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CE\Downloads\"/>
    </mc:Choice>
  </mc:AlternateContent>
  <bookViews>
    <workbookView xWindow="0" yWindow="0" windowWidth="28800" windowHeight="14115" activeTab="4"/>
  </bookViews>
  <sheets>
    <sheet name="Descriptive Statistics" sheetId="4" r:id="rId1"/>
    <sheet name="Regression" sheetId="9" r:id="rId2"/>
    <sheet name="CORREALTION " sheetId="11" r:id="rId3"/>
    <sheet name="ANOVA SINGLE FACTOR" sheetId="12" r:id="rId4"/>
    <sheet name="Data" sheetId="1" r:id="rId5"/>
  </sheets>
  <definedNames>
    <definedName name="_xlnm._FilterDatabase" localSheetId="4" hidden="1">Data!$A$1:$AC$701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A3" i="1"/>
  <c r="AA4" i="1"/>
  <c r="AA5" i="1"/>
  <c r="AA6" i="1"/>
  <c r="AA7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2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9" i="1"/>
  <c r="AA9" i="1" s="1"/>
  <c r="Z10" i="1"/>
  <c r="AA10" i="1" s="1"/>
  <c r="Z11" i="1"/>
  <c r="Z12" i="1"/>
  <c r="Z13" i="1"/>
  <c r="Z14" i="1"/>
  <c r="Z15" i="1"/>
  <c r="Z16" i="1"/>
  <c r="Z17" i="1"/>
  <c r="Z18" i="1"/>
  <c r="Z3" i="1"/>
  <c r="Z4" i="1"/>
  <c r="Z5" i="1"/>
  <c r="Z6" i="1"/>
  <c r="Z7" i="1"/>
  <c r="Z2" i="1"/>
  <c r="Y3" i="1"/>
  <c r="Y4" i="1"/>
  <c r="Y5" i="1"/>
  <c r="Y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X3" i="1"/>
  <c r="X4" i="1"/>
  <c r="X5" i="1"/>
  <c r="X6" i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W3" i="1"/>
  <c r="W4" i="1"/>
  <c r="W5" i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Y2" i="1"/>
  <c r="X2" i="1"/>
  <c r="W2" i="1"/>
  <c r="N2" i="1"/>
  <c r="S2" i="1" s="1"/>
  <c r="N9" i="1"/>
  <c r="N3" i="1"/>
  <c r="N10" i="1"/>
  <c r="N11" i="1"/>
  <c r="N12" i="1"/>
  <c r="N13" i="1"/>
  <c r="N14" i="1"/>
  <c r="N15" i="1"/>
  <c r="N16" i="1"/>
  <c r="U2" i="1" l="1"/>
  <c r="U11" i="1"/>
  <c r="S11" i="1"/>
  <c r="U9" i="1"/>
  <c r="S9" i="1"/>
  <c r="U16" i="1"/>
  <c r="S16" i="1"/>
  <c r="U12" i="1"/>
  <c r="S12" i="1"/>
  <c r="U15" i="1"/>
  <c r="S15" i="1"/>
  <c r="U13" i="1"/>
  <c r="S13" i="1"/>
  <c r="U10" i="1"/>
  <c r="S10" i="1"/>
  <c r="U3" i="1"/>
  <c r="S3" i="1"/>
  <c r="U14" i="1"/>
  <c r="S14" i="1"/>
  <c r="V697" i="1" l="1"/>
  <c r="V698" i="1"/>
  <c r="V699" i="1"/>
  <c r="V700" i="1"/>
  <c r="V7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2" i="1"/>
  <c r="Q3" i="1"/>
  <c r="R3" i="1" s="1"/>
  <c r="Q4" i="1"/>
  <c r="Q5" i="1"/>
  <c r="Q6" i="1"/>
  <c r="Q7" i="1"/>
  <c r="Q8" i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2" i="1"/>
  <c r="R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2" i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5" i="1"/>
  <c r="O6" i="1"/>
  <c r="O7" i="1"/>
  <c r="O8" i="1"/>
  <c r="O9" i="1"/>
  <c r="T9" i="1" s="1"/>
  <c r="O10" i="1"/>
  <c r="O3" i="1"/>
  <c r="T3" i="1" s="1"/>
  <c r="O4" i="1"/>
  <c r="O2" i="1"/>
  <c r="T2" i="1" s="1"/>
  <c r="N4" i="1"/>
  <c r="N5" i="1"/>
  <c r="N6" i="1"/>
  <c r="N7" i="1"/>
  <c r="N8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T10" i="1" l="1"/>
  <c r="S670" i="1"/>
  <c r="U670" i="1"/>
  <c r="U699" i="1"/>
  <c r="S699" i="1"/>
  <c r="U683" i="1"/>
  <c r="S683" i="1"/>
  <c r="U667" i="1"/>
  <c r="S667" i="1"/>
  <c r="U651" i="1"/>
  <c r="S651" i="1"/>
  <c r="U635" i="1"/>
  <c r="S635" i="1"/>
  <c r="U619" i="1"/>
  <c r="S619" i="1"/>
  <c r="U603" i="1"/>
  <c r="S603" i="1"/>
  <c r="U587" i="1"/>
  <c r="S587" i="1"/>
  <c r="U571" i="1"/>
  <c r="S571" i="1"/>
  <c r="U555" i="1"/>
  <c r="S555" i="1"/>
  <c r="U539" i="1"/>
  <c r="S539" i="1"/>
  <c r="U523" i="1"/>
  <c r="S523" i="1"/>
  <c r="U507" i="1"/>
  <c r="S507" i="1"/>
  <c r="U491" i="1"/>
  <c r="S491" i="1"/>
  <c r="U475" i="1"/>
  <c r="S475" i="1"/>
  <c r="U459" i="1"/>
  <c r="S459" i="1"/>
  <c r="U443" i="1"/>
  <c r="S443" i="1"/>
  <c r="U427" i="1"/>
  <c r="S427" i="1"/>
  <c r="U411" i="1"/>
  <c r="S411" i="1"/>
  <c r="U395" i="1"/>
  <c r="S395" i="1"/>
  <c r="U379" i="1"/>
  <c r="S379" i="1"/>
  <c r="U363" i="1"/>
  <c r="S363" i="1"/>
  <c r="U347" i="1"/>
  <c r="S347" i="1"/>
  <c r="U331" i="1"/>
  <c r="S331" i="1"/>
  <c r="U315" i="1"/>
  <c r="S315" i="1"/>
  <c r="U299" i="1"/>
  <c r="S299" i="1"/>
  <c r="U283" i="1"/>
  <c r="S283" i="1"/>
  <c r="U267" i="1"/>
  <c r="S267" i="1"/>
  <c r="U251" i="1"/>
  <c r="S251" i="1"/>
  <c r="U235" i="1"/>
  <c r="S235" i="1"/>
  <c r="U219" i="1"/>
  <c r="S219" i="1"/>
  <c r="U203" i="1"/>
  <c r="S203" i="1"/>
  <c r="U187" i="1"/>
  <c r="S187" i="1"/>
  <c r="U171" i="1"/>
  <c r="S171" i="1"/>
  <c r="U155" i="1"/>
  <c r="S155" i="1"/>
  <c r="U139" i="1"/>
  <c r="S139" i="1"/>
  <c r="U123" i="1"/>
  <c r="S123" i="1"/>
  <c r="U107" i="1"/>
  <c r="S107" i="1"/>
  <c r="U91" i="1"/>
  <c r="S91" i="1"/>
  <c r="U75" i="1"/>
  <c r="S75" i="1"/>
  <c r="U59" i="1"/>
  <c r="S59" i="1"/>
  <c r="U43" i="1"/>
  <c r="S43" i="1"/>
  <c r="U27" i="1"/>
  <c r="S27" i="1"/>
  <c r="T694" i="1"/>
  <c r="T678" i="1"/>
  <c r="T662" i="1"/>
  <c r="T646" i="1"/>
  <c r="T630" i="1"/>
  <c r="T614" i="1"/>
  <c r="T598" i="1"/>
  <c r="T582" i="1"/>
  <c r="T566" i="1"/>
  <c r="T550" i="1"/>
  <c r="U700" i="1"/>
  <c r="S700" i="1"/>
  <c r="U698" i="1"/>
  <c r="S698" i="1"/>
  <c r="U682" i="1"/>
  <c r="S682" i="1"/>
  <c r="U666" i="1"/>
  <c r="S666" i="1"/>
  <c r="U650" i="1"/>
  <c r="S650" i="1"/>
  <c r="U634" i="1"/>
  <c r="S634" i="1"/>
  <c r="U618" i="1"/>
  <c r="S618" i="1"/>
  <c r="U602" i="1"/>
  <c r="S602" i="1"/>
  <c r="U586" i="1"/>
  <c r="S586" i="1"/>
  <c r="U570" i="1"/>
  <c r="S570" i="1"/>
  <c r="U554" i="1"/>
  <c r="S554" i="1"/>
  <c r="U538" i="1"/>
  <c r="S538" i="1"/>
  <c r="U522" i="1"/>
  <c r="S522" i="1"/>
  <c r="U506" i="1"/>
  <c r="S506" i="1"/>
  <c r="U490" i="1"/>
  <c r="S490" i="1"/>
  <c r="U474" i="1"/>
  <c r="S474" i="1"/>
  <c r="U458" i="1"/>
  <c r="S458" i="1"/>
  <c r="U442" i="1"/>
  <c r="S442" i="1"/>
  <c r="U426" i="1"/>
  <c r="S426" i="1"/>
  <c r="U410" i="1"/>
  <c r="S410" i="1"/>
  <c r="U394" i="1"/>
  <c r="S394" i="1"/>
  <c r="U378" i="1"/>
  <c r="S378" i="1"/>
  <c r="U362" i="1"/>
  <c r="S362" i="1"/>
  <c r="U346" i="1"/>
  <c r="S346" i="1"/>
  <c r="U330" i="1"/>
  <c r="S330" i="1"/>
  <c r="U314" i="1"/>
  <c r="S314" i="1"/>
  <c r="U298" i="1"/>
  <c r="S298" i="1"/>
  <c r="U282" i="1"/>
  <c r="S282" i="1"/>
  <c r="U266" i="1"/>
  <c r="S266" i="1"/>
  <c r="U250" i="1"/>
  <c r="S250" i="1"/>
  <c r="U234" i="1"/>
  <c r="S234" i="1"/>
  <c r="U218" i="1"/>
  <c r="S218" i="1"/>
  <c r="U202" i="1"/>
  <c r="S202" i="1"/>
  <c r="U186" i="1"/>
  <c r="S186" i="1"/>
  <c r="U170" i="1"/>
  <c r="S170" i="1"/>
  <c r="U154" i="1"/>
  <c r="S154" i="1"/>
  <c r="U138" i="1"/>
  <c r="S138" i="1"/>
  <c r="U122" i="1"/>
  <c r="S122" i="1"/>
  <c r="U106" i="1"/>
  <c r="S106" i="1"/>
  <c r="U90" i="1"/>
  <c r="S90" i="1"/>
  <c r="U74" i="1"/>
  <c r="S74" i="1"/>
  <c r="U58" i="1"/>
  <c r="S58" i="1"/>
  <c r="U42" i="1"/>
  <c r="S42" i="1"/>
  <c r="U26" i="1"/>
  <c r="S26" i="1"/>
  <c r="T4" i="1"/>
  <c r="T693" i="1"/>
  <c r="T677" i="1"/>
  <c r="T661" i="1"/>
  <c r="T645" i="1"/>
  <c r="T629" i="1"/>
  <c r="T613" i="1"/>
  <c r="T597" i="1"/>
  <c r="T581" i="1"/>
  <c r="T565" i="1"/>
  <c r="T549" i="1"/>
  <c r="U686" i="1"/>
  <c r="S686" i="1"/>
  <c r="U697" i="1"/>
  <c r="S697" i="1"/>
  <c r="U681" i="1"/>
  <c r="S681" i="1"/>
  <c r="U665" i="1"/>
  <c r="S665" i="1"/>
  <c r="U649" i="1"/>
  <c r="S649" i="1"/>
  <c r="U633" i="1"/>
  <c r="S633" i="1"/>
  <c r="U617" i="1"/>
  <c r="S617" i="1"/>
  <c r="U601" i="1"/>
  <c r="S601" i="1"/>
  <c r="U585" i="1"/>
  <c r="S585" i="1"/>
  <c r="U569" i="1"/>
  <c r="S569" i="1"/>
  <c r="U553" i="1"/>
  <c r="S553" i="1"/>
  <c r="U537" i="1"/>
  <c r="S537" i="1"/>
  <c r="U521" i="1"/>
  <c r="S521" i="1"/>
  <c r="U505" i="1"/>
  <c r="S505" i="1"/>
  <c r="U489" i="1"/>
  <c r="S489" i="1"/>
  <c r="U473" i="1"/>
  <c r="S473" i="1"/>
  <c r="U457" i="1"/>
  <c r="S457" i="1"/>
  <c r="U441" i="1"/>
  <c r="S441" i="1"/>
  <c r="U425" i="1"/>
  <c r="S425" i="1"/>
  <c r="U409" i="1"/>
  <c r="S409" i="1"/>
  <c r="U393" i="1"/>
  <c r="S393" i="1"/>
  <c r="U377" i="1"/>
  <c r="S377" i="1"/>
  <c r="U361" i="1"/>
  <c r="S361" i="1"/>
  <c r="U345" i="1"/>
  <c r="S345" i="1"/>
  <c r="U329" i="1"/>
  <c r="S329" i="1"/>
  <c r="U313" i="1"/>
  <c r="S313" i="1"/>
  <c r="U297" i="1"/>
  <c r="S297" i="1"/>
  <c r="U281" i="1"/>
  <c r="S281" i="1"/>
  <c r="U265" i="1"/>
  <c r="S265" i="1"/>
  <c r="U249" i="1"/>
  <c r="S249" i="1"/>
  <c r="U233" i="1"/>
  <c r="S233" i="1"/>
  <c r="U217" i="1"/>
  <c r="S217" i="1"/>
  <c r="U201" i="1"/>
  <c r="S201" i="1"/>
  <c r="U185" i="1"/>
  <c r="S185" i="1"/>
  <c r="U169" i="1"/>
  <c r="S169" i="1"/>
  <c r="U153" i="1"/>
  <c r="S153" i="1"/>
  <c r="U137" i="1"/>
  <c r="S137" i="1"/>
  <c r="U121" i="1"/>
  <c r="S121" i="1"/>
  <c r="U105" i="1"/>
  <c r="S105" i="1"/>
  <c r="U89" i="1"/>
  <c r="S89" i="1"/>
  <c r="U73" i="1"/>
  <c r="S73" i="1"/>
  <c r="U57" i="1"/>
  <c r="S57" i="1"/>
  <c r="U41" i="1"/>
  <c r="S41" i="1"/>
  <c r="U25" i="1"/>
  <c r="S25" i="1"/>
  <c r="T692" i="1"/>
  <c r="T676" i="1"/>
  <c r="T660" i="1"/>
  <c r="T644" i="1"/>
  <c r="T628" i="1"/>
  <c r="T612" i="1"/>
  <c r="U696" i="1"/>
  <c r="S696" i="1"/>
  <c r="U680" i="1"/>
  <c r="S680" i="1"/>
  <c r="U664" i="1"/>
  <c r="S664" i="1"/>
  <c r="U648" i="1"/>
  <c r="S648" i="1"/>
  <c r="U632" i="1"/>
  <c r="S632" i="1"/>
  <c r="U616" i="1"/>
  <c r="S616" i="1"/>
  <c r="U600" i="1"/>
  <c r="S600" i="1"/>
  <c r="U584" i="1"/>
  <c r="S584" i="1"/>
  <c r="U568" i="1"/>
  <c r="S568" i="1"/>
  <c r="U552" i="1"/>
  <c r="S552" i="1"/>
  <c r="U536" i="1"/>
  <c r="S536" i="1"/>
  <c r="U520" i="1"/>
  <c r="S520" i="1"/>
  <c r="U504" i="1"/>
  <c r="S504" i="1"/>
  <c r="U488" i="1"/>
  <c r="S488" i="1"/>
  <c r="U472" i="1"/>
  <c r="S472" i="1"/>
  <c r="U456" i="1"/>
  <c r="S456" i="1"/>
  <c r="U440" i="1"/>
  <c r="S440" i="1"/>
  <c r="U424" i="1"/>
  <c r="S424" i="1"/>
  <c r="U408" i="1"/>
  <c r="S408" i="1"/>
  <c r="U392" i="1"/>
  <c r="S392" i="1"/>
  <c r="U376" i="1"/>
  <c r="S376" i="1"/>
  <c r="U360" i="1"/>
  <c r="S360" i="1"/>
  <c r="U344" i="1"/>
  <c r="S344" i="1"/>
  <c r="U328" i="1"/>
  <c r="S328" i="1"/>
  <c r="U312" i="1"/>
  <c r="S312" i="1"/>
  <c r="U296" i="1"/>
  <c r="S296" i="1"/>
  <c r="U280" i="1"/>
  <c r="S280" i="1"/>
  <c r="U264" i="1"/>
  <c r="S264" i="1"/>
  <c r="U248" i="1"/>
  <c r="S248" i="1"/>
  <c r="U232" i="1"/>
  <c r="S232" i="1"/>
  <c r="U216" i="1"/>
  <c r="S216" i="1"/>
  <c r="U200" i="1"/>
  <c r="S200" i="1"/>
  <c r="U184" i="1"/>
  <c r="S184" i="1"/>
  <c r="U168" i="1"/>
  <c r="S168" i="1"/>
  <c r="U152" i="1"/>
  <c r="S152" i="1"/>
  <c r="U136" i="1"/>
  <c r="S136" i="1"/>
  <c r="U120" i="1"/>
  <c r="S120" i="1"/>
  <c r="U104" i="1"/>
  <c r="S104" i="1"/>
  <c r="U88" i="1"/>
  <c r="S88" i="1"/>
  <c r="U72" i="1"/>
  <c r="S72" i="1"/>
  <c r="U56" i="1"/>
  <c r="S56" i="1"/>
  <c r="U40" i="1"/>
  <c r="S40" i="1"/>
  <c r="U24" i="1"/>
  <c r="S24" i="1"/>
  <c r="T691" i="1"/>
  <c r="T675" i="1"/>
  <c r="T659" i="1"/>
  <c r="T643" i="1"/>
  <c r="T627" i="1"/>
  <c r="T611" i="1"/>
  <c r="T595" i="1"/>
  <c r="T579" i="1"/>
  <c r="T563" i="1"/>
  <c r="U701" i="1"/>
  <c r="S701" i="1"/>
  <c r="U695" i="1"/>
  <c r="S695" i="1"/>
  <c r="U679" i="1"/>
  <c r="S679" i="1"/>
  <c r="U663" i="1"/>
  <c r="S663" i="1"/>
  <c r="U647" i="1"/>
  <c r="S647" i="1"/>
  <c r="U631" i="1"/>
  <c r="S631" i="1"/>
  <c r="U615" i="1"/>
  <c r="S615" i="1"/>
  <c r="U599" i="1"/>
  <c r="S599" i="1"/>
  <c r="U583" i="1"/>
  <c r="S583" i="1"/>
  <c r="U567" i="1"/>
  <c r="S567" i="1"/>
  <c r="U551" i="1"/>
  <c r="S551" i="1"/>
  <c r="U535" i="1"/>
  <c r="S535" i="1"/>
  <c r="U519" i="1"/>
  <c r="S519" i="1"/>
  <c r="U503" i="1"/>
  <c r="S503" i="1"/>
  <c r="U487" i="1"/>
  <c r="S487" i="1"/>
  <c r="U471" i="1"/>
  <c r="S471" i="1"/>
  <c r="U455" i="1"/>
  <c r="S455" i="1"/>
  <c r="U439" i="1"/>
  <c r="S439" i="1"/>
  <c r="U423" i="1"/>
  <c r="S423" i="1"/>
  <c r="U407" i="1"/>
  <c r="S407" i="1"/>
  <c r="U391" i="1"/>
  <c r="S391" i="1"/>
  <c r="U375" i="1"/>
  <c r="S375" i="1"/>
  <c r="U359" i="1"/>
  <c r="S359" i="1"/>
  <c r="U343" i="1"/>
  <c r="S343" i="1"/>
  <c r="U327" i="1"/>
  <c r="S327" i="1"/>
  <c r="U311" i="1"/>
  <c r="S311" i="1"/>
  <c r="U295" i="1"/>
  <c r="S295" i="1"/>
  <c r="U279" i="1"/>
  <c r="S279" i="1"/>
  <c r="U263" i="1"/>
  <c r="S263" i="1"/>
  <c r="U247" i="1"/>
  <c r="S247" i="1"/>
  <c r="U231" i="1"/>
  <c r="S231" i="1"/>
  <c r="U215" i="1"/>
  <c r="S215" i="1"/>
  <c r="U199" i="1"/>
  <c r="S199" i="1"/>
  <c r="U183" i="1"/>
  <c r="S183" i="1"/>
  <c r="U167" i="1"/>
  <c r="S167" i="1"/>
  <c r="U151" i="1"/>
  <c r="S151" i="1"/>
  <c r="U135" i="1"/>
  <c r="S135" i="1"/>
  <c r="U119" i="1"/>
  <c r="S119" i="1"/>
  <c r="U103" i="1"/>
  <c r="S103" i="1"/>
  <c r="U87" i="1"/>
  <c r="S87" i="1"/>
  <c r="U71" i="1"/>
  <c r="S71" i="1"/>
  <c r="U55" i="1"/>
  <c r="S55" i="1"/>
  <c r="U39" i="1"/>
  <c r="S39" i="1"/>
  <c r="U23" i="1"/>
  <c r="S23" i="1"/>
  <c r="T690" i="1"/>
  <c r="T674" i="1"/>
  <c r="T658" i="1"/>
  <c r="T642" i="1"/>
  <c r="T626" i="1"/>
  <c r="T610" i="1"/>
  <c r="U694" i="1"/>
  <c r="S694" i="1"/>
  <c r="U678" i="1"/>
  <c r="S678" i="1"/>
  <c r="U662" i="1"/>
  <c r="S662" i="1"/>
  <c r="U646" i="1"/>
  <c r="S646" i="1"/>
  <c r="U630" i="1"/>
  <c r="S630" i="1"/>
  <c r="U614" i="1"/>
  <c r="S614" i="1"/>
  <c r="U598" i="1"/>
  <c r="S598" i="1"/>
  <c r="U582" i="1"/>
  <c r="S582" i="1"/>
  <c r="U566" i="1"/>
  <c r="S566" i="1"/>
  <c r="U550" i="1"/>
  <c r="S550" i="1"/>
  <c r="U534" i="1"/>
  <c r="S534" i="1"/>
  <c r="U518" i="1"/>
  <c r="S518" i="1"/>
  <c r="U502" i="1"/>
  <c r="S502" i="1"/>
  <c r="U486" i="1"/>
  <c r="S486" i="1"/>
  <c r="U470" i="1"/>
  <c r="S470" i="1"/>
  <c r="U454" i="1"/>
  <c r="S454" i="1"/>
  <c r="U438" i="1"/>
  <c r="S438" i="1"/>
  <c r="U422" i="1"/>
  <c r="S422" i="1"/>
  <c r="U406" i="1"/>
  <c r="S406" i="1"/>
  <c r="U390" i="1"/>
  <c r="S390" i="1"/>
  <c r="U374" i="1"/>
  <c r="S374" i="1"/>
  <c r="U358" i="1"/>
  <c r="S358" i="1"/>
  <c r="U342" i="1"/>
  <c r="S342" i="1"/>
  <c r="U326" i="1"/>
  <c r="S326" i="1"/>
  <c r="U310" i="1"/>
  <c r="S310" i="1"/>
  <c r="U294" i="1"/>
  <c r="S294" i="1"/>
  <c r="U278" i="1"/>
  <c r="S278" i="1"/>
  <c r="U262" i="1"/>
  <c r="S262" i="1"/>
  <c r="U246" i="1"/>
  <c r="S246" i="1"/>
  <c r="U230" i="1"/>
  <c r="S230" i="1"/>
  <c r="U214" i="1"/>
  <c r="S214" i="1"/>
  <c r="U198" i="1"/>
  <c r="S198" i="1"/>
  <c r="U182" i="1"/>
  <c r="S182" i="1"/>
  <c r="U166" i="1"/>
  <c r="S166" i="1"/>
  <c r="U150" i="1"/>
  <c r="S150" i="1"/>
  <c r="U134" i="1"/>
  <c r="S134" i="1"/>
  <c r="U118" i="1"/>
  <c r="S118" i="1"/>
  <c r="U102" i="1"/>
  <c r="S102" i="1"/>
  <c r="U86" i="1"/>
  <c r="S86" i="1"/>
  <c r="U70" i="1"/>
  <c r="S70" i="1"/>
  <c r="U54" i="1"/>
  <c r="S54" i="1"/>
  <c r="U38" i="1"/>
  <c r="S38" i="1"/>
  <c r="U22" i="1"/>
  <c r="S22" i="1"/>
  <c r="T8" i="1"/>
  <c r="T689" i="1"/>
  <c r="T673" i="1"/>
  <c r="T657" i="1"/>
  <c r="T641" i="1"/>
  <c r="T625" i="1"/>
  <c r="T609" i="1"/>
  <c r="U675" i="1"/>
  <c r="S675" i="1"/>
  <c r="U693" i="1"/>
  <c r="S693" i="1"/>
  <c r="U677" i="1"/>
  <c r="S677" i="1"/>
  <c r="U661" i="1"/>
  <c r="S661" i="1"/>
  <c r="U645" i="1"/>
  <c r="S645" i="1"/>
  <c r="U629" i="1"/>
  <c r="S629" i="1"/>
  <c r="U613" i="1"/>
  <c r="S613" i="1"/>
  <c r="U597" i="1"/>
  <c r="S597" i="1"/>
  <c r="U581" i="1"/>
  <c r="S581" i="1"/>
  <c r="U565" i="1"/>
  <c r="S565" i="1"/>
  <c r="U549" i="1"/>
  <c r="S549" i="1"/>
  <c r="U533" i="1"/>
  <c r="S533" i="1"/>
  <c r="U517" i="1"/>
  <c r="S517" i="1"/>
  <c r="U501" i="1"/>
  <c r="S501" i="1"/>
  <c r="U485" i="1"/>
  <c r="S485" i="1"/>
  <c r="U469" i="1"/>
  <c r="S469" i="1"/>
  <c r="U453" i="1"/>
  <c r="S453" i="1"/>
  <c r="U437" i="1"/>
  <c r="S437" i="1"/>
  <c r="U421" i="1"/>
  <c r="S421" i="1"/>
  <c r="U405" i="1"/>
  <c r="S405" i="1"/>
  <c r="U389" i="1"/>
  <c r="S389" i="1"/>
  <c r="U373" i="1"/>
  <c r="S373" i="1"/>
  <c r="U357" i="1"/>
  <c r="S357" i="1"/>
  <c r="U341" i="1"/>
  <c r="S341" i="1"/>
  <c r="U325" i="1"/>
  <c r="S325" i="1"/>
  <c r="U309" i="1"/>
  <c r="S309" i="1"/>
  <c r="U293" i="1"/>
  <c r="S293" i="1"/>
  <c r="U277" i="1"/>
  <c r="S277" i="1"/>
  <c r="U261" i="1"/>
  <c r="S261" i="1"/>
  <c r="U245" i="1"/>
  <c r="S245" i="1"/>
  <c r="U229" i="1"/>
  <c r="S229" i="1"/>
  <c r="U213" i="1"/>
  <c r="S213" i="1"/>
  <c r="U197" i="1"/>
  <c r="S197" i="1"/>
  <c r="U181" i="1"/>
  <c r="S181" i="1"/>
  <c r="U165" i="1"/>
  <c r="S165" i="1"/>
  <c r="U149" i="1"/>
  <c r="S149" i="1"/>
  <c r="U133" i="1"/>
  <c r="S133" i="1"/>
  <c r="U117" i="1"/>
  <c r="S117" i="1"/>
  <c r="U101" i="1"/>
  <c r="S101" i="1"/>
  <c r="U85" i="1"/>
  <c r="S85" i="1"/>
  <c r="U69" i="1"/>
  <c r="S69" i="1"/>
  <c r="U53" i="1"/>
  <c r="S53" i="1"/>
  <c r="U37" i="1"/>
  <c r="S37" i="1"/>
  <c r="U21" i="1"/>
  <c r="S21" i="1"/>
  <c r="T7" i="1"/>
  <c r="T688" i="1"/>
  <c r="T672" i="1"/>
  <c r="T656" i="1"/>
  <c r="T640" i="1"/>
  <c r="T624" i="1"/>
  <c r="T608" i="1"/>
  <c r="T592" i="1"/>
  <c r="U692" i="1"/>
  <c r="S692" i="1"/>
  <c r="U676" i="1"/>
  <c r="S676" i="1"/>
  <c r="U660" i="1"/>
  <c r="S660" i="1"/>
  <c r="U644" i="1"/>
  <c r="S644" i="1"/>
  <c r="U628" i="1"/>
  <c r="S628" i="1"/>
  <c r="U612" i="1"/>
  <c r="S612" i="1"/>
  <c r="U596" i="1"/>
  <c r="S596" i="1"/>
  <c r="U580" i="1"/>
  <c r="S580" i="1"/>
  <c r="U564" i="1"/>
  <c r="S564" i="1"/>
  <c r="U548" i="1"/>
  <c r="S548" i="1"/>
  <c r="U532" i="1"/>
  <c r="S532" i="1"/>
  <c r="U516" i="1"/>
  <c r="S516" i="1"/>
  <c r="U500" i="1"/>
  <c r="S500" i="1"/>
  <c r="U484" i="1"/>
  <c r="S484" i="1"/>
  <c r="U468" i="1"/>
  <c r="S468" i="1"/>
  <c r="U452" i="1"/>
  <c r="S452" i="1"/>
  <c r="U436" i="1"/>
  <c r="S436" i="1"/>
  <c r="U420" i="1"/>
  <c r="S420" i="1"/>
  <c r="U404" i="1"/>
  <c r="S404" i="1"/>
  <c r="U388" i="1"/>
  <c r="S388" i="1"/>
  <c r="U372" i="1"/>
  <c r="S372" i="1"/>
  <c r="U356" i="1"/>
  <c r="S356" i="1"/>
  <c r="U340" i="1"/>
  <c r="S340" i="1"/>
  <c r="U324" i="1"/>
  <c r="S324" i="1"/>
  <c r="U308" i="1"/>
  <c r="S308" i="1"/>
  <c r="U292" i="1"/>
  <c r="S292" i="1"/>
  <c r="U276" i="1"/>
  <c r="S276" i="1"/>
  <c r="U260" i="1"/>
  <c r="S260" i="1"/>
  <c r="U244" i="1"/>
  <c r="S244" i="1"/>
  <c r="U228" i="1"/>
  <c r="S228" i="1"/>
  <c r="U212" i="1"/>
  <c r="S212" i="1"/>
  <c r="U196" i="1"/>
  <c r="S196" i="1"/>
  <c r="U180" i="1"/>
  <c r="S180" i="1"/>
  <c r="U164" i="1"/>
  <c r="S164" i="1"/>
  <c r="U148" i="1"/>
  <c r="S148" i="1"/>
  <c r="U132" i="1"/>
  <c r="S132" i="1"/>
  <c r="U116" i="1"/>
  <c r="S116" i="1"/>
  <c r="U100" i="1"/>
  <c r="S100" i="1"/>
  <c r="U84" i="1"/>
  <c r="S84" i="1"/>
  <c r="U68" i="1"/>
  <c r="S68" i="1"/>
  <c r="U52" i="1"/>
  <c r="S52" i="1"/>
  <c r="U36" i="1"/>
  <c r="S36" i="1"/>
  <c r="U20" i="1"/>
  <c r="S20" i="1"/>
  <c r="T6" i="1"/>
  <c r="T687" i="1"/>
  <c r="T671" i="1"/>
  <c r="U643" i="1"/>
  <c r="S643" i="1"/>
  <c r="U627" i="1"/>
  <c r="S627" i="1"/>
  <c r="U611" i="1"/>
  <c r="S611" i="1"/>
  <c r="U595" i="1"/>
  <c r="S595" i="1"/>
  <c r="U579" i="1"/>
  <c r="S579" i="1"/>
  <c r="U563" i="1"/>
  <c r="S563" i="1"/>
  <c r="U547" i="1"/>
  <c r="S547" i="1"/>
  <c r="U531" i="1"/>
  <c r="S531" i="1"/>
  <c r="U515" i="1"/>
  <c r="S515" i="1"/>
  <c r="U499" i="1"/>
  <c r="S499" i="1"/>
  <c r="U483" i="1"/>
  <c r="S483" i="1"/>
  <c r="U467" i="1"/>
  <c r="S467" i="1"/>
  <c r="U451" i="1"/>
  <c r="S451" i="1"/>
  <c r="U435" i="1"/>
  <c r="S435" i="1"/>
  <c r="U419" i="1"/>
  <c r="S419" i="1"/>
  <c r="U403" i="1"/>
  <c r="S403" i="1"/>
  <c r="U387" i="1"/>
  <c r="S387" i="1"/>
  <c r="U371" i="1"/>
  <c r="S371" i="1"/>
  <c r="U355" i="1"/>
  <c r="S355" i="1"/>
  <c r="U339" i="1"/>
  <c r="S339" i="1"/>
  <c r="U323" i="1"/>
  <c r="S323" i="1"/>
  <c r="U307" i="1"/>
  <c r="S307" i="1"/>
  <c r="U291" i="1"/>
  <c r="S291" i="1"/>
  <c r="U275" i="1"/>
  <c r="S275" i="1"/>
  <c r="U259" i="1"/>
  <c r="S259" i="1"/>
  <c r="U243" i="1"/>
  <c r="S243" i="1"/>
  <c r="U227" i="1"/>
  <c r="S227" i="1"/>
  <c r="U211" i="1"/>
  <c r="S211" i="1"/>
  <c r="U195" i="1"/>
  <c r="S195" i="1"/>
  <c r="U179" i="1"/>
  <c r="S179" i="1"/>
  <c r="U163" i="1"/>
  <c r="S163" i="1"/>
  <c r="U147" i="1"/>
  <c r="S147" i="1"/>
  <c r="U131" i="1"/>
  <c r="S131" i="1"/>
  <c r="U115" i="1"/>
  <c r="S115" i="1"/>
  <c r="U99" i="1"/>
  <c r="S99" i="1"/>
  <c r="U83" i="1"/>
  <c r="S83" i="1"/>
  <c r="U67" i="1"/>
  <c r="S67" i="1"/>
  <c r="U51" i="1"/>
  <c r="S51" i="1"/>
  <c r="U35" i="1"/>
  <c r="S35" i="1"/>
  <c r="U19" i="1"/>
  <c r="S19" i="1"/>
  <c r="T5" i="1"/>
  <c r="T686" i="1"/>
  <c r="T670" i="1"/>
  <c r="T654" i="1"/>
  <c r="T638" i="1"/>
  <c r="T622" i="1"/>
  <c r="T606" i="1"/>
  <c r="T590" i="1"/>
  <c r="T574" i="1"/>
  <c r="T558" i="1"/>
  <c r="U659" i="1"/>
  <c r="S659" i="1"/>
  <c r="U690" i="1"/>
  <c r="S690" i="1"/>
  <c r="U674" i="1"/>
  <c r="S674" i="1"/>
  <c r="U658" i="1"/>
  <c r="S658" i="1"/>
  <c r="U642" i="1"/>
  <c r="S642" i="1"/>
  <c r="U626" i="1"/>
  <c r="S626" i="1"/>
  <c r="U610" i="1"/>
  <c r="S610" i="1"/>
  <c r="U594" i="1"/>
  <c r="S594" i="1"/>
  <c r="U578" i="1"/>
  <c r="S578" i="1"/>
  <c r="U562" i="1"/>
  <c r="S562" i="1"/>
  <c r="S546" i="1"/>
  <c r="U546" i="1"/>
  <c r="U530" i="1"/>
  <c r="S530" i="1"/>
  <c r="U514" i="1"/>
  <c r="S514" i="1"/>
  <c r="U498" i="1"/>
  <c r="S498" i="1"/>
  <c r="U482" i="1"/>
  <c r="S482" i="1"/>
  <c r="U466" i="1"/>
  <c r="S466" i="1"/>
  <c r="S450" i="1"/>
  <c r="U450" i="1"/>
  <c r="U434" i="1"/>
  <c r="S434" i="1"/>
  <c r="U418" i="1"/>
  <c r="S418" i="1"/>
  <c r="U402" i="1"/>
  <c r="S402" i="1"/>
  <c r="U386" i="1"/>
  <c r="S386" i="1"/>
  <c r="S370" i="1"/>
  <c r="U370" i="1"/>
  <c r="U354" i="1"/>
  <c r="S354" i="1"/>
  <c r="U338" i="1"/>
  <c r="S338" i="1"/>
  <c r="S322" i="1"/>
  <c r="U322" i="1"/>
  <c r="U306" i="1"/>
  <c r="S306" i="1"/>
  <c r="S290" i="1"/>
  <c r="U290" i="1"/>
  <c r="U274" i="1"/>
  <c r="S274" i="1"/>
  <c r="U258" i="1"/>
  <c r="S258" i="1"/>
  <c r="U242" i="1"/>
  <c r="S242" i="1"/>
  <c r="U226" i="1"/>
  <c r="S226" i="1"/>
  <c r="U210" i="1"/>
  <c r="S210" i="1"/>
  <c r="S194" i="1"/>
  <c r="U194" i="1"/>
  <c r="U178" i="1"/>
  <c r="S178" i="1"/>
  <c r="U162" i="1"/>
  <c r="S162" i="1"/>
  <c r="U146" i="1"/>
  <c r="S146" i="1"/>
  <c r="U130" i="1"/>
  <c r="S130" i="1"/>
  <c r="S114" i="1"/>
  <c r="U114" i="1"/>
  <c r="U98" i="1"/>
  <c r="S98" i="1"/>
  <c r="U82" i="1"/>
  <c r="S82" i="1"/>
  <c r="S66" i="1"/>
  <c r="U66" i="1"/>
  <c r="U50" i="1"/>
  <c r="S50" i="1"/>
  <c r="U34" i="1"/>
  <c r="S34" i="1"/>
  <c r="U18" i="1"/>
  <c r="S18" i="1"/>
  <c r="T701" i="1"/>
  <c r="T685" i="1"/>
  <c r="T669" i="1"/>
  <c r="T653" i="1"/>
  <c r="T637" i="1"/>
  <c r="T621" i="1"/>
  <c r="U689" i="1"/>
  <c r="S689" i="1"/>
  <c r="U673" i="1"/>
  <c r="S673" i="1"/>
  <c r="U657" i="1"/>
  <c r="S657" i="1"/>
  <c r="U641" i="1"/>
  <c r="S641" i="1"/>
  <c r="U625" i="1"/>
  <c r="S625" i="1"/>
  <c r="U609" i="1"/>
  <c r="S609" i="1"/>
  <c r="U593" i="1"/>
  <c r="S593" i="1"/>
  <c r="U577" i="1"/>
  <c r="S577" i="1"/>
  <c r="U561" i="1"/>
  <c r="S561" i="1"/>
  <c r="U545" i="1"/>
  <c r="S545" i="1"/>
  <c r="U529" i="1"/>
  <c r="S529" i="1"/>
  <c r="U513" i="1"/>
  <c r="S513" i="1"/>
  <c r="U497" i="1"/>
  <c r="S497" i="1"/>
  <c r="U481" i="1"/>
  <c r="S481" i="1"/>
  <c r="U465" i="1"/>
  <c r="S465" i="1"/>
  <c r="U449" i="1"/>
  <c r="S449" i="1"/>
  <c r="U433" i="1"/>
  <c r="S433" i="1"/>
  <c r="U417" i="1"/>
  <c r="S417" i="1"/>
  <c r="U401" i="1"/>
  <c r="S401" i="1"/>
  <c r="U385" i="1"/>
  <c r="S385" i="1"/>
  <c r="U369" i="1"/>
  <c r="S369" i="1"/>
  <c r="U353" i="1"/>
  <c r="S353" i="1"/>
  <c r="U337" i="1"/>
  <c r="S337" i="1"/>
  <c r="U321" i="1"/>
  <c r="S321" i="1"/>
  <c r="U305" i="1"/>
  <c r="S305" i="1"/>
  <c r="U289" i="1"/>
  <c r="S289" i="1"/>
  <c r="U273" i="1"/>
  <c r="S273" i="1"/>
  <c r="U257" i="1"/>
  <c r="S257" i="1"/>
  <c r="U241" i="1"/>
  <c r="S241" i="1"/>
  <c r="U225" i="1"/>
  <c r="S225" i="1"/>
  <c r="U209" i="1"/>
  <c r="S209" i="1"/>
  <c r="U193" i="1"/>
  <c r="S193" i="1"/>
  <c r="U177" i="1"/>
  <c r="S177" i="1"/>
  <c r="U161" i="1"/>
  <c r="S161" i="1"/>
  <c r="U145" i="1"/>
  <c r="S145" i="1"/>
  <c r="U129" i="1"/>
  <c r="S129" i="1"/>
  <c r="U113" i="1"/>
  <c r="S113" i="1"/>
  <c r="U97" i="1"/>
  <c r="S97" i="1"/>
  <c r="U81" i="1"/>
  <c r="S81" i="1"/>
  <c r="U65" i="1"/>
  <c r="S65" i="1"/>
  <c r="U49" i="1"/>
  <c r="S49" i="1"/>
  <c r="U33" i="1"/>
  <c r="S33" i="1"/>
  <c r="U17" i="1"/>
  <c r="S17" i="1"/>
  <c r="T700" i="1"/>
  <c r="T684" i="1"/>
  <c r="T668" i="1"/>
  <c r="T652" i="1"/>
  <c r="T636" i="1"/>
  <c r="T620" i="1"/>
  <c r="T604" i="1"/>
  <c r="T588" i="1"/>
  <c r="T572" i="1"/>
  <c r="T556" i="1"/>
  <c r="T540" i="1"/>
  <c r="U688" i="1"/>
  <c r="S688" i="1"/>
  <c r="U672" i="1"/>
  <c r="S672" i="1"/>
  <c r="U656" i="1"/>
  <c r="S656" i="1"/>
  <c r="U640" i="1"/>
  <c r="S640" i="1"/>
  <c r="U624" i="1"/>
  <c r="S624" i="1"/>
  <c r="U608" i="1"/>
  <c r="S608" i="1"/>
  <c r="U592" i="1"/>
  <c r="S592" i="1"/>
  <c r="U576" i="1"/>
  <c r="S576" i="1"/>
  <c r="U560" i="1"/>
  <c r="S560" i="1"/>
  <c r="U544" i="1"/>
  <c r="S544" i="1"/>
  <c r="U528" i="1"/>
  <c r="S528" i="1"/>
  <c r="U512" i="1"/>
  <c r="S512" i="1"/>
  <c r="U496" i="1"/>
  <c r="S496" i="1"/>
  <c r="U480" i="1"/>
  <c r="S480" i="1"/>
  <c r="U464" i="1"/>
  <c r="S464" i="1"/>
  <c r="U448" i="1"/>
  <c r="S448" i="1"/>
  <c r="U432" i="1"/>
  <c r="S432" i="1"/>
  <c r="U416" i="1"/>
  <c r="S416" i="1"/>
  <c r="U400" i="1"/>
  <c r="S400" i="1"/>
  <c r="U384" i="1"/>
  <c r="S384" i="1"/>
  <c r="S368" i="1"/>
  <c r="U368" i="1"/>
  <c r="U352" i="1"/>
  <c r="S352" i="1"/>
  <c r="U336" i="1"/>
  <c r="S336" i="1"/>
  <c r="U320" i="1"/>
  <c r="S320" i="1"/>
  <c r="U304" i="1"/>
  <c r="S304" i="1"/>
  <c r="S288" i="1"/>
  <c r="U288" i="1"/>
  <c r="U272" i="1"/>
  <c r="S272" i="1"/>
  <c r="U256" i="1"/>
  <c r="S256" i="1"/>
  <c r="U240" i="1"/>
  <c r="S240" i="1"/>
  <c r="U224" i="1"/>
  <c r="S224" i="1"/>
  <c r="U208" i="1"/>
  <c r="S208" i="1"/>
  <c r="U192" i="1"/>
  <c r="S192" i="1"/>
  <c r="S176" i="1"/>
  <c r="U176" i="1"/>
  <c r="U160" i="1"/>
  <c r="S160" i="1"/>
  <c r="U144" i="1"/>
  <c r="S144" i="1"/>
  <c r="U128" i="1"/>
  <c r="S128" i="1"/>
  <c r="S112" i="1"/>
  <c r="U112" i="1"/>
  <c r="U96" i="1"/>
  <c r="S96" i="1"/>
  <c r="U80" i="1"/>
  <c r="S80" i="1"/>
  <c r="U64" i="1"/>
  <c r="S64" i="1"/>
  <c r="U48" i="1"/>
  <c r="S48" i="1"/>
  <c r="U32" i="1"/>
  <c r="S32" i="1"/>
  <c r="U8" i="1"/>
  <c r="S8" i="1"/>
  <c r="T699" i="1"/>
  <c r="T683" i="1"/>
  <c r="T667" i="1"/>
  <c r="T651" i="1"/>
  <c r="T635" i="1"/>
  <c r="T619" i="1"/>
  <c r="T603" i="1"/>
  <c r="T587" i="1"/>
  <c r="T571" i="1"/>
  <c r="U687" i="1"/>
  <c r="S687" i="1"/>
  <c r="U671" i="1"/>
  <c r="S671" i="1"/>
  <c r="U655" i="1"/>
  <c r="S655" i="1"/>
  <c r="U639" i="1"/>
  <c r="S639" i="1"/>
  <c r="U623" i="1"/>
  <c r="S623" i="1"/>
  <c r="U607" i="1"/>
  <c r="S607" i="1"/>
  <c r="U591" i="1"/>
  <c r="S591" i="1"/>
  <c r="U575" i="1"/>
  <c r="S575" i="1"/>
  <c r="U559" i="1"/>
  <c r="S559" i="1"/>
  <c r="U543" i="1"/>
  <c r="S543" i="1"/>
  <c r="U527" i="1"/>
  <c r="S527" i="1"/>
  <c r="U511" i="1"/>
  <c r="S511" i="1"/>
  <c r="U495" i="1"/>
  <c r="S495" i="1"/>
  <c r="U479" i="1"/>
  <c r="S479" i="1"/>
  <c r="U463" i="1"/>
  <c r="S463" i="1"/>
  <c r="U447" i="1"/>
  <c r="S447" i="1"/>
  <c r="U431" i="1"/>
  <c r="S431" i="1"/>
  <c r="U415" i="1"/>
  <c r="S415" i="1"/>
  <c r="U399" i="1"/>
  <c r="S399" i="1"/>
  <c r="U383" i="1"/>
  <c r="S383" i="1"/>
  <c r="U367" i="1"/>
  <c r="S367" i="1"/>
  <c r="U351" i="1"/>
  <c r="S351" i="1"/>
  <c r="U335" i="1"/>
  <c r="S335" i="1"/>
  <c r="U319" i="1"/>
  <c r="S319" i="1"/>
  <c r="U303" i="1"/>
  <c r="S303" i="1"/>
  <c r="U287" i="1"/>
  <c r="S287" i="1"/>
  <c r="U271" i="1"/>
  <c r="S271" i="1"/>
  <c r="U255" i="1"/>
  <c r="S255" i="1"/>
  <c r="U239" i="1"/>
  <c r="S239" i="1"/>
  <c r="U223" i="1"/>
  <c r="S223" i="1"/>
  <c r="U207" i="1"/>
  <c r="S207" i="1"/>
  <c r="U191" i="1"/>
  <c r="S191" i="1"/>
  <c r="U175" i="1"/>
  <c r="S175" i="1"/>
  <c r="U159" i="1"/>
  <c r="S159" i="1"/>
  <c r="U143" i="1"/>
  <c r="S143" i="1"/>
  <c r="U127" i="1"/>
  <c r="S127" i="1"/>
  <c r="U111" i="1"/>
  <c r="S111" i="1"/>
  <c r="U95" i="1"/>
  <c r="S95" i="1"/>
  <c r="U79" i="1"/>
  <c r="S79" i="1"/>
  <c r="U63" i="1"/>
  <c r="S63" i="1"/>
  <c r="U47" i="1"/>
  <c r="S47" i="1"/>
  <c r="U31" i="1"/>
  <c r="S31" i="1"/>
  <c r="U7" i="1"/>
  <c r="S7" i="1"/>
  <c r="T698" i="1"/>
  <c r="T682" i="1"/>
  <c r="T666" i="1"/>
  <c r="T650" i="1"/>
  <c r="T634" i="1"/>
  <c r="T618" i="1"/>
  <c r="U654" i="1"/>
  <c r="S654" i="1"/>
  <c r="S638" i="1"/>
  <c r="U638" i="1"/>
  <c r="U622" i="1"/>
  <c r="S622" i="1"/>
  <c r="S606" i="1"/>
  <c r="U606" i="1"/>
  <c r="S590" i="1"/>
  <c r="U590" i="1"/>
  <c r="U574" i="1"/>
  <c r="S574" i="1"/>
  <c r="U558" i="1"/>
  <c r="S558" i="1"/>
  <c r="S542" i="1"/>
  <c r="U542" i="1"/>
  <c r="U526" i="1"/>
  <c r="S526" i="1"/>
  <c r="S510" i="1"/>
  <c r="U510" i="1"/>
  <c r="U494" i="1"/>
  <c r="S494" i="1"/>
  <c r="U478" i="1"/>
  <c r="S478" i="1"/>
  <c r="S462" i="1"/>
  <c r="U462" i="1"/>
  <c r="U446" i="1"/>
  <c r="S446" i="1"/>
  <c r="U430" i="1"/>
  <c r="S430" i="1"/>
  <c r="S414" i="1"/>
  <c r="U414" i="1"/>
  <c r="U398" i="1"/>
  <c r="S398" i="1"/>
  <c r="S382" i="1"/>
  <c r="U382" i="1"/>
  <c r="U366" i="1"/>
  <c r="S366" i="1"/>
  <c r="S350" i="1"/>
  <c r="U350" i="1"/>
  <c r="S334" i="1"/>
  <c r="U334" i="1"/>
  <c r="U318" i="1"/>
  <c r="S318" i="1"/>
  <c r="U302" i="1"/>
  <c r="S302" i="1"/>
  <c r="S286" i="1"/>
  <c r="U286" i="1"/>
  <c r="U270" i="1"/>
  <c r="S270" i="1"/>
  <c r="S254" i="1"/>
  <c r="U254" i="1"/>
  <c r="U238" i="1"/>
  <c r="S238" i="1"/>
  <c r="U222" i="1"/>
  <c r="S222" i="1"/>
  <c r="S206" i="1"/>
  <c r="U206" i="1"/>
  <c r="U190" i="1"/>
  <c r="S190" i="1"/>
  <c r="U174" i="1"/>
  <c r="S174" i="1"/>
  <c r="S158" i="1"/>
  <c r="U158" i="1"/>
  <c r="U142" i="1"/>
  <c r="S142" i="1"/>
  <c r="S126" i="1"/>
  <c r="U126" i="1"/>
  <c r="U110" i="1"/>
  <c r="S110" i="1"/>
  <c r="S94" i="1"/>
  <c r="U94" i="1"/>
  <c r="S78" i="1"/>
  <c r="U78" i="1"/>
  <c r="U62" i="1"/>
  <c r="S62" i="1"/>
  <c r="U46" i="1"/>
  <c r="S46" i="1"/>
  <c r="S30" i="1"/>
  <c r="U30" i="1"/>
  <c r="U6" i="1"/>
  <c r="S6" i="1"/>
  <c r="T697" i="1"/>
  <c r="T681" i="1"/>
  <c r="T665" i="1"/>
  <c r="T649" i="1"/>
  <c r="T633" i="1"/>
  <c r="T617" i="1"/>
  <c r="T601" i="1"/>
  <c r="U691" i="1"/>
  <c r="S691" i="1"/>
  <c r="U685" i="1"/>
  <c r="S685" i="1"/>
  <c r="U669" i="1"/>
  <c r="S669" i="1"/>
  <c r="U653" i="1"/>
  <c r="S653" i="1"/>
  <c r="U637" i="1"/>
  <c r="S637" i="1"/>
  <c r="U621" i="1"/>
  <c r="S621" i="1"/>
  <c r="U605" i="1"/>
  <c r="S605" i="1"/>
  <c r="U589" i="1"/>
  <c r="S589" i="1"/>
  <c r="U573" i="1"/>
  <c r="S573" i="1"/>
  <c r="U557" i="1"/>
  <c r="S557" i="1"/>
  <c r="U541" i="1"/>
  <c r="S541" i="1"/>
  <c r="U525" i="1"/>
  <c r="S525" i="1"/>
  <c r="U509" i="1"/>
  <c r="S509" i="1"/>
  <c r="U493" i="1"/>
  <c r="S493" i="1"/>
  <c r="U477" i="1"/>
  <c r="S477" i="1"/>
  <c r="U461" i="1"/>
  <c r="S461" i="1"/>
  <c r="U445" i="1"/>
  <c r="S445" i="1"/>
  <c r="U429" i="1"/>
  <c r="S429" i="1"/>
  <c r="U413" i="1"/>
  <c r="S413" i="1"/>
  <c r="U397" i="1"/>
  <c r="S397" i="1"/>
  <c r="U381" i="1"/>
  <c r="S381" i="1"/>
  <c r="U365" i="1"/>
  <c r="S365" i="1"/>
  <c r="U349" i="1"/>
  <c r="S349" i="1"/>
  <c r="U333" i="1"/>
  <c r="S333" i="1"/>
  <c r="U317" i="1"/>
  <c r="S317" i="1"/>
  <c r="U301" i="1"/>
  <c r="S301" i="1"/>
  <c r="U285" i="1"/>
  <c r="S285" i="1"/>
  <c r="U269" i="1"/>
  <c r="S269" i="1"/>
  <c r="U253" i="1"/>
  <c r="S253" i="1"/>
  <c r="U237" i="1"/>
  <c r="S237" i="1"/>
  <c r="U221" i="1"/>
  <c r="S221" i="1"/>
  <c r="U205" i="1"/>
  <c r="S205" i="1"/>
  <c r="U189" i="1"/>
  <c r="S189" i="1"/>
  <c r="U173" i="1"/>
  <c r="S173" i="1"/>
  <c r="U157" i="1"/>
  <c r="S157" i="1"/>
  <c r="U141" i="1"/>
  <c r="S141" i="1"/>
  <c r="U125" i="1"/>
  <c r="S125" i="1"/>
  <c r="U109" i="1"/>
  <c r="S109" i="1"/>
  <c r="U93" i="1"/>
  <c r="S93" i="1"/>
  <c r="U77" i="1"/>
  <c r="S77" i="1"/>
  <c r="U61" i="1"/>
  <c r="S61" i="1"/>
  <c r="U45" i="1"/>
  <c r="S45" i="1"/>
  <c r="U29" i="1"/>
  <c r="S29" i="1"/>
  <c r="U5" i="1"/>
  <c r="S5" i="1"/>
  <c r="T696" i="1"/>
  <c r="T680" i="1"/>
  <c r="T664" i="1"/>
  <c r="T648" i="1"/>
  <c r="T632" i="1"/>
  <c r="T616" i="1"/>
  <c r="T600" i="1"/>
  <c r="U684" i="1"/>
  <c r="S684" i="1"/>
  <c r="U668" i="1"/>
  <c r="S668" i="1"/>
  <c r="U652" i="1"/>
  <c r="S652" i="1"/>
  <c r="U636" i="1"/>
  <c r="S636" i="1"/>
  <c r="U620" i="1"/>
  <c r="S620" i="1"/>
  <c r="U604" i="1"/>
  <c r="S604" i="1"/>
  <c r="U588" i="1"/>
  <c r="S588" i="1"/>
  <c r="U572" i="1"/>
  <c r="S572" i="1"/>
  <c r="U556" i="1"/>
  <c r="S556" i="1"/>
  <c r="U540" i="1"/>
  <c r="S540" i="1"/>
  <c r="U524" i="1"/>
  <c r="S524" i="1"/>
  <c r="U508" i="1"/>
  <c r="S508" i="1"/>
  <c r="U492" i="1"/>
  <c r="S492" i="1"/>
  <c r="U476" i="1"/>
  <c r="S476" i="1"/>
  <c r="U460" i="1"/>
  <c r="S460" i="1"/>
  <c r="U444" i="1"/>
  <c r="S444" i="1"/>
  <c r="U428" i="1"/>
  <c r="S428" i="1"/>
  <c r="U412" i="1"/>
  <c r="S412" i="1"/>
  <c r="U396" i="1"/>
  <c r="S396" i="1"/>
  <c r="U380" i="1"/>
  <c r="S380" i="1"/>
  <c r="U364" i="1"/>
  <c r="S364" i="1"/>
  <c r="U348" i="1"/>
  <c r="S348" i="1"/>
  <c r="U332" i="1"/>
  <c r="S332" i="1"/>
  <c r="U316" i="1"/>
  <c r="S316" i="1"/>
  <c r="U300" i="1"/>
  <c r="S300" i="1"/>
  <c r="U284" i="1"/>
  <c r="S284" i="1"/>
  <c r="U268" i="1"/>
  <c r="S268" i="1"/>
  <c r="U252" i="1"/>
  <c r="S252" i="1"/>
  <c r="U236" i="1"/>
  <c r="S236" i="1"/>
  <c r="U220" i="1"/>
  <c r="S220" i="1"/>
  <c r="U204" i="1"/>
  <c r="S204" i="1"/>
  <c r="U188" i="1"/>
  <c r="S188" i="1"/>
  <c r="U172" i="1"/>
  <c r="S172" i="1"/>
  <c r="U156" i="1"/>
  <c r="S156" i="1"/>
  <c r="U140" i="1"/>
  <c r="S140" i="1"/>
  <c r="U124" i="1"/>
  <c r="S124" i="1"/>
  <c r="U108" i="1"/>
  <c r="S108" i="1"/>
  <c r="U92" i="1"/>
  <c r="S92" i="1"/>
  <c r="U76" i="1"/>
  <c r="S76" i="1"/>
  <c r="U60" i="1"/>
  <c r="S60" i="1"/>
  <c r="U44" i="1"/>
  <c r="S44" i="1"/>
  <c r="U28" i="1"/>
  <c r="S28" i="1"/>
  <c r="U4" i="1"/>
  <c r="S4" i="1"/>
  <c r="T695" i="1"/>
  <c r="T679" i="1"/>
  <c r="T534" i="1"/>
  <c r="T518" i="1"/>
  <c r="T502" i="1"/>
  <c r="T486" i="1"/>
  <c r="T470" i="1"/>
  <c r="T454" i="1"/>
  <c r="T438" i="1"/>
  <c r="T422" i="1"/>
  <c r="T406" i="1"/>
  <c r="T390" i="1"/>
  <c r="T374" i="1"/>
  <c r="T358" i="1"/>
  <c r="T342" i="1"/>
  <c r="T326" i="1"/>
  <c r="T310" i="1"/>
  <c r="T294" i="1"/>
  <c r="T278" i="1"/>
  <c r="T262" i="1"/>
  <c r="T246" i="1"/>
  <c r="T230" i="1"/>
  <c r="T214" i="1"/>
  <c r="T198" i="1"/>
  <c r="T182" i="1"/>
  <c r="T166" i="1"/>
  <c r="T150" i="1"/>
  <c r="T134" i="1"/>
  <c r="T118" i="1"/>
  <c r="T102" i="1"/>
  <c r="T86" i="1"/>
  <c r="T70" i="1"/>
  <c r="T54" i="1"/>
  <c r="T38" i="1"/>
  <c r="T22" i="1"/>
  <c r="R694" i="1"/>
  <c r="R678" i="1"/>
  <c r="R662" i="1"/>
  <c r="R646" i="1"/>
  <c r="R630" i="1"/>
  <c r="R614" i="1"/>
  <c r="R598" i="1"/>
  <c r="R582" i="1"/>
  <c r="R566" i="1"/>
  <c r="R550" i="1"/>
  <c r="R534" i="1"/>
  <c r="R518" i="1"/>
  <c r="R502" i="1"/>
  <c r="R486" i="1"/>
  <c r="R470" i="1"/>
  <c r="R454" i="1"/>
  <c r="R438" i="1"/>
  <c r="R422" i="1"/>
  <c r="R406" i="1"/>
  <c r="R390" i="1"/>
  <c r="R374" i="1"/>
  <c r="R358" i="1"/>
  <c r="R342" i="1"/>
  <c r="R326" i="1"/>
  <c r="R310" i="1"/>
  <c r="R294" i="1"/>
  <c r="R278" i="1"/>
  <c r="R262" i="1"/>
  <c r="R246" i="1"/>
  <c r="R230" i="1"/>
  <c r="R214" i="1"/>
  <c r="R198" i="1"/>
  <c r="R182" i="1"/>
  <c r="R166" i="1"/>
  <c r="R150" i="1"/>
  <c r="R134" i="1"/>
  <c r="R118" i="1"/>
  <c r="R102" i="1"/>
  <c r="R86" i="1"/>
  <c r="R70" i="1"/>
  <c r="R54" i="1"/>
  <c r="R38" i="1"/>
  <c r="R22" i="1"/>
  <c r="R6" i="1"/>
  <c r="T533" i="1"/>
  <c r="T517" i="1"/>
  <c r="T501" i="1"/>
  <c r="T485" i="1"/>
  <c r="T469" i="1"/>
  <c r="T453" i="1"/>
  <c r="T437" i="1"/>
  <c r="T421" i="1"/>
  <c r="T405" i="1"/>
  <c r="T389" i="1"/>
  <c r="T373" i="1"/>
  <c r="T357" i="1"/>
  <c r="T341" i="1"/>
  <c r="T325" i="1"/>
  <c r="T309" i="1"/>
  <c r="T293" i="1"/>
  <c r="T277" i="1"/>
  <c r="T261" i="1"/>
  <c r="T245" i="1"/>
  <c r="T229" i="1"/>
  <c r="T213" i="1"/>
  <c r="T197" i="1"/>
  <c r="T181" i="1"/>
  <c r="T165" i="1"/>
  <c r="T149" i="1"/>
  <c r="T133" i="1"/>
  <c r="T117" i="1"/>
  <c r="T101" i="1"/>
  <c r="T85" i="1"/>
  <c r="T69" i="1"/>
  <c r="T53" i="1"/>
  <c r="T37" i="1"/>
  <c r="T21" i="1"/>
  <c r="R693" i="1"/>
  <c r="R677" i="1"/>
  <c r="R661" i="1"/>
  <c r="R645" i="1"/>
  <c r="R629" i="1"/>
  <c r="R613" i="1"/>
  <c r="R597" i="1"/>
  <c r="R581" i="1"/>
  <c r="R565" i="1"/>
  <c r="R549" i="1"/>
  <c r="R533" i="1"/>
  <c r="R517" i="1"/>
  <c r="R501" i="1"/>
  <c r="R485" i="1"/>
  <c r="R469" i="1"/>
  <c r="R453" i="1"/>
  <c r="R437" i="1"/>
  <c r="R421" i="1"/>
  <c r="R405" i="1"/>
  <c r="R389" i="1"/>
  <c r="R373" i="1"/>
  <c r="R357" i="1"/>
  <c r="R341" i="1"/>
  <c r="R325" i="1"/>
  <c r="R309" i="1"/>
  <c r="R293" i="1"/>
  <c r="R277" i="1"/>
  <c r="R261" i="1"/>
  <c r="R245" i="1"/>
  <c r="R229" i="1"/>
  <c r="R213" i="1"/>
  <c r="R197" i="1"/>
  <c r="R181" i="1"/>
  <c r="R165" i="1"/>
  <c r="R149" i="1"/>
  <c r="R133" i="1"/>
  <c r="R117" i="1"/>
  <c r="R101" i="1"/>
  <c r="R85" i="1"/>
  <c r="R69" i="1"/>
  <c r="R53" i="1"/>
  <c r="R37" i="1"/>
  <c r="R21" i="1"/>
  <c r="R5" i="1"/>
  <c r="T596" i="1"/>
  <c r="T580" i="1"/>
  <c r="T564" i="1"/>
  <c r="T548" i="1"/>
  <c r="T532" i="1"/>
  <c r="T516" i="1"/>
  <c r="T500" i="1"/>
  <c r="T484" i="1"/>
  <c r="T468" i="1"/>
  <c r="T452" i="1"/>
  <c r="T436" i="1"/>
  <c r="T420" i="1"/>
  <c r="T404" i="1"/>
  <c r="T388" i="1"/>
  <c r="T372" i="1"/>
  <c r="T356" i="1"/>
  <c r="T340" i="1"/>
  <c r="T324" i="1"/>
  <c r="T308" i="1"/>
  <c r="T292" i="1"/>
  <c r="T276" i="1"/>
  <c r="T260" i="1"/>
  <c r="T244" i="1"/>
  <c r="T228" i="1"/>
  <c r="T212" i="1"/>
  <c r="T196" i="1"/>
  <c r="T180" i="1"/>
  <c r="T164" i="1"/>
  <c r="T148" i="1"/>
  <c r="T132" i="1"/>
  <c r="T116" i="1"/>
  <c r="T100" i="1"/>
  <c r="T84" i="1"/>
  <c r="T68" i="1"/>
  <c r="T52" i="1"/>
  <c r="T36" i="1"/>
  <c r="T20" i="1"/>
  <c r="R692" i="1"/>
  <c r="R676" i="1"/>
  <c r="R660" i="1"/>
  <c r="R644" i="1"/>
  <c r="R628" i="1"/>
  <c r="R612" i="1"/>
  <c r="R596" i="1"/>
  <c r="R580" i="1"/>
  <c r="R564" i="1"/>
  <c r="R548" i="1"/>
  <c r="R532" i="1"/>
  <c r="R516" i="1"/>
  <c r="R500" i="1"/>
  <c r="R484" i="1"/>
  <c r="R468" i="1"/>
  <c r="R452" i="1"/>
  <c r="R436" i="1"/>
  <c r="R420" i="1"/>
  <c r="R404" i="1"/>
  <c r="R388" i="1"/>
  <c r="R372" i="1"/>
  <c r="R356" i="1"/>
  <c r="R340" i="1"/>
  <c r="R324" i="1"/>
  <c r="R308" i="1"/>
  <c r="R292" i="1"/>
  <c r="R276" i="1"/>
  <c r="R260" i="1"/>
  <c r="R244" i="1"/>
  <c r="R228" i="1"/>
  <c r="R212" i="1"/>
  <c r="R196" i="1"/>
  <c r="R180" i="1"/>
  <c r="R164" i="1"/>
  <c r="R148" i="1"/>
  <c r="R132" i="1"/>
  <c r="R116" i="1"/>
  <c r="R100" i="1"/>
  <c r="R84" i="1"/>
  <c r="R68" i="1"/>
  <c r="R52" i="1"/>
  <c r="R36" i="1"/>
  <c r="R20" i="1"/>
  <c r="R4" i="1"/>
  <c r="T547" i="1"/>
  <c r="T531" i="1"/>
  <c r="T515" i="1"/>
  <c r="T499" i="1"/>
  <c r="T483" i="1"/>
  <c r="T467" i="1"/>
  <c r="T451" i="1"/>
  <c r="T435" i="1"/>
  <c r="T419" i="1"/>
  <c r="T403" i="1"/>
  <c r="T387" i="1"/>
  <c r="T371" i="1"/>
  <c r="T355" i="1"/>
  <c r="T339" i="1"/>
  <c r="T323" i="1"/>
  <c r="T307" i="1"/>
  <c r="T291" i="1"/>
  <c r="T275" i="1"/>
  <c r="T259" i="1"/>
  <c r="T243" i="1"/>
  <c r="T227" i="1"/>
  <c r="T211" i="1"/>
  <c r="T195" i="1"/>
  <c r="T179" i="1"/>
  <c r="T163" i="1"/>
  <c r="T147" i="1"/>
  <c r="T131" i="1"/>
  <c r="T115" i="1"/>
  <c r="T99" i="1"/>
  <c r="T83" i="1"/>
  <c r="T67" i="1"/>
  <c r="T51" i="1"/>
  <c r="T35" i="1"/>
  <c r="T19" i="1"/>
  <c r="R691" i="1"/>
  <c r="R675" i="1"/>
  <c r="R659" i="1"/>
  <c r="R643" i="1"/>
  <c r="R627" i="1"/>
  <c r="R611" i="1"/>
  <c r="R595" i="1"/>
  <c r="R579" i="1"/>
  <c r="R563" i="1"/>
  <c r="R547" i="1"/>
  <c r="R531" i="1"/>
  <c r="R515" i="1"/>
  <c r="R499" i="1"/>
  <c r="R483" i="1"/>
  <c r="R467" i="1"/>
  <c r="R451" i="1"/>
  <c r="R435" i="1"/>
  <c r="R419" i="1"/>
  <c r="R403" i="1"/>
  <c r="R387" i="1"/>
  <c r="R371" i="1"/>
  <c r="R355" i="1"/>
  <c r="R339" i="1"/>
  <c r="R323" i="1"/>
  <c r="R307" i="1"/>
  <c r="R291" i="1"/>
  <c r="R275" i="1"/>
  <c r="R259" i="1"/>
  <c r="R243" i="1"/>
  <c r="R227" i="1"/>
  <c r="R211" i="1"/>
  <c r="R195" i="1"/>
  <c r="R179" i="1"/>
  <c r="R163" i="1"/>
  <c r="R147" i="1"/>
  <c r="R131" i="1"/>
  <c r="R115" i="1"/>
  <c r="R99" i="1"/>
  <c r="R83" i="1"/>
  <c r="R67" i="1"/>
  <c r="R51" i="1"/>
  <c r="R35" i="1"/>
  <c r="R19" i="1"/>
  <c r="T594" i="1"/>
  <c r="T578" i="1"/>
  <c r="T562" i="1"/>
  <c r="T546" i="1"/>
  <c r="T530" i="1"/>
  <c r="T514" i="1"/>
  <c r="T498" i="1"/>
  <c r="T482" i="1"/>
  <c r="T466" i="1"/>
  <c r="T450" i="1"/>
  <c r="T434" i="1"/>
  <c r="T418" i="1"/>
  <c r="T402" i="1"/>
  <c r="T386" i="1"/>
  <c r="T370" i="1"/>
  <c r="T354" i="1"/>
  <c r="T338" i="1"/>
  <c r="T322" i="1"/>
  <c r="T306" i="1"/>
  <c r="T290" i="1"/>
  <c r="T274" i="1"/>
  <c r="T258" i="1"/>
  <c r="T242" i="1"/>
  <c r="T226" i="1"/>
  <c r="T210" i="1"/>
  <c r="T194" i="1"/>
  <c r="T178" i="1"/>
  <c r="T162" i="1"/>
  <c r="T146" i="1"/>
  <c r="T130" i="1"/>
  <c r="T114" i="1"/>
  <c r="T98" i="1"/>
  <c r="T82" i="1"/>
  <c r="T66" i="1"/>
  <c r="T50" i="1"/>
  <c r="T34" i="1"/>
  <c r="T18" i="1"/>
  <c r="R690" i="1"/>
  <c r="R674" i="1"/>
  <c r="R658" i="1"/>
  <c r="R642" i="1"/>
  <c r="R626" i="1"/>
  <c r="R610" i="1"/>
  <c r="R594" i="1"/>
  <c r="R578" i="1"/>
  <c r="R562" i="1"/>
  <c r="R546" i="1"/>
  <c r="R530" i="1"/>
  <c r="R514" i="1"/>
  <c r="R498" i="1"/>
  <c r="R482" i="1"/>
  <c r="R466" i="1"/>
  <c r="R450" i="1"/>
  <c r="R434" i="1"/>
  <c r="R418" i="1"/>
  <c r="R402" i="1"/>
  <c r="R386" i="1"/>
  <c r="R370" i="1"/>
  <c r="R354" i="1"/>
  <c r="R338" i="1"/>
  <c r="R322" i="1"/>
  <c r="R306" i="1"/>
  <c r="R290" i="1"/>
  <c r="R274" i="1"/>
  <c r="R258" i="1"/>
  <c r="R242" i="1"/>
  <c r="R226" i="1"/>
  <c r="R210" i="1"/>
  <c r="R194" i="1"/>
  <c r="R178" i="1"/>
  <c r="R162" i="1"/>
  <c r="R146" i="1"/>
  <c r="R130" i="1"/>
  <c r="R114" i="1"/>
  <c r="R98" i="1"/>
  <c r="R82" i="1"/>
  <c r="R66" i="1"/>
  <c r="R50" i="1"/>
  <c r="R34" i="1"/>
  <c r="R18" i="1"/>
  <c r="T593" i="1"/>
  <c r="T577" i="1"/>
  <c r="T561" i="1"/>
  <c r="T545" i="1"/>
  <c r="T529" i="1"/>
  <c r="T513" i="1"/>
  <c r="T497" i="1"/>
  <c r="T481" i="1"/>
  <c r="T465" i="1"/>
  <c r="T449" i="1"/>
  <c r="T433" i="1"/>
  <c r="T417" i="1"/>
  <c r="T401" i="1"/>
  <c r="T385" i="1"/>
  <c r="T369" i="1"/>
  <c r="T353" i="1"/>
  <c r="T337" i="1"/>
  <c r="T321" i="1"/>
  <c r="T305" i="1"/>
  <c r="T289" i="1"/>
  <c r="T273" i="1"/>
  <c r="T257" i="1"/>
  <c r="T241" i="1"/>
  <c r="T225" i="1"/>
  <c r="T209" i="1"/>
  <c r="T193" i="1"/>
  <c r="T177" i="1"/>
  <c r="T161" i="1"/>
  <c r="T145" i="1"/>
  <c r="T129" i="1"/>
  <c r="T113" i="1"/>
  <c r="T97" i="1"/>
  <c r="T81" i="1"/>
  <c r="T65" i="1"/>
  <c r="T49" i="1"/>
  <c r="T33" i="1"/>
  <c r="T17" i="1"/>
  <c r="R689" i="1"/>
  <c r="R673" i="1"/>
  <c r="R657" i="1"/>
  <c r="R641" i="1"/>
  <c r="R625" i="1"/>
  <c r="R609" i="1"/>
  <c r="R593" i="1"/>
  <c r="R577" i="1"/>
  <c r="R561" i="1"/>
  <c r="R545" i="1"/>
  <c r="R529" i="1"/>
  <c r="R513" i="1"/>
  <c r="R497" i="1"/>
  <c r="R481" i="1"/>
  <c r="R465" i="1"/>
  <c r="R449" i="1"/>
  <c r="R433" i="1"/>
  <c r="R417" i="1"/>
  <c r="R401" i="1"/>
  <c r="R385" i="1"/>
  <c r="R369" i="1"/>
  <c r="R353" i="1"/>
  <c r="R337" i="1"/>
  <c r="R321" i="1"/>
  <c r="R305" i="1"/>
  <c r="R289" i="1"/>
  <c r="R273" i="1"/>
  <c r="R257" i="1"/>
  <c r="R241" i="1"/>
  <c r="R225" i="1"/>
  <c r="R209" i="1"/>
  <c r="R193" i="1"/>
  <c r="R177" i="1"/>
  <c r="R161" i="1"/>
  <c r="R145" i="1"/>
  <c r="R129" i="1"/>
  <c r="R113" i="1"/>
  <c r="R97" i="1"/>
  <c r="R81" i="1"/>
  <c r="R65" i="1"/>
  <c r="R49" i="1"/>
  <c r="R33" i="1"/>
  <c r="R17" i="1"/>
  <c r="T576" i="1"/>
  <c r="T560" i="1"/>
  <c r="T544" i="1"/>
  <c r="T528" i="1"/>
  <c r="T512" i="1"/>
  <c r="T496" i="1"/>
  <c r="T480" i="1"/>
  <c r="T464" i="1"/>
  <c r="T448" i="1"/>
  <c r="T432" i="1"/>
  <c r="T416" i="1"/>
  <c r="T400" i="1"/>
  <c r="T384" i="1"/>
  <c r="T368" i="1"/>
  <c r="T352" i="1"/>
  <c r="T336" i="1"/>
  <c r="T320" i="1"/>
  <c r="T304" i="1"/>
  <c r="T288" i="1"/>
  <c r="T272" i="1"/>
  <c r="T256" i="1"/>
  <c r="T240" i="1"/>
  <c r="T224" i="1"/>
  <c r="T208" i="1"/>
  <c r="T192" i="1"/>
  <c r="T176" i="1"/>
  <c r="T160" i="1"/>
  <c r="T144" i="1"/>
  <c r="T128" i="1"/>
  <c r="T112" i="1"/>
  <c r="T96" i="1"/>
  <c r="T80" i="1"/>
  <c r="T64" i="1"/>
  <c r="T48" i="1"/>
  <c r="T32" i="1"/>
  <c r="R688" i="1"/>
  <c r="R672" i="1"/>
  <c r="R656" i="1"/>
  <c r="R640" i="1"/>
  <c r="R624" i="1"/>
  <c r="R608" i="1"/>
  <c r="R592" i="1"/>
  <c r="R576" i="1"/>
  <c r="R560" i="1"/>
  <c r="R544" i="1"/>
  <c r="R528" i="1"/>
  <c r="R512" i="1"/>
  <c r="R496" i="1"/>
  <c r="R480" i="1"/>
  <c r="R464" i="1"/>
  <c r="R448" i="1"/>
  <c r="R432" i="1"/>
  <c r="R416" i="1"/>
  <c r="R400" i="1"/>
  <c r="R384" i="1"/>
  <c r="R368" i="1"/>
  <c r="R352" i="1"/>
  <c r="R336" i="1"/>
  <c r="R320" i="1"/>
  <c r="R304" i="1"/>
  <c r="R288" i="1"/>
  <c r="R272" i="1"/>
  <c r="R256" i="1"/>
  <c r="R240" i="1"/>
  <c r="R224" i="1"/>
  <c r="R208" i="1"/>
  <c r="R192" i="1"/>
  <c r="R176" i="1"/>
  <c r="R160" i="1"/>
  <c r="R144" i="1"/>
  <c r="R128" i="1"/>
  <c r="R112" i="1"/>
  <c r="R96" i="1"/>
  <c r="R80" i="1"/>
  <c r="R64" i="1"/>
  <c r="R48" i="1"/>
  <c r="R32" i="1"/>
  <c r="T655" i="1"/>
  <c r="T639" i="1"/>
  <c r="T623" i="1"/>
  <c r="T607" i="1"/>
  <c r="T591" i="1"/>
  <c r="T575" i="1"/>
  <c r="T559" i="1"/>
  <c r="T543" i="1"/>
  <c r="T527" i="1"/>
  <c r="T511" i="1"/>
  <c r="T495" i="1"/>
  <c r="T479" i="1"/>
  <c r="T463" i="1"/>
  <c r="T447" i="1"/>
  <c r="T431" i="1"/>
  <c r="T415" i="1"/>
  <c r="T399" i="1"/>
  <c r="T383" i="1"/>
  <c r="T367" i="1"/>
  <c r="T351" i="1"/>
  <c r="T335" i="1"/>
  <c r="T319" i="1"/>
  <c r="T303" i="1"/>
  <c r="T287" i="1"/>
  <c r="T271" i="1"/>
  <c r="T255" i="1"/>
  <c r="T239" i="1"/>
  <c r="T223" i="1"/>
  <c r="T207" i="1"/>
  <c r="T191" i="1"/>
  <c r="T175" i="1"/>
  <c r="T159" i="1"/>
  <c r="T143" i="1"/>
  <c r="T127" i="1"/>
  <c r="T111" i="1"/>
  <c r="T95" i="1"/>
  <c r="T79" i="1"/>
  <c r="T63" i="1"/>
  <c r="T47" i="1"/>
  <c r="T31" i="1"/>
  <c r="R687" i="1"/>
  <c r="R671" i="1"/>
  <c r="R655" i="1"/>
  <c r="R639" i="1"/>
  <c r="R623" i="1"/>
  <c r="R607" i="1"/>
  <c r="R591" i="1"/>
  <c r="R575" i="1"/>
  <c r="R559" i="1"/>
  <c r="R543" i="1"/>
  <c r="R527" i="1"/>
  <c r="R511" i="1"/>
  <c r="R495" i="1"/>
  <c r="R479" i="1"/>
  <c r="R463" i="1"/>
  <c r="R447" i="1"/>
  <c r="R431" i="1"/>
  <c r="R415" i="1"/>
  <c r="R399" i="1"/>
  <c r="R383" i="1"/>
  <c r="R367" i="1"/>
  <c r="R351" i="1"/>
  <c r="R335" i="1"/>
  <c r="R319" i="1"/>
  <c r="R303" i="1"/>
  <c r="R287" i="1"/>
  <c r="R271" i="1"/>
  <c r="R255" i="1"/>
  <c r="R239" i="1"/>
  <c r="R223" i="1"/>
  <c r="R207" i="1"/>
  <c r="R191" i="1"/>
  <c r="R175" i="1"/>
  <c r="R159" i="1"/>
  <c r="R143" i="1"/>
  <c r="R127" i="1"/>
  <c r="R111" i="1"/>
  <c r="R95" i="1"/>
  <c r="R79" i="1"/>
  <c r="R63" i="1"/>
  <c r="R47" i="1"/>
  <c r="R31" i="1"/>
  <c r="T542" i="1"/>
  <c r="T526" i="1"/>
  <c r="T510" i="1"/>
  <c r="T494" i="1"/>
  <c r="T478" i="1"/>
  <c r="T462" i="1"/>
  <c r="T446" i="1"/>
  <c r="T430" i="1"/>
  <c r="T414" i="1"/>
  <c r="T398" i="1"/>
  <c r="T382" i="1"/>
  <c r="T366" i="1"/>
  <c r="T350" i="1"/>
  <c r="T334" i="1"/>
  <c r="T318" i="1"/>
  <c r="T302" i="1"/>
  <c r="T286" i="1"/>
  <c r="T270" i="1"/>
  <c r="T254" i="1"/>
  <c r="T238" i="1"/>
  <c r="T222" i="1"/>
  <c r="T206" i="1"/>
  <c r="T190" i="1"/>
  <c r="T174" i="1"/>
  <c r="T158" i="1"/>
  <c r="T142" i="1"/>
  <c r="T126" i="1"/>
  <c r="T110" i="1"/>
  <c r="T94" i="1"/>
  <c r="T78" i="1"/>
  <c r="T62" i="1"/>
  <c r="T46" i="1"/>
  <c r="T30" i="1"/>
  <c r="R686" i="1"/>
  <c r="R670" i="1"/>
  <c r="R654" i="1"/>
  <c r="R638" i="1"/>
  <c r="R622" i="1"/>
  <c r="R606" i="1"/>
  <c r="R590" i="1"/>
  <c r="R574" i="1"/>
  <c r="R558" i="1"/>
  <c r="R542" i="1"/>
  <c r="R526" i="1"/>
  <c r="R510" i="1"/>
  <c r="R494" i="1"/>
  <c r="R478" i="1"/>
  <c r="R462" i="1"/>
  <c r="R446" i="1"/>
  <c r="R430" i="1"/>
  <c r="R414" i="1"/>
  <c r="R398" i="1"/>
  <c r="R382" i="1"/>
  <c r="R366" i="1"/>
  <c r="R350" i="1"/>
  <c r="R334" i="1"/>
  <c r="R318" i="1"/>
  <c r="R302" i="1"/>
  <c r="R286" i="1"/>
  <c r="R270" i="1"/>
  <c r="R254" i="1"/>
  <c r="R238" i="1"/>
  <c r="R222" i="1"/>
  <c r="R206" i="1"/>
  <c r="R190" i="1"/>
  <c r="R174" i="1"/>
  <c r="R158" i="1"/>
  <c r="R142" i="1"/>
  <c r="R126" i="1"/>
  <c r="R110" i="1"/>
  <c r="R94" i="1"/>
  <c r="R78" i="1"/>
  <c r="R62" i="1"/>
  <c r="R46" i="1"/>
  <c r="R30" i="1"/>
  <c r="T605" i="1"/>
  <c r="T589" i="1"/>
  <c r="T573" i="1"/>
  <c r="T557" i="1"/>
  <c r="T541" i="1"/>
  <c r="T525" i="1"/>
  <c r="T509" i="1"/>
  <c r="T493" i="1"/>
  <c r="T477" i="1"/>
  <c r="T461" i="1"/>
  <c r="T445" i="1"/>
  <c r="T429" i="1"/>
  <c r="T413" i="1"/>
  <c r="T397" i="1"/>
  <c r="T381" i="1"/>
  <c r="T365" i="1"/>
  <c r="T349" i="1"/>
  <c r="T333" i="1"/>
  <c r="T317" i="1"/>
  <c r="T301" i="1"/>
  <c r="T285" i="1"/>
  <c r="T269" i="1"/>
  <c r="T253" i="1"/>
  <c r="T237" i="1"/>
  <c r="T221" i="1"/>
  <c r="T205" i="1"/>
  <c r="T189" i="1"/>
  <c r="T173" i="1"/>
  <c r="T157" i="1"/>
  <c r="T141" i="1"/>
  <c r="T125" i="1"/>
  <c r="T109" i="1"/>
  <c r="T93" i="1"/>
  <c r="T77" i="1"/>
  <c r="T61" i="1"/>
  <c r="T45" i="1"/>
  <c r="T29" i="1"/>
  <c r="R701" i="1"/>
  <c r="R685" i="1"/>
  <c r="R669" i="1"/>
  <c r="R653" i="1"/>
  <c r="R637" i="1"/>
  <c r="R621" i="1"/>
  <c r="R605" i="1"/>
  <c r="R589" i="1"/>
  <c r="R573" i="1"/>
  <c r="R557" i="1"/>
  <c r="R541" i="1"/>
  <c r="R525" i="1"/>
  <c r="R509" i="1"/>
  <c r="R493" i="1"/>
  <c r="R477" i="1"/>
  <c r="R461" i="1"/>
  <c r="R445" i="1"/>
  <c r="R429" i="1"/>
  <c r="R413" i="1"/>
  <c r="R397" i="1"/>
  <c r="R381" i="1"/>
  <c r="R365" i="1"/>
  <c r="R349" i="1"/>
  <c r="R333" i="1"/>
  <c r="R317" i="1"/>
  <c r="R301" i="1"/>
  <c r="R285" i="1"/>
  <c r="R269" i="1"/>
  <c r="R253" i="1"/>
  <c r="R237" i="1"/>
  <c r="R221" i="1"/>
  <c r="R205" i="1"/>
  <c r="R189" i="1"/>
  <c r="R173" i="1"/>
  <c r="R157" i="1"/>
  <c r="R141" i="1"/>
  <c r="R125" i="1"/>
  <c r="R109" i="1"/>
  <c r="R93" i="1"/>
  <c r="R77" i="1"/>
  <c r="R61" i="1"/>
  <c r="R45" i="1"/>
  <c r="R29" i="1"/>
  <c r="T524" i="1"/>
  <c r="T508" i="1"/>
  <c r="T492" i="1"/>
  <c r="T476" i="1"/>
  <c r="T460" i="1"/>
  <c r="T444" i="1"/>
  <c r="T428" i="1"/>
  <c r="T412" i="1"/>
  <c r="T396" i="1"/>
  <c r="T380" i="1"/>
  <c r="T364" i="1"/>
  <c r="T348" i="1"/>
  <c r="T332" i="1"/>
  <c r="T316" i="1"/>
  <c r="T300" i="1"/>
  <c r="T284" i="1"/>
  <c r="T268" i="1"/>
  <c r="T252" i="1"/>
  <c r="T236" i="1"/>
  <c r="T220" i="1"/>
  <c r="T204" i="1"/>
  <c r="T188" i="1"/>
  <c r="T172" i="1"/>
  <c r="T156" i="1"/>
  <c r="T140" i="1"/>
  <c r="T124" i="1"/>
  <c r="T108" i="1"/>
  <c r="T92" i="1"/>
  <c r="T76" i="1"/>
  <c r="T60" i="1"/>
  <c r="T44" i="1"/>
  <c r="T28" i="1"/>
  <c r="R700" i="1"/>
  <c r="R684" i="1"/>
  <c r="R668" i="1"/>
  <c r="R652" i="1"/>
  <c r="R636" i="1"/>
  <c r="R620" i="1"/>
  <c r="R604" i="1"/>
  <c r="R588" i="1"/>
  <c r="R572" i="1"/>
  <c r="R556" i="1"/>
  <c r="R540" i="1"/>
  <c r="R524" i="1"/>
  <c r="R508" i="1"/>
  <c r="R492" i="1"/>
  <c r="R476" i="1"/>
  <c r="R460" i="1"/>
  <c r="R444" i="1"/>
  <c r="R428" i="1"/>
  <c r="R412" i="1"/>
  <c r="R396" i="1"/>
  <c r="R380" i="1"/>
  <c r="R364" i="1"/>
  <c r="R348" i="1"/>
  <c r="R332" i="1"/>
  <c r="R316" i="1"/>
  <c r="R300" i="1"/>
  <c r="R284" i="1"/>
  <c r="R268" i="1"/>
  <c r="R252" i="1"/>
  <c r="R236" i="1"/>
  <c r="R220" i="1"/>
  <c r="R204" i="1"/>
  <c r="R188" i="1"/>
  <c r="R172" i="1"/>
  <c r="R156" i="1"/>
  <c r="R140" i="1"/>
  <c r="R124" i="1"/>
  <c r="R108" i="1"/>
  <c r="R92" i="1"/>
  <c r="R76" i="1"/>
  <c r="R60" i="1"/>
  <c r="R44" i="1"/>
  <c r="R28" i="1"/>
  <c r="T555" i="1"/>
  <c r="T539" i="1"/>
  <c r="T523" i="1"/>
  <c r="T507" i="1"/>
  <c r="T491" i="1"/>
  <c r="T475" i="1"/>
  <c r="T459" i="1"/>
  <c r="T443" i="1"/>
  <c r="T427" i="1"/>
  <c r="T411" i="1"/>
  <c r="T395" i="1"/>
  <c r="T379" i="1"/>
  <c r="T363" i="1"/>
  <c r="T347" i="1"/>
  <c r="T331" i="1"/>
  <c r="T315" i="1"/>
  <c r="T299" i="1"/>
  <c r="T283" i="1"/>
  <c r="T267" i="1"/>
  <c r="T251" i="1"/>
  <c r="T235" i="1"/>
  <c r="T219" i="1"/>
  <c r="T203" i="1"/>
  <c r="T187" i="1"/>
  <c r="T171" i="1"/>
  <c r="T155" i="1"/>
  <c r="T139" i="1"/>
  <c r="T123" i="1"/>
  <c r="T107" i="1"/>
  <c r="T91" i="1"/>
  <c r="T75" i="1"/>
  <c r="T59" i="1"/>
  <c r="T43" i="1"/>
  <c r="T27" i="1"/>
  <c r="R699" i="1"/>
  <c r="R683" i="1"/>
  <c r="R667" i="1"/>
  <c r="R651" i="1"/>
  <c r="R635" i="1"/>
  <c r="R619" i="1"/>
  <c r="R603" i="1"/>
  <c r="R587" i="1"/>
  <c r="R571" i="1"/>
  <c r="R555" i="1"/>
  <c r="R539" i="1"/>
  <c r="R523" i="1"/>
  <c r="R507" i="1"/>
  <c r="R491" i="1"/>
  <c r="R475" i="1"/>
  <c r="R459" i="1"/>
  <c r="R443" i="1"/>
  <c r="R427" i="1"/>
  <c r="R411" i="1"/>
  <c r="R395" i="1"/>
  <c r="R379" i="1"/>
  <c r="R363" i="1"/>
  <c r="R347" i="1"/>
  <c r="R331" i="1"/>
  <c r="R315" i="1"/>
  <c r="R299" i="1"/>
  <c r="R283" i="1"/>
  <c r="R267" i="1"/>
  <c r="R251" i="1"/>
  <c r="R235" i="1"/>
  <c r="R219" i="1"/>
  <c r="R203" i="1"/>
  <c r="R187" i="1"/>
  <c r="R171" i="1"/>
  <c r="R155" i="1"/>
  <c r="R139" i="1"/>
  <c r="R123" i="1"/>
  <c r="R107" i="1"/>
  <c r="R91" i="1"/>
  <c r="R75" i="1"/>
  <c r="R59" i="1"/>
  <c r="R43" i="1"/>
  <c r="R27" i="1"/>
  <c r="T602" i="1"/>
  <c r="T586" i="1"/>
  <c r="T570" i="1"/>
  <c r="T554" i="1"/>
  <c r="T538" i="1"/>
  <c r="T522" i="1"/>
  <c r="T506" i="1"/>
  <c r="T490" i="1"/>
  <c r="T474" i="1"/>
  <c r="T458" i="1"/>
  <c r="T442" i="1"/>
  <c r="T426" i="1"/>
  <c r="T410" i="1"/>
  <c r="T394" i="1"/>
  <c r="T378" i="1"/>
  <c r="T362" i="1"/>
  <c r="T346" i="1"/>
  <c r="T330" i="1"/>
  <c r="T314" i="1"/>
  <c r="T298" i="1"/>
  <c r="T282" i="1"/>
  <c r="T266" i="1"/>
  <c r="T250" i="1"/>
  <c r="T234" i="1"/>
  <c r="T218" i="1"/>
  <c r="T202" i="1"/>
  <c r="T186" i="1"/>
  <c r="T170" i="1"/>
  <c r="T154" i="1"/>
  <c r="T138" i="1"/>
  <c r="T122" i="1"/>
  <c r="T106" i="1"/>
  <c r="T90" i="1"/>
  <c r="T74" i="1"/>
  <c r="T58" i="1"/>
  <c r="T42" i="1"/>
  <c r="T26" i="1"/>
  <c r="R698" i="1"/>
  <c r="R682" i="1"/>
  <c r="R666" i="1"/>
  <c r="R650" i="1"/>
  <c r="R634" i="1"/>
  <c r="R618" i="1"/>
  <c r="R602" i="1"/>
  <c r="R586" i="1"/>
  <c r="R570" i="1"/>
  <c r="R554" i="1"/>
  <c r="R538" i="1"/>
  <c r="R522" i="1"/>
  <c r="R506" i="1"/>
  <c r="R490" i="1"/>
  <c r="R474" i="1"/>
  <c r="R458" i="1"/>
  <c r="R442" i="1"/>
  <c r="R426" i="1"/>
  <c r="R410" i="1"/>
  <c r="R394" i="1"/>
  <c r="R378" i="1"/>
  <c r="R362" i="1"/>
  <c r="R346" i="1"/>
  <c r="R330" i="1"/>
  <c r="R314" i="1"/>
  <c r="R298" i="1"/>
  <c r="R282" i="1"/>
  <c r="R266" i="1"/>
  <c r="R250" i="1"/>
  <c r="R234" i="1"/>
  <c r="R218" i="1"/>
  <c r="R202" i="1"/>
  <c r="R186" i="1"/>
  <c r="R170" i="1"/>
  <c r="R154" i="1"/>
  <c r="R138" i="1"/>
  <c r="R122" i="1"/>
  <c r="R106" i="1"/>
  <c r="R90" i="1"/>
  <c r="R74" i="1"/>
  <c r="R58" i="1"/>
  <c r="R42" i="1"/>
  <c r="R26" i="1"/>
  <c r="T585" i="1"/>
  <c r="T569" i="1"/>
  <c r="T553" i="1"/>
  <c r="T537" i="1"/>
  <c r="T521" i="1"/>
  <c r="T505" i="1"/>
  <c r="T489" i="1"/>
  <c r="T473" i="1"/>
  <c r="T457" i="1"/>
  <c r="T441" i="1"/>
  <c r="T425" i="1"/>
  <c r="T409" i="1"/>
  <c r="T393" i="1"/>
  <c r="T377" i="1"/>
  <c r="T361" i="1"/>
  <c r="T345" i="1"/>
  <c r="T329" i="1"/>
  <c r="T313" i="1"/>
  <c r="T297" i="1"/>
  <c r="T281" i="1"/>
  <c r="T265" i="1"/>
  <c r="T249" i="1"/>
  <c r="T233" i="1"/>
  <c r="T217" i="1"/>
  <c r="T201" i="1"/>
  <c r="T185" i="1"/>
  <c r="T169" i="1"/>
  <c r="T153" i="1"/>
  <c r="T137" i="1"/>
  <c r="T121" i="1"/>
  <c r="T105" i="1"/>
  <c r="T89" i="1"/>
  <c r="T73" i="1"/>
  <c r="T57" i="1"/>
  <c r="T41" i="1"/>
  <c r="T25" i="1"/>
  <c r="R697" i="1"/>
  <c r="R681" i="1"/>
  <c r="R665" i="1"/>
  <c r="R649" i="1"/>
  <c r="R633" i="1"/>
  <c r="R617" i="1"/>
  <c r="R601" i="1"/>
  <c r="R585" i="1"/>
  <c r="R569" i="1"/>
  <c r="R553" i="1"/>
  <c r="R537" i="1"/>
  <c r="R521" i="1"/>
  <c r="R505" i="1"/>
  <c r="R489" i="1"/>
  <c r="R473" i="1"/>
  <c r="R457" i="1"/>
  <c r="R441" i="1"/>
  <c r="R425" i="1"/>
  <c r="R409" i="1"/>
  <c r="R393" i="1"/>
  <c r="R377" i="1"/>
  <c r="R361" i="1"/>
  <c r="R345" i="1"/>
  <c r="R329" i="1"/>
  <c r="R313" i="1"/>
  <c r="R297" i="1"/>
  <c r="R281" i="1"/>
  <c r="R265" i="1"/>
  <c r="R249" i="1"/>
  <c r="R233" i="1"/>
  <c r="R217" i="1"/>
  <c r="R201" i="1"/>
  <c r="R185" i="1"/>
  <c r="R169" i="1"/>
  <c r="R153" i="1"/>
  <c r="R137" i="1"/>
  <c r="R121" i="1"/>
  <c r="R105" i="1"/>
  <c r="R89" i="1"/>
  <c r="R73" i="1"/>
  <c r="R57" i="1"/>
  <c r="R41" i="1"/>
  <c r="R25" i="1"/>
  <c r="T584" i="1"/>
  <c r="T568" i="1"/>
  <c r="T552" i="1"/>
  <c r="T536" i="1"/>
  <c r="T520" i="1"/>
  <c r="T504" i="1"/>
  <c r="T488" i="1"/>
  <c r="T472" i="1"/>
  <c r="T456" i="1"/>
  <c r="T440" i="1"/>
  <c r="T424" i="1"/>
  <c r="T408" i="1"/>
  <c r="T392" i="1"/>
  <c r="T376" i="1"/>
  <c r="T360" i="1"/>
  <c r="T344" i="1"/>
  <c r="T328" i="1"/>
  <c r="T312" i="1"/>
  <c r="T296" i="1"/>
  <c r="T280" i="1"/>
  <c r="T264" i="1"/>
  <c r="T248" i="1"/>
  <c r="T232" i="1"/>
  <c r="T216" i="1"/>
  <c r="T200" i="1"/>
  <c r="T184" i="1"/>
  <c r="T168" i="1"/>
  <c r="T152" i="1"/>
  <c r="T136" i="1"/>
  <c r="T120" i="1"/>
  <c r="T104" i="1"/>
  <c r="T88" i="1"/>
  <c r="T72" i="1"/>
  <c r="T56" i="1"/>
  <c r="T40" i="1"/>
  <c r="T24" i="1"/>
  <c r="R696" i="1"/>
  <c r="R680" i="1"/>
  <c r="R664" i="1"/>
  <c r="R648" i="1"/>
  <c r="R632" i="1"/>
  <c r="R616" i="1"/>
  <c r="R600" i="1"/>
  <c r="R584" i="1"/>
  <c r="R568" i="1"/>
  <c r="R552" i="1"/>
  <c r="R536" i="1"/>
  <c r="R520" i="1"/>
  <c r="R504" i="1"/>
  <c r="R488" i="1"/>
  <c r="R472" i="1"/>
  <c r="R456" i="1"/>
  <c r="R440" i="1"/>
  <c r="R424" i="1"/>
  <c r="R408" i="1"/>
  <c r="R392" i="1"/>
  <c r="R376" i="1"/>
  <c r="R360" i="1"/>
  <c r="R344" i="1"/>
  <c r="R328" i="1"/>
  <c r="R312" i="1"/>
  <c r="R296" i="1"/>
  <c r="R280" i="1"/>
  <c r="R264" i="1"/>
  <c r="R248" i="1"/>
  <c r="R232" i="1"/>
  <c r="R216" i="1"/>
  <c r="R200" i="1"/>
  <c r="R184" i="1"/>
  <c r="R168" i="1"/>
  <c r="R152" i="1"/>
  <c r="R136" i="1"/>
  <c r="R120" i="1"/>
  <c r="R104" i="1"/>
  <c r="R88" i="1"/>
  <c r="R72" i="1"/>
  <c r="R56" i="1"/>
  <c r="R40" i="1"/>
  <c r="R24" i="1"/>
  <c r="R8" i="1"/>
  <c r="T663" i="1"/>
  <c r="T647" i="1"/>
  <c r="T631" i="1"/>
  <c r="T615" i="1"/>
  <c r="T599" i="1"/>
  <c r="T583" i="1"/>
  <c r="T567" i="1"/>
  <c r="T551" i="1"/>
  <c r="T535" i="1"/>
  <c r="T519" i="1"/>
  <c r="T503" i="1"/>
  <c r="T487" i="1"/>
  <c r="T471" i="1"/>
  <c r="T455" i="1"/>
  <c r="T439" i="1"/>
  <c r="T423" i="1"/>
  <c r="T407" i="1"/>
  <c r="T391" i="1"/>
  <c r="T375" i="1"/>
  <c r="T359" i="1"/>
  <c r="T343" i="1"/>
  <c r="T327" i="1"/>
  <c r="T311" i="1"/>
  <c r="T295" i="1"/>
  <c r="T279" i="1"/>
  <c r="T263" i="1"/>
  <c r="T247" i="1"/>
  <c r="T231" i="1"/>
  <c r="T215" i="1"/>
  <c r="T199" i="1"/>
  <c r="T183" i="1"/>
  <c r="T167" i="1"/>
  <c r="T151" i="1"/>
  <c r="T135" i="1"/>
  <c r="T119" i="1"/>
  <c r="T103" i="1"/>
  <c r="T87" i="1"/>
  <c r="T71" i="1"/>
  <c r="T55" i="1"/>
  <c r="T39" i="1"/>
  <c r="T23" i="1"/>
  <c r="R695" i="1"/>
  <c r="R679" i="1"/>
  <c r="R663" i="1"/>
  <c r="R647" i="1"/>
  <c r="R631" i="1"/>
  <c r="R615" i="1"/>
  <c r="R599" i="1"/>
  <c r="R583" i="1"/>
  <c r="R567" i="1"/>
  <c r="R551" i="1"/>
  <c r="R535" i="1"/>
  <c r="R519" i="1"/>
  <c r="R503" i="1"/>
  <c r="R487" i="1"/>
  <c r="R471" i="1"/>
  <c r="R455" i="1"/>
  <c r="R439" i="1"/>
  <c r="R423" i="1"/>
  <c r="R407" i="1"/>
  <c r="R391" i="1"/>
  <c r="R375" i="1"/>
  <c r="R359" i="1"/>
  <c r="R343" i="1"/>
  <c r="R327" i="1"/>
  <c r="R311" i="1"/>
  <c r="R295" i="1"/>
  <c r="R279" i="1"/>
  <c r="R263" i="1"/>
  <c r="R247" i="1"/>
  <c r="R231" i="1"/>
  <c r="R215" i="1"/>
  <c r="R199" i="1"/>
  <c r="R183" i="1"/>
  <c r="R167" i="1"/>
  <c r="R151" i="1"/>
  <c r="R135" i="1"/>
  <c r="R119" i="1"/>
  <c r="R103" i="1"/>
  <c r="R87" i="1"/>
  <c r="R71" i="1"/>
  <c r="R55" i="1"/>
  <c r="R39" i="1"/>
  <c r="R23" i="1"/>
  <c r="R7" i="1"/>
</calcChain>
</file>

<file path=xl/sharedStrings.xml><?xml version="1.0" encoding="utf-8"?>
<sst xmlns="http://schemas.openxmlformats.org/spreadsheetml/2006/main" count="3683" uniqueCount="188">
  <si>
    <t>Company</t>
  </si>
  <si>
    <t>Country</t>
  </si>
  <si>
    <t>Region</t>
  </si>
  <si>
    <t>Industry</t>
  </si>
  <si>
    <t>IFRS_Adoption_Year</t>
  </si>
  <si>
    <t>Year</t>
  </si>
  <si>
    <t>PrePost</t>
  </si>
  <si>
    <t>Revenue</t>
  </si>
  <si>
    <t>TotalAssets</t>
  </si>
  <si>
    <t>Receivables</t>
  </si>
  <si>
    <t>PPE</t>
  </si>
  <si>
    <t>NetIncome</t>
  </si>
  <si>
    <t>CFO</t>
  </si>
  <si>
    <t>AIA Group</t>
  </si>
  <si>
    <t>ASML</t>
  </si>
  <si>
    <t>Adidas</t>
  </si>
  <si>
    <t>Airbus</t>
  </si>
  <si>
    <t>Alibaba</t>
  </si>
  <si>
    <t>AstraZeneca</t>
  </si>
  <si>
    <t>BMW</t>
  </si>
  <si>
    <t>Banco Santander</t>
  </si>
  <si>
    <t>DBS Group</t>
  </si>
  <si>
    <t>Enel</t>
  </si>
  <si>
    <t>Ericsson</t>
  </si>
  <si>
    <t>Fast Retailing</t>
  </si>
  <si>
    <t>HDFC Bank</t>
  </si>
  <si>
    <t>Hitachi</t>
  </si>
  <si>
    <t>Hyundai Motor</t>
  </si>
  <si>
    <t>IKEA</t>
  </si>
  <si>
    <t>Inditex</t>
  </si>
  <si>
    <t>Infosys</t>
  </si>
  <si>
    <t>Intesa Sanpaolo</t>
  </si>
  <si>
    <t>LG Electronics</t>
  </si>
  <si>
    <t>LVMH</t>
  </si>
  <si>
    <t>Maybank</t>
  </si>
  <si>
    <t>NTT</t>
  </si>
  <si>
    <t>Nestle</t>
  </si>
  <si>
    <t>Nokia</t>
  </si>
  <si>
    <t>Novartis</t>
  </si>
  <si>
    <t>PTT</t>
  </si>
  <si>
    <t>Panasonic</t>
  </si>
  <si>
    <t>Petronas</t>
  </si>
  <si>
    <t>Reliance Industries</t>
  </si>
  <si>
    <t>Roche</t>
  </si>
  <si>
    <t>SAP</t>
  </si>
  <si>
    <t>SK Hynix</t>
  </si>
  <si>
    <t>Samsung Electronics</t>
  </si>
  <si>
    <t>Sanofi</t>
  </si>
  <si>
    <t>Shell</t>
  </si>
  <si>
    <t>Siemens</t>
  </si>
  <si>
    <t>Singtel</t>
  </si>
  <si>
    <t>Sony</t>
  </si>
  <si>
    <t>Stora Enso</t>
  </si>
  <si>
    <t>TCS</t>
  </si>
  <si>
    <t>TSMC</t>
  </si>
  <si>
    <t>Tata Motors</t>
  </si>
  <si>
    <t>Telkom Indonesia</t>
  </si>
  <si>
    <t>Tencent</t>
  </si>
  <si>
    <t>TotalEnergies</t>
  </si>
  <si>
    <t>Toyota</t>
  </si>
  <si>
    <t>Unilever</t>
  </si>
  <si>
    <t>Volkswagen</t>
  </si>
  <si>
    <t>Volvo</t>
  </si>
  <si>
    <t>Hong Kong</t>
  </si>
  <si>
    <t>Netherlands</t>
  </si>
  <si>
    <t>Germany</t>
  </si>
  <si>
    <t>France</t>
  </si>
  <si>
    <t>Hong Kong/China</t>
  </si>
  <si>
    <t>UK</t>
  </si>
  <si>
    <t>Spain</t>
  </si>
  <si>
    <t>Singapore</t>
  </si>
  <si>
    <t>Italy</t>
  </si>
  <si>
    <t>Sweden</t>
  </si>
  <si>
    <t>Japan</t>
  </si>
  <si>
    <t>India</t>
  </si>
  <si>
    <t>South Korea</t>
  </si>
  <si>
    <t>Malaysia</t>
  </si>
  <si>
    <t>Switzerland</t>
  </si>
  <si>
    <t>Finland</t>
  </si>
  <si>
    <t>Thailand</t>
  </si>
  <si>
    <t>Taiwan</t>
  </si>
  <si>
    <t>Indonesia</t>
  </si>
  <si>
    <t>Asia</t>
  </si>
  <si>
    <t>Europe</t>
  </si>
  <si>
    <t>Insurance</t>
  </si>
  <si>
    <t>Semiconductors</t>
  </si>
  <si>
    <t>Sportswear</t>
  </si>
  <si>
    <t>Aerospace</t>
  </si>
  <si>
    <t>E-commerce</t>
  </si>
  <si>
    <t>Pharmaceuticals</t>
  </si>
  <si>
    <t>Automotive</t>
  </si>
  <si>
    <t>Banking</t>
  </si>
  <si>
    <t>Utilities</t>
  </si>
  <si>
    <t>Telecom Equipment</t>
  </si>
  <si>
    <t>Retail</t>
  </si>
  <si>
    <t>Industrial Conglomerate</t>
  </si>
  <si>
    <t>IT Services</t>
  </si>
  <si>
    <t>Electronics</t>
  </si>
  <si>
    <t>Luxury Goods</t>
  </si>
  <si>
    <t>Telecom</t>
  </si>
  <si>
    <t>Food &amp; Beverage</t>
  </si>
  <si>
    <t>Telecom/Technology</t>
  </si>
  <si>
    <t>Energy</t>
  </si>
  <si>
    <t>Energy &amp; Petrochem</t>
  </si>
  <si>
    <t>Software</t>
  </si>
  <si>
    <t>Paper &amp; Forest</t>
  </si>
  <si>
    <t>Technology</t>
  </si>
  <si>
    <t>Consumer Goods</t>
  </si>
  <si>
    <t>Pre</t>
  </si>
  <si>
    <t>Post</t>
  </si>
  <si>
    <t>LagAssets</t>
  </si>
  <si>
    <t>DeltaRev</t>
  </si>
  <si>
    <t>DeltaRec</t>
  </si>
  <si>
    <t>TA</t>
  </si>
  <si>
    <t>STA</t>
  </si>
  <si>
    <t>InvA1</t>
  </si>
  <si>
    <t>RevAdj</t>
  </si>
  <si>
    <t>Key</t>
  </si>
  <si>
    <t>Alpha 1</t>
  </si>
  <si>
    <t>Alpha 2</t>
  </si>
  <si>
    <t>Alha 3</t>
  </si>
  <si>
    <t>DA</t>
  </si>
  <si>
    <t>NDA</t>
  </si>
  <si>
    <t>PostIFRS</t>
  </si>
  <si>
    <t>Column1</t>
  </si>
  <si>
    <t>Column2</t>
  </si>
  <si>
    <t>Column3</t>
  </si>
  <si>
    <t>Column4</t>
  </si>
  <si>
    <t>Column5</t>
  </si>
  <si>
    <t>Column6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</si>
  <si>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</si>
  <si>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</si>
  <si>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</si>
  <si>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</si>
  <si>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</si>
  <si>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</si>
  <si>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</si>
  <si>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</si>
  <si>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</si>
  <si>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</si>
  <si>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</si>
  <si>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</si>
  <si>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</si>
  <si>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 Assest</t>
  </si>
  <si>
    <t>Recieveable</t>
  </si>
  <si>
    <t>NetIncme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</si>
  <si>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</si>
  <si>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</si>
  <si>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</si>
  <si>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</si>
  <si>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</si>
  <si>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</si>
  <si>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</si>
  <si>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</si>
  <si>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</si>
  <si>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</si>
  <si>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</si>
  <si>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</si>
  <si>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</si>
  <si>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</si>
  <si>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</si>
  <si>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</si>
  <si>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</si>
  <si>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</si>
  <si>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</si>
  <si>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</si>
  <si>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</si>
  <si>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</si>
  <si>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</si>
  <si>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</si>
  <si>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</si>
  <si>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</si>
  <si>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</si>
  <si>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</si>
  <si>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</si>
  <si>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0</t>
  </si>
  <si>
    <t>ALPHA 1</t>
  </si>
  <si>
    <t>ALPHA 2</t>
  </si>
  <si>
    <t>ALPHA 3</t>
  </si>
  <si>
    <t>Anova: Single Factor</t>
  </si>
  <si>
    <t>SUMMARY</t>
  </si>
  <si>
    <t>Groups</t>
  </si>
  <si>
    <t>Average</t>
  </si>
  <si>
    <t>Variance</t>
  </si>
  <si>
    <t>Source of Variation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</si>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</sst>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Data!$S$3:$S$701</c:f>
              <c:numCache>
                <c:formatCode>General</c:formatCode>
                <c:ptCount val="699"/>
                <c:pt idx="0">
                  <c:v>3.0349566304697507E-6</c:v>
                </c:pt>
                <c:pt idx="1">
                  <c:v>3.1295158914313354E-6</c:v>
                </c:pt>
                <c:pt idx="2">
                  <c:v>2.9495917425825219E-6</c:v>
                </c:pt>
                <c:pt idx="3">
                  <c:v>2.8468923365957106E-6</c:v>
                </c:pt>
                <c:pt idx="4">
                  <c:v>3.080510781957165E-6</c:v>
                </c:pt>
                <c:pt idx="5">
                  <c:v>2.8632023750378228E-6</c:v>
                </c:pt>
                <c:pt idx="6">
                  <c:v>0</c:v>
                </c:pt>
                <c:pt idx="7">
                  <c:v>3.7966271371973484E-6</c:v>
                </c:pt>
                <c:pt idx="8">
                  <c:v>4.0562455229190045E-6</c:v>
                </c:pt>
                <c:pt idx="9">
                  <c:v>4.3105793082365083E-6</c:v>
                </c:pt>
                <c:pt idx="10">
                  <c:v>4.6075547494996891E-6</c:v>
                </c:pt>
                <c:pt idx="11">
                  <c:v>4.1628056644129239E-6</c:v>
                </c:pt>
                <c:pt idx="12">
                  <c:v>4.295955413825304E-6</c:v>
                </c:pt>
                <c:pt idx="13">
                  <c:v>0</c:v>
                </c:pt>
                <c:pt idx="14">
                  <c:v>1.3260044185119234E-5</c:v>
                </c:pt>
                <c:pt idx="15">
                  <c:v>1.2431434423437529E-5</c:v>
                </c:pt>
                <c:pt idx="16">
                  <c:v>1.2012999025986038E-5</c:v>
                </c:pt>
                <c:pt idx="17">
                  <c:v>1.2404333131266745E-5</c:v>
                </c:pt>
                <c:pt idx="18">
                  <c:v>1.1871289109220014E-5</c:v>
                </c:pt>
                <c:pt idx="19">
                  <c:v>1.1027042166857894E-5</c:v>
                </c:pt>
                <c:pt idx="20">
                  <c:v>0</c:v>
                </c:pt>
                <c:pt idx="21">
                  <c:v>1.0293996541217162E-5</c:v>
                </c:pt>
                <c:pt idx="22">
                  <c:v>9.576069326145408E-6</c:v>
                </c:pt>
                <c:pt idx="23">
                  <c:v>8.3177057505124116E-6</c:v>
                </c:pt>
                <c:pt idx="24">
                  <c:v>8.4598103175169839E-6</c:v>
                </c:pt>
                <c:pt idx="25">
                  <c:v>8.2880495028620715E-6</c:v>
                </c:pt>
                <c:pt idx="26">
                  <c:v>7.3994417713138891E-6</c:v>
                </c:pt>
                <c:pt idx="27">
                  <c:v>0</c:v>
                </c:pt>
                <c:pt idx="28">
                  <c:v>4.0600019569209437E-5</c:v>
                </c:pt>
                <c:pt idx="29">
                  <c:v>3.9008695428297918E-5</c:v>
                </c:pt>
                <c:pt idx="30">
                  <c:v>3.6936010209113225E-5</c:v>
                </c:pt>
                <c:pt idx="31">
                  <c:v>3.5041808381580065E-5</c:v>
                </c:pt>
                <c:pt idx="32">
                  <c:v>3.7019185563109935E-5</c:v>
                </c:pt>
                <c:pt idx="33">
                  <c:v>3.1508269345289674E-5</c:v>
                </c:pt>
                <c:pt idx="34">
                  <c:v>0</c:v>
                </c:pt>
                <c:pt idx="35">
                  <c:v>2.7944732026786703E-5</c:v>
                </c:pt>
                <c:pt idx="36">
                  <c:v>2.9953724491033802E-5</c:v>
                </c:pt>
                <c:pt idx="37">
                  <c:v>2.749348748015314E-5</c:v>
                </c:pt>
                <c:pt idx="38">
                  <c:v>2.7769392963846746E-5</c:v>
                </c:pt>
                <c:pt idx="39">
                  <c:v>2.6403142185145169E-5</c:v>
                </c:pt>
                <c:pt idx="40">
                  <c:v>2.437466789514993E-5</c:v>
                </c:pt>
                <c:pt idx="41">
                  <c:v>0</c:v>
                </c:pt>
                <c:pt idx="42">
                  <c:v>8.3476126203548356E-6</c:v>
                </c:pt>
                <c:pt idx="43">
                  <c:v>8.9905864065030715E-6</c:v>
                </c:pt>
                <c:pt idx="44">
                  <c:v>7.7049806073343091E-6</c:v>
                </c:pt>
                <c:pt idx="45">
                  <c:v>7.8336158788020547E-6</c:v>
                </c:pt>
                <c:pt idx="46">
                  <c:v>7.6656189554199024E-6</c:v>
                </c:pt>
                <c:pt idx="47">
                  <c:v>7.5338857228571233E-6</c:v>
                </c:pt>
                <c:pt idx="48">
                  <c:v>0</c:v>
                </c:pt>
                <c:pt idx="49">
                  <c:v>7.1221439134585442E-6</c:v>
                </c:pt>
                <c:pt idx="50">
                  <c:v>7.6566383590537692E-6</c:v>
                </c:pt>
                <c:pt idx="51">
                  <c:v>7.0167574904061625E-6</c:v>
                </c:pt>
                <c:pt idx="52">
                  <c:v>6.8020774360739057E-6</c:v>
                </c:pt>
                <c:pt idx="53">
                  <c:v>6.694421739197379E-6</c:v>
                </c:pt>
                <c:pt idx="54">
                  <c:v>6.3264119855646456E-6</c:v>
                </c:pt>
                <c:pt idx="55">
                  <c:v>0</c:v>
                </c:pt>
                <c:pt idx="56">
                  <c:v>1.5460093941714828E-5</c:v>
                </c:pt>
                <c:pt idx="57">
                  <c:v>1.4972471613691066E-5</c:v>
                </c:pt>
                <c:pt idx="58">
                  <c:v>1.4798518905033908E-5</c:v>
                </c:pt>
                <c:pt idx="59">
                  <c:v>1.4456639262179394E-5</c:v>
                </c:pt>
                <c:pt idx="60">
                  <c:v>1.1031085488596008E-5</c:v>
                </c:pt>
                <c:pt idx="61">
                  <c:v>1.0128432576442318E-5</c:v>
                </c:pt>
                <c:pt idx="62">
                  <c:v>0</c:v>
                </c:pt>
                <c:pt idx="63">
                  <c:v>1.0100708100040644E-5</c:v>
                </c:pt>
                <c:pt idx="64">
                  <c:v>8.5647793661446593E-6</c:v>
                </c:pt>
                <c:pt idx="65">
                  <c:v>7.7526916182394784E-6</c:v>
                </c:pt>
                <c:pt idx="66">
                  <c:v>8.5251048566584603E-6</c:v>
                </c:pt>
                <c:pt idx="67">
                  <c:v>7.0951866112125808E-6</c:v>
                </c:pt>
                <c:pt idx="68">
                  <c:v>6.5325115259633356E-6</c:v>
                </c:pt>
                <c:pt idx="69">
                  <c:v>0</c:v>
                </c:pt>
                <c:pt idx="70">
                  <c:v>1.2724744436232744E-5</c:v>
                </c:pt>
                <c:pt idx="71">
                  <c:v>1.1329017204358815E-5</c:v>
                </c:pt>
                <c:pt idx="72">
                  <c:v>1.0838414201270652E-5</c:v>
                </c:pt>
                <c:pt idx="73">
                  <c:v>1.119019971261329E-5</c:v>
                </c:pt>
                <c:pt idx="74">
                  <c:v>8.7640828952533458E-6</c:v>
                </c:pt>
                <c:pt idx="75">
                  <c:v>8.1929169774854549E-6</c:v>
                </c:pt>
                <c:pt idx="76">
                  <c:v>0</c:v>
                </c:pt>
                <c:pt idx="77">
                  <c:v>7.1696881644508511E-6</c:v>
                </c:pt>
                <c:pt idx="78">
                  <c:v>6.8734658853735459E-6</c:v>
                </c:pt>
                <c:pt idx="79">
                  <c:v>6.299620139205226E-6</c:v>
                </c:pt>
                <c:pt idx="80">
                  <c:v>6.2776806481077504E-6</c:v>
                </c:pt>
                <c:pt idx="81">
                  <c:v>5.5694966244394858E-6</c:v>
                </c:pt>
                <c:pt idx="82">
                  <c:v>5.0007268556484689E-6</c:v>
                </c:pt>
                <c:pt idx="83">
                  <c:v>0</c:v>
                </c:pt>
                <c:pt idx="84">
                  <c:v>8.085832077805757E-6</c:v>
                </c:pt>
                <c:pt idx="85">
                  <c:v>8.284926578566414E-6</c:v>
                </c:pt>
                <c:pt idx="86">
                  <c:v>7.387816559628287E-6</c:v>
                </c:pt>
                <c:pt idx="87">
                  <c:v>6.4496151869346787E-6</c:v>
                </c:pt>
                <c:pt idx="88">
                  <c:v>6.5909129106427103E-6</c:v>
                </c:pt>
                <c:pt idx="89">
                  <c:v>6.2069882867303339E-6</c:v>
                </c:pt>
                <c:pt idx="90">
                  <c:v>0</c:v>
                </c:pt>
                <c:pt idx="91">
                  <c:v>5.6418457049982695E-6</c:v>
                </c:pt>
                <c:pt idx="92">
                  <c:v>5.3254332306501049E-6</c:v>
                </c:pt>
                <c:pt idx="93">
                  <c:v>5.3452802484999407E-6</c:v>
                </c:pt>
                <c:pt idx="94">
                  <c:v>4.8700623533563352E-6</c:v>
                </c:pt>
                <c:pt idx="95">
                  <c:v>4.4384974496615576E-6</c:v>
                </c:pt>
                <c:pt idx="96">
                  <c:v>4.3715074933758543E-6</c:v>
                </c:pt>
                <c:pt idx="97">
                  <c:v>0</c:v>
                </c:pt>
                <c:pt idx="98">
                  <c:v>2.2051056531169023E-6</c:v>
                </c:pt>
                <c:pt idx="99">
                  <c:v>1.904309803478275E-6</c:v>
                </c:pt>
                <c:pt idx="100">
                  <c:v>2.0321282318433966E-6</c:v>
                </c:pt>
                <c:pt idx="101">
                  <c:v>2.013703575020587E-6</c:v>
                </c:pt>
                <c:pt idx="102">
                  <c:v>2.1032566510496355E-6</c:v>
                </c:pt>
                <c:pt idx="103">
                  <c:v>1.7946569008138179E-6</c:v>
                </c:pt>
                <c:pt idx="104">
                  <c:v>0</c:v>
                </c:pt>
                <c:pt idx="105">
                  <c:v>1.8310037381223015E-6</c:v>
                </c:pt>
                <c:pt idx="106">
                  <c:v>1.7677315003937534E-6</c:v>
                </c:pt>
                <c:pt idx="107">
                  <c:v>1.7793169422893851E-6</c:v>
                </c:pt>
                <c:pt idx="108">
                  <c:v>1.6702403407370467E-6</c:v>
                </c:pt>
                <c:pt idx="109">
                  <c:v>1.7715549430227185E-6</c:v>
                </c:pt>
                <c:pt idx="110">
                  <c:v>1.9371013130718733E-6</c:v>
                </c:pt>
                <c:pt idx="111">
                  <c:v>0</c:v>
                </c:pt>
                <c:pt idx="112">
                  <c:v>2.4087426760673473E-6</c:v>
                </c:pt>
                <c:pt idx="113">
                  <c:v>2.3166938573163544E-6</c:v>
                </c:pt>
                <c:pt idx="114">
                  <c:v>2.1278763914901881E-6</c:v>
                </c:pt>
                <c:pt idx="115">
                  <c:v>1.7921696166674642E-6</c:v>
                </c:pt>
                <c:pt idx="116">
                  <c:v>1.6380943157701339E-6</c:v>
                </c:pt>
                <c:pt idx="117">
                  <c:v>1.8206558577726949E-6</c:v>
                </c:pt>
                <c:pt idx="118">
                  <c:v>0</c:v>
                </c:pt>
                <c:pt idx="119">
                  <c:v>1.6044734774276734E-6</c:v>
                </c:pt>
                <c:pt idx="120">
                  <c:v>1.4767360830582531E-6</c:v>
                </c:pt>
                <c:pt idx="121">
                  <c:v>1.304306938899872E-6</c:v>
                </c:pt>
                <c:pt idx="122">
                  <c:v>1.2201172542442268E-6</c:v>
                </c:pt>
                <c:pt idx="123">
                  <c:v>1.1186005519600191E-6</c:v>
                </c:pt>
                <c:pt idx="124">
                  <c:v>1.0909926609469196E-6</c:v>
                </c:pt>
                <c:pt idx="125">
                  <c:v>0</c:v>
                </c:pt>
                <c:pt idx="126">
                  <c:v>1.0412367226699309E-5</c:v>
                </c:pt>
                <c:pt idx="127">
                  <c:v>1.0706385930952376E-5</c:v>
                </c:pt>
                <c:pt idx="128">
                  <c:v>1.0206894777836218E-5</c:v>
                </c:pt>
                <c:pt idx="129">
                  <c:v>1.0008123593921186E-5</c:v>
                </c:pt>
                <c:pt idx="130">
                  <c:v>9.3747483465990717E-6</c:v>
                </c:pt>
                <c:pt idx="131">
                  <c:v>8.684218456378433E-6</c:v>
                </c:pt>
                <c:pt idx="132">
                  <c:v>0</c:v>
                </c:pt>
                <c:pt idx="133">
                  <c:v>8.9605421629798963E-6</c:v>
                </c:pt>
                <c:pt idx="134">
                  <c:v>8.8345395866442618E-6</c:v>
                </c:pt>
                <c:pt idx="135">
                  <c:v>8.5604865575107624E-6</c:v>
                </c:pt>
                <c:pt idx="136">
                  <c:v>8.437672181247948E-6</c:v>
                </c:pt>
                <c:pt idx="137">
                  <c:v>9.1275903873329488E-6</c:v>
                </c:pt>
                <c:pt idx="138">
                  <c:v>9.0127756996820567E-6</c:v>
                </c:pt>
                <c:pt idx="139">
                  <c:v>0</c:v>
                </c:pt>
                <c:pt idx="140">
                  <c:v>2.4725057362133077E-5</c:v>
                </c:pt>
                <c:pt idx="141">
                  <c:v>2.3803459594817511E-5</c:v>
                </c:pt>
                <c:pt idx="142">
                  <c:v>2.0291021953262473E-5</c:v>
                </c:pt>
                <c:pt idx="143">
                  <c:v>2.1665449068429019E-5</c:v>
                </c:pt>
                <c:pt idx="144">
                  <c:v>1.7618431980695836E-5</c:v>
                </c:pt>
                <c:pt idx="145">
                  <c:v>1.8662384769105244E-5</c:v>
                </c:pt>
                <c:pt idx="146">
                  <c:v>0</c:v>
                </c:pt>
                <c:pt idx="147">
                  <c:v>1.6190239196212908E-5</c:v>
                </c:pt>
                <c:pt idx="148">
                  <c:v>1.6210687057549561E-5</c:v>
                </c:pt>
                <c:pt idx="149">
                  <c:v>1.4373098618716478E-5</c:v>
                </c:pt>
                <c:pt idx="150">
                  <c:v>1.5686126875668621E-5</c:v>
                </c:pt>
                <c:pt idx="151">
                  <c:v>1.3181732860056398E-5</c:v>
                </c:pt>
                <c:pt idx="152">
                  <c:v>1.2549151890667773E-5</c:v>
                </c:pt>
                <c:pt idx="153">
                  <c:v>0</c:v>
                </c:pt>
                <c:pt idx="154">
                  <c:v>1.4118568586100184E-5</c:v>
                </c:pt>
                <c:pt idx="155">
                  <c:v>1.3490064500045394E-5</c:v>
                </c:pt>
                <c:pt idx="156">
                  <c:v>1.2549836971342825E-5</c:v>
                </c:pt>
                <c:pt idx="157">
                  <c:v>1.3266978980196513E-5</c:v>
                </c:pt>
                <c:pt idx="158">
                  <c:v>1.3307683217521003E-5</c:v>
                </c:pt>
                <c:pt idx="159">
                  <c:v>1.3057073512890727E-5</c:v>
                </c:pt>
                <c:pt idx="160">
                  <c:v>0</c:v>
                </c:pt>
                <c:pt idx="161">
                  <c:v>1.2682655606038162E-5</c:v>
                </c:pt>
                <c:pt idx="162">
                  <c:v>1.194034555598846E-5</c:v>
                </c:pt>
                <c:pt idx="163">
                  <c:v>1.0779000523643847E-5</c:v>
                </c:pt>
                <c:pt idx="164">
                  <c:v>1.2550961610750251E-5</c:v>
                </c:pt>
                <c:pt idx="165">
                  <c:v>1.2061669870648241E-5</c:v>
                </c:pt>
                <c:pt idx="166">
                  <c:v>1.1900952183283233E-5</c:v>
                </c:pt>
                <c:pt idx="167">
                  <c:v>0</c:v>
                </c:pt>
                <c:pt idx="168">
                  <c:v>2.0016040855141311E-6</c:v>
                </c:pt>
                <c:pt idx="169">
                  <c:v>2.196205869878492E-6</c:v>
                </c:pt>
                <c:pt idx="170">
                  <c:v>1.898081201242446E-6</c:v>
                </c:pt>
                <c:pt idx="171">
                  <c:v>1.8815452845427066E-6</c:v>
                </c:pt>
                <c:pt idx="172">
                  <c:v>1.8020770487773421E-6</c:v>
                </c:pt>
                <c:pt idx="173">
                  <c:v>1.940433428405516E-6</c:v>
                </c:pt>
                <c:pt idx="174">
                  <c:v>0</c:v>
                </c:pt>
                <c:pt idx="175">
                  <c:v>1.4704043266353229E-6</c:v>
                </c:pt>
                <c:pt idx="176">
                  <c:v>1.4874541497836283E-6</c:v>
                </c:pt>
                <c:pt idx="177">
                  <c:v>1.369457804266135E-6</c:v>
                </c:pt>
                <c:pt idx="178">
                  <c:v>1.5421425140161477E-6</c:v>
                </c:pt>
                <c:pt idx="179">
                  <c:v>1.165023723028565E-6</c:v>
                </c:pt>
                <c:pt idx="180">
                  <c:v>1.0689908294697511E-6</c:v>
                </c:pt>
                <c:pt idx="181">
                  <c:v>0</c:v>
                </c:pt>
                <c:pt idx="182">
                  <c:v>1.1733683403866461E-5</c:v>
                </c:pt>
                <c:pt idx="183">
                  <c:v>1.0685986931037983E-5</c:v>
                </c:pt>
                <c:pt idx="184">
                  <c:v>1.0090326585528332E-5</c:v>
                </c:pt>
                <c:pt idx="185">
                  <c:v>9.1565205551525164E-6</c:v>
                </c:pt>
                <c:pt idx="186">
                  <c:v>9.9725624888244971E-6</c:v>
                </c:pt>
                <c:pt idx="187">
                  <c:v>9.2074621693001858E-6</c:v>
                </c:pt>
                <c:pt idx="188">
                  <c:v>0</c:v>
                </c:pt>
                <c:pt idx="189">
                  <c:v>6.3251370941839483E-6</c:v>
                </c:pt>
                <c:pt idx="190">
                  <c:v>6.1930314647491723E-6</c:v>
                </c:pt>
                <c:pt idx="191">
                  <c:v>4.6246414399875538E-6</c:v>
                </c:pt>
                <c:pt idx="192">
                  <c:v>4.6876143338433611E-6</c:v>
                </c:pt>
                <c:pt idx="193">
                  <c:v>4.1736305431291502E-6</c:v>
                </c:pt>
                <c:pt idx="194">
                  <c:v>3.9354282798695558E-6</c:v>
                </c:pt>
                <c:pt idx="195">
                  <c:v>0</c:v>
                </c:pt>
                <c:pt idx="196">
                  <c:v>5.2325450277505409E-6</c:v>
                </c:pt>
                <c:pt idx="197">
                  <c:v>5.5112715699457798E-6</c:v>
                </c:pt>
                <c:pt idx="198">
                  <c:v>5.9122889468043574E-6</c:v>
                </c:pt>
                <c:pt idx="199">
                  <c:v>4.7454198512586106E-6</c:v>
                </c:pt>
                <c:pt idx="200">
                  <c:v>5.9286216482315196E-6</c:v>
                </c:pt>
                <c:pt idx="201">
                  <c:v>5.8871509692163818E-6</c:v>
                </c:pt>
                <c:pt idx="202">
                  <c:v>0</c:v>
                </c:pt>
                <c:pt idx="203">
                  <c:v>5.9782707791988452E-6</c:v>
                </c:pt>
                <c:pt idx="204">
                  <c:v>5.8975523211674891E-6</c:v>
                </c:pt>
                <c:pt idx="205">
                  <c:v>5.6759013771269232E-6</c:v>
                </c:pt>
                <c:pt idx="206">
                  <c:v>5.0002835160753615E-6</c:v>
                </c:pt>
                <c:pt idx="207">
                  <c:v>5.3067880718263156E-6</c:v>
                </c:pt>
                <c:pt idx="208">
                  <c:v>5.4811618769624957E-6</c:v>
                </c:pt>
                <c:pt idx="209">
                  <c:v>0</c:v>
                </c:pt>
                <c:pt idx="210">
                  <c:v>1.4206628017061594E-5</c:v>
                </c:pt>
                <c:pt idx="211">
                  <c:v>1.4013009117143993E-5</c:v>
                </c:pt>
                <c:pt idx="212">
                  <c:v>1.6051954397681714E-5</c:v>
                </c:pt>
                <c:pt idx="213">
                  <c:v>1.4062195685296499E-5</c:v>
                </c:pt>
                <c:pt idx="214">
                  <c:v>1.359936224430819E-5</c:v>
                </c:pt>
                <c:pt idx="215">
                  <c:v>1.4810086557550885E-5</c:v>
                </c:pt>
                <c:pt idx="216">
                  <c:v>0</c:v>
                </c:pt>
                <c:pt idx="217">
                  <c:v>1.4757300694906531E-5</c:v>
                </c:pt>
                <c:pt idx="218">
                  <c:v>1.3618297108209084E-5</c:v>
                </c:pt>
                <c:pt idx="219">
                  <c:v>1.3053189266153614E-5</c:v>
                </c:pt>
                <c:pt idx="220">
                  <c:v>1.1450190697200968E-5</c:v>
                </c:pt>
                <c:pt idx="221">
                  <c:v>1.1595754376875468E-5</c:v>
                </c:pt>
                <c:pt idx="222">
                  <c:v>1.297894412914984E-5</c:v>
                </c:pt>
                <c:pt idx="223">
                  <c:v>0</c:v>
                </c:pt>
                <c:pt idx="224">
                  <c:v>1.9024586614757447E-5</c:v>
                </c:pt>
                <c:pt idx="225">
                  <c:v>1.9288103117285363E-5</c:v>
                </c:pt>
                <c:pt idx="226">
                  <c:v>1.8526155411471471E-5</c:v>
                </c:pt>
                <c:pt idx="227">
                  <c:v>1.5981397653131755E-5</c:v>
                </c:pt>
                <c:pt idx="228">
                  <c:v>1.7802492384538819E-5</c:v>
                </c:pt>
                <c:pt idx="229">
                  <c:v>1.9769073498647598E-5</c:v>
                </c:pt>
                <c:pt idx="230">
                  <c:v>0</c:v>
                </c:pt>
                <c:pt idx="231">
                  <c:v>1.5331575210498694E-5</c:v>
                </c:pt>
                <c:pt idx="232">
                  <c:v>1.4445404100790207E-5</c:v>
                </c:pt>
                <c:pt idx="233">
                  <c:v>1.5388071782277251E-5</c:v>
                </c:pt>
                <c:pt idx="234">
                  <c:v>1.5527940665875362E-5</c:v>
                </c:pt>
                <c:pt idx="235">
                  <c:v>1.417946351432615E-5</c:v>
                </c:pt>
                <c:pt idx="236">
                  <c:v>1.2325740225410672E-5</c:v>
                </c:pt>
                <c:pt idx="237">
                  <c:v>0</c:v>
                </c:pt>
                <c:pt idx="238">
                  <c:v>3.3431287004255803E-5</c:v>
                </c:pt>
                <c:pt idx="239">
                  <c:v>3.4611896801168501E-5</c:v>
                </c:pt>
                <c:pt idx="240">
                  <c:v>3.5181734769123381E-5</c:v>
                </c:pt>
                <c:pt idx="241">
                  <c:v>3.1097225163501434E-5</c:v>
                </c:pt>
                <c:pt idx="242">
                  <c:v>3.1095581286803563E-5</c:v>
                </c:pt>
                <c:pt idx="243">
                  <c:v>3.0015166663715177E-5</c:v>
                </c:pt>
                <c:pt idx="244">
                  <c:v>0</c:v>
                </c:pt>
                <c:pt idx="245">
                  <c:v>2.5285530532151691E-5</c:v>
                </c:pt>
                <c:pt idx="246">
                  <c:v>2.4853834598724899E-5</c:v>
                </c:pt>
                <c:pt idx="247">
                  <c:v>2.2341975209344307E-5</c:v>
                </c:pt>
                <c:pt idx="248">
                  <c:v>2.2884373954470163E-5</c:v>
                </c:pt>
                <c:pt idx="249">
                  <c:v>2.1215562633538706E-5</c:v>
                </c:pt>
                <c:pt idx="250">
                  <c:v>1.9233635782256008E-5</c:v>
                </c:pt>
                <c:pt idx="251">
                  <c:v>0</c:v>
                </c:pt>
                <c:pt idx="252">
                  <c:v>2.1001191922647568E-6</c:v>
                </c:pt>
                <c:pt idx="253">
                  <c:v>2.1170194347888365E-6</c:v>
                </c:pt>
                <c:pt idx="254">
                  <c:v>1.8674257328987734E-6</c:v>
                </c:pt>
                <c:pt idx="255">
                  <c:v>1.9515221218790745E-6</c:v>
                </c:pt>
                <c:pt idx="256">
                  <c:v>1.9232654770654247E-6</c:v>
                </c:pt>
                <c:pt idx="257">
                  <c:v>1.8259429388449349E-6</c:v>
                </c:pt>
                <c:pt idx="258">
                  <c:v>0</c:v>
                </c:pt>
                <c:pt idx="259">
                  <c:v>1.3070748616147561E-6</c:v>
                </c:pt>
                <c:pt idx="260">
                  <c:v>1.0559936849888048E-6</c:v>
                </c:pt>
                <c:pt idx="261">
                  <c:v>9.7115468582912832E-7</c:v>
                </c:pt>
                <c:pt idx="262">
                  <c:v>8.8984497788179077E-7</c:v>
                </c:pt>
                <c:pt idx="263">
                  <c:v>8.2331542336871488E-7</c:v>
                </c:pt>
                <c:pt idx="264">
                  <c:v>7.3741315568224512E-7</c:v>
                </c:pt>
                <c:pt idx="265">
                  <c:v>0</c:v>
                </c:pt>
                <c:pt idx="266">
                  <c:v>1.3268304488481652E-5</c:v>
                </c:pt>
                <c:pt idx="267">
                  <c:v>1.3695917219684976E-5</c:v>
                </c:pt>
                <c:pt idx="268">
                  <c:v>1.2652414143880722E-5</c:v>
                </c:pt>
                <c:pt idx="269">
                  <c:v>1.1420793541861035E-5</c:v>
                </c:pt>
                <c:pt idx="270">
                  <c:v>9.9163860246785138E-6</c:v>
                </c:pt>
                <c:pt idx="271">
                  <c:v>9.7430599209876813E-6</c:v>
                </c:pt>
                <c:pt idx="272">
                  <c:v>0</c:v>
                </c:pt>
                <c:pt idx="273">
                  <c:v>9.6074233870433147E-6</c:v>
                </c:pt>
                <c:pt idx="274">
                  <c:v>9.2538568918793244E-6</c:v>
                </c:pt>
                <c:pt idx="275">
                  <c:v>8.1958385793530101E-6</c:v>
                </c:pt>
                <c:pt idx="276">
                  <c:v>7.1693720411553493E-6</c:v>
                </c:pt>
                <c:pt idx="277">
                  <c:v>9.3069626131866257E-6</c:v>
                </c:pt>
                <c:pt idx="278">
                  <c:v>8.8513246538423944E-6</c:v>
                </c:pt>
                <c:pt idx="279">
                  <c:v>0</c:v>
                </c:pt>
                <c:pt idx="280">
                  <c:v>3.7541257842368765E-5</c:v>
                </c:pt>
                <c:pt idx="281">
                  <c:v>3.5353378227409901E-5</c:v>
                </c:pt>
                <c:pt idx="282">
                  <c:v>4.1890747255527692E-5</c:v>
                </c:pt>
                <c:pt idx="283">
                  <c:v>3.5908434927272849E-5</c:v>
                </c:pt>
                <c:pt idx="284">
                  <c:v>3.6848577036924852E-5</c:v>
                </c:pt>
                <c:pt idx="285">
                  <c:v>3.9295216711155405E-5</c:v>
                </c:pt>
                <c:pt idx="286">
                  <c:v>0</c:v>
                </c:pt>
                <c:pt idx="287">
                  <c:v>3.8321179771168906E-5</c:v>
                </c:pt>
                <c:pt idx="288">
                  <c:v>3.4980409221815323E-5</c:v>
                </c:pt>
                <c:pt idx="289">
                  <c:v>3.5244240826717106E-5</c:v>
                </c:pt>
                <c:pt idx="290">
                  <c:v>3.0647780686933224E-5</c:v>
                </c:pt>
                <c:pt idx="291">
                  <c:v>3.7248303898481981E-5</c:v>
                </c:pt>
                <c:pt idx="292">
                  <c:v>4.221356093759696E-5</c:v>
                </c:pt>
                <c:pt idx="293">
                  <c:v>0</c:v>
                </c:pt>
                <c:pt idx="294">
                  <c:v>2.5867691620487231E-6</c:v>
                </c:pt>
                <c:pt idx="295">
                  <c:v>2.3501050144425704E-6</c:v>
                </c:pt>
                <c:pt idx="296">
                  <c:v>1.8898268015312587E-6</c:v>
                </c:pt>
                <c:pt idx="297">
                  <c:v>1.8230695671314557E-6</c:v>
                </c:pt>
                <c:pt idx="298">
                  <c:v>1.862517801479517E-6</c:v>
                </c:pt>
                <c:pt idx="299">
                  <c:v>1.7388235248703668E-6</c:v>
                </c:pt>
                <c:pt idx="300">
                  <c:v>0</c:v>
                </c:pt>
                <c:pt idx="301">
                  <c:v>1.6442270505899561E-6</c:v>
                </c:pt>
                <c:pt idx="302">
                  <c:v>1.7497669179232809E-6</c:v>
                </c:pt>
                <c:pt idx="303">
                  <c:v>1.5170860297009033E-6</c:v>
                </c:pt>
                <c:pt idx="304">
                  <c:v>1.373779961471242E-6</c:v>
                </c:pt>
                <c:pt idx="305">
                  <c:v>1.348220928109894E-6</c:v>
                </c:pt>
                <c:pt idx="306">
                  <c:v>1.1915418260492872E-6</c:v>
                </c:pt>
                <c:pt idx="307">
                  <c:v>0</c:v>
                </c:pt>
                <c:pt idx="308">
                  <c:v>1.2088491139921747E-5</c:v>
                </c:pt>
                <c:pt idx="309">
                  <c:v>1.119520451175698E-5</c:v>
                </c:pt>
                <c:pt idx="310">
                  <c:v>1.0141144448433295E-5</c:v>
                </c:pt>
                <c:pt idx="311">
                  <c:v>1.0498701992979098E-5</c:v>
                </c:pt>
                <c:pt idx="312">
                  <c:v>9.166656506955705E-6</c:v>
                </c:pt>
                <c:pt idx="313">
                  <c:v>9.7012951811144494E-6</c:v>
                </c:pt>
                <c:pt idx="314">
                  <c:v>0</c:v>
                </c:pt>
                <c:pt idx="315">
                  <c:v>7.9595559045378627E-6</c:v>
                </c:pt>
                <c:pt idx="316">
                  <c:v>8.2003637517352989E-6</c:v>
                </c:pt>
                <c:pt idx="317">
                  <c:v>8.1640257268044319E-6</c:v>
                </c:pt>
                <c:pt idx="318">
                  <c:v>8.306889734345666E-6</c:v>
                </c:pt>
                <c:pt idx="319">
                  <c:v>7.5440064528413597E-6</c:v>
                </c:pt>
                <c:pt idx="320">
                  <c:v>7.9029392611700141E-6</c:v>
                </c:pt>
                <c:pt idx="321">
                  <c:v>0</c:v>
                </c:pt>
                <c:pt idx="322">
                  <c:v>6.1156106036615259E-6</c:v>
                </c:pt>
                <c:pt idx="323">
                  <c:v>6.8580468652862204E-6</c:v>
                </c:pt>
                <c:pt idx="324">
                  <c:v>5.5214443789294391E-6</c:v>
                </c:pt>
                <c:pt idx="325">
                  <c:v>5.5837500811737674E-6</c:v>
                </c:pt>
                <c:pt idx="326">
                  <c:v>5.7295718846699067E-6</c:v>
                </c:pt>
                <c:pt idx="327">
                  <c:v>5.5728720169321688E-6</c:v>
                </c:pt>
                <c:pt idx="328">
                  <c:v>0</c:v>
                </c:pt>
                <c:pt idx="329">
                  <c:v>5.0052337226420807E-6</c:v>
                </c:pt>
                <c:pt idx="330">
                  <c:v>4.909646065088061E-6</c:v>
                </c:pt>
                <c:pt idx="331">
                  <c:v>5.2078768303799203E-6</c:v>
                </c:pt>
                <c:pt idx="332">
                  <c:v>5.6512264235072034E-6</c:v>
                </c:pt>
                <c:pt idx="333">
                  <c:v>6.0662991904827051E-6</c:v>
                </c:pt>
                <c:pt idx="334">
                  <c:v>5.4778033110363006E-6</c:v>
                </c:pt>
                <c:pt idx="335">
                  <c:v>0</c:v>
                </c:pt>
                <c:pt idx="336">
                  <c:v>2.1085476092127506E-5</c:v>
                </c:pt>
                <c:pt idx="337">
                  <c:v>2.0386511957504725E-5</c:v>
                </c:pt>
                <c:pt idx="338">
                  <c:v>2.1121402866681285E-5</c:v>
                </c:pt>
                <c:pt idx="339">
                  <c:v>1.8576290782853193E-5</c:v>
                </c:pt>
                <c:pt idx="340">
                  <c:v>1.8185442044451041E-5</c:v>
                </c:pt>
                <c:pt idx="341">
                  <c:v>1.8421658122394603E-5</c:v>
                </c:pt>
                <c:pt idx="342">
                  <c:v>0</c:v>
                </c:pt>
                <c:pt idx="343">
                  <c:v>1.6124834599509095E-5</c:v>
                </c:pt>
                <c:pt idx="344">
                  <c:v>1.6946291778540436E-5</c:v>
                </c:pt>
                <c:pt idx="345">
                  <c:v>1.5717996508718617E-5</c:v>
                </c:pt>
                <c:pt idx="346">
                  <c:v>1.5752290816272682E-5</c:v>
                </c:pt>
                <c:pt idx="347">
                  <c:v>1.4700466960332994E-5</c:v>
                </c:pt>
                <c:pt idx="348">
                  <c:v>1.4525408425434105E-5</c:v>
                </c:pt>
                <c:pt idx="349">
                  <c:v>0</c:v>
                </c:pt>
                <c:pt idx="350">
                  <c:v>1.2915995142552546E-5</c:v>
                </c:pt>
                <c:pt idx="351">
                  <c:v>1.3801820487725971E-5</c:v>
                </c:pt>
                <c:pt idx="352">
                  <c:v>1.2619798166520003E-5</c:v>
                </c:pt>
                <c:pt idx="353">
                  <c:v>1.3077596573146594E-5</c:v>
                </c:pt>
                <c:pt idx="354">
                  <c:v>1.2160791443764426E-5</c:v>
                </c:pt>
                <c:pt idx="355">
                  <c:v>1.412035085682995E-5</c:v>
                </c:pt>
                <c:pt idx="356">
                  <c:v>0</c:v>
                </c:pt>
                <c:pt idx="357">
                  <c:v>1.1434882176689283E-5</c:v>
                </c:pt>
                <c:pt idx="358">
                  <c:v>1.1900178919190049E-5</c:v>
                </c:pt>
                <c:pt idx="359">
                  <c:v>1.1538355918126594E-5</c:v>
                </c:pt>
                <c:pt idx="360">
                  <c:v>1.0471496951799595E-5</c:v>
                </c:pt>
                <c:pt idx="361">
                  <c:v>8.399052418906098E-6</c:v>
                </c:pt>
                <c:pt idx="362">
                  <c:v>7.3496786757231374E-6</c:v>
                </c:pt>
                <c:pt idx="363">
                  <c:v>0</c:v>
                </c:pt>
                <c:pt idx="364">
                  <c:v>7.3298886765827357E-6</c:v>
                </c:pt>
                <c:pt idx="365">
                  <c:v>6.8200746989141625E-6</c:v>
                </c:pt>
                <c:pt idx="366">
                  <c:v>6.8744595815461455E-6</c:v>
                </c:pt>
                <c:pt idx="367">
                  <c:v>7.2588441394052299E-6</c:v>
                </c:pt>
                <c:pt idx="368">
                  <c:v>6.4550444881666119E-6</c:v>
                </c:pt>
                <c:pt idx="369">
                  <c:v>6.3828522886067941E-6</c:v>
                </c:pt>
                <c:pt idx="370">
                  <c:v>0</c:v>
                </c:pt>
                <c:pt idx="371">
                  <c:v>5.8912810042654643E-6</c:v>
                </c:pt>
                <c:pt idx="372">
                  <c:v>5.40547932898758E-6</c:v>
                </c:pt>
                <c:pt idx="373">
                  <c:v>5.6610190830688879E-6</c:v>
                </c:pt>
                <c:pt idx="374">
                  <c:v>4.9667599589745625E-6</c:v>
                </c:pt>
                <c:pt idx="375">
                  <c:v>4.9534612409490353E-6</c:v>
                </c:pt>
                <c:pt idx="376">
                  <c:v>5.3371712576035336E-6</c:v>
                </c:pt>
                <c:pt idx="377">
                  <c:v>0</c:v>
                </c:pt>
                <c:pt idx="378">
                  <c:v>1.2720848236337078E-5</c:v>
                </c:pt>
                <c:pt idx="379">
                  <c:v>1.3074096658365487E-5</c:v>
                </c:pt>
                <c:pt idx="380">
                  <c:v>1.4365481701177582E-5</c:v>
                </c:pt>
                <c:pt idx="381">
                  <c:v>1.3490830687106894E-5</c:v>
                </c:pt>
                <c:pt idx="382">
                  <c:v>1.3474050931643041E-5</c:v>
                </c:pt>
                <c:pt idx="383">
                  <c:v>1.4896434032035674E-5</c:v>
                </c:pt>
                <c:pt idx="384">
                  <c:v>0</c:v>
                </c:pt>
                <c:pt idx="385">
                  <c:v>1.1101438058083168E-5</c:v>
                </c:pt>
                <c:pt idx="386">
                  <c:v>1.2929749310262522E-5</c:v>
                </c:pt>
                <c:pt idx="387">
                  <c:v>1.0970868066644513E-5</c:v>
                </c:pt>
                <c:pt idx="388">
                  <c:v>1.0031843076292768E-5</c:v>
                </c:pt>
                <c:pt idx="389">
                  <c:v>1.0845164775468757E-5</c:v>
                </c:pt>
                <c:pt idx="390">
                  <c:v>1.0916408475412208E-5</c:v>
                </c:pt>
                <c:pt idx="391">
                  <c:v>0</c:v>
                </c:pt>
                <c:pt idx="392">
                  <c:v>5.8502970985627051E-6</c:v>
                </c:pt>
                <c:pt idx="393">
                  <c:v>5.6427281823350559E-6</c:v>
                </c:pt>
                <c:pt idx="394">
                  <c:v>6.515483133499122E-6</c:v>
                </c:pt>
                <c:pt idx="395">
                  <c:v>5.6815289403448552E-6</c:v>
                </c:pt>
                <c:pt idx="396">
                  <c:v>5.7126182826178514E-6</c:v>
                </c:pt>
                <c:pt idx="397">
                  <c:v>5.6291345993632321E-6</c:v>
                </c:pt>
                <c:pt idx="398">
                  <c:v>0</c:v>
                </c:pt>
                <c:pt idx="399">
                  <c:v>5.2196757975847309E-6</c:v>
                </c:pt>
                <c:pt idx="400">
                  <c:v>5.5560355352920761E-6</c:v>
                </c:pt>
                <c:pt idx="401">
                  <c:v>5.4010177353759472E-6</c:v>
                </c:pt>
                <c:pt idx="402">
                  <c:v>5.4125429404094174E-6</c:v>
                </c:pt>
                <c:pt idx="403">
                  <c:v>5.179187992404825E-6</c:v>
                </c:pt>
                <c:pt idx="404">
                  <c:v>5.2949807289176371E-6</c:v>
                </c:pt>
                <c:pt idx="405">
                  <c:v>0</c:v>
                </c:pt>
                <c:pt idx="406">
                  <c:v>4.7840343378848638E-6</c:v>
                </c:pt>
                <c:pt idx="407">
                  <c:v>4.6768276984185073E-6</c:v>
                </c:pt>
                <c:pt idx="408">
                  <c:v>4.5188643154051607E-6</c:v>
                </c:pt>
                <c:pt idx="409">
                  <c:v>4.4822260240463357E-6</c:v>
                </c:pt>
                <c:pt idx="410">
                  <c:v>4.1429712876346476E-6</c:v>
                </c:pt>
                <c:pt idx="411">
                  <c:v>4.3816866180924573E-6</c:v>
                </c:pt>
                <c:pt idx="412">
                  <c:v>0</c:v>
                </c:pt>
                <c:pt idx="413">
                  <c:v>4.201999176744321E-6</c:v>
                </c:pt>
                <c:pt idx="414">
                  <c:v>4.2021536793994586E-6</c:v>
                </c:pt>
                <c:pt idx="415">
                  <c:v>4.2238955231269265E-6</c:v>
                </c:pt>
                <c:pt idx="416">
                  <c:v>4.2228804191327056E-6</c:v>
                </c:pt>
                <c:pt idx="417">
                  <c:v>3.7271573243169922E-6</c:v>
                </c:pt>
                <c:pt idx="418">
                  <c:v>3.8659981634189121E-6</c:v>
                </c:pt>
                <c:pt idx="419">
                  <c:v>0</c:v>
                </c:pt>
                <c:pt idx="420">
                  <c:v>1.5934190518423669E-5</c:v>
                </c:pt>
                <c:pt idx="421">
                  <c:v>1.7006577123636796E-5</c:v>
                </c:pt>
                <c:pt idx="422">
                  <c:v>1.6052572818082133E-5</c:v>
                </c:pt>
                <c:pt idx="423">
                  <c:v>1.6739662756058252E-5</c:v>
                </c:pt>
                <c:pt idx="424">
                  <c:v>1.5692620482447647E-5</c:v>
                </c:pt>
                <c:pt idx="425">
                  <c:v>1.4640941166549198E-5</c:v>
                </c:pt>
                <c:pt idx="426">
                  <c:v>0</c:v>
                </c:pt>
                <c:pt idx="427">
                  <c:v>1.5313351757337278E-5</c:v>
                </c:pt>
                <c:pt idx="428">
                  <c:v>1.4640611063968343E-5</c:v>
                </c:pt>
                <c:pt idx="429">
                  <c:v>1.4388919841054235E-5</c:v>
                </c:pt>
                <c:pt idx="430">
                  <c:v>1.3576845829892168E-5</c:v>
                </c:pt>
                <c:pt idx="431">
                  <c:v>1.2489262356688837E-5</c:v>
                </c:pt>
                <c:pt idx="432">
                  <c:v>1.2633641821599332E-5</c:v>
                </c:pt>
                <c:pt idx="433">
                  <c:v>0</c:v>
                </c:pt>
                <c:pt idx="434">
                  <c:v>5.3022128785448609E-5</c:v>
                </c:pt>
                <c:pt idx="435">
                  <c:v>5.6769927379908901E-5</c:v>
                </c:pt>
                <c:pt idx="436">
                  <c:v>5.3787442783607738E-5</c:v>
                </c:pt>
                <c:pt idx="437">
                  <c:v>5.3608811144199659E-5</c:v>
                </c:pt>
                <c:pt idx="438">
                  <c:v>5.2585497445659458E-5</c:v>
                </c:pt>
                <c:pt idx="439">
                  <c:v>5.6065376714479218E-5</c:v>
                </c:pt>
                <c:pt idx="440">
                  <c:v>0</c:v>
                </c:pt>
                <c:pt idx="441">
                  <c:v>4.9750228975428858E-5</c:v>
                </c:pt>
                <c:pt idx="442">
                  <c:v>5.2299039632735219E-5</c:v>
                </c:pt>
                <c:pt idx="443">
                  <c:v>5.628592801142379E-5</c:v>
                </c:pt>
                <c:pt idx="444">
                  <c:v>5.340419714266184E-5</c:v>
                </c:pt>
                <c:pt idx="445">
                  <c:v>5.1924180311908558E-5</c:v>
                </c:pt>
                <c:pt idx="446">
                  <c:v>4.8369535512187434E-5</c:v>
                </c:pt>
                <c:pt idx="447">
                  <c:v>0</c:v>
                </c:pt>
                <c:pt idx="448">
                  <c:v>1.2840555610841282E-5</c:v>
                </c:pt>
                <c:pt idx="449">
                  <c:v>1.1475567484025436E-5</c:v>
                </c:pt>
                <c:pt idx="450">
                  <c:v>1.1476382694670724E-5</c:v>
                </c:pt>
                <c:pt idx="451">
                  <c:v>1.1098552482391036E-5</c:v>
                </c:pt>
                <c:pt idx="452">
                  <c:v>1.0062461724911214E-5</c:v>
                </c:pt>
                <c:pt idx="453">
                  <c:v>1.0418836172240449E-5</c:v>
                </c:pt>
                <c:pt idx="454">
                  <c:v>0</c:v>
                </c:pt>
                <c:pt idx="455">
                  <c:v>9.1367873922567191E-6</c:v>
                </c:pt>
                <c:pt idx="456">
                  <c:v>9.2805357467675899E-6</c:v>
                </c:pt>
                <c:pt idx="457">
                  <c:v>9.4186338817835244E-6</c:v>
                </c:pt>
                <c:pt idx="458">
                  <c:v>7.6102828924797925E-6</c:v>
                </c:pt>
                <c:pt idx="459">
                  <c:v>8.3525651145094909E-6</c:v>
                </c:pt>
                <c:pt idx="460">
                  <c:v>7.0942594387702973E-6</c:v>
                </c:pt>
                <c:pt idx="461">
                  <c:v>0</c:v>
                </c:pt>
                <c:pt idx="462">
                  <c:v>8.6614424887580968E-6</c:v>
                </c:pt>
                <c:pt idx="463">
                  <c:v>7.7368618994135227E-6</c:v>
                </c:pt>
                <c:pt idx="464">
                  <c:v>6.3017384542856459E-6</c:v>
                </c:pt>
                <c:pt idx="465">
                  <c:v>5.9180730375433077E-6</c:v>
                </c:pt>
                <c:pt idx="466">
                  <c:v>5.8459901944037266E-6</c:v>
                </c:pt>
                <c:pt idx="467">
                  <c:v>4.7258282392055471E-6</c:v>
                </c:pt>
                <c:pt idx="468">
                  <c:v>0</c:v>
                </c:pt>
                <c:pt idx="469">
                  <c:v>3.3120604109220362E-6</c:v>
                </c:pt>
                <c:pt idx="470">
                  <c:v>3.0979184806915568E-6</c:v>
                </c:pt>
                <c:pt idx="471">
                  <c:v>2.9640091923409886E-6</c:v>
                </c:pt>
                <c:pt idx="472">
                  <c:v>2.6328056962541547E-6</c:v>
                </c:pt>
                <c:pt idx="473">
                  <c:v>2.5797510695002997E-6</c:v>
                </c:pt>
                <c:pt idx="474">
                  <c:v>2.2997452549183673E-6</c:v>
                </c:pt>
                <c:pt idx="475">
                  <c:v>0</c:v>
                </c:pt>
                <c:pt idx="476">
                  <c:v>1.341724478220122E-5</c:v>
                </c:pt>
                <c:pt idx="477">
                  <c:v>1.4249016960319908E-5</c:v>
                </c:pt>
                <c:pt idx="478">
                  <c:v>1.2803831725897619E-5</c:v>
                </c:pt>
                <c:pt idx="479">
                  <c:v>1.2311871525128161E-5</c:v>
                </c:pt>
                <c:pt idx="480">
                  <c:v>1.1571402205162118E-5</c:v>
                </c:pt>
                <c:pt idx="481">
                  <c:v>1.1709950155426168E-5</c:v>
                </c:pt>
                <c:pt idx="482">
                  <c:v>0</c:v>
                </c:pt>
                <c:pt idx="483">
                  <c:v>1.1191786482202149E-5</c:v>
                </c:pt>
                <c:pt idx="484">
                  <c:v>9.8695550774962401E-6</c:v>
                </c:pt>
                <c:pt idx="485">
                  <c:v>8.6474467937731812E-6</c:v>
                </c:pt>
                <c:pt idx="486">
                  <c:v>9.5096944202343463E-6</c:v>
                </c:pt>
                <c:pt idx="487">
                  <c:v>9.9744544247727149E-6</c:v>
                </c:pt>
                <c:pt idx="488">
                  <c:v>9.4722749354322377E-6</c:v>
                </c:pt>
                <c:pt idx="489">
                  <c:v>0</c:v>
                </c:pt>
                <c:pt idx="490">
                  <c:v>7.7229714534261568E-6</c:v>
                </c:pt>
                <c:pt idx="491">
                  <c:v>8.1419281372253589E-6</c:v>
                </c:pt>
                <c:pt idx="492">
                  <c:v>7.7855686232864647E-6</c:v>
                </c:pt>
                <c:pt idx="493">
                  <c:v>8.5157339681302059E-6</c:v>
                </c:pt>
                <c:pt idx="494">
                  <c:v>7.7219212603411012E-6</c:v>
                </c:pt>
                <c:pt idx="495">
                  <c:v>6.6484812973899589E-6</c:v>
                </c:pt>
                <c:pt idx="496">
                  <c:v>0</c:v>
                </c:pt>
                <c:pt idx="497">
                  <c:v>6.5553356531792171E-6</c:v>
                </c:pt>
                <c:pt idx="498">
                  <c:v>6.5400906247277692E-6</c:v>
                </c:pt>
                <c:pt idx="499">
                  <c:v>6.5323771065528034E-6</c:v>
                </c:pt>
                <c:pt idx="500">
                  <c:v>6.4945873784059001E-6</c:v>
                </c:pt>
                <c:pt idx="501">
                  <c:v>7.5379382547878918E-6</c:v>
                </c:pt>
                <c:pt idx="502">
                  <c:v>6.6172761994177066E-6</c:v>
                </c:pt>
                <c:pt idx="503">
                  <c:v>0</c:v>
                </c:pt>
                <c:pt idx="504">
                  <c:v>1.4785865186029841E-5</c:v>
                </c:pt>
                <c:pt idx="505">
                  <c:v>1.771437448860815E-5</c:v>
                </c:pt>
                <c:pt idx="506">
                  <c:v>1.7377169908927991E-5</c:v>
                </c:pt>
                <c:pt idx="507">
                  <c:v>1.5888834090065538E-5</c:v>
                </c:pt>
                <c:pt idx="508">
                  <c:v>1.533212056259683E-5</c:v>
                </c:pt>
                <c:pt idx="509">
                  <c:v>1.3316923332608006E-5</c:v>
                </c:pt>
                <c:pt idx="510">
                  <c:v>0</c:v>
                </c:pt>
                <c:pt idx="511">
                  <c:v>1.330509460055312E-5</c:v>
                </c:pt>
                <c:pt idx="512">
                  <c:v>1.2820604865881089E-5</c:v>
                </c:pt>
                <c:pt idx="513">
                  <c:v>1.2271569338600455E-5</c:v>
                </c:pt>
                <c:pt idx="514">
                  <c:v>1.2076380206474702E-5</c:v>
                </c:pt>
                <c:pt idx="515">
                  <c:v>9.6209879157505493E-6</c:v>
                </c:pt>
                <c:pt idx="516">
                  <c:v>9.5724540000509264E-6</c:v>
                </c:pt>
                <c:pt idx="517">
                  <c:v>0</c:v>
                </c:pt>
                <c:pt idx="518">
                  <c:v>9.5916958933633604E-6</c:v>
                </c:pt>
                <c:pt idx="519">
                  <c:v>9.964086443232658E-6</c:v>
                </c:pt>
                <c:pt idx="520">
                  <c:v>8.5607767637918182E-6</c:v>
                </c:pt>
                <c:pt idx="521">
                  <c:v>8.2151258869460668E-6</c:v>
                </c:pt>
                <c:pt idx="522">
                  <c:v>7.8755586133724473E-6</c:v>
                </c:pt>
                <c:pt idx="523">
                  <c:v>8.2595998851585222E-6</c:v>
                </c:pt>
                <c:pt idx="524">
                  <c:v>0</c:v>
                </c:pt>
                <c:pt idx="525">
                  <c:v>6.1649035248082496E-6</c:v>
                </c:pt>
                <c:pt idx="526">
                  <c:v>6.9667583910076431E-6</c:v>
                </c:pt>
                <c:pt idx="527">
                  <c:v>5.9150244045034392E-6</c:v>
                </c:pt>
                <c:pt idx="528">
                  <c:v>5.8428224665404927E-6</c:v>
                </c:pt>
                <c:pt idx="529">
                  <c:v>5.7381218725442635E-6</c:v>
                </c:pt>
                <c:pt idx="530">
                  <c:v>5.7872935802594026E-6</c:v>
                </c:pt>
                <c:pt idx="531">
                  <c:v>0</c:v>
                </c:pt>
                <c:pt idx="532">
                  <c:v>9.9138122900936134E-6</c:v>
                </c:pt>
                <c:pt idx="533">
                  <c:v>9.9752713024412486E-6</c:v>
                </c:pt>
                <c:pt idx="534">
                  <c:v>1.0483751757338889E-5</c:v>
                </c:pt>
                <c:pt idx="535">
                  <c:v>9.7261675340138663E-6</c:v>
                </c:pt>
                <c:pt idx="536">
                  <c:v>9.7647333959252734E-6</c:v>
                </c:pt>
                <c:pt idx="537">
                  <c:v>9.4242037678720604E-6</c:v>
                </c:pt>
                <c:pt idx="538">
                  <c:v>0</c:v>
                </c:pt>
                <c:pt idx="539">
                  <c:v>8.6045686990055606E-6</c:v>
                </c:pt>
                <c:pt idx="540">
                  <c:v>7.5498740907497878E-6</c:v>
                </c:pt>
                <c:pt idx="541">
                  <c:v>7.2391759298558602E-6</c:v>
                </c:pt>
                <c:pt idx="542">
                  <c:v>7.4474892428465374E-6</c:v>
                </c:pt>
                <c:pt idx="543">
                  <c:v>6.990496769167155E-6</c:v>
                </c:pt>
                <c:pt idx="544">
                  <c:v>7.7425724728011173E-6</c:v>
                </c:pt>
                <c:pt idx="545">
                  <c:v>0</c:v>
                </c:pt>
                <c:pt idx="546">
                  <c:v>5.4148711856293649E-5</c:v>
                </c:pt>
                <c:pt idx="547">
                  <c:v>5.1184433380644817E-5</c:v>
                </c:pt>
                <c:pt idx="548">
                  <c:v>4.5456425697608403E-5</c:v>
                </c:pt>
                <c:pt idx="549">
                  <c:v>4.6141210560800279E-5</c:v>
                </c:pt>
                <c:pt idx="550">
                  <c:v>4.1138025893096259E-5</c:v>
                </c:pt>
                <c:pt idx="551">
                  <c:v>4.2075836646454834E-5</c:v>
                </c:pt>
                <c:pt idx="552">
                  <c:v>0</c:v>
                </c:pt>
                <c:pt idx="553">
                  <c:v>3.9813117227733021E-5</c:v>
                </c:pt>
                <c:pt idx="554">
                  <c:v>4.249198494933893E-5</c:v>
                </c:pt>
                <c:pt idx="555">
                  <c:v>4.1582911751913019E-5</c:v>
                </c:pt>
                <c:pt idx="556">
                  <c:v>4.664918877060728E-5</c:v>
                </c:pt>
                <c:pt idx="557">
                  <c:v>4.2191582694869206E-5</c:v>
                </c:pt>
                <c:pt idx="558">
                  <c:v>3.8038303811171774E-5</c:v>
                </c:pt>
                <c:pt idx="559">
                  <c:v>0</c:v>
                </c:pt>
                <c:pt idx="560">
                  <c:v>5.6195907926376618E-5</c:v>
                </c:pt>
                <c:pt idx="561">
                  <c:v>5.3976881701567218E-5</c:v>
                </c:pt>
                <c:pt idx="562">
                  <c:v>4.9688922500684466E-5</c:v>
                </c:pt>
                <c:pt idx="563">
                  <c:v>4.8255468309668847E-5</c:v>
                </c:pt>
                <c:pt idx="564">
                  <c:v>4.6885666489126275E-5</c:v>
                </c:pt>
                <c:pt idx="565">
                  <c:v>5.2300133731441954E-5</c:v>
                </c:pt>
                <c:pt idx="566">
                  <c:v>0</c:v>
                </c:pt>
                <c:pt idx="567">
                  <c:v>4.4084110719889122E-5</c:v>
                </c:pt>
                <c:pt idx="568">
                  <c:v>3.9926041001648545E-5</c:v>
                </c:pt>
                <c:pt idx="569">
                  <c:v>3.8979546652280619E-5</c:v>
                </c:pt>
                <c:pt idx="570">
                  <c:v>3.9813941488635303E-5</c:v>
                </c:pt>
                <c:pt idx="571">
                  <c:v>3.777634815286879E-5</c:v>
                </c:pt>
                <c:pt idx="572">
                  <c:v>3.7469406229813361E-5</c:v>
                </c:pt>
                <c:pt idx="573">
                  <c:v>0</c:v>
                </c:pt>
                <c:pt idx="574">
                  <c:v>7.9703693548862755E-6</c:v>
                </c:pt>
                <c:pt idx="575">
                  <c:v>6.7923781909234271E-6</c:v>
                </c:pt>
                <c:pt idx="576">
                  <c:v>6.5503842455398441E-6</c:v>
                </c:pt>
                <c:pt idx="577">
                  <c:v>6.1471308389751706E-6</c:v>
                </c:pt>
                <c:pt idx="578">
                  <c:v>5.8168669947185758E-6</c:v>
                </c:pt>
                <c:pt idx="579">
                  <c:v>5.7340294521541974E-6</c:v>
                </c:pt>
                <c:pt idx="580">
                  <c:v>0</c:v>
                </c:pt>
                <c:pt idx="581">
                  <c:v>4.8601206252778472E-6</c:v>
                </c:pt>
                <c:pt idx="582">
                  <c:v>4.627244884719597E-6</c:v>
                </c:pt>
                <c:pt idx="583">
                  <c:v>4.81466616645495E-6</c:v>
                </c:pt>
                <c:pt idx="584">
                  <c:v>4.2257789758706329E-6</c:v>
                </c:pt>
                <c:pt idx="585">
                  <c:v>4.0657602569170173E-6</c:v>
                </c:pt>
                <c:pt idx="586">
                  <c:v>3.6883344141997329E-6</c:v>
                </c:pt>
                <c:pt idx="587">
                  <c:v>0</c:v>
                </c:pt>
                <c:pt idx="588">
                  <c:v>5.4469503260462761E-6</c:v>
                </c:pt>
                <c:pt idx="589">
                  <c:v>5.6162008524157329E-6</c:v>
                </c:pt>
                <c:pt idx="590">
                  <c:v>5.3967330013299169E-6</c:v>
                </c:pt>
                <c:pt idx="591">
                  <c:v>5.401807217819179E-6</c:v>
                </c:pt>
                <c:pt idx="592">
                  <c:v>5.1727170213426302E-6</c:v>
                </c:pt>
                <c:pt idx="593">
                  <c:v>6.1429468649839252E-6</c:v>
                </c:pt>
                <c:pt idx="594">
                  <c:v>0</c:v>
                </c:pt>
                <c:pt idx="595">
                  <c:v>7.2299496325558853E-6</c:v>
                </c:pt>
                <c:pt idx="596">
                  <c:v>7.2042325730874797E-6</c:v>
                </c:pt>
                <c:pt idx="597">
                  <c:v>6.6191499952342123E-6</c:v>
                </c:pt>
                <c:pt idx="598">
                  <c:v>7.5798874659587259E-6</c:v>
                </c:pt>
                <c:pt idx="599">
                  <c:v>6.7715645212273657E-6</c:v>
                </c:pt>
                <c:pt idx="600">
                  <c:v>7.2815387289389694E-6</c:v>
                </c:pt>
                <c:pt idx="601">
                  <c:v>0</c:v>
                </c:pt>
                <c:pt idx="602">
                  <c:v>1.145514605826706E-5</c:v>
                </c:pt>
                <c:pt idx="603">
                  <c:v>1.1043300338896801E-5</c:v>
                </c:pt>
                <c:pt idx="604">
                  <c:v>1.0669089545775248E-5</c:v>
                </c:pt>
                <c:pt idx="605">
                  <c:v>9.4847666111934279E-6</c:v>
                </c:pt>
                <c:pt idx="606">
                  <c:v>8.9897878706725519E-6</c:v>
                </c:pt>
                <c:pt idx="607">
                  <c:v>1.0093680457695922E-5</c:v>
                </c:pt>
                <c:pt idx="608">
                  <c:v>0</c:v>
                </c:pt>
                <c:pt idx="609">
                  <c:v>8.642258796069396E-6</c:v>
                </c:pt>
                <c:pt idx="610">
                  <c:v>8.6858152992645534E-6</c:v>
                </c:pt>
                <c:pt idx="611">
                  <c:v>9.1602454872508619E-6</c:v>
                </c:pt>
                <c:pt idx="612">
                  <c:v>9.7548584560283176E-6</c:v>
                </c:pt>
                <c:pt idx="613">
                  <c:v>9.5257591291779631E-6</c:v>
                </c:pt>
                <c:pt idx="614">
                  <c:v>8.6503312082064657E-6</c:v>
                </c:pt>
                <c:pt idx="615">
                  <c:v>0</c:v>
                </c:pt>
                <c:pt idx="616">
                  <c:v>1.419395039640155E-5</c:v>
                </c:pt>
                <c:pt idx="617">
                  <c:v>1.1613678869701026E-5</c:v>
                </c:pt>
                <c:pt idx="618">
                  <c:v>1.1503840729785248E-5</c:v>
                </c:pt>
                <c:pt idx="619">
                  <c:v>1.0601665733720081E-5</c:v>
                </c:pt>
                <c:pt idx="620">
                  <c:v>1.0261040879986866E-5</c:v>
                </c:pt>
                <c:pt idx="621">
                  <c:v>8.4023452962284643E-6</c:v>
                </c:pt>
                <c:pt idx="622">
                  <c:v>0</c:v>
                </c:pt>
                <c:pt idx="623">
                  <c:v>8.6346353356045311E-6</c:v>
                </c:pt>
                <c:pt idx="624">
                  <c:v>7.7243560455406398E-6</c:v>
                </c:pt>
                <c:pt idx="625">
                  <c:v>7.3752050767961664E-6</c:v>
                </c:pt>
                <c:pt idx="626">
                  <c:v>6.183225798792391E-6</c:v>
                </c:pt>
                <c:pt idx="627">
                  <c:v>6.9419385974423948E-6</c:v>
                </c:pt>
                <c:pt idx="628">
                  <c:v>6.2810042144910181E-6</c:v>
                </c:pt>
                <c:pt idx="629">
                  <c:v>0</c:v>
                </c:pt>
                <c:pt idx="630">
                  <c:v>5.1187755561268109E-6</c:v>
                </c:pt>
                <c:pt idx="631">
                  <c:v>4.9207384670315198E-6</c:v>
                </c:pt>
                <c:pt idx="632">
                  <c:v>3.8383316215653746E-6</c:v>
                </c:pt>
                <c:pt idx="633">
                  <c:v>4.395398439791788E-6</c:v>
                </c:pt>
                <c:pt idx="634">
                  <c:v>4.7219706067718064E-6</c:v>
                </c:pt>
                <c:pt idx="635">
                  <c:v>3.8917936588125988E-6</c:v>
                </c:pt>
                <c:pt idx="636">
                  <c:v>0</c:v>
                </c:pt>
                <c:pt idx="637">
                  <c:v>4.2904009358222523E-6</c:v>
                </c:pt>
                <c:pt idx="638">
                  <c:v>3.9283092981038367E-6</c:v>
                </c:pt>
                <c:pt idx="639">
                  <c:v>3.1401710495133066E-6</c:v>
                </c:pt>
                <c:pt idx="640">
                  <c:v>3.1804807029422119E-6</c:v>
                </c:pt>
                <c:pt idx="641">
                  <c:v>3.5261226804371631E-6</c:v>
                </c:pt>
                <c:pt idx="642">
                  <c:v>3.0765501990389531E-6</c:v>
                </c:pt>
                <c:pt idx="643">
                  <c:v>0</c:v>
                </c:pt>
                <c:pt idx="644">
                  <c:v>4.5631412810599341E-6</c:v>
                </c:pt>
                <c:pt idx="645">
                  <c:v>4.5130614316116853E-6</c:v>
                </c:pt>
                <c:pt idx="646">
                  <c:v>4.9804437894164769E-6</c:v>
                </c:pt>
                <c:pt idx="647">
                  <c:v>4.4272464612244269E-6</c:v>
                </c:pt>
                <c:pt idx="648">
                  <c:v>4.3480797879598022E-6</c:v>
                </c:pt>
                <c:pt idx="649">
                  <c:v>4.4671379020658632E-6</c:v>
                </c:pt>
                <c:pt idx="650">
                  <c:v>0</c:v>
                </c:pt>
                <c:pt idx="651">
                  <c:v>4.1360175701335194E-6</c:v>
                </c:pt>
                <c:pt idx="652">
                  <c:v>4.4328052768823265E-6</c:v>
                </c:pt>
                <c:pt idx="653">
                  <c:v>4.2586829648167202E-6</c:v>
                </c:pt>
                <c:pt idx="654">
                  <c:v>3.5612341570930894E-6</c:v>
                </c:pt>
                <c:pt idx="655">
                  <c:v>3.8177156820383425E-6</c:v>
                </c:pt>
                <c:pt idx="656">
                  <c:v>3.6020492057931757E-6</c:v>
                </c:pt>
                <c:pt idx="657">
                  <c:v>0</c:v>
                </c:pt>
                <c:pt idx="658">
                  <c:v>1.6185967704786077E-5</c:v>
                </c:pt>
                <c:pt idx="659">
                  <c:v>1.5959753332436394E-5</c:v>
                </c:pt>
                <c:pt idx="660">
                  <c:v>1.553720025244843E-5</c:v>
                </c:pt>
                <c:pt idx="661">
                  <c:v>1.4475869304903499E-5</c:v>
                </c:pt>
                <c:pt idx="662">
                  <c:v>1.4432382340363779E-5</c:v>
                </c:pt>
                <c:pt idx="663">
                  <c:v>1.4209114976748204E-5</c:v>
                </c:pt>
                <c:pt idx="664">
                  <c:v>0</c:v>
                </c:pt>
                <c:pt idx="665">
                  <c:v>1.3479034507541453E-5</c:v>
                </c:pt>
                <c:pt idx="666">
                  <c:v>1.3392261067665871E-5</c:v>
                </c:pt>
                <c:pt idx="667">
                  <c:v>1.1822002259421072E-5</c:v>
                </c:pt>
                <c:pt idx="668">
                  <c:v>1.2099818176032269E-5</c:v>
                </c:pt>
                <c:pt idx="669">
                  <c:v>1.1080764590485967E-5</c:v>
                </c:pt>
                <c:pt idx="670">
                  <c:v>1.2170660408026259E-5</c:v>
                </c:pt>
                <c:pt idx="671">
                  <c:v>0</c:v>
                </c:pt>
                <c:pt idx="672">
                  <c:v>5.8112843519546259E-6</c:v>
                </c:pt>
                <c:pt idx="673">
                  <c:v>5.5561766126302557E-6</c:v>
                </c:pt>
                <c:pt idx="674">
                  <c:v>5.4037466012460279E-6</c:v>
                </c:pt>
                <c:pt idx="675">
                  <c:v>5.2491578382393277E-6</c:v>
                </c:pt>
                <c:pt idx="676">
                  <c:v>4.5771775063765802E-6</c:v>
                </c:pt>
                <c:pt idx="677">
                  <c:v>4.6149270276201073E-6</c:v>
                </c:pt>
                <c:pt idx="678">
                  <c:v>0</c:v>
                </c:pt>
                <c:pt idx="679">
                  <c:v>4.0759944713210996E-6</c:v>
                </c:pt>
                <c:pt idx="680">
                  <c:v>3.7309683769463018E-6</c:v>
                </c:pt>
                <c:pt idx="681">
                  <c:v>3.7307630664007181E-6</c:v>
                </c:pt>
                <c:pt idx="682">
                  <c:v>3.5734289258923011E-6</c:v>
                </c:pt>
                <c:pt idx="683">
                  <c:v>3.320810997835296E-6</c:v>
                </c:pt>
                <c:pt idx="684">
                  <c:v>3.2912979727250136E-6</c:v>
                </c:pt>
                <c:pt idx="685">
                  <c:v>0</c:v>
                </c:pt>
                <c:pt idx="686">
                  <c:v>4.4827172869447404E-6</c:v>
                </c:pt>
                <c:pt idx="687">
                  <c:v>4.3566731642090238E-6</c:v>
                </c:pt>
                <c:pt idx="688">
                  <c:v>4.6569245977313609E-6</c:v>
                </c:pt>
                <c:pt idx="689">
                  <c:v>4.1606707933309113E-6</c:v>
                </c:pt>
                <c:pt idx="690">
                  <c:v>4.29091235824381E-6</c:v>
                </c:pt>
                <c:pt idx="691">
                  <c:v>4.2860786023954894E-6</c:v>
                </c:pt>
                <c:pt idx="692">
                  <c:v>0</c:v>
                </c:pt>
                <c:pt idx="693">
                  <c:v>3.9396472825908603E-6</c:v>
                </c:pt>
                <c:pt idx="694">
                  <c:v>3.3707634138687362E-6</c:v>
                </c:pt>
                <c:pt idx="695">
                  <c:v>3.4756951416350986E-6</c:v>
                </c:pt>
                <c:pt idx="696">
                  <c:v>3.046711789077605E-6</c:v>
                </c:pt>
                <c:pt idx="697">
                  <c:v>2.9285068884631881E-6</c:v>
                </c:pt>
                <c:pt idx="698">
                  <c:v>2.7589634861114878E-6</c:v>
                </c:pt>
              </c:numCache>
            </c:numRef>
          </c:xVal>
          <c:yVal>
            <c:numRef>
              <c:f>Regression!$C$27:$C$725</c:f>
              <c:numCache>
                <c:formatCode>General</c:formatCode>
                <c:ptCount val="699"/>
                <c:pt idx="0">
                  <c:v>3.2028127145335879E-3</c:v>
                </c:pt>
                <c:pt idx="1">
                  <c:v>-5.8431471701541919E-3</c:v>
                </c:pt>
                <c:pt idx="2">
                  <c:v>-5.7854528015737214E-3</c:v>
                </c:pt>
                <c:pt idx="3">
                  <c:v>-8.1620012302898223E-3</c:v>
                </c:pt>
                <c:pt idx="4">
                  <c:v>-1.4718540122714975E-3</c:v>
                </c:pt>
                <c:pt idx="5">
                  <c:v>-2.1271127220066875E-3</c:v>
                </c:pt>
                <c:pt idx="6">
                  <c:v>0</c:v>
                </c:pt>
                <c:pt idx="7">
                  <c:v>-1.6156895298326398E-3</c:v>
                </c:pt>
                <c:pt idx="8">
                  <c:v>-3.7121173868645552E-3</c:v>
                </c:pt>
                <c:pt idx="9">
                  <c:v>8.6644681179093839E-4</c:v>
                </c:pt>
                <c:pt idx="10">
                  <c:v>-1.8500290757199308E-3</c:v>
                </c:pt>
                <c:pt idx="11">
                  <c:v>-1.3986175078482804E-3</c:v>
                </c:pt>
                <c:pt idx="12">
                  <c:v>-2.39237656572778E-3</c:v>
                </c:pt>
                <c:pt idx="13">
                  <c:v>0</c:v>
                </c:pt>
                <c:pt idx="14">
                  <c:v>3.5875563603852273E-5</c:v>
                </c:pt>
                <c:pt idx="15">
                  <c:v>-2.0248532627402928E-2</c:v>
                </c:pt>
                <c:pt idx="16">
                  <c:v>-5.4109425807531628E-3</c:v>
                </c:pt>
                <c:pt idx="17">
                  <c:v>-2.3863552460602823E-2</c:v>
                </c:pt>
                <c:pt idx="18">
                  <c:v>-2.8660331751778369E-2</c:v>
                </c:pt>
                <c:pt idx="19">
                  <c:v>-2.4332873111053588E-2</c:v>
                </c:pt>
                <c:pt idx="20">
                  <c:v>0</c:v>
                </c:pt>
                <c:pt idx="21">
                  <c:v>1.7243250423083473E-2</c:v>
                </c:pt>
                <c:pt idx="22">
                  <c:v>-1.2780733755468281E-2</c:v>
                </c:pt>
                <c:pt idx="23">
                  <c:v>-1.6459447685162148E-2</c:v>
                </c:pt>
                <c:pt idx="24">
                  <c:v>-4.3900544726797101E-2</c:v>
                </c:pt>
                <c:pt idx="25">
                  <c:v>3.4456243253683488E-2</c:v>
                </c:pt>
                <c:pt idx="26">
                  <c:v>-2.4305315979685251E-2</c:v>
                </c:pt>
                <c:pt idx="27">
                  <c:v>0</c:v>
                </c:pt>
                <c:pt idx="28">
                  <c:v>3.7250664643602859E-3</c:v>
                </c:pt>
                <c:pt idx="29">
                  <c:v>-2.7667025127450706E-3</c:v>
                </c:pt>
                <c:pt idx="30">
                  <c:v>4.010694011773697E-3</c:v>
                </c:pt>
                <c:pt idx="31">
                  <c:v>3.8871527521062675E-2</c:v>
                </c:pt>
                <c:pt idx="32">
                  <c:v>-7.5695459372986107E-3</c:v>
                </c:pt>
                <c:pt idx="33">
                  <c:v>-1.0367640530053662E-2</c:v>
                </c:pt>
                <c:pt idx="34">
                  <c:v>0</c:v>
                </c:pt>
                <c:pt idx="35">
                  <c:v>-3.0818940451012029E-2</c:v>
                </c:pt>
                <c:pt idx="36">
                  <c:v>-1.4868322424623147E-2</c:v>
                </c:pt>
                <c:pt idx="37">
                  <c:v>2.4711424729022727E-2</c:v>
                </c:pt>
                <c:pt idx="38">
                  <c:v>-1.5192650090495863E-2</c:v>
                </c:pt>
                <c:pt idx="39">
                  <c:v>-0.10080415872699666</c:v>
                </c:pt>
                <c:pt idx="40">
                  <c:v>1.1492973789484145E-2</c:v>
                </c:pt>
                <c:pt idx="41">
                  <c:v>0</c:v>
                </c:pt>
                <c:pt idx="42">
                  <c:v>-1.0290566388056518E-2</c:v>
                </c:pt>
                <c:pt idx="43">
                  <c:v>4.8695083765853738E-3</c:v>
                </c:pt>
                <c:pt idx="44">
                  <c:v>-5.5029951960337536E-3</c:v>
                </c:pt>
                <c:pt idx="45">
                  <c:v>-1.0190376138853789E-2</c:v>
                </c:pt>
                <c:pt idx="46">
                  <c:v>4.6994727272921255E-4</c:v>
                </c:pt>
                <c:pt idx="47">
                  <c:v>1.0901879778627666E-2</c:v>
                </c:pt>
                <c:pt idx="48">
                  <c:v>0</c:v>
                </c:pt>
                <c:pt idx="49">
                  <c:v>-4.7071142546301608E-3</c:v>
                </c:pt>
                <c:pt idx="50">
                  <c:v>1.8979702603495501E-2</c:v>
                </c:pt>
                <c:pt idx="51">
                  <c:v>-1.0030137839499404E-2</c:v>
                </c:pt>
                <c:pt idx="52">
                  <c:v>-8.9108428200074252E-3</c:v>
                </c:pt>
                <c:pt idx="53">
                  <c:v>-1.1819259021975271E-3</c:v>
                </c:pt>
                <c:pt idx="54">
                  <c:v>1.1019061937281763E-2</c:v>
                </c:pt>
                <c:pt idx="55">
                  <c:v>0</c:v>
                </c:pt>
                <c:pt idx="56">
                  <c:v>-1.633910603790012E-2</c:v>
                </c:pt>
                <c:pt idx="57">
                  <c:v>2.4941674061857207E-2</c:v>
                </c:pt>
                <c:pt idx="58">
                  <c:v>-2.3780462902856882E-2</c:v>
                </c:pt>
                <c:pt idx="59">
                  <c:v>-5.3024459717691201E-2</c:v>
                </c:pt>
                <c:pt idx="60">
                  <c:v>9.0213014600830296E-3</c:v>
                </c:pt>
                <c:pt idx="61">
                  <c:v>1.4429045972368888E-2</c:v>
                </c:pt>
                <c:pt idx="62">
                  <c:v>0</c:v>
                </c:pt>
                <c:pt idx="63">
                  <c:v>-2.0228783640510891E-2</c:v>
                </c:pt>
                <c:pt idx="64">
                  <c:v>3.5218984463231955E-2</c:v>
                </c:pt>
                <c:pt idx="65">
                  <c:v>-5.3032134306251911E-3</c:v>
                </c:pt>
                <c:pt idx="66">
                  <c:v>6.3555139671623677E-3</c:v>
                </c:pt>
                <c:pt idx="67">
                  <c:v>-3.3235560687411035E-2</c:v>
                </c:pt>
                <c:pt idx="68">
                  <c:v>-1.9606786459025125E-3</c:v>
                </c:pt>
                <c:pt idx="69">
                  <c:v>0</c:v>
                </c:pt>
                <c:pt idx="70">
                  <c:v>-1.1821586751830673E-2</c:v>
                </c:pt>
                <c:pt idx="71">
                  <c:v>3.5354984488585395E-3</c:v>
                </c:pt>
                <c:pt idx="72">
                  <c:v>-1.3738218000951572E-2</c:v>
                </c:pt>
                <c:pt idx="73">
                  <c:v>-5.1295341922644386E-2</c:v>
                </c:pt>
                <c:pt idx="74">
                  <c:v>-4.2530559855587818E-2</c:v>
                </c:pt>
                <c:pt idx="75">
                  <c:v>-1.5750145986469E-2</c:v>
                </c:pt>
                <c:pt idx="76">
                  <c:v>0</c:v>
                </c:pt>
                <c:pt idx="77">
                  <c:v>2.3687899749861036E-2</c:v>
                </c:pt>
                <c:pt idx="78">
                  <c:v>-3.2587748069429281E-2</c:v>
                </c:pt>
                <c:pt idx="79">
                  <c:v>2.068464388915504E-2</c:v>
                </c:pt>
                <c:pt idx="80">
                  <c:v>4.2000166763985656E-3</c:v>
                </c:pt>
                <c:pt idx="81">
                  <c:v>2.1602466347142288E-2</c:v>
                </c:pt>
                <c:pt idx="82">
                  <c:v>-2.711723883257651E-2</c:v>
                </c:pt>
                <c:pt idx="83">
                  <c:v>0</c:v>
                </c:pt>
                <c:pt idx="84">
                  <c:v>-1.1020156280095641E-2</c:v>
                </c:pt>
                <c:pt idx="85">
                  <c:v>1.9088990467029845E-2</c:v>
                </c:pt>
                <c:pt idx="86">
                  <c:v>5.5830449332144386E-3</c:v>
                </c:pt>
                <c:pt idx="87">
                  <c:v>-1.068952719385914E-2</c:v>
                </c:pt>
                <c:pt idx="88">
                  <c:v>2.2023006532466954E-2</c:v>
                </c:pt>
                <c:pt idx="89">
                  <c:v>-2.3092417980004411E-2</c:v>
                </c:pt>
                <c:pt idx="90">
                  <c:v>0</c:v>
                </c:pt>
                <c:pt idx="91">
                  <c:v>4.7605062622923001E-3</c:v>
                </c:pt>
                <c:pt idx="92">
                  <c:v>2.0136781084719915E-2</c:v>
                </c:pt>
                <c:pt idx="93">
                  <c:v>3.3483652746349821E-3</c:v>
                </c:pt>
                <c:pt idx="94">
                  <c:v>2.983349497442285E-4</c:v>
                </c:pt>
                <c:pt idx="95">
                  <c:v>2.8219264624998637E-4</c:v>
                </c:pt>
                <c:pt idx="96">
                  <c:v>1.462300347368454E-2</c:v>
                </c:pt>
                <c:pt idx="97">
                  <c:v>0</c:v>
                </c:pt>
                <c:pt idx="98">
                  <c:v>-6.6487296301624612E-4</c:v>
                </c:pt>
                <c:pt idx="99">
                  <c:v>-1.229601565913277E-3</c:v>
                </c:pt>
                <c:pt idx="100">
                  <c:v>-2.5537272525110234E-3</c:v>
                </c:pt>
                <c:pt idx="101">
                  <c:v>6.600600137948812E-3</c:v>
                </c:pt>
                <c:pt idx="102">
                  <c:v>-2.4670208806799676E-3</c:v>
                </c:pt>
                <c:pt idx="103">
                  <c:v>-1.6246990571411697E-3</c:v>
                </c:pt>
                <c:pt idx="104">
                  <c:v>0</c:v>
                </c:pt>
                <c:pt idx="105">
                  <c:v>1.5805662266139833E-3</c:v>
                </c:pt>
                <c:pt idx="106">
                  <c:v>3.6967410821515212E-3</c:v>
                </c:pt>
                <c:pt idx="107">
                  <c:v>-9.0589105608273809E-4</c:v>
                </c:pt>
                <c:pt idx="108">
                  <c:v>-7.847992159941107E-4</c:v>
                </c:pt>
                <c:pt idx="109">
                  <c:v>3.6014205246266864E-3</c:v>
                </c:pt>
                <c:pt idx="110">
                  <c:v>-8.0142315558069579E-3</c:v>
                </c:pt>
                <c:pt idx="111">
                  <c:v>0</c:v>
                </c:pt>
                <c:pt idx="112">
                  <c:v>-5.290008815013578E-3</c:v>
                </c:pt>
                <c:pt idx="113">
                  <c:v>-8.4087689819353217E-3</c:v>
                </c:pt>
                <c:pt idx="114">
                  <c:v>4.5734824862745218E-3</c:v>
                </c:pt>
                <c:pt idx="115">
                  <c:v>-6.3912358593299322E-5</c:v>
                </c:pt>
                <c:pt idx="116">
                  <c:v>-8.4548578710113057E-4</c:v>
                </c:pt>
                <c:pt idx="117">
                  <c:v>-9.9529855122463973E-3</c:v>
                </c:pt>
                <c:pt idx="118">
                  <c:v>0</c:v>
                </c:pt>
                <c:pt idx="119">
                  <c:v>9.9199597375027385E-6</c:v>
                </c:pt>
                <c:pt idx="120">
                  <c:v>-2.0082512367319534E-3</c:v>
                </c:pt>
                <c:pt idx="121">
                  <c:v>2.5054333945096E-3</c:v>
                </c:pt>
                <c:pt idx="122">
                  <c:v>-6.6138402593848133E-3</c:v>
                </c:pt>
                <c:pt idx="123">
                  <c:v>-4.3957222580268043E-3</c:v>
                </c:pt>
                <c:pt idx="124">
                  <c:v>-3.1989772080749461E-4</c:v>
                </c:pt>
                <c:pt idx="125">
                  <c:v>0</c:v>
                </c:pt>
                <c:pt idx="126">
                  <c:v>-1.1017676227619295E-2</c:v>
                </c:pt>
                <c:pt idx="127">
                  <c:v>-1.0914916165926537E-3</c:v>
                </c:pt>
                <c:pt idx="128">
                  <c:v>1.4296325646059947E-2</c:v>
                </c:pt>
                <c:pt idx="129">
                  <c:v>-4.8486328376029595E-3</c:v>
                </c:pt>
                <c:pt idx="130">
                  <c:v>2.3824344760043026E-2</c:v>
                </c:pt>
                <c:pt idx="131">
                  <c:v>2.1375008083329483E-2</c:v>
                </c:pt>
                <c:pt idx="132">
                  <c:v>0</c:v>
                </c:pt>
                <c:pt idx="133">
                  <c:v>1.284714440573325E-2</c:v>
                </c:pt>
                <c:pt idx="134">
                  <c:v>5.3101212120318401E-3</c:v>
                </c:pt>
                <c:pt idx="135">
                  <c:v>1.6709312339030391E-2</c:v>
                </c:pt>
                <c:pt idx="136">
                  <c:v>-1.0992309246455362E-2</c:v>
                </c:pt>
                <c:pt idx="137">
                  <c:v>2.9681595134869149E-2</c:v>
                </c:pt>
                <c:pt idx="138">
                  <c:v>9.5414996180020629E-3</c:v>
                </c:pt>
                <c:pt idx="139">
                  <c:v>0</c:v>
                </c:pt>
                <c:pt idx="140">
                  <c:v>-1.0154410505069164E-2</c:v>
                </c:pt>
                <c:pt idx="141">
                  <c:v>-2.0289303373078455E-2</c:v>
                </c:pt>
                <c:pt idx="142">
                  <c:v>2.230490951648198E-2</c:v>
                </c:pt>
                <c:pt idx="143">
                  <c:v>-9.888766989952575E-3</c:v>
                </c:pt>
                <c:pt idx="144">
                  <c:v>-2.8761091505122773E-2</c:v>
                </c:pt>
                <c:pt idx="145">
                  <c:v>-2.7830956476380345E-2</c:v>
                </c:pt>
                <c:pt idx="146">
                  <c:v>0</c:v>
                </c:pt>
                <c:pt idx="147">
                  <c:v>1.9607499884649885E-2</c:v>
                </c:pt>
                <c:pt idx="148">
                  <c:v>-8.0697229234142753E-4</c:v>
                </c:pt>
                <c:pt idx="149">
                  <c:v>2.4634689354210474E-3</c:v>
                </c:pt>
                <c:pt idx="150">
                  <c:v>2.3470371780016541E-2</c:v>
                </c:pt>
                <c:pt idx="151">
                  <c:v>5.7250460260652083E-4</c:v>
                </c:pt>
                <c:pt idx="152">
                  <c:v>-3.3954214477344025E-3</c:v>
                </c:pt>
                <c:pt idx="153">
                  <c:v>0</c:v>
                </c:pt>
                <c:pt idx="154">
                  <c:v>3.6169309591315693E-3</c:v>
                </c:pt>
                <c:pt idx="155">
                  <c:v>2.5336804828273583E-2</c:v>
                </c:pt>
                <c:pt idx="156">
                  <c:v>-9.6809246098621213E-3</c:v>
                </c:pt>
                <c:pt idx="157">
                  <c:v>-1.0109236854861141E-2</c:v>
                </c:pt>
                <c:pt idx="158">
                  <c:v>-7.7089637015301171E-3</c:v>
                </c:pt>
                <c:pt idx="159">
                  <c:v>2.9493663556423668E-3</c:v>
                </c:pt>
                <c:pt idx="160">
                  <c:v>0</c:v>
                </c:pt>
                <c:pt idx="161">
                  <c:v>-8.192271346133399E-3</c:v>
                </c:pt>
                <c:pt idx="162">
                  <c:v>-2.3051025279305064E-2</c:v>
                </c:pt>
                <c:pt idx="163">
                  <c:v>-6.071341268032362E-3</c:v>
                </c:pt>
                <c:pt idx="164">
                  <c:v>2.8331767001723383E-2</c:v>
                </c:pt>
                <c:pt idx="165">
                  <c:v>-3.686086225182772E-2</c:v>
                </c:pt>
                <c:pt idx="166">
                  <c:v>-4.9400898545909509E-3</c:v>
                </c:pt>
                <c:pt idx="167">
                  <c:v>0</c:v>
                </c:pt>
                <c:pt idx="168">
                  <c:v>-2.9739016328938824E-3</c:v>
                </c:pt>
                <c:pt idx="169">
                  <c:v>4.9702580401317599E-3</c:v>
                </c:pt>
                <c:pt idx="170">
                  <c:v>-7.3408845082656203E-3</c:v>
                </c:pt>
                <c:pt idx="171">
                  <c:v>-1.8226369114704415E-3</c:v>
                </c:pt>
                <c:pt idx="172">
                  <c:v>4.412018056373041E-3</c:v>
                </c:pt>
                <c:pt idx="173">
                  <c:v>-9.3770068985036432E-3</c:v>
                </c:pt>
                <c:pt idx="174">
                  <c:v>0</c:v>
                </c:pt>
                <c:pt idx="175">
                  <c:v>-1.2586469683170888E-3</c:v>
                </c:pt>
                <c:pt idx="176">
                  <c:v>8.5984259111159911E-4</c:v>
                </c:pt>
                <c:pt idx="177">
                  <c:v>-2.350450656748531E-3</c:v>
                </c:pt>
                <c:pt idx="178">
                  <c:v>-1.2313488248012127E-3</c:v>
                </c:pt>
                <c:pt idx="179">
                  <c:v>1.9995176944175401E-3</c:v>
                </c:pt>
                <c:pt idx="180">
                  <c:v>-1.5391273290093778E-3</c:v>
                </c:pt>
                <c:pt idx="181">
                  <c:v>0</c:v>
                </c:pt>
                <c:pt idx="182">
                  <c:v>1.5632226467474114E-2</c:v>
                </c:pt>
                <c:pt idx="183">
                  <c:v>1.3380009879958518E-2</c:v>
                </c:pt>
                <c:pt idx="184">
                  <c:v>7.2425744573747456E-3</c:v>
                </c:pt>
                <c:pt idx="185">
                  <c:v>-2.6957293394017985E-2</c:v>
                </c:pt>
                <c:pt idx="186">
                  <c:v>-1.7099762439795722E-2</c:v>
                </c:pt>
                <c:pt idx="187">
                  <c:v>1.6698858355129565E-2</c:v>
                </c:pt>
                <c:pt idx="188">
                  <c:v>0</c:v>
                </c:pt>
                <c:pt idx="189">
                  <c:v>1.8264399638419394E-2</c:v>
                </c:pt>
                <c:pt idx="190">
                  <c:v>5.2328165676672183E-3</c:v>
                </c:pt>
                <c:pt idx="191">
                  <c:v>1.1784016298225827E-2</c:v>
                </c:pt>
                <c:pt idx="192">
                  <c:v>2.2525539561502293E-2</c:v>
                </c:pt>
                <c:pt idx="193">
                  <c:v>-2.5051871642874639E-2</c:v>
                </c:pt>
                <c:pt idx="194">
                  <c:v>-2.4386685942403626E-2</c:v>
                </c:pt>
                <c:pt idx="195">
                  <c:v>0</c:v>
                </c:pt>
                <c:pt idx="196">
                  <c:v>1.5836939252702034E-2</c:v>
                </c:pt>
                <c:pt idx="197">
                  <c:v>9.233097512698173E-3</c:v>
                </c:pt>
                <c:pt idx="198">
                  <c:v>3.3744879799811993E-3</c:v>
                </c:pt>
                <c:pt idx="199">
                  <c:v>8.3973052201476907E-3</c:v>
                </c:pt>
                <c:pt idx="200">
                  <c:v>-3.0896214686165477E-2</c:v>
                </c:pt>
                <c:pt idx="201">
                  <c:v>2.4003038834207537E-2</c:v>
                </c:pt>
                <c:pt idx="202">
                  <c:v>0</c:v>
                </c:pt>
                <c:pt idx="203">
                  <c:v>3.6973748484009734E-3</c:v>
                </c:pt>
                <c:pt idx="204">
                  <c:v>1.7436098183265698E-4</c:v>
                </c:pt>
                <c:pt idx="205">
                  <c:v>-5.1388280131710838E-3</c:v>
                </c:pt>
                <c:pt idx="206">
                  <c:v>6.7621766665471403E-3</c:v>
                </c:pt>
                <c:pt idx="207">
                  <c:v>-2.5924475570281699E-2</c:v>
                </c:pt>
                <c:pt idx="208">
                  <c:v>-9.1155340958546452E-3</c:v>
                </c:pt>
                <c:pt idx="209">
                  <c:v>0</c:v>
                </c:pt>
                <c:pt idx="210">
                  <c:v>3.4134075770389052E-3</c:v>
                </c:pt>
                <c:pt idx="211">
                  <c:v>9.3197156774239044E-3</c:v>
                </c:pt>
                <c:pt idx="212">
                  <c:v>-2.0398558871149046E-2</c:v>
                </c:pt>
                <c:pt idx="213">
                  <c:v>-1.3167446995185858E-2</c:v>
                </c:pt>
                <c:pt idx="214">
                  <c:v>1.3399955667000363E-2</c:v>
                </c:pt>
                <c:pt idx="215">
                  <c:v>-3.4140259217248392E-2</c:v>
                </c:pt>
                <c:pt idx="216">
                  <c:v>0</c:v>
                </c:pt>
                <c:pt idx="217">
                  <c:v>-2.5894719158737218E-3</c:v>
                </c:pt>
                <c:pt idx="218">
                  <c:v>1.5924059483973015E-3</c:v>
                </c:pt>
                <c:pt idx="219">
                  <c:v>2.9504931420268835E-2</c:v>
                </c:pt>
                <c:pt idx="220">
                  <c:v>1.5471627729011488E-2</c:v>
                </c:pt>
                <c:pt idx="221">
                  <c:v>-1.3529727856610154E-4</c:v>
                </c:pt>
                <c:pt idx="222">
                  <c:v>-2.4164161850724186E-3</c:v>
                </c:pt>
                <c:pt idx="223">
                  <c:v>0</c:v>
                </c:pt>
                <c:pt idx="224">
                  <c:v>2.4628919410587232E-3</c:v>
                </c:pt>
                <c:pt idx="225">
                  <c:v>1.5525296020576899E-2</c:v>
                </c:pt>
                <c:pt idx="226">
                  <c:v>3.5679668151930896E-2</c:v>
                </c:pt>
                <c:pt idx="227">
                  <c:v>1.1732014891148048E-2</c:v>
                </c:pt>
                <c:pt idx="228">
                  <c:v>1.728695797948164E-2</c:v>
                </c:pt>
                <c:pt idx="229">
                  <c:v>-2.4128280483045005E-2</c:v>
                </c:pt>
                <c:pt idx="230">
                  <c:v>0</c:v>
                </c:pt>
                <c:pt idx="231">
                  <c:v>8.5684601125814597E-3</c:v>
                </c:pt>
                <c:pt idx="232">
                  <c:v>-4.4116863877530429E-3</c:v>
                </c:pt>
                <c:pt idx="233">
                  <c:v>-2.7500111351448829E-2</c:v>
                </c:pt>
                <c:pt idx="234">
                  <c:v>-2.8619518632733799E-2</c:v>
                </c:pt>
                <c:pt idx="235">
                  <c:v>-2.6272103111030769E-2</c:v>
                </c:pt>
                <c:pt idx="236">
                  <c:v>2.9028932529254245E-2</c:v>
                </c:pt>
                <c:pt idx="237">
                  <c:v>0</c:v>
                </c:pt>
                <c:pt idx="238">
                  <c:v>4.7352845180070012E-2</c:v>
                </c:pt>
                <c:pt idx="239">
                  <c:v>-4.5762912121688773E-2</c:v>
                </c:pt>
                <c:pt idx="240">
                  <c:v>5.9470797186962993E-2</c:v>
                </c:pt>
                <c:pt idx="241">
                  <c:v>-1.6938755605421722E-3</c:v>
                </c:pt>
                <c:pt idx="242">
                  <c:v>-6.6411632502080487E-2</c:v>
                </c:pt>
                <c:pt idx="243">
                  <c:v>6.0905730447486425E-3</c:v>
                </c:pt>
                <c:pt idx="244">
                  <c:v>0</c:v>
                </c:pt>
                <c:pt idx="245">
                  <c:v>6.5835099324808482E-3</c:v>
                </c:pt>
                <c:pt idx="246">
                  <c:v>-6.9849204580798322E-3</c:v>
                </c:pt>
                <c:pt idx="247">
                  <c:v>-2.0882567800266153E-2</c:v>
                </c:pt>
                <c:pt idx="248">
                  <c:v>-2.2668070873253822E-2</c:v>
                </c:pt>
                <c:pt idx="249">
                  <c:v>-7.9835321355182422E-3</c:v>
                </c:pt>
                <c:pt idx="250">
                  <c:v>1.4526805735610906E-2</c:v>
                </c:pt>
                <c:pt idx="251">
                  <c:v>0</c:v>
                </c:pt>
                <c:pt idx="252">
                  <c:v>-1.9998308512256249E-3</c:v>
                </c:pt>
                <c:pt idx="253">
                  <c:v>2.272700125319303E-3</c:v>
                </c:pt>
                <c:pt idx="254">
                  <c:v>2.3092167953605663E-3</c:v>
                </c:pt>
                <c:pt idx="255">
                  <c:v>4.8988080920945413E-3</c:v>
                </c:pt>
                <c:pt idx="256">
                  <c:v>1.3308585995707217E-3</c:v>
                </c:pt>
                <c:pt idx="257">
                  <c:v>-1.4898114609794252E-3</c:v>
                </c:pt>
                <c:pt idx="258">
                  <c:v>0</c:v>
                </c:pt>
                <c:pt idx="259">
                  <c:v>-7.975933688522981E-3</c:v>
                </c:pt>
                <c:pt idx="260">
                  <c:v>3.9300148846417946E-3</c:v>
                </c:pt>
                <c:pt idx="261">
                  <c:v>2.3390956077835876E-3</c:v>
                </c:pt>
                <c:pt idx="262">
                  <c:v>-4.8646549454114648E-3</c:v>
                </c:pt>
                <c:pt idx="263">
                  <c:v>-4.4145316816679393E-4</c:v>
                </c:pt>
                <c:pt idx="264">
                  <c:v>-4.7220787510181923E-3</c:v>
                </c:pt>
                <c:pt idx="265">
                  <c:v>0</c:v>
                </c:pt>
                <c:pt idx="266">
                  <c:v>2.8203273334924735E-2</c:v>
                </c:pt>
                <c:pt idx="267">
                  <c:v>-4.8977428267471673E-3</c:v>
                </c:pt>
                <c:pt idx="268">
                  <c:v>3.890836969966411E-4</c:v>
                </c:pt>
                <c:pt idx="269">
                  <c:v>4.2495357145686304E-3</c:v>
                </c:pt>
                <c:pt idx="270">
                  <c:v>-1.1284947926866089E-2</c:v>
                </c:pt>
                <c:pt idx="271">
                  <c:v>-1.1219203644979973E-2</c:v>
                </c:pt>
                <c:pt idx="272">
                  <c:v>0</c:v>
                </c:pt>
                <c:pt idx="273">
                  <c:v>-4.1872082883776612E-2</c:v>
                </c:pt>
                <c:pt idx="274">
                  <c:v>-3.691487739326863E-3</c:v>
                </c:pt>
                <c:pt idx="275">
                  <c:v>-4.2451799586249936E-2</c:v>
                </c:pt>
                <c:pt idx="276">
                  <c:v>-1.8371095419636427E-2</c:v>
                </c:pt>
                <c:pt idx="277">
                  <c:v>-1.7565495944839703E-2</c:v>
                </c:pt>
                <c:pt idx="278">
                  <c:v>-2.421475749822944E-2</c:v>
                </c:pt>
                <c:pt idx="279">
                  <c:v>0</c:v>
                </c:pt>
                <c:pt idx="280">
                  <c:v>4.4246401852717193E-2</c:v>
                </c:pt>
                <c:pt idx="281">
                  <c:v>-2.1592243319053248E-3</c:v>
                </c:pt>
                <c:pt idx="282">
                  <c:v>5.104359138589103E-3</c:v>
                </c:pt>
                <c:pt idx="283">
                  <c:v>-1.7251273558160737E-2</c:v>
                </c:pt>
                <c:pt idx="284">
                  <c:v>-1.4138555522493748E-2</c:v>
                </c:pt>
                <c:pt idx="285">
                  <c:v>8.2445605139067363E-3</c:v>
                </c:pt>
                <c:pt idx="286">
                  <c:v>0</c:v>
                </c:pt>
                <c:pt idx="287">
                  <c:v>-1.0335268167361564E-2</c:v>
                </c:pt>
                <c:pt idx="288">
                  <c:v>-1.3436480499066221E-2</c:v>
                </c:pt>
                <c:pt idx="289">
                  <c:v>-2.7734114987969107E-2</c:v>
                </c:pt>
                <c:pt idx="290">
                  <c:v>-2.3245072335601129E-2</c:v>
                </c:pt>
                <c:pt idx="291">
                  <c:v>-2.5198080419123726E-2</c:v>
                </c:pt>
                <c:pt idx="292">
                  <c:v>-1.3934731147817967E-2</c:v>
                </c:pt>
                <c:pt idx="293">
                  <c:v>0</c:v>
                </c:pt>
                <c:pt idx="294">
                  <c:v>-9.0051480337715933E-4</c:v>
                </c:pt>
                <c:pt idx="295">
                  <c:v>2.8383597823907454E-3</c:v>
                </c:pt>
                <c:pt idx="296">
                  <c:v>-4.7260157059002238E-3</c:v>
                </c:pt>
                <c:pt idx="297">
                  <c:v>1.7941196866275485E-3</c:v>
                </c:pt>
                <c:pt idx="298">
                  <c:v>-3.1926031529862387E-3</c:v>
                </c:pt>
                <c:pt idx="299">
                  <c:v>-5.4197666545666677E-3</c:v>
                </c:pt>
                <c:pt idx="300">
                  <c:v>0</c:v>
                </c:pt>
                <c:pt idx="301">
                  <c:v>-5.076941773823459E-3</c:v>
                </c:pt>
                <c:pt idx="302">
                  <c:v>6.1171533067692473E-3</c:v>
                </c:pt>
                <c:pt idx="303">
                  <c:v>-2.4123331406257689E-3</c:v>
                </c:pt>
                <c:pt idx="304">
                  <c:v>-9.8613758727095924E-3</c:v>
                </c:pt>
                <c:pt idx="305">
                  <c:v>1.0490614717781961E-2</c:v>
                </c:pt>
                <c:pt idx="306">
                  <c:v>-5.4855086934143204E-4</c:v>
                </c:pt>
                <c:pt idx="307">
                  <c:v>0</c:v>
                </c:pt>
                <c:pt idx="308">
                  <c:v>-1.3302996969153779E-3</c:v>
                </c:pt>
                <c:pt idx="309">
                  <c:v>-5.5317233472449052E-3</c:v>
                </c:pt>
                <c:pt idx="310">
                  <c:v>-2.2752949537380249E-2</c:v>
                </c:pt>
                <c:pt idx="311">
                  <c:v>2.2112591816080586E-2</c:v>
                </c:pt>
                <c:pt idx="312">
                  <c:v>-7.9361075358670985E-3</c:v>
                </c:pt>
                <c:pt idx="313">
                  <c:v>1.8751440349134375E-2</c:v>
                </c:pt>
                <c:pt idx="314">
                  <c:v>0</c:v>
                </c:pt>
                <c:pt idx="315">
                  <c:v>1.123204267741533E-2</c:v>
                </c:pt>
                <c:pt idx="316">
                  <c:v>4.8273646399032265E-3</c:v>
                </c:pt>
                <c:pt idx="317">
                  <c:v>-8.0572078275477684E-3</c:v>
                </c:pt>
                <c:pt idx="318">
                  <c:v>7.5311152961856295E-3</c:v>
                </c:pt>
                <c:pt idx="319">
                  <c:v>3.902572034693914E-3</c:v>
                </c:pt>
                <c:pt idx="320">
                  <c:v>3.5757413429569937E-2</c:v>
                </c:pt>
                <c:pt idx="321">
                  <c:v>0</c:v>
                </c:pt>
                <c:pt idx="322">
                  <c:v>-5.5658934019642021E-3</c:v>
                </c:pt>
                <c:pt idx="323">
                  <c:v>1.3602648397470456E-2</c:v>
                </c:pt>
                <c:pt idx="324">
                  <c:v>1.1961048391751812E-2</c:v>
                </c:pt>
                <c:pt idx="325">
                  <c:v>9.7447606178576972E-3</c:v>
                </c:pt>
                <c:pt idx="326">
                  <c:v>9.8897124760096294E-3</c:v>
                </c:pt>
                <c:pt idx="327">
                  <c:v>-1.5250431450910748E-3</c:v>
                </c:pt>
                <c:pt idx="328">
                  <c:v>0</c:v>
                </c:pt>
                <c:pt idx="329">
                  <c:v>2.2095073357833173E-3</c:v>
                </c:pt>
                <c:pt idx="330">
                  <c:v>-2.4197663673343223E-2</c:v>
                </c:pt>
                <c:pt idx="331">
                  <c:v>-3.0078614611726374E-2</c:v>
                </c:pt>
                <c:pt idx="332">
                  <c:v>-2.3058848401122344E-2</c:v>
                </c:pt>
                <c:pt idx="333">
                  <c:v>-1.2880298603078783E-2</c:v>
                </c:pt>
                <c:pt idx="334">
                  <c:v>-5.9901481629340853E-3</c:v>
                </c:pt>
                <c:pt idx="335">
                  <c:v>0</c:v>
                </c:pt>
                <c:pt idx="336">
                  <c:v>-2.1169363254454107E-2</c:v>
                </c:pt>
                <c:pt idx="337">
                  <c:v>-3.639682405059385E-2</c:v>
                </c:pt>
                <c:pt idx="338">
                  <c:v>-5.4285721321988539E-3</c:v>
                </c:pt>
                <c:pt idx="339">
                  <c:v>-1.7022658289842157E-2</c:v>
                </c:pt>
                <c:pt idx="340">
                  <c:v>2.0696044899790683E-2</c:v>
                </c:pt>
                <c:pt idx="341">
                  <c:v>-9.2708016660414776E-3</c:v>
                </c:pt>
                <c:pt idx="342">
                  <c:v>0</c:v>
                </c:pt>
                <c:pt idx="343">
                  <c:v>4.4192479445076399E-3</c:v>
                </c:pt>
                <c:pt idx="344">
                  <c:v>2.5774225337463087E-2</c:v>
                </c:pt>
                <c:pt idx="345">
                  <c:v>2.6635534732407224E-2</c:v>
                </c:pt>
                <c:pt idx="346">
                  <c:v>1.9284418940412884E-4</c:v>
                </c:pt>
                <c:pt idx="347">
                  <c:v>-2.0082579222649423E-2</c:v>
                </c:pt>
                <c:pt idx="348">
                  <c:v>3.5066343627004566E-2</c:v>
                </c:pt>
                <c:pt idx="349">
                  <c:v>0</c:v>
                </c:pt>
                <c:pt idx="350">
                  <c:v>-3.9577493918302982E-3</c:v>
                </c:pt>
                <c:pt idx="351">
                  <c:v>2.2336348886184652E-2</c:v>
                </c:pt>
                <c:pt idx="352">
                  <c:v>-1.1615784848252347E-2</c:v>
                </c:pt>
                <c:pt idx="353">
                  <c:v>-4.8138779899863076E-3</c:v>
                </c:pt>
                <c:pt idx="354">
                  <c:v>1.0406994577479876E-2</c:v>
                </c:pt>
                <c:pt idx="355">
                  <c:v>-1.71691441403337E-3</c:v>
                </c:pt>
                <c:pt idx="356">
                  <c:v>0</c:v>
                </c:pt>
                <c:pt idx="357">
                  <c:v>-5.0012156111992369E-3</c:v>
                </c:pt>
                <c:pt idx="358">
                  <c:v>-2.2939454804659053E-2</c:v>
                </c:pt>
                <c:pt idx="359">
                  <c:v>-2.0371801063826831E-2</c:v>
                </c:pt>
                <c:pt idx="360">
                  <c:v>3.4887455850766635E-2</c:v>
                </c:pt>
                <c:pt idx="361">
                  <c:v>-2.9631405984046996E-2</c:v>
                </c:pt>
                <c:pt idx="362">
                  <c:v>-1.7378740010794907E-2</c:v>
                </c:pt>
                <c:pt idx="363">
                  <c:v>0</c:v>
                </c:pt>
                <c:pt idx="364">
                  <c:v>3.1769838840662729E-2</c:v>
                </c:pt>
                <c:pt idx="365">
                  <c:v>-2.3909841130297597E-3</c:v>
                </c:pt>
                <c:pt idx="366">
                  <c:v>3.6691023932722895E-2</c:v>
                </c:pt>
                <c:pt idx="367">
                  <c:v>-1.4695074562153449E-2</c:v>
                </c:pt>
                <c:pt idx="368">
                  <c:v>-1.9044637960150164E-3</c:v>
                </c:pt>
                <c:pt idx="369">
                  <c:v>3.6864469609193401E-3</c:v>
                </c:pt>
                <c:pt idx="370">
                  <c:v>0</c:v>
                </c:pt>
                <c:pt idx="371">
                  <c:v>-3.0296576371629344E-2</c:v>
                </c:pt>
                <c:pt idx="372">
                  <c:v>6.1082240492819819E-3</c:v>
                </c:pt>
                <c:pt idx="373">
                  <c:v>1.00146863472577E-2</c:v>
                </c:pt>
                <c:pt idx="374">
                  <c:v>-4.326550597197729E-3</c:v>
                </c:pt>
                <c:pt idx="375">
                  <c:v>1.0263624925369225E-2</c:v>
                </c:pt>
                <c:pt idx="376">
                  <c:v>-7.4878984881547143E-3</c:v>
                </c:pt>
                <c:pt idx="377">
                  <c:v>0</c:v>
                </c:pt>
                <c:pt idx="378">
                  <c:v>4.6229360959876328E-2</c:v>
                </c:pt>
                <c:pt idx="379">
                  <c:v>-1.7155391577299839E-3</c:v>
                </c:pt>
                <c:pt idx="380">
                  <c:v>-2.1693540167077956E-2</c:v>
                </c:pt>
                <c:pt idx="381">
                  <c:v>7.1655279147167248E-3</c:v>
                </c:pt>
                <c:pt idx="382">
                  <c:v>2.1926474480660822E-2</c:v>
                </c:pt>
                <c:pt idx="383">
                  <c:v>-5.6033180073883325E-3</c:v>
                </c:pt>
                <c:pt idx="384">
                  <c:v>0</c:v>
                </c:pt>
                <c:pt idx="385">
                  <c:v>-2.676430616089634E-2</c:v>
                </c:pt>
                <c:pt idx="386">
                  <c:v>5.6950026133216092E-2</c:v>
                </c:pt>
                <c:pt idx="387">
                  <c:v>-2.3718445549984563E-2</c:v>
                </c:pt>
                <c:pt idx="388">
                  <c:v>-4.6609796075500018E-2</c:v>
                </c:pt>
                <c:pt idx="389">
                  <c:v>-1.1397106831817848E-2</c:v>
                </c:pt>
                <c:pt idx="390">
                  <c:v>-2.9411409176775365E-2</c:v>
                </c:pt>
                <c:pt idx="391">
                  <c:v>0</c:v>
                </c:pt>
                <c:pt idx="392">
                  <c:v>2.4013425047650729E-2</c:v>
                </c:pt>
                <c:pt idx="393">
                  <c:v>1.8522178049681839E-2</c:v>
                </c:pt>
                <c:pt idx="394">
                  <c:v>-7.2774562342178602E-3</c:v>
                </c:pt>
                <c:pt idx="395">
                  <c:v>-2.1611801069405356E-2</c:v>
                </c:pt>
                <c:pt idx="396">
                  <c:v>1.4350673183814227E-3</c:v>
                </c:pt>
                <c:pt idx="397">
                  <c:v>1.5367203589140146E-2</c:v>
                </c:pt>
                <c:pt idx="398">
                  <c:v>0</c:v>
                </c:pt>
                <c:pt idx="399">
                  <c:v>-2.8338381839855091E-2</c:v>
                </c:pt>
                <c:pt idx="400">
                  <c:v>3.8428501023188948E-3</c:v>
                </c:pt>
                <c:pt idx="401">
                  <c:v>-3.006025242491436E-2</c:v>
                </c:pt>
                <c:pt idx="402">
                  <c:v>2.2728772172229274E-2</c:v>
                </c:pt>
                <c:pt idx="403">
                  <c:v>1.2433435984138142E-3</c:v>
                </c:pt>
                <c:pt idx="404">
                  <c:v>3.129370871617649E-2</c:v>
                </c:pt>
                <c:pt idx="405">
                  <c:v>0</c:v>
                </c:pt>
                <c:pt idx="406">
                  <c:v>-6.6768784178266073E-3</c:v>
                </c:pt>
                <c:pt idx="407">
                  <c:v>-2.4509298288831485E-2</c:v>
                </c:pt>
                <c:pt idx="408">
                  <c:v>9.0865125603347401E-3</c:v>
                </c:pt>
                <c:pt idx="409">
                  <c:v>2.4649435626722203E-3</c:v>
                </c:pt>
                <c:pt idx="410">
                  <c:v>8.0158419719389244E-4</c:v>
                </c:pt>
                <c:pt idx="411">
                  <c:v>1.290842027331273E-2</c:v>
                </c:pt>
                <c:pt idx="412">
                  <c:v>0</c:v>
                </c:pt>
                <c:pt idx="413">
                  <c:v>2.9427428180099892E-2</c:v>
                </c:pt>
                <c:pt idx="414">
                  <c:v>-2.0566227821667026E-2</c:v>
                </c:pt>
                <c:pt idx="415">
                  <c:v>2.4787396345334431E-2</c:v>
                </c:pt>
                <c:pt idx="416">
                  <c:v>9.5492737749832517E-3</c:v>
                </c:pt>
                <c:pt idx="417">
                  <c:v>1.1369031854530436E-2</c:v>
                </c:pt>
                <c:pt idx="418">
                  <c:v>1.3279488563992891E-2</c:v>
                </c:pt>
                <c:pt idx="419">
                  <c:v>0</c:v>
                </c:pt>
                <c:pt idx="420">
                  <c:v>-1.4054223167306819E-2</c:v>
                </c:pt>
                <c:pt idx="421">
                  <c:v>-2.9170931448921779E-2</c:v>
                </c:pt>
                <c:pt idx="422">
                  <c:v>1.0335481195879173E-2</c:v>
                </c:pt>
                <c:pt idx="423">
                  <c:v>-6.9858163948112355E-3</c:v>
                </c:pt>
                <c:pt idx="424">
                  <c:v>-1.9133526878857856E-2</c:v>
                </c:pt>
                <c:pt idx="425">
                  <c:v>-1.5996004477811798E-2</c:v>
                </c:pt>
                <c:pt idx="426">
                  <c:v>0</c:v>
                </c:pt>
                <c:pt idx="427">
                  <c:v>-7.0704362906550654E-3</c:v>
                </c:pt>
                <c:pt idx="428">
                  <c:v>-1.9942314486052597E-3</c:v>
                </c:pt>
                <c:pt idx="429">
                  <c:v>-3.6872583098851459E-3</c:v>
                </c:pt>
                <c:pt idx="430">
                  <c:v>-1.4223544155918193E-2</c:v>
                </c:pt>
                <c:pt idx="431">
                  <c:v>-5.3455762422135816E-2</c:v>
                </c:pt>
                <c:pt idx="432">
                  <c:v>6.6753385137526735E-3</c:v>
                </c:pt>
                <c:pt idx="433">
                  <c:v>0</c:v>
                </c:pt>
                <c:pt idx="434">
                  <c:v>4.6155918204298679E-2</c:v>
                </c:pt>
                <c:pt idx="435">
                  <c:v>1.7744075549511115E-2</c:v>
                </c:pt>
                <c:pt idx="436">
                  <c:v>6.1389164718144498E-2</c:v>
                </c:pt>
                <c:pt idx="437">
                  <c:v>-5.8566219135092988E-2</c:v>
                </c:pt>
                <c:pt idx="438">
                  <c:v>2.2973916181990607E-2</c:v>
                </c:pt>
                <c:pt idx="439">
                  <c:v>-9.8783555082286902E-3</c:v>
                </c:pt>
                <c:pt idx="440">
                  <c:v>0</c:v>
                </c:pt>
                <c:pt idx="441">
                  <c:v>2.4342256712794191E-3</c:v>
                </c:pt>
                <c:pt idx="442">
                  <c:v>-2.4718257376839796E-2</c:v>
                </c:pt>
                <c:pt idx="443">
                  <c:v>-7.9171965133893407E-2</c:v>
                </c:pt>
                <c:pt idx="444">
                  <c:v>5.8784683225080223E-2</c:v>
                </c:pt>
                <c:pt idx="445">
                  <c:v>2.765229858879693E-2</c:v>
                </c:pt>
                <c:pt idx="446">
                  <c:v>-8.1938997896885066E-3</c:v>
                </c:pt>
                <c:pt idx="447">
                  <c:v>0</c:v>
                </c:pt>
                <c:pt idx="448">
                  <c:v>-2.4114316698466719E-2</c:v>
                </c:pt>
                <c:pt idx="449">
                  <c:v>-9.4238213887729901E-3</c:v>
                </c:pt>
                <c:pt idx="450">
                  <c:v>-3.6986128786400639E-2</c:v>
                </c:pt>
                <c:pt idx="451">
                  <c:v>-4.8293321817360506E-2</c:v>
                </c:pt>
                <c:pt idx="452">
                  <c:v>-1.1014551660146074E-2</c:v>
                </c:pt>
                <c:pt idx="453">
                  <c:v>3.4923791457822734E-2</c:v>
                </c:pt>
                <c:pt idx="454">
                  <c:v>0</c:v>
                </c:pt>
                <c:pt idx="455">
                  <c:v>-1.0239281043136889E-2</c:v>
                </c:pt>
                <c:pt idx="456">
                  <c:v>-2.8266600759252976E-2</c:v>
                </c:pt>
                <c:pt idx="457">
                  <c:v>-3.5300332684911936E-2</c:v>
                </c:pt>
                <c:pt idx="458">
                  <c:v>-3.5306193388756346E-2</c:v>
                </c:pt>
                <c:pt idx="459">
                  <c:v>1.8217735821508173E-2</c:v>
                </c:pt>
                <c:pt idx="460">
                  <c:v>8.0679692983577928E-3</c:v>
                </c:pt>
                <c:pt idx="461">
                  <c:v>0</c:v>
                </c:pt>
                <c:pt idx="462">
                  <c:v>-6.6926872617791247E-2</c:v>
                </c:pt>
                <c:pt idx="463">
                  <c:v>-3.3973066622623775E-2</c:v>
                </c:pt>
                <c:pt idx="464">
                  <c:v>1.0431114686049082E-2</c:v>
                </c:pt>
                <c:pt idx="465">
                  <c:v>-1.7613443816440491E-2</c:v>
                </c:pt>
                <c:pt idx="466">
                  <c:v>-2.2692477822616294E-2</c:v>
                </c:pt>
                <c:pt idx="467">
                  <c:v>-3.0666297095420219E-3</c:v>
                </c:pt>
                <c:pt idx="468">
                  <c:v>0</c:v>
                </c:pt>
                <c:pt idx="469">
                  <c:v>4.6944495048410039E-3</c:v>
                </c:pt>
                <c:pt idx="470">
                  <c:v>7.0348253514215461E-4</c:v>
                </c:pt>
                <c:pt idx="471">
                  <c:v>6.6448653836930728E-3</c:v>
                </c:pt>
                <c:pt idx="472">
                  <c:v>4.1113896030180218E-3</c:v>
                </c:pt>
                <c:pt idx="473">
                  <c:v>9.6773500456182032E-3</c:v>
                </c:pt>
                <c:pt idx="474">
                  <c:v>1.7471365173729915E-2</c:v>
                </c:pt>
                <c:pt idx="475">
                  <c:v>0</c:v>
                </c:pt>
                <c:pt idx="476">
                  <c:v>1.7874768777543285E-3</c:v>
                </c:pt>
                <c:pt idx="477">
                  <c:v>2.8288862403366141E-2</c:v>
                </c:pt>
                <c:pt idx="478">
                  <c:v>-1.0048691388342634E-2</c:v>
                </c:pt>
                <c:pt idx="479">
                  <c:v>5.3806475484831093E-3</c:v>
                </c:pt>
                <c:pt idx="480">
                  <c:v>7.1918585183750917E-3</c:v>
                </c:pt>
                <c:pt idx="481">
                  <c:v>-1.9285111029932307E-2</c:v>
                </c:pt>
                <c:pt idx="482">
                  <c:v>0</c:v>
                </c:pt>
                <c:pt idx="483">
                  <c:v>2.2960847517671669E-2</c:v>
                </c:pt>
                <c:pt idx="484">
                  <c:v>-1.4938631187562931E-2</c:v>
                </c:pt>
                <c:pt idx="485">
                  <c:v>8.3457688998635707E-3</c:v>
                </c:pt>
                <c:pt idx="486">
                  <c:v>-4.4541589244228548E-3</c:v>
                </c:pt>
                <c:pt idx="487">
                  <c:v>9.2544669436363126E-3</c:v>
                </c:pt>
                <c:pt idx="488">
                  <c:v>2.1778215018084086E-2</c:v>
                </c:pt>
                <c:pt idx="489">
                  <c:v>0</c:v>
                </c:pt>
                <c:pt idx="490">
                  <c:v>2.4700123020561487E-2</c:v>
                </c:pt>
                <c:pt idx="491">
                  <c:v>5.0636165246315595E-3</c:v>
                </c:pt>
                <c:pt idx="492">
                  <c:v>-4.7057844260340875E-3</c:v>
                </c:pt>
                <c:pt idx="493">
                  <c:v>1.1267286752581349E-2</c:v>
                </c:pt>
                <c:pt idx="494">
                  <c:v>-4.3332446401823637E-3</c:v>
                </c:pt>
                <c:pt idx="495">
                  <c:v>-1.2616415656604743E-2</c:v>
                </c:pt>
                <c:pt idx="496">
                  <c:v>0</c:v>
                </c:pt>
                <c:pt idx="497">
                  <c:v>3.3037627590701196E-2</c:v>
                </c:pt>
                <c:pt idx="498">
                  <c:v>4.9034795069264857E-3</c:v>
                </c:pt>
                <c:pt idx="499">
                  <c:v>7.1828892320618355E-3</c:v>
                </c:pt>
                <c:pt idx="500">
                  <c:v>-1.6356638344517595E-2</c:v>
                </c:pt>
                <c:pt idx="501">
                  <c:v>3.0009087001768693E-2</c:v>
                </c:pt>
                <c:pt idx="502">
                  <c:v>1.0024499761701153E-2</c:v>
                </c:pt>
                <c:pt idx="503">
                  <c:v>0</c:v>
                </c:pt>
                <c:pt idx="504">
                  <c:v>1.6400704175867489E-2</c:v>
                </c:pt>
                <c:pt idx="505">
                  <c:v>-4.6859100344066526E-3</c:v>
                </c:pt>
                <c:pt idx="506">
                  <c:v>1.166720032051265E-2</c:v>
                </c:pt>
                <c:pt idx="507">
                  <c:v>-4.820119075836321E-2</c:v>
                </c:pt>
                <c:pt idx="508">
                  <c:v>1.2006680139597443E-2</c:v>
                </c:pt>
                <c:pt idx="509">
                  <c:v>-1.6748916114354123E-2</c:v>
                </c:pt>
                <c:pt idx="510">
                  <c:v>0</c:v>
                </c:pt>
                <c:pt idx="511">
                  <c:v>-2.8319635505230371E-2</c:v>
                </c:pt>
                <c:pt idx="512">
                  <c:v>-1.6297310370233044E-2</c:v>
                </c:pt>
                <c:pt idx="513">
                  <c:v>-3.4819531022285896E-3</c:v>
                </c:pt>
                <c:pt idx="514">
                  <c:v>6.1006649207953007E-3</c:v>
                </c:pt>
                <c:pt idx="515">
                  <c:v>-2.3579862138791517E-3</c:v>
                </c:pt>
                <c:pt idx="516">
                  <c:v>3.0381360916099231E-2</c:v>
                </c:pt>
                <c:pt idx="517">
                  <c:v>0</c:v>
                </c:pt>
                <c:pt idx="518">
                  <c:v>1.3122509707335694E-2</c:v>
                </c:pt>
                <c:pt idx="519">
                  <c:v>6.9246723871243185E-3</c:v>
                </c:pt>
                <c:pt idx="520">
                  <c:v>-4.2088537873753006E-3</c:v>
                </c:pt>
                <c:pt idx="521">
                  <c:v>-1.0071898197211602E-2</c:v>
                </c:pt>
                <c:pt idx="522">
                  <c:v>-2.4051293863945885E-2</c:v>
                </c:pt>
                <c:pt idx="523">
                  <c:v>-4.9870957059995318E-3</c:v>
                </c:pt>
                <c:pt idx="524">
                  <c:v>0</c:v>
                </c:pt>
                <c:pt idx="525">
                  <c:v>2.3212194031848515E-2</c:v>
                </c:pt>
                <c:pt idx="526">
                  <c:v>1.4879710404489448E-2</c:v>
                </c:pt>
                <c:pt idx="527">
                  <c:v>2.7535999572680381E-2</c:v>
                </c:pt>
                <c:pt idx="528">
                  <c:v>-8.1418975138108224E-4</c:v>
                </c:pt>
                <c:pt idx="529">
                  <c:v>-4.7438425644024621E-4</c:v>
                </c:pt>
                <c:pt idx="530">
                  <c:v>-2.8312320984028968E-2</c:v>
                </c:pt>
                <c:pt idx="531">
                  <c:v>0</c:v>
                </c:pt>
                <c:pt idx="532">
                  <c:v>3.5199767230654884E-2</c:v>
                </c:pt>
                <c:pt idx="533">
                  <c:v>1.2794893076094847E-5</c:v>
                </c:pt>
                <c:pt idx="534">
                  <c:v>1.4042792904520734E-2</c:v>
                </c:pt>
                <c:pt idx="535">
                  <c:v>-2.1636639886863283E-2</c:v>
                </c:pt>
                <c:pt idx="536">
                  <c:v>-3.5967609634404721E-2</c:v>
                </c:pt>
                <c:pt idx="537">
                  <c:v>-2.9844619861384744E-2</c:v>
                </c:pt>
                <c:pt idx="538">
                  <c:v>0</c:v>
                </c:pt>
                <c:pt idx="539">
                  <c:v>1.2353660929857142E-2</c:v>
                </c:pt>
                <c:pt idx="540">
                  <c:v>1.1851819512212074E-2</c:v>
                </c:pt>
                <c:pt idx="541">
                  <c:v>-2.9952767707264367E-2</c:v>
                </c:pt>
                <c:pt idx="542">
                  <c:v>1.3920945448716504E-3</c:v>
                </c:pt>
                <c:pt idx="543">
                  <c:v>1.6738445412545287E-2</c:v>
                </c:pt>
                <c:pt idx="544">
                  <c:v>1.572705218304624E-2</c:v>
                </c:pt>
                <c:pt idx="545">
                  <c:v>0</c:v>
                </c:pt>
                <c:pt idx="546">
                  <c:v>2.1140271741836254E-2</c:v>
                </c:pt>
                <c:pt idx="547">
                  <c:v>1.0469158239843967E-2</c:v>
                </c:pt>
                <c:pt idx="548">
                  <c:v>-1.1629419503087973E-2</c:v>
                </c:pt>
                <c:pt idx="549">
                  <c:v>-1.3898851847361143E-2</c:v>
                </c:pt>
                <c:pt idx="550">
                  <c:v>2.4416203895232851E-2</c:v>
                </c:pt>
                <c:pt idx="551">
                  <c:v>-1.312658633604788E-4</c:v>
                </c:pt>
                <c:pt idx="552">
                  <c:v>0</c:v>
                </c:pt>
                <c:pt idx="553">
                  <c:v>5.6061890831666031E-4</c:v>
                </c:pt>
                <c:pt idx="554">
                  <c:v>1.4248077302793651E-2</c:v>
                </c:pt>
                <c:pt idx="555">
                  <c:v>1.1894754332746553E-2</c:v>
                </c:pt>
                <c:pt idx="556">
                  <c:v>5.8853508102527964E-3</c:v>
                </c:pt>
                <c:pt idx="557">
                  <c:v>4.0065216810969743E-2</c:v>
                </c:pt>
                <c:pt idx="558">
                  <c:v>2.8137549843205233E-2</c:v>
                </c:pt>
                <c:pt idx="559">
                  <c:v>0</c:v>
                </c:pt>
                <c:pt idx="560">
                  <c:v>3.5829455328555776E-2</c:v>
                </c:pt>
                <c:pt idx="561">
                  <c:v>2.5859331262207491E-2</c:v>
                </c:pt>
                <c:pt idx="562">
                  <c:v>2.7690546837255397E-2</c:v>
                </c:pt>
                <c:pt idx="563">
                  <c:v>-1.2951083247924319E-2</c:v>
                </c:pt>
                <c:pt idx="564">
                  <c:v>7.3877726205492673E-3</c:v>
                </c:pt>
                <c:pt idx="565">
                  <c:v>4.1518814775779594E-2</c:v>
                </c:pt>
                <c:pt idx="566">
                  <c:v>0</c:v>
                </c:pt>
                <c:pt idx="567">
                  <c:v>5.0608898489484744E-2</c:v>
                </c:pt>
                <c:pt idx="568">
                  <c:v>-3.7118563464703255E-2</c:v>
                </c:pt>
                <c:pt idx="569">
                  <c:v>-1.7357702507821766E-2</c:v>
                </c:pt>
                <c:pt idx="570">
                  <c:v>2.5367481847197657E-5</c:v>
                </c:pt>
                <c:pt idx="571">
                  <c:v>2.0436512353611866E-2</c:v>
                </c:pt>
                <c:pt idx="572">
                  <c:v>-1.7842908736000702E-2</c:v>
                </c:pt>
                <c:pt idx="573">
                  <c:v>0</c:v>
                </c:pt>
                <c:pt idx="574">
                  <c:v>-4.1383092157095541E-3</c:v>
                </c:pt>
                <c:pt idx="575">
                  <c:v>1.8513433018480019E-2</c:v>
                </c:pt>
                <c:pt idx="576">
                  <c:v>-4.8434011326275936E-3</c:v>
                </c:pt>
                <c:pt idx="577">
                  <c:v>-1.7472535694427839E-2</c:v>
                </c:pt>
                <c:pt idx="578">
                  <c:v>-1.7398715031711774E-2</c:v>
                </c:pt>
                <c:pt idx="579">
                  <c:v>-2.918655752737552E-2</c:v>
                </c:pt>
                <c:pt idx="580">
                  <c:v>0</c:v>
                </c:pt>
                <c:pt idx="581">
                  <c:v>-1.6881378690067721E-2</c:v>
                </c:pt>
                <c:pt idx="582">
                  <c:v>-7.94851129214659E-4</c:v>
                </c:pt>
                <c:pt idx="583">
                  <c:v>-2.204798957419804E-2</c:v>
                </c:pt>
                <c:pt idx="584">
                  <c:v>-7.2809573616753921E-3</c:v>
                </c:pt>
                <c:pt idx="585">
                  <c:v>-1.9172385537760489E-2</c:v>
                </c:pt>
                <c:pt idx="586">
                  <c:v>-6.3615225547411586E-2</c:v>
                </c:pt>
                <c:pt idx="587">
                  <c:v>0</c:v>
                </c:pt>
                <c:pt idx="588">
                  <c:v>3.7689618485792394E-2</c:v>
                </c:pt>
                <c:pt idx="589">
                  <c:v>1.2592979803622817E-2</c:v>
                </c:pt>
                <c:pt idx="590">
                  <c:v>4.2901740721529155E-3</c:v>
                </c:pt>
                <c:pt idx="591">
                  <c:v>2.3381865105282285E-2</c:v>
                </c:pt>
                <c:pt idx="592">
                  <c:v>3.0315723694722334E-3</c:v>
                </c:pt>
                <c:pt idx="593">
                  <c:v>4.7216082365420528E-3</c:v>
                </c:pt>
                <c:pt idx="594">
                  <c:v>0</c:v>
                </c:pt>
                <c:pt idx="595">
                  <c:v>-5.4212802531131473E-3</c:v>
                </c:pt>
                <c:pt idx="596">
                  <c:v>-2.1642521846025123E-3</c:v>
                </c:pt>
                <c:pt idx="597">
                  <c:v>-7.5682110381175612E-3</c:v>
                </c:pt>
                <c:pt idx="598">
                  <c:v>1.9820257193105532E-2</c:v>
                </c:pt>
                <c:pt idx="599">
                  <c:v>1.6694915148531171E-2</c:v>
                </c:pt>
                <c:pt idx="600">
                  <c:v>-9.1456922028046814E-3</c:v>
                </c:pt>
                <c:pt idx="601">
                  <c:v>0</c:v>
                </c:pt>
                <c:pt idx="602">
                  <c:v>1.6528759693287202E-2</c:v>
                </c:pt>
                <c:pt idx="603">
                  <c:v>2.7196624370127695E-2</c:v>
                </c:pt>
                <c:pt idx="604">
                  <c:v>4.6445063822873178E-3</c:v>
                </c:pt>
                <c:pt idx="605">
                  <c:v>1.4760456649638164E-2</c:v>
                </c:pt>
                <c:pt idx="606">
                  <c:v>1.1223608619566918E-2</c:v>
                </c:pt>
                <c:pt idx="607">
                  <c:v>1.8552254197897994E-2</c:v>
                </c:pt>
                <c:pt idx="608">
                  <c:v>0</c:v>
                </c:pt>
                <c:pt idx="609">
                  <c:v>1.574928220471267E-2</c:v>
                </c:pt>
                <c:pt idx="610">
                  <c:v>-2.1993754811506061E-2</c:v>
                </c:pt>
                <c:pt idx="611">
                  <c:v>-1.7901655874560062E-2</c:v>
                </c:pt>
                <c:pt idx="612">
                  <c:v>-4.7814148112212615E-4</c:v>
                </c:pt>
                <c:pt idx="613">
                  <c:v>-2.0125174655656851E-2</c:v>
                </c:pt>
                <c:pt idx="614">
                  <c:v>1.7192612519804248E-2</c:v>
                </c:pt>
                <c:pt idx="615">
                  <c:v>0</c:v>
                </c:pt>
                <c:pt idx="616">
                  <c:v>-2.887065280193547E-2</c:v>
                </c:pt>
                <c:pt idx="617">
                  <c:v>3.6501663571142033E-2</c:v>
                </c:pt>
                <c:pt idx="618">
                  <c:v>-7.7578345310719511E-3</c:v>
                </c:pt>
                <c:pt idx="619">
                  <c:v>-2.3101766168590991E-2</c:v>
                </c:pt>
                <c:pt idx="620">
                  <c:v>1.8702955118764922E-2</c:v>
                </c:pt>
                <c:pt idx="621">
                  <c:v>3.4521391700251952E-3</c:v>
                </c:pt>
                <c:pt idx="622">
                  <c:v>0</c:v>
                </c:pt>
                <c:pt idx="623">
                  <c:v>1.0190166613818104E-2</c:v>
                </c:pt>
                <c:pt idx="624">
                  <c:v>-1.1813691261460812E-2</c:v>
                </c:pt>
                <c:pt idx="625">
                  <c:v>-3.5226845127271297E-3</c:v>
                </c:pt>
                <c:pt idx="626">
                  <c:v>-3.9456259611623364E-2</c:v>
                </c:pt>
                <c:pt idx="627">
                  <c:v>-6.8779142309808505E-3</c:v>
                </c:pt>
                <c:pt idx="628">
                  <c:v>-1.2102981890180158E-2</c:v>
                </c:pt>
                <c:pt idx="629">
                  <c:v>0</c:v>
                </c:pt>
                <c:pt idx="630">
                  <c:v>1.3475923518576557E-3</c:v>
                </c:pt>
                <c:pt idx="631">
                  <c:v>4.4729347675452953E-2</c:v>
                </c:pt>
                <c:pt idx="632">
                  <c:v>-9.17173294154742E-3</c:v>
                </c:pt>
                <c:pt idx="633">
                  <c:v>6.3238966217233376E-3</c:v>
                </c:pt>
                <c:pt idx="634">
                  <c:v>-4.8797557403720843E-3</c:v>
                </c:pt>
                <c:pt idx="635">
                  <c:v>7.7948844305344165E-3</c:v>
                </c:pt>
                <c:pt idx="636">
                  <c:v>0</c:v>
                </c:pt>
                <c:pt idx="637">
                  <c:v>1.903442128308435E-4</c:v>
                </c:pt>
                <c:pt idx="638">
                  <c:v>-1.5724398363506104E-3</c:v>
                </c:pt>
                <c:pt idx="639">
                  <c:v>1.2255108932529875E-2</c:v>
                </c:pt>
                <c:pt idx="640">
                  <c:v>3.9696203202122152E-2</c:v>
                </c:pt>
                <c:pt idx="641">
                  <c:v>4.1480007819105907E-2</c:v>
                </c:pt>
                <c:pt idx="642">
                  <c:v>-3.2063011846251988E-2</c:v>
                </c:pt>
                <c:pt idx="643">
                  <c:v>0</c:v>
                </c:pt>
                <c:pt idx="644">
                  <c:v>9.8223124650497658E-3</c:v>
                </c:pt>
                <c:pt idx="645">
                  <c:v>1.5853770367841066E-2</c:v>
                </c:pt>
                <c:pt idx="646">
                  <c:v>6.2630531574737504E-4</c:v>
                </c:pt>
                <c:pt idx="647">
                  <c:v>9.9638980408194109E-3</c:v>
                </c:pt>
                <c:pt idx="648">
                  <c:v>-1.3487968618938632E-2</c:v>
                </c:pt>
                <c:pt idx="649">
                  <c:v>3.4292244491091715E-2</c:v>
                </c:pt>
                <c:pt idx="650">
                  <c:v>0</c:v>
                </c:pt>
                <c:pt idx="651">
                  <c:v>-4.3854152435448823E-3</c:v>
                </c:pt>
                <c:pt idx="652">
                  <c:v>-2.5483406944770467E-2</c:v>
                </c:pt>
                <c:pt idx="653">
                  <c:v>3.3491808992663873E-2</c:v>
                </c:pt>
                <c:pt idx="654">
                  <c:v>1.6616288511050549E-2</c:v>
                </c:pt>
                <c:pt idx="655">
                  <c:v>-1.7066850187150845E-2</c:v>
                </c:pt>
                <c:pt idx="656">
                  <c:v>-2.1216762952461273E-3</c:v>
                </c:pt>
                <c:pt idx="657">
                  <c:v>0</c:v>
                </c:pt>
                <c:pt idx="658">
                  <c:v>-1.0161153889449175E-2</c:v>
                </c:pt>
                <c:pt idx="659">
                  <c:v>1.1905952528649361E-2</c:v>
                </c:pt>
                <c:pt idx="660">
                  <c:v>-1.4720231912162828E-2</c:v>
                </c:pt>
                <c:pt idx="661">
                  <c:v>-1.8384904457681896E-3</c:v>
                </c:pt>
                <c:pt idx="662">
                  <c:v>5.8664769508294879E-3</c:v>
                </c:pt>
                <c:pt idx="663">
                  <c:v>-4.3830576674707161E-2</c:v>
                </c:pt>
                <c:pt idx="664">
                  <c:v>0</c:v>
                </c:pt>
                <c:pt idx="665">
                  <c:v>-2.4860427084423299E-2</c:v>
                </c:pt>
                <c:pt idx="666">
                  <c:v>2.4554417984139872E-2</c:v>
                </c:pt>
                <c:pt idx="667">
                  <c:v>1.5416417686033808E-2</c:v>
                </c:pt>
                <c:pt idx="668">
                  <c:v>3.2856872505895286E-2</c:v>
                </c:pt>
                <c:pt idx="669">
                  <c:v>-1.3158175430176404E-2</c:v>
                </c:pt>
                <c:pt idx="670">
                  <c:v>-3.2802606469702428E-2</c:v>
                </c:pt>
                <c:pt idx="671">
                  <c:v>0</c:v>
                </c:pt>
                <c:pt idx="672">
                  <c:v>-8.7378936073542572E-3</c:v>
                </c:pt>
                <c:pt idx="673">
                  <c:v>2.0774213122789341E-2</c:v>
                </c:pt>
                <c:pt idx="674">
                  <c:v>-1.23906622767234E-2</c:v>
                </c:pt>
                <c:pt idx="675">
                  <c:v>1.5921589769163275E-2</c:v>
                </c:pt>
                <c:pt idx="676">
                  <c:v>2.8517134540316239E-2</c:v>
                </c:pt>
                <c:pt idx="677">
                  <c:v>-5.8323515722687302E-3</c:v>
                </c:pt>
                <c:pt idx="678">
                  <c:v>0</c:v>
                </c:pt>
                <c:pt idx="679">
                  <c:v>-6.3604467004398594E-3</c:v>
                </c:pt>
                <c:pt idx="680">
                  <c:v>1.3739988563807004E-2</c:v>
                </c:pt>
                <c:pt idx="681">
                  <c:v>-1.9660860974703924E-2</c:v>
                </c:pt>
                <c:pt idx="682">
                  <c:v>8.0758895786090228E-3</c:v>
                </c:pt>
                <c:pt idx="683">
                  <c:v>-8.7150507697752663E-3</c:v>
                </c:pt>
                <c:pt idx="684">
                  <c:v>8.7134823436120275E-3</c:v>
                </c:pt>
                <c:pt idx="685">
                  <c:v>0</c:v>
                </c:pt>
                <c:pt idx="686">
                  <c:v>7.7342586195889079E-3</c:v>
                </c:pt>
                <c:pt idx="687">
                  <c:v>2.5432601012192737E-3</c:v>
                </c:pt>
                <c:pt idx="688">
                  <c:v>1.4371454090224438E-2</c:v>
                </c:pt>
                <c:pt idx="689">
                  <c:v>-3.9874948789438217E-3</c:v>
                </c:pt>
                <c:pt idx="690">
                  <c:v>1.8164197109011796E-3</c:v>
                </c:pt>
                <c:pt idx="691">
                  <c:v>2.2355492428523693E-2</c:v>
                </c:pt>
                <c:pt idx="692">
                  <c:v>0</c:v>
                </c:pt>
                <c:pt idx="693">
                  <c:v>4.8032160740826522E-3</c:v>
                </c:pt>
                <c:pt idx="694">
                  <c:v>2.645437306836515E-4</c:v>
                </c:pt>
                <c:pt idx="695">
                  <c:v>5.6055147739953034E-3</c:v>
                </c:pt>
                <c:pt idx="696">
                  <c:v>-1.2377309160532656E-3</c:v>
                </c:pt>
                <c:pt idx="697">
                  <c:v>1.724798426236588E-2</c:v>
                </c:pt>
                <c:pt idx="698">
                  <c:v>-7.329121315535099E-4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016736"/>
        <c:axId val="-194014016"/>
      </c:scatterChart>
      <c:valAx>
        <c:axId val="-1940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4014016"/>
        <c:crosses val="autoZero"/>
        <c:crossBetween val="midCat"/>
      </c:valAx>
      <c:valAx>
        <c:axId val="-19401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40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Data!$T$3:$T$701</c:f>
              <c:numCache>
                <c:formatCode>General</c:formatCode>
                <c:ptCount val="699"/>
                <c:pt idx="0">
                  <c:v>4.3187432851584328E-4</c:v>
                </c:pt>
                <c:pt idx="1">
                  <c:v>4.1223235128290056E-3</c:v>
                </c:pt>
                <c:pt idx="2">
                  <c:v>1.256874134165779E-2</c:v>
                </c:pt>
                <c:pt idx="3">
                  <c:v>-1.3711544498592651E-2</c:v>
                </c:pt>
                <c:pt idx="4">
                  <c:v>-5.3856570000956536E-4</c:v>
                </c:pt>
                <c:pt idx="5">
                  <c:v>-1.6224336258151822E-2</c:v>
                </c:pt>
                <c:pt idx="6">
                  <c:v>0</c:v>
                </c:pt>
                <c:pt idx="7">
                  <c:v>-2.2248614686690396E-3</c:v>
                </c:pt>
                <c:pt idx="8">
                  <c:v>-1.82222773871614E-3</c:v>
                </c:pt>
                <c:pt idx="9">
                  <c:v>-4.180658447886231E-3</c:v>
                </c:pt>
                <c:pt idx="10">
                  <c:v>6.2276631505187481E-3</c:v>
                </c:pt>
                <c:pt idx="11">
                  <c:v>-1.5940964755189552E-2</c:v>
                </c:pt>
                <c:pt idx="12">
                  <c:v>2.3917559928255824E-2</c:v>
                </c:pt>
                <c:pt idx="13">
                  <c:v>0</c:v>
                </c:pt>
                <c:pt idx="14">
                  <c:v>7.0970408487594592E-3</c:v>
                </c:pt>
                <c:pt idx="15">
                  <c:v>3.2835520685658294E-2</c:v>
                </c:pt>
                <c:pt idx="16">
                  <c:v>1.0575883952507317E-2</c:v>
                </c:pt>
                <c:pt idx="17">
                  <c:v>-2.1903571443191035E-3</c:v>
                </c:pt>
                <c:pt idx="18">
                  <c:v>4.291542240717694E-2</c:v>
                </c:pt>
                <c:pt idx="19">
                  <c:v>-2.4634522471182228E-2</c:v>
                </c:pt>
                <c:pt idx="20">
                  <c:v>0</c:v>
                </c:pt>
                <c:pt idx="21">
                  <c:v>3.7151548217079791E-2</c:v>
                </c:pt>
                <c:pt idx="22">
                  <c:v>1.9014530536074135E-2</c:v>
                </c:pt>
                <c:pt idx="23">
                  <c:v>4.5013344095335486E-2</c:v>
                </c:pt>
                <c:pt idx="24">
                  <c:v>3.5644564791826136E-2</c:v>
                </c:pt>
                <c:pt idx="25">
                  <c:v>2.7167397465431519E-2</c:v>
                </c:pt>
                <c:pt idx="26">
                  <c:v>1.8489281131652907E-2</c:v>
                </c:pt>
                <c:pt idx="27">
                  <c:v>0</c:v>
                </c:pt>
                <c:pt idx="28">
                  <c:v>3.1493841180031394E-2</c:v>
                </c:pt>
                <c:pt idx="29">
                  <c:v>2.7597481754657975E-2</c:v>
                </c:pt>
                <c:pt idx="30">
                  <c:v>-6.428343216794064E-3</c:v>
                </c:pt>
                <c:pt idx="31">
                  <c:v>4.7507230877159572E-2</c:v>
                </c:pt>
                <c:pt idx="32">
                  <c:v>4.0036619378359069E-2</c:v>
                </c:pt>
                <c:pt idx="33">
                  <c:v>-5.84509904624478E-3</c:v>
                </c:pt>
                <c:pt idx="34">
                  <c:v>0</c:v>
                </c:pt>
                <c:pt idx="35">
                  <c:v>-9.2972123453118807E-3</c:v>
                </c:pt>
                <c:pt idx="36">
                  <c:v>4.6834445465200797E-2</c:v>
                </c:pt>
                <c:pt idx="37">
                  <c:v>4.7035308511296406E-2</c:v>
                </c:pt>
                <c:pt idx="38">
                  <c:v>1.0382698335252618E-2</c:v>
                </c:pt>
                <c:pt idx="39">
                  <c:v>8.469441531297757E-2</c:v>
                </c:pt>
                <c:pt idx="40">
                  <c:v>3.0007897392398113E-2</c:v>
                </c:pt>
                <c:pt idx="41">
                  <c:v>0</c:v>
                </c:pt>
                <c:pt idx="42">
                  <c:v>-5.9286080447779249E-2</c:v>
                </c:pt>
                <c:pt idx="43">
                  <c:v>1.4294133327699181E-2</c:v>
                </c:pt>
                <c:pt idx="44">
                  <c:v>2.7864600067588122E-2</c:v>
                </c:pt>
                <c:pt idx="45">
                  <c:v>-1.5697861195690253E-2</c:v>
                </c:pt>
                <c:pt idx="46">
                  <c:v>-1.509314378608444E-2</c:v>
                </c:pt>
                <c:pt idx="47">
                  <c:v>2.7849611285399183E-2</c:v>
                </c:pt>
                <c:pt idx="48">
                  <c:v>0</c:v>
                </c:pt>
                <c:pt idx="49">
                  <c:v>-1.814366161953563E-2</c:v>
                </c:pt>
                <c:pt idx="50">
                  <c:v>1.6268978318084666E-2</c:v>
                </c:pt>
                <c:pt idx="51">
                  <c:v>4.6851801941915697E-2</c:v>
                </c:pt>
                <c:pt idx="52">
                  <c:v>-7.0801463616606145E-3</c:v>
                </c:pt>
                <c:pt idx="53">
                  <c:v>5.6488200077521615E-3</c:v>
                </c:pt>
                <c:pt idx="54">
                  <c:v>6.6686708739836951E-3</c:v>
                </c:pt>
                <c:pt idx="55">
                  <c:v>0</c:v>
                </c:pt>
                <c:pt idx="56">
                  <c:v>3.3089239063452201E-2</c:v>
                </c:pt>
                <c:pt idx="57">
                  <c:v>2.9091662070117923E-2</c:v>
                </c:pt>
                <c:pt idx="58">
                  <c:v>9.3061226060250912E-2</c:v>
                </c:pt>
                <c:pt idx="59">
                  <c:v>0.11423318298910394</c:v>
                </c:pt>
                <c:pt idx="60">
                  <c:v>5.9629635717154586E-2</c:v>
                </c:pt>
                <c:pt idx="61">
                  <c:v>-4.0098464570135564E-3</c:v>
                </c:pt>
                <c:pt idx="62">
                  <c:v>0</c:v>
                </c:pt>
                <c:pt idx="63">
                  <c:v>7.2958323670322595E-2</c:v>
                </c:pt>
                <c:pt idx="64">
                  <c:v>3.4820024865267377E-2</c:v>
                </c:pt>
                <c:pt idx="65">
                  <c:v>2.8314147747385689E-2</c:v>
                </c:pt>
                <c:pt idx="66">
                  <c:v>6.1872653518170118E-2</c:v>
                </c:pt>
                <c:pt idx="67">
                  <c:v>-8.051617766404031E-3</c:v>
                </c:pt>
                <c:pt idx="68">
                  <c:v>1.3313193164798077E-2</c:v>
                </c:pt>
                <c:pt idx="69">
                  <c:v>0</c:v>
                </c:pt>
                <c:pt idx="70">
                  <c:v>6.4122150420730953E-2</c:v>
                </c:pt>
                <c:pt idx="71">
                  <c:v>2.3883041039024944E-2</c:v>
                </c:pt>
                <c:pt idx="72">
                  <c:v>1.9188762038497658E-2</c:v>
                </c:pt>
                <c:pt idx="73">
                  <c:v>5.2251854244067877E-2</c:v>
                </c:pt>
                <c:pt idx="74">
                  <c:v>2.4497013945496277E-2</c:v>
                </c:pt>
                <c:pt idx="75">
                  <c:v>6.8876214446325495E-3</c:v>
                </c:pt>
                <c:pt idx="76">
                  <c:v>0</c:v>
                </c:pt>
                <c:pt idx="77">
                  <c:v>8.6730929059663855E-2</c:v>
                </c:pt>
                <c:pt idx="78">
                  <c:v>2.6815452458607883E-3</c:v>
                </c:pt>
                <c:pt idx="79">
                  <c:v>2.5397800538025376E-2</c:v>
                </c:pt>
                <c:pt idx="80">
                  <c:v>8.3972139653283994E-3</c:v>
                </c:pt>
                <c:pt idx="81">
                  <c:v>8.5559721043964254E-2</c:v>
                </c:pt>
                <c:pt idx="82">
                  <c:v>6.9204108817216614E-2</c:v>
                </c:pt>
                <c:pt idx="83">
                  <c:v>0</c:v>
                </c:pt>
                <c:pt idx="84">
                  <c:v>8.2910504959404462E-3</c:v>
                </c:pt>
                <c:pt idx="85">
                  <c:v>2.0641977419763993E-2</c:v>
                </c:pt>
                <c:pt idx="86">
                  <c:v>2.0348854175509003E-2</c:v>
                </c:pt>
                <c:pt idx="87">
                  <c:v>2.1550034727952968E-2</c:v>
                </c:pt>
                <c:pt idx="88">
                  <c:v>3.4181924355433407E-2</c:v>
                </c:pt>
                <c:pt idx="89">
                  <c:v>2.0894336390088902E-2</c:v>
                </c:pt>
                <c:pt idx="90">
                  <c:v>0</c:v>
                </c:pt>
                <c:pt idx="91">
                  <c:v>3.0089091513896653E-3</c:v>
                </c:pt>
                <c:pt idx="92">
                  <c:v>2.6291557351054942E-2</c:v>
                </c:pt>
                <c:pt idx="93">
                  <c:v>1.2887043056713478E-2</c:v>
                </c:pt>
                <c:pt idx="94">
                  <c:v>4.1058862593041319E-2</c:v>
                </c:pt>
                <c:pt idx="95">
                  <c:v>4.3996384044897752E-2</c:v>
                </c:pt>
                <c:pt idx="96">
                  <c:v>2.5013591016796868E-2</c:v>
                </c:pt>
                <c:pt idx="97">
                  <c:v>0</c:v>
                </c:pt>
                <c:pt idx="98">
                  <c:v>2.2881058299002215E-2</c:v>
                </c:pt>
                <c:pt idx="99">
                  <c:v>-3.4269387930453989E-3</c:v>
                </c:pt>
                <c:pt idx="100">
                  <c:v>-9.9413745230010776E-3</c:v>
                </c:pt>
                <c:pt idx="101">
                  <c:v>1.17526788600714E-2</c:v>
                </c:pt>
                <c:pt idx="102">
                  <c:v>-7.5831866925269017E-3</c:v>
                </c:pt>
                <c:pt idx="103">
                  <c:v>4.5707219278376694E-3</c:v>
                </c:pt>
                <c:pt idx="104">
                  <c:v>0</c:v>
                </c:pt>
                <c:pt idx="105">
                  <c:v>9.5976821543399451E-3</c:v>
                </c:pt>
                <c:pt idx="106">
                  <c:v>-5.9715737814800972E-4</c:v>
                </c:pt>
                <c:pt idx="107">
                  <c:v>1.9138564342467117E-2</c:v>
                </c:pt>
                <c:pt idx="108">
                  <c:v>-2.7103440974032039E-2</c:v>
                </c:pt>
                <c:pt idx="109">
                  <c:v>1.2088027998221156E-3</c:v>
                </c:pt>
                <c:pt idx="110">
                  <c:v>1.4671217924943761E-2</c:v>
                </c:pt>
                <c:pt idx="111">
                  <c:v>0</c:v>
                </c:pt>
                <c:pt idx="112">
                  <c:v>1.3428547719661389E-2</c:v>
                </c:pt>
                <c:pt idx="113">
                  <c:v>6.4773370234250767E-3</c:v>
                </c:pt>
                <c:pt idx="114">
                  <c:v>-1.1389820124437783E-2</c:v>
                </c:pt>
                <c:pt idx="115">
                  <c:v>1.1088350556979421E-2</c:v>
                </c:pt>
                <c:pt idx="116">
                  <c:v>8.0783604038793706E-3</c:v>
                </c:pt>
                <c:pt idx="117">
                  <c:v>5.3186819573114582E-4</c:v>
                </c:pt>
                <c:pt idx="118">
                  <c:v>0</c:v>
                </c:pt>
                <c:pt idx="119">
                  <c:v>4.4052423796254172E-3</c:v>
                </c:pt>
                <c:pt idx="120">
                  <c:v>-4.3780351633603085E-3</c:v>
                </c:pt>
                <c:pt idx="121">
                  <c:v>1.036305774936359E-2</c:v>
                </c:pt>
                <c:pt idx="122">
                  <c:v>-5.8962654358253961E-3</c:v>
                </c:pt>
                <c:pt idx="123">
                  <c:v>-1.6754175347146762E-3</c:v>
                </c:pt>
                <c:pt idx="124">
                  <c:v>2.0073381257367955E-2</c:v>
                </c:pt>
                <c:pt idx="125">
                  <c:v>0</c:v>
                </c:pt>
                <c:pt idx="126">
                  <c:v>-3.2955142272505773E-4</c:v>
                </c:pt>
                <c:pt idx="127">
                  <c:v>1.6474772542830925E-2</c:v>
                </c:pt>
                <c:pt idx="128">
                  <c:v>8.2344123620193676E-3</c:v>
                </c:pt>
                <c:pt idx="129">
                  <c:v>-5.4964614777817044E-4</c:v>
                </c:pt>
                <c:pt idx="130">
                  <c:v>9.7771125456351214E-3</c:v>
                </c:pt>
                <c:pt idx="131">
                  <c:v>3.6053401343500843E-3</c:v>
                </c:pt>
                <c:pt idx="132">
                  <c:v>0</c:v>
                </c:pt>
                <c:pt idx="133">
                  <c:v>-1.2888843847230288E-2</c:v>
                </c:pt>
                <c:pt idx="134">
                  <c:v>3.3736721355706031E-2</c:v>
                </c:pt>
                <c:pt idx="135">
                  <c:v>2.1751853923172561E-2</c:v>
                </c:pt>
                <c:pt idx="136">
                  <c:v>-1.6256525484723193E-2</c:v>
                </c:pt>
                <c:pt idx="137">
                  <c:v>-1.6748215601717041E-3</c:v>
                </c:pt>
                <c:pt idx="138">
                  <c:v>2.8270914303734664E-2</c:v>
                </c:pt>
                <c:pt idx="139">
                  <c:v>0</c:v>
                </c:pt>
                <c:pt idx="140">
                  <c:v>1.5831701479547485E-2</c:v>
                </c:pt>
                <c:pt idx="141">
                  <c:v>-7.3200398945982917E-3</c:v>
                </c:pt>
                <c:pt idx="142">
                  <c:v>5.7434955100026615E-2</c:v>
                </c:pt>
                <c:pt idx="143">
                  <c:v>4.4162201417613657E-2</c:v>
                </c:pt>
                <c:pt idx="144">
                  <c:v>-3.0731830903927321E-3</c:v>
                </c:pt>
                <c:pt idx="145">
                  <c:v>3.5205655747678512E-2</c:v>
                </c:pt>
                <c:pt idx="146">
                  <c:v>0</c:v>
                </c:pt>
                <c:pt idx="147">
                  <c:v>6.5651419940645106E-4</c:v>
                </c:pt>
                <c:pt idx="148">
                  <c:v>3.636705534490671E-2</c:v>
                </c:pt>
                <c:pt idx="149">
                  <c:v>2.0201533839592146E-2</c:v>
                </c:pt>
                <c:pt idx="150">
                  <c:v>8.275514269669626E-2</c:v>
                </c:pt>
                <c:pt idx="151">
                  <c:v>1.0495822972491279E-2</c:v>
                </c:pt>
                <c:pt idx="152">
                  <c:v>7.3771695287517369E-2</c:v>
                </c:pt>
                <c:pt idx="153">
                  <c:v>0</c:v>
                </c:pt>
                <c:pt idx="154">
                  <c:v>5.2365770885849639E-4</c:v>
                </c:pt>
                <c:pt idx="155">
                  <c:v>8.1952141837774535E-4</c:v>
                </c:pt>
                <c:pt idx="156">
                  <c:v>1.0712540838737966E-3</c:v>
                </c:pt>
                <c:pt idx="157">
                  <c:v>4.5227131343494935E-4</c:v>
                </c:pt>
                <c:pt idx="158">
                  <c:v>3.2756063778934842E-2</c:v>
                </c:pt>
                <c:pt idx="159">
                  <c:v>3.6541395362440839E-2</c:v>
                </c:pt>
                <c:pt idx="160">
                  <c:v>0</c:v>
                </c:pt>
                <c:pt idx="161">
                  <c:v>6.6733597267852156E-3</c:v>
                </c:pt>
                <c:pt idx="162">
                  <c:v>-6.873818129671516E-3</c:v>
                </c:pt>
                <c:pt idx="163">
                  <c:v>-3.8671712388671772E-2</c:v>
                </c:pt>
                <c:pt idx="164">
                  <c:v>2.9495889371808092E-2</c:v>
                </c:pt>
                <c:pt idx="165">
                  <c:v>-2.1523808650774336E-2</c:v>
                </c:pt>
                <c:pt idx="166">
                  <c:v>1.4805974611221786E-3</c:v>
                </c:pt>
                <c:pt idx="167">
                  <c:v>0</c:v>
                </c:pt>
                <c:pt idx="168">
                  <c:v>1.7234211497093781E-3</c:v>
                </c:pt>
                <c:pt idx="169">
                  <c:v>-1.2342720912834516E-2</c:v>
                </c:pt>
                <c:pt idx="170">
                  <c:v>2.9022990223837725E-3</c:v>
                </c:pt>
                <c:pt idx="171">
                  <c:v>2.6349536473793075E-3</c:v>
                </c:pt>
                <c:pt idx="172">
                  <c:v>-1.0146829093157174E-2</c:v>
                </c:pt>
                <c:pt idx="173">
                  <c:v>8.9136914227293026E-3</c:v>
                </c:pt>
                <c:pt idx="174">
                  <c:v>0</c:v>
                </c:pt>
                <c:pt idx="175">
                  <c:v>9.526823152486593E-3</c:v>
                </c:pt>
                <c:pt idx="176">
                  <c:v>1.1554424839187227E-2</c:v>
                </c:pt>
                <c:pt idx="177">
                  <c:v>-1.3396419689516515E-2</c:v>
                </c:pt>
                <c:pt idx="178">
                  <c:v>-4.2125319127116617E-3</c:v>
                </c:pt>
                <c:pt idx="179">
                  <c:v>1.4519201350141335E-2</c:v>
                </c:pt>
                <c:pt idx="180">
                  <c:v>3.6588669817510045E-3</c:v>
                </c:pt>
                <c:pt idx="181">
                  <c:v>0</c:v>
                </c:pt>
                <c:pt idx="182">
                  <c:v>3.7391963576769327E-2</c:v>
                </c:pt>
                <c:pt idx="183">
                  <c:v>6.6628090253845626E-2</c:v>
                </c:pt>
                <c:pt idx="184">
                  <c:v>5.7429699181129626E-2</c:v>
                </c:pt>
                <c:pt idx="185">
                  <c:v>-2.2279645814797244E-3</c:v>
                </c:pt>
                <c:pt idx="186">
                  <c:v>-1.136602864538794E-2</c:v>
                </c:pt>
                <c:pt idx="187">
                  <c:v>9.9573547182166683E-2</c:v>
                </c:pt>
                <c:pt idx="188">
                  <c:v>0</c:v>
                </c:pt>
                <c:pt idx="189">
                  <c:v>7.1813139763897818E-2</c:v>
                </c:pt>
                <c:pt idx="190">
                  <c:v>5.2884958681023012E-2</c:v>
                </c:pt>
                <c:pt idx="191">
                  <c:v>2.3004168929272491E-2</c:v>
                </c:pt>
                <c:pt idx="192">
                  <c:v>9.2042198091737859E-2</c:v>
                </c:pt>
                <c:pt idx="193">
                  <c:v>2.881057163922156E-4</c:v>
                </c:pt>
                <c:pt idx="194">
                  <c:v>3.8380224945145022E-2</c:v>
                </c:pt>
                <c:pt idx="195">
                  <c:v>0</c:v>
                </c:pt>
                <c:pt idx="196">
                  <c:v>8.9838088835951322E-3</c:v>
                </c:pt>
                <c:pt idx="197">
                  <c:v>-7.4019132820156456E-3</c:v>
                </c:pt>
                <c:pt idx="198">
                  <c:v>1.9548924279719115E-2</c:v>
                </c:pt>
                <c:pt idx="199">
                  <c:v>-2.8681602306198081E-2</c:v>
                </c:pt>
                <c:pt idx="200">
                  <c:v>-2.3180851358368809E-2</c:v>
                </c:pt>
                <c:pt idx="201">
                  <c:v>4.3770967456123961E-3</c:v>
                </c:pt>
                <c:pt idx="202">
                  <c:v>0</c:v>
                </c:pt>
                <c:pt idx="203">
                  <c:v>1.7493317040552701E-2</c:v>
                </c:pt>
                <c:pt idx="204">
                  <c:v>1.7031069544113916E-2</c:v>
                </c:pt>
                <c:pt idx="205">
                  <c:v>1.5300867896403666E-2</c:v>
                </c:pt>
                <c:pt idx="206">
                  <c:v>4.1763367982964239E-3</c:v>
                </c:pt>
                <c:pt idx="207">
                  <c:v>-5.8161866588409125E-3</c:v>
                </c:pt>
                <c:pt idx="208">
                  <c:v>2.1902229555773256E-2</c:v>
                </c:pt>
                <c:pt idx="209">
                  <c:v>0</c:v>
                </c:pt>
                <c:pt idx="210">
                  <c:v>1.9741530292509443E-3</c:v>
                </c:pt>
                <c:pt idx="211">
                  <c:v>-5.190824954254538E-2</c:v>
                </c:pt>
                <c:pt idx="212">
                  <c:v>5.2147181654028783E-2</c:v>
                </c:pt>
                <c:pt idx="213">
                  <c:v>-8.8435742445261319E-3</c:v>
                </c:pt>
                <c:pt idx="214">
                  <c:v>2.8657936057430652E-2</c:v>
                </c:pt>
                <c:pt idx="215">
                  <c:v>1.1625621745946233E-2</c:v>
                </c:pt>
                <c:pt idx="216">
                  <c:v>0</c:v>
                </c:pt>
                <c:pt idx="217">
                  <c:v>1.1831223113120428E-2</c:v>
                </c:pt>
                <c:pt idx="218">
                  <c:v>7.9165884749441626E-3</c:v>
                </c:pt>
                <c:pt idx="219">
                  <c:v>3.3800058817670821E-2</c:v>
                </c:pt>
                <c:pt idx="220">
                  <c:v>-2.8861350671364753E-2</c:v>
                </c:pt>
                <c:pt idx="221">
                  <c:v>4.3755419565701904E-3</c:v>
                </c:pt>
                <c:pt idx="222">
                  <c:v>7.9150533298324791E-2</c:v>
                </c:pt>
                <c:pt idx="223">
                  <c:v>0</c:v>
                </c:pt>
                <c:pt idx="224">
                  <c:v>-1.1383932138538598E-2</c:v>
                </c:pt>
                <c:pt idx="225">
                  <c:v>3.2664402629122569E-3</c:v>
                </c:pt>
                <c:pt idx="226">
                  <c:v>4.2928436796353456E-2</c:v>
                </c:pt>
                <c:pt idx="227">
                  <c:v>-2.9255226915869854E-2</c:v>
                </c:pt>
                <c:pt idx="228">
                  <c:v>-1.7486854194560971E-2</c:v>
                </c:pt>
                <c:pt idx="229">
                  <c:v>2.0559045675653559E-2</c:v>
                </c:pt>
                <c:pt idx="230">
                  <c:v>0</c:v>
                </c:pt>
                <c:pt idx="231">
                  <c:v>3.4758060843969464E-2</c:v>
                </c:pt>
                <c:pt idx="232">
                  <c:v>-2.8811936295190139E-2</c:v>
                </c:pt>
                <c:pt idx="233">
                  <c:v>7.645101822871014E-3</c:v>
                </c:pt>
                <c:pt idx="234">
                  <c:v>7.5778058522945002E-2</c:v>
                </c:pt>
                <c:pt idx="235">
                  <c:v>2.3211072799776189E-2</c:v>
                </c:pt>
                <c:pt idx="236">
                  <c:v>4.5920901041192237E-2</c:v>
                </c:pt>
                <c:pt idx="237">
                  <c:v>0</c:v>
                </c:pt>
                <c:pt idx="238">
                  <c:v>2.5404769307404144E-2</c:v>
                </c:pt>
                <c:pt idx="239">
                  <c:v>8.6755757689032778E-2</c:v>
                </c:pt>
                <c:pt idx="240">
                  <c:v>1.1047064717504775E-2</c:v>
                </c:pt>
                <c:pt idx="241">
                  <c:v>-6.175908917471284E-4</c:v>
                </c:pt>
                <c:pt idx="242">
                  <c:v>5.2235912224637006E-2</c:v>
                </c:pt>
                <c:pt idx="243">
                  <c:v>-3.130671928525483E-2</c:v>
                </c:pt>
                <c:pt idx="244">
                  <c:v>0</c:v>
                </c:pt>
                <c:pt idx="245">
                  <c:v>2.0592536065384328E-2</c:v>
                </c:pt>
                <c:pt idx="246">
                  <c:v>-4.2483902171330461E-2</c:v>
                </c:pt>
                <c:pt idx="247">
                  <c:v>9.6057535054559176E-2</c:v>
                </c:pt>
                <c:pt idx="248">
                  <c:v>4.3925869274386707E-2</c:v>
                </c:pt>
                <c:pt idx="249">
                  <c:v>3.8910190492415349E-2</c:v>
                </c:pt>
                <c:pt idx="250">
                  <c:v>8.7070669186280788E-4</c:v>
                </c:pt>
                <c:pt idx="251">
                  <c:v>0</c:v>
                </c:pt>
                <c:pt idx="252">
                  <c:v>-8.9137458996484305E-4</c:v>
                </c:pt>
                <c:pt idx="253">
                  <c:v>1.7876514341049528E-2</c:v>
                </c:pt>
                <c:pt idx="254">
                  <c:v>-8.9583213545753465E-3</c:v>
                </c:pt>
                <c:pt idx="255">
                  <c:v>9.7792529897270108E-3</c:v>
                </c:pt>
                <c:pt idx="256">
                  <c:v>1.1543439393346692E-3</c:v>
                </c:pt>
                <c:pt idx="257">
                  <c:v>-5.5381579712342425E-3</c:v>
                </c:pt>
                <c:pt idx="258">
                  <c:v>0</c:v>
                </c:pt>
                <c:pt idx="259">
                  <c:v>1.3001473648480228E-4</c:v>
                </c:pt>
                <c:pt idx="260">
                  <c:v>-1.3085345747538713E-3</c:v>
                </c:pt>
                <c:pt idx="261">
                  <c:v>-6.099696331583593E-3</c:v>
                </c:pt>
                <c:pt idx="262">
                  <c:v>1.7029870983601272E-2</c:v>
                </c:pt>
                <c:pt idx="263">
                  <c:v>8.732593835811063E-3</c:v>
                </c:pt>
                <c:pt idx="264">
                  <c:v>-2.3852734640275701E-3</c:v>
                </c:pt>
                <c:pt idx="265">
                  <c:v>0</c:v>
                </c:pt>
                <c:pt idx="266">
                  <c:v>-1.7951883289870824E-2</c:v>
                </c:pt>
                <c:pt idx="267">
                  <c:v>2.7814627403941639E-2</c:v>
                </c:pt>
                <c:pt idx="268">
                  <c:v>6.5295566720608128E-2</c:v>
                </c:pt>
                <c:pt idx="269">
                  <c:v>5.8607400971155715E-2</c:v>
                </c:pt>
                <c:pt idx="270">
                  <c:v>3.3118151062059835E-2</c:v>
                </c:pt>
                <c:pt idx="271">
                  <c:v>-3.1909787839024394E-2</c:v>
                </c:pt>
                <c:pt idx="272">
                  <c:v>0</c:v>
                </c:pt>
                <c:pt idx="273">
                  <c:v>3.821189325998902E-2</c:v>
                </c:pt>
                <c:pt idx="274">
                  <c:v>-3.6538853937585882E-3</c:v>
                </c:pt>
                <c:pt idx="275">
                  <c:v>5.9057983427030981E-2</c:v>
                </c:pt>
                <c:pt idx="276">
                  <c:v>-4.13759516176362E-2</c:v>
                </c:pt>
                <c:pt idx="277">
                  <c:v>-1.3794221567508487E-2</c:v>
                </c:pt>
                <c:pt idx="278">
                  <c:v>6.2887776533084973E-3</c:v>
                </c:pt>
                <c:pt idx="279">
                  <c:v>0</c:v>
                </c:pt>
                <c:pt idx="280">
                  <c:v>3.597503656518513E-2</c:v>
                </c:pt>
                <c:pt idx="281">
                  <c:v>-5.1795173839631392E-2</c:v>
                </c:pt>
                <c:pt idx="282">
                  <c:v>3.7364033107095317E-2</c:v>
                </c:pt>
                <c:pt idx="283">
                  <c:v>6.2516585208386409E-4</c:v>
                </c:pt>
                <c:pt idx="284">
                  <c:v>-3.4449366186050719E-2</c:v>
                </c:pt>
                <c:pt idx="285">
                  <c:v>8.3001714450305089E-2</c:v>
                </c:pt>
                <c:pt idx="286">
                  <c:v>0</c:v>
                </c:pt>
                <c:pt idx="287">
                  <c:v>1.6376556175208976E-2</c:v>
                </c:pt>
                <c:pt idx="288">
                  <c:v>7.6998876779059847E-3</c:v>
                </c:pt>
                <c:pt idx="289">
                  <c:v>3.8292515215819861E-2</c:v>
                </c:pt>
                <c:pt idx="290">
                  <c:v>-6.8705275310546349E-2</c:v>
                </c:pt>
                <c:pt idx="291">
                  <c:v>-5.9575682221310003E-2</c:v>
                </c:pt>
                <c:pt idx="292">
                  <c:v>5.5278658047783142E-3</c:v>
                </c:pt>
                <c:pt idx="293">
                  <c:v>0</c:v>
                </c:pt>
                <c:pt idx="294">
                  <c:v>1.6300189594658971E-2</c:v>
                </c:pt>
                <c:pt idx="295">
                  <c:v>-2.4133392900661771E-2</c:v>
                </c:pt>
                <c:pt idx="296">
                  <c:v>1.2382371982848995E-2</c:v>
                </c:pt>
                <c:pt idx="297">
                  <c:v>5.8167222222809695E-3</c:v>
                </c:pt>
                <c:pt idx="298">
                  <c:v>2.8498384880438063E-3</c:v>
                </c:pt>
                <c:pt idx="299">
                  <c:v>1.0126038797082556E-3</c:v>
                </c:pt>
                <c:pt idx="300">
                  <c:v>0</c:v>
                </c:pt>
                <c:pt idx="301">
                  <c:v>-6.3720375118563304E-4</c:v>
                </c:pt>
                <c:pt idx="302">
                  <c:v>-1.2272270241561791E-2</c:v>
                </c:pt>
                <c:pt idx="303">
                  <c:v>1.3778539422390729E-2</c:v>
                </c:pt>
                <c:pt idx="304">
                  <c:v>-2.4443529476461771E-3</c:v>
                </c:pt>
                <c:pt idx="305">
                  <c:v>2.2808527551299233E-3</c:v>
                </c:pt>
                <c:pt idx="306">
                  <c:v>5.7808962386789739E-3</c:v>
                </c:pt>
                <c:pt idx="307">
                  <c:v>0</c:v>
                </c:pt>
                <c:pt idx="308">
                  <c:v>4.9188916642721403E-2</c:v>
                </c:pt>
                <c:pt idx="309">
                  <c:v>-4.0082302665488644E-2</c:v>
                </c:pt>
                <c:pt idx="310">
                  <c:v>1.7605229585369173E-2</c:v>
                </c:pt>
                <c:pt idx="311">
                  <c:v>2.7224499099053882E-2</c:v>
                </c:pt>
                <c:pt idx="312">
                  <c:v>-2.0780901967833654E-2</c:v>
                </c:pt>
                <c:pt idx="313">
                  <c:v>1.7737169018486997E-2</c:v>
                </c:pt>
                <c:pt idx="314">
                  <c:v>0</c:v>
                </c:pt>
                <c:pt idx="315">
                  <c:v>-1.4566146496422325E-2</c:v>
                </c:pt>
                <c:pt idx="316">
                  <c:v>2.2925592933451346E-2</c:v>
                </c:pt>
                <c:pt idx="317">
                  <c:v>1.5552958851106032E-2</c:v>
                </c:pt>
                <c:pt idx="318">
                  <c:v>-7.3807545978635154E-3</c:v>
                </c:pt>
                <c:pt idx="319">
                  <c:v>1.8730032900920974E-2</c:v>
                </c:pt>
                <c:pt idx="320">
                  <c:v>7.4934879780487566E-3</c:v>
                </c:pt>
                <c:pt idx="321">
                  <c:v>0</c:v>
                </c:pt>
                <c:pt idx="322">
                  <c:v>-1.3423337182294796E-2</c:v>
                </c:pt>
                <c:pt idx="323">
                  <c:v>0.14960925249277995</c:v>
                </c:pt>
                <c:pt idx="324">
                  <c:v>-3.9540443558608369E-2</c:v>
                </c:pt>
                <c:pt idx="325">
                  <c:v>1.4254699744727695E-2</c:v>
                </c:pt>
                <c:pt idx="326">
                  <c:v>2.4935555207834154E-2</c:v>
                </c:pt>
                <c:pt idx="327">
                  <c:v>3.104847624025521E-2</c:v>
                </c:pt>
                <c:pt idx="328">
                  <c:v>0</c:v>
                </c:pt>
                <c:pt idx="329">
                  <c:v>4.0837902152385704E-2</c:v>
                </c:pt>
                <c:pt idx="330">
                  <c:v>-1.3113419157546961E-2</c:v>
                </c:pt>
                <c:pt idx="331">
                  <c:v>-5.0782996469632372E-2</c:v>
                </c:pt>
                <c:pt idx="332">
                  <c:v>-5.2764031797416698E-2</c:v>
                </c:pt>
                <c:pt idx="333">
                  <c:v>6.2279721302082605E-2</c:v>
                </c:pt>
                <c:pt idx="334">
                  <c:v>1.3261926150118187E-2</c:v>
                </c:pt>
                <c:pt idx="335">
                  <c:v>0</c:v>
                </c:pt>
                <c:pt idx="336">
                  <c:v>4.4875797057353138E-2</c:v>
                </c:pt>
                <c:pt idx="337">
                  <c:v>-2.2109783813272575E-2</c:v>
                </c:pt>
                <c:pt idx="338">
                  <c:v>2.7350104572065607E-2</c:v>
                </c:pt>
                <c:pt idx="339">
                  <c:v>-1.7833239151539115E-2</c:v>
                </c:pt>
                <c:pt idx="340">
                  <c:v>6.4992042050561319E-2</c:v>
                </c:pt>
                <c:pt idx="341">
                  <c:v>-5.1234315570003013E-3</c:v>
                </c:pt>
                <c:pt idx="342">
                  <c:v>0</c:v>
                </c:pt>
                <c:pt idx="343">
                  <c:v>-1.0511779675419958E-2</c:v>
                </c:pt>
                <c:pt idx="344">
                  <c:v>2.867956528016628E-2</c:v>
                </c:pt>
                <c:pt idx="345">
                  <c:v>1.4968248075252755E-2</c:v>
                </c:pt>
                <c:pt idx="346">
                  <c:v>3.9010863252315557E-2</c:v>
                </c:pt>
                <c:pt idx="347">
                  <c:v>2.9640992546128252E-2</c:v>
                </c:pt>
                <c:pt idx="348">
                  <c:v>3.6277933812942968E-2</c:v>
                </c:pt>
                <c:pt idx="349">
                  <c:v>0</c:v>
                </c:pt>
                <c:pt idx="350">
                  <c:v>-2.8110630148154191E-2</c:v>
                </c:pt>
                <c:pt idx="351">
                  <c:v>4.5207586971136679E-2</c:v>
                </c:pt>
                <c:pt idx="352">
                  <c:v>-5.2917337671852093E-3</c:v>
                </c:pt>
                <c:pt idx="353">
                  <c:v>2.5312995926982555E-2</c:v>
                </c:pt>
                <c:pt idx="354">
                  <c:v>1.1257731071150476E-2</c:v>
                </c:pt>
                <c:pt idx="355">
                  <c:v>3.1541333726443951E-2</c:v>
                </c:pt>
                <c:pt idx="356">
                  <c:v>0</c:v>
                </c:pt>
                <c:pt idx="357">
                  <c:v>-2.3639560621513286E-2</c:v>
                </c:pt>
                <c:pt idx="358">
                  <c:v>3.1262008024290626E-2</c:v>
                </c:pt>
                <c:pt idx="359">
                  <c:v>2.3860858504449085E-2</c:v>
                </c:pt>
                <c:pt idx="360">
                  <c:v>8.9853821044001914E-2</c:v>
                </c:pt>
                <c:pt idx="361">
                  <c:v>2.1843415625849372E-3</c:v>
                </c:pt>
                <c:pt idx="362">
                  <c:v>5.0063438751489518E-2</c:v>
                </c:pt>
                <c:pt idx="363">
                  <c:v>0</c:v>
                </c:pt>
                <c:pt idx="364">
                  <c:v>2.1288342281172847E-2</c:v>
                </c:pt>
                <c:pt idx="365">
                  <c:v>2.2397125311234074E-2</c:v>
                </c:pt>
                <c:pt idx="366">
                  <c:v>1.4239961811002134E-2</c:v>
                </c:pt>
                <c:pt idx="367">
                  <c:v>8.0117314535443351E-3</c:v>
                </c:pt>
                <c:pt idx="368">
                  <c:v>5.4111088733623518E-2</c:v>
                </c:pt>
                <c:pt idx="369">
                  <c:v>5.7088996811573867E-2</c:v>
                </c:pt>
                <c:pt idx="370">
                  <c:v>0</c:v>
                </c:pt>
                <c:pt idx="371">
                  <c:v>1.0974219341935659E-2</c:v>
                </c:pt>
                <c:pt idx="372">
                  <c:v>2.8499795159360863E-2</c:v>
                </c:pt>
                <c:pt idx="373">
                  <c:v>3.5232767518249948E-2</c:v>
                </c:pt>
                <c:pt idx="374">
                  <c:v>5.6127963603583027E-2</c:v>
                </c:pt>
                <c:pt idx="375">
                  <c:v>-5.6552081880318038E-2</c:v>
                </c:pt>
                <c:pt idx="376">
                  <c:v>3.8049014125731098E-2</c:v>
                </c:pt>
                <c:pt idx="377">
                  <c:v>0</c:v>
                </c:pt>
                <c:pt idx="378">
                  <c:v>2.4627562185548049E-3</c:v>
                </c:pt>
                <c:pt idx="379">
                  <c:v>-5.5911897323366322E-2</c:v>
                </c:pt>
                <c:pt idx="380">
                  <c:v>-6.2024403793004097E-3</c:v>
                </c:pt>
                <c:pt idx="381">
                  <c:v>2.4736382422958558E-2</c:v>
                </c:pt>
                <c:pt idx="382">
                  <c:v>-2.8458947194251183E-2</c:v>
                </c:pt>
                <c:pt idx="383">
                  <c:v>3.6379028442655309E-2</c:v>
                </c:pt>
                <c:pt idx="384">
                  <c:v>0</c:v>
                </c:pt>
                <c:pt idx="385">
                  <c:v>2.5716148218407918E-2</c:v>
                </c:pt>
                <c:pt idx="386">
                  <c:v>2.6001079375472334E-2</c:v>
                </c:pt>
                <c:pt idx="387">
                  <c:v>5.1795442898880745E-2</c:v>
                </c:pt>
                <c:pt idx="388">
                  <c:v>-3.3313945124614545E-2</c:v>
                </c:pt>
                <c:pt idx="389">
                  <c:v>-2.5582659188853208E-2</c:v>
                </c:pt>
                <c:pt idx="390">
                  <c:v>9.3519779768008834E-2</c:v>
                </c:pt>
                <c:pt idx="391">
                  <c:v>0</c:v>
                </c:pt>
                <c:pt idx="392">
                  <c:v>3.1768809831354099E-2</c:v>
                </c:pt>
                <c:pt idx="393">
                  <c:v>-3.5106007677270255E-2</c:v>
                </c:pt>
                <c:pt idx="394">
                  <c:v>3.8706139722190183E-2</c:v>
                </c:pt>
                <c:pt idx="395">
                  <c:v>2.9232204996836542E-2</c:v>
                </c:pt>
                <c:pt idx="396">
                  <c:v>-2.7618452853875545E-2</c:v>
                </c:pt>
                <c:pt idx="397">
                  <c:v>1.4453309705979042E-2</c:v>
                </c:pt>
                <c:pt idx="398">
                  <c:v>0</c:v>
                </c:pt>
                <c:pt idx="399">
                  <c:v>-7.2753929137055395E-3</c:v>
                </c:pt>
                <c:pt idx="400">
                  <c:v>-9.8652411361092786E-3</c:v>
                </c:pt>
                <c:pt idx="401">
                  <c:v>1.5424658530105526E-2</c:v>
                </c:pt>
                <c:pt idx="402">
                  <c:v>-5.997638832267697E-3</c:v>
                </c:pt>
                <c:pt idx="403">
                  <c:v>5.9662691916105449E-3</c:v>
                </c:pt>
                <c:pt idx="404">
                  <c:v>-3.3101042528755299E-3</c:v>
                </c:pt>
                <c:pt idx="405">
                  <c:v>0</c:v>
                </c:pt>
                <c:pt idx="406">
                  <c:v>6.0156791941389842E-2</c:v>
                </c:pt>
                <c:pt idx="407">
                  <c:v>3.6077516548370372E-3</c:v>
                </c:pt>
                <c:pt idx="408">
                  <c:v>-4.8636536626706203E-4</c:v>
                </c:pt>
                <c:pt idx="409">
                  <c:v>1.4423355122778678E-2</c:v>
                </c:pt>
                <c:pt idx="410">
                  <c:v>-1.0451307948464389E-2</c:v>
                </c:pt>
                <c:pt idx="411">
                  <c:v>3.9385710320913786E-2</c:v>
                </c:pt>
                <c:pt idx="412">
                  <c:v>0</c:v>
                </c:pt>
                <c:pt idx="413">
                  <c:v>-1.9233684771736481E-2</c:v>
                </c:pt>
                <c:pt idx="414">
                  <c:v>1.5829008651856252E-2</c:v>
                </c:pt>
                <c:pt idx="415">
                  <c:v>2.2692456308447104E-2</c:v>
                </c:pt>
                <c:pt idx="416">
                  <c:v>2.1632211692657638E-2</c:v>
                </c:pt>
                <c:pt idx="417">
                  <c:v>1.2751536995819495E-2</c:v>
                </c:pt>
                <c:pt idx="418">
                  <c:v>2.7102232184813491E-2</c:v>
                </c:pt>
                <c:pt idx="419">
                  <c:v>0</c:v>
                </c:pt>
                <c:pt idx="420">
                  <c:v>-5.3188327950498384E-3</c:v>
                </c:pt>
                <c:pt idx="421">
                  <c:v>3.3793429270836201E-2</c:v>
                </c:pt>
                <c:pt idx="422">
                  <c:v>1.8742341919479995E-2</c:v>
                </c:pt>
                <c:pt idx="423">
                  <c:v>-2.2094848268348843E-2</c:v>
                </c:pt>
                <c:pt idx="424">
                  <c:v>7.4136646945226889E-3</c:v>
                </c:pt>
                <c:pt idx="425">
                  <c:v>3.0595174755738697E-3</c:v>
                </c:pt>
                <c:pt idx="426">
                  <c:v>0</c:v>
                </c:pt>
                <c:pt idx="427">
                  <c:v>7.9841825327028063E-2</c:v>
                </c:pt>
                <c:pt idx="428">
                  <c:v>1.2336325288610414E-2</c:v>
                </c:pt>
                <c:pt idx="429">
                  <c:v>1.5531400076433755E-3</c:v>
                </c:pt>
                <c:pt idx="430">
                  <c:v>2.4110577435472316E-2</c:v>
                </c:pt>
                <c:pt idx="431">
                  <c:v>2.2526882512759642E-2</c:v>
                </c:pt>
                <c:pt idx="432">
                  <c:v>3.7140001217883099E-2</c:v>
                </c:pt>
                <c:pt idx="433">
                  <c:v>0</c:v>
                </c:pt>
                <c:pt idx="434">
                  <c:v>2.1334513959401048E-2</c:v>
                </c:pt>
                <c:pt idx="435">
                  <c:v>-1.2652313715160471E-2</c:v>
                </c:pt>
                <c:pt idx="436">
                  <c:v>5.6850637650134338E-2</c:v>
                </c:pt>
                <c:pt idx="437">
                  <c:v>8.7044626654836921E-3</c:v>
                </c:pt>
                <c:pt idx="438">
                  <c:v>-3.7496614808601933E-2</c:v>
                </c:pt>
                <c:pt idx="439">
                  <c:v>-3.0935192909748326E-2</c:v>
                </c:pt>
                <c:pt idx="440">
                  <c:v>0</c:v>
                </c:pt>
                <c:pt idx="441">
                  <c:v>-3.9509641843126532E-2</c:v>
                </c:pt>
                <c:pt idx="442">
                  <c:v>1.0214002440273198E-2</c:v>
                </c:pt>
                <c:pt idx="443">
                  <c:v>1.1852690720645695E-2</c:v>
                </c:pt>
                <c:pt idx="444">
                  <c:v>5.814969410075875E-2</c:v>
                </c:pt>
                <c:pt idx="445">
                  <c:v>5.4146535229257636E-3</c:v>
                </c:pt>
                <c:pt idx="446">
                  <c:v>-4.01085025420609E-2</c:v>
                </c:pt>
                <c:pt idx="447">
                  <c:v>0</c:v>
                </c:pt>
                <c:pt idx="448">
                  <c:v>2.1336380825198321E-2</c:v>
                </c:pt>
                <c:pt idx="449">
                  <c:v>2.3878246065085297E-2</c:v>
                </c:pt>
                <c:pt idx="450">
                  <c:v>2.0765137320083324E-2</c:v>
                </c:pt>
                <c:pt idx="451">
                  <c:v>3.3985876426052976E-2</c:v>
                </c:pt>
                <c:pt idx="452">
                  <c:v>2.1447030295858545E-2</c:v>
                </c:pt>
                <c:pt idx="453">
                  <c:v>1.0414147695962933E-2</c:v>
                </c:pt>
                <c:pt idx="454">
                  <c:v>0</c:v>
                </c:pt>
                <c:pt idx="455">
                  <c:v>4.7175882974565167E-2</c:v>
                </c:pt>
                <c:pt idx="456">
                  <c:v>1.2259216500050225E-2</c:v>
                </c:pt>
                <c:pt idx="457">
                  <c:v>4.63812148737935E-2</c:v>
                </c:pt>
                <c:pt idx="458">
                  <c:v>2.9271659397831853E-2</c:v>
                </c:pt>
                <c:pt idx="459">
                  <c:v>3.5564136424116502E-2</c:v>
                </c:pt>
                <c:pt idx="460">
                  <c:v>2.9365480922685018E-2</c:v>
                </c:pt>
                <c:pt idx="461">
                  <c:v>0</c:v>
                </c:pt>
                <c:pt idx="462">
                  <c:v>6.5867238622134269E-2</c:v>
                </c:pt>
                <c:pt idx="463">
                  <c:v>6.874488061519192E-2</c:v>
                </c:pt>
                <c:pt idx="464">
                  <c:v>6.0933399636024206E-3</c:v>
                </c:pt>
                <c:pt idx="465">
                  <c:v>6.3411028163399399E-2</c:v>
                </c:pt>
                <c:pt idx="466">
                  <c:v>9.7060156759057797E-2</c:v>
                </c:pt>
                <c:pt idx="467">
                  <c:v>0.1151505233004127</c:v>
                </c:pt>
                <c:pt idx="468">
                  <c:v>0</c:v>
                </c:pt>
                <c:pt idx="469">
                  <c:v>4.300607769709526E-2</c:v>
                </c:pt>
                <c:pt idx="470">
                  <c:v>3.4211367074560323E-2</c:v>
                </c:pt>
                <c:pt idx="471">
                  <c:v>4.7096624061702112E-2</c:v>
                </c:pt>
                <c:pt idx="472">
                  <c:v>4.6184045650323281E-2</c:v>
                </c:pt>
                <c:pt idx="473">
                  <c:v>2.5926627236031532E-2</c:v>
                </c:pt>
                <c:pt idx="474">
                  <c:v>-9.5277526013166133E-3</c:v>
                </c:pt>
                <c:pt idx="475">
                  <c:v>0</c:v>
                </c:pt>
                <c:pt idx="476">
                  <c:v>-1.1799527578811175E-2</c:v>
                </c:pt>
                <c:pt idx="477">
                  <c:v>1.6019029847130786E-2</c:v>
                </c:pt>
                <c:pt idx="478">
                  <c:v>3.5910650764990566E-2</c:v>
                </c:pt>
                <c:pt idx="479">
                  <c:v>3.6455328467189227E-2</c:v>
                </c:pt>
                <c:pt idx="480">
                  <c:v>-1.6176820282816137E-4</c:v>
                </c:pt>
                <c:pt idx="481">
                  <c:v>2.55335463139071E-3</c:v>
                </c:pt>
                <c:pt idx="482">
                  <c:v>0</c:v>
                </c:pt>
                <c:pt idx="483">
                  <c:v>8.3399066425938834E-2</c:v>
                </c:pt>
                <c:pt idx="484">
                  <c:v>2.7280733276359673E-2</c:v>
                </c:pt>
                <c:pt idx="485">
                  <c:v>-2.9771862193941998E-2</c:v>
                </c:pt>
                <c:pt idx="486">
                  <c:v>-1.202472330355377E-2</c:v>
                </c:pt>
                <c:pt idx="487">
                  <c:v>4.0710037522900124E-2</c:v>
                </c:pt>
                <c:pt idx="488">
                  <c:v>-2.0487678180595725E-2</c:v>
                </c:pt>
                <c:pt idx="489">
                  <c:v>0</c:v>
                </c:pt>
                <c:pt idx="490">
                  <c:v>2.7349513267447091E-2</c:v>
                </c:pt>
                <c:pt idx="491">
                  <c:v>3.7015647890267143E-3</c:v>
                </c:pt>
                <c:pt idx="492">
                  <c:v>-1.0426589211677708E-2</c:v>
                </c:pt>
                <c:pt idx="493">
                  <c:v>3.1265602421329843E-2</c:v>
                </c:pt>
                <c:pt idx="494">
                  <c:v>4.6766812263492039E-2</c:v>
                </c:pt>
                <c:pt idx="495">
                  <c:v>1.8926231709279517E-3</c:v>
                </c:pt>
                <c:pt idx="496">
                  <c:v>0</c:v>
                </c:pt>
                <c:pt idx="497">
                  <c:v>1.3602321480346876E-2</c:v>
                </c:pt>
                <c:pt idx="498">
                  <c:v>3.9143096398058545E-3</c:v>
                </c:pt>
                <c:pt idx="499">
                  <c:v>9.4854035013410259E-3</c:v>
                </c:pt>
                <c:pt idx="500">
                  <c:v>-2.9924525750616739E-2</c:v>
                </c:pt>
                <c:pt idx="501">
                  <c:v>3.4836657023884707E-2</c:v>
                </c:pt>
                <c:pt idx="502">
                  <c:v>1.4206034717671935E-2</c:v>
                </c:pt>
                <c:pt idx="503">
                  <c:v>0</c:v>
                </c:pt>
                <c:pt idx="504">
                  <c:v>-1.652675295303295E-2</c:v>
                </c:pt>
                <c:pt idx="505">
                  <c:v>9.9211125760898244E-3</c:v>
                </c:pt>
                <c:pt idx="506">
                  <c:v>-1.0105345617138937E-2</c:v>
                </c:pt>
                <c:pt idx="507">
                  <c:v>1.2149079210286814E-2</c:v>
                </c:pt>
                <c:pt idx="508">
                  <c:v>5.6624127698165785E-2</c:v>
                </c:pt>
                <c:pt idx="509">
                  <c:v>-1.2025714446278308E-2</c:v>
                </c:pt>
                <c:pt idx="510">
                  <c:v>0</c:v>
                </c:pt>
                <c:pt idx="511">
                  <c:v>-8.4160045386338818E-3</c:v>
                </c:pt>
                <c:pt idx="512">
                  <c:v>4.7877523223243665E-2</c:v>
                </c:pt>
                <c:pt idx="513">
                  <c:v>2.7390756342223092E-2</c:v>
                </c:pt>
                <c:pt idx="514">
                  <c:v>5.4228743789570592E-2</c:v>
                </c:pt>
                <c:pt idx="515">
                  <c:v>4.850142049076081E-2</c:v>
                </c:pt>
                <c:pt idx="516">
                  <c:v>6.6485479257353463E-3</c:v>
                </c:pt>
                <c:pt idx="517">
                  <c:v>0</c:v>
                </c:pt>
                <c:pt idx="518">
                  <c:v>6.1111380211468107E-2</c:v>
                </c:pt>
                <c:pt idx="519">
                  <c:v>-2.4268528941137589E-3</c:v>
                </c:pt>
                <c:pt idx="520">
                  <c:v>5.0198425964219549E-2</c:v>
                </c:pt>
                <c:pt idx="521">
                  <c:v>9.8409814512315612E-3</c:v>
                </c:pt>
                <c:pt idx="522">
                  <c:v>1.7582105848767838E-2</c:v>
                </c:pt>
                <c:pt idx="523">
                  <c:v>2.6685280500967946E-2</c:v>
                </c:pt>
                <c:pt idx="524">
                  <c:v>0</c:v>
                </c:pt>
                <c:pt idx="525">
                  <c:v>4.862875900368698E-3</c:v>
                </c:pt>
                <c:pt idx="526">
                  <c:v>2.628348938175459E-2</c:v>
                </c:pt>
                <c:pt idx="527">
                  <c:v>1.1676199024245732E-2</c:v>
                </c:pt>
                <c:pt idx="528">
                  <c:v>8.6789869200239542E-3</c:v>
                </c:pt>
                <c:pt idx="529">
                  <c:v>2.6940137904282936E-2</c:v>
                </c:pt>
                <c:pt idx="530">
                  <c:v>-1.9034408585473197E-2</c:v>
                </c:pt>
                <c:pt idx="531">
                  <c:v>0</c:v>
                </c:pt>
                <c:pt idx="532">
                  <c:v>1.0282407831039297E-2</c:v>
                </c:pt>
                <c:pt idx="533">
                  <c:v>-1.3579436576726273E-2</c:v>
                </c:pt>
                <c:pt idx="534">
                  <c:v>2.3392604971185425E-2</c:v>
                </c:pt>
                <c:pt idx="535">
                  <c:v>-5.1344146627033196E-2</c:v>
                </c:pt>
                <c:pt idx="536">
                  <c:v>6.4238958649771735E-2</c:v>
                </c:pt>
                <c:pt idx="537">
                  <c:v>7.7022321038140093E-2</c:v>
                </c:pt>
                <c:pt idx="538">
                  <c:v>0</c:v>
                </c:pt>
                <c:pt idx="539">
                  <c:v>7.0870153358367396E-2</c:v>
                </c:pt>
                <c:pt idx="540">
                  <c:v>-3.4792084772401833E-3</c:v>
                </c:pt>
                <c:pt idx="541">
                  <c:v>-1.4236780558932478E-2</c:v>
                </c:pt>
                <c:pt idx="542">
                  <c:v>3.1255324954808636E-2</c:v>
                </c:pt>
                <c:pt idx="543">
                  <c:v>-3.4602399767635794E-2</c:v>
                </c:pt>
                <c:pt idx="544">
                  <c:v>1.0938241835225007E-2</c:v>
                </c:pt>
                <c:pt idx="545">
                  <c:v>0</c:v>
                </c:pt>
                <c:pt idx="546">
                  <c:v>4.035757643361422E-2</c:v>
                </c:pt>
                <c:pt idx="547">
                  <c:v>2.2100414645094841E-2</c:v>
                </c:pt>
                <c:pt idx="548">
                  <c:v>3.0564900639071902E-2</c:v>
                </c:pt>
                <c:pt idx="549">
                  <c:v>1.8135802810922506E-2</c:v>
                </c:pt>
                <c:pt idx="550">
                  <c:v>3.3667360390910507E-3</c:v>
                </c:pt>
                <c:pt idx="551">
                  <c:v>-2.4429230756931705E-2</c:v>
                </c:pt>
                <c:pt idx="552">
                  <c:v>0</c:v>
                </c:pt>
                <c:pt idx="553">
                  <c:v>4.2225792131733893E-3</c:v>
                </c:pt>
                <c:pt idx="554">
                  <c:v>1.1574391780350437E-2</c:v>
                </c:pt>
                <c:pt idx="555">
                  <c:v>-2.206389297556512E-3</c:v>
                </c:pt>
                <c:pt idx="556">
                  <c:v>1.376617560620631E-3</c:v>
                </c:pt>
                <c:pt idx="557">
                  <c:v>4.1389098792012795E-2</c:v>
                </c:pt>
                <c:pt idx="558">
                  <c:v>6.2706143832716808E-3</c:v>
                </c:pt>
                <c:pt idx="559">
                  <c:v>0</c:v>
                </c:pt>
                <c:pt idx="560">
                  <c:v>1.3246499416405461E-2</c:v>
                </c:pt>
                <c:pt idx="561">
                  <c:v>2.6385519082177098E-2</c:v>
                </c:pt>
                <c:pt idx="562">
                  <c:v>3.0530364652095618E-2</c:v>
                </c:pt>
                <c:pt idx="563">
                  <c:v>2.4389278793072747E-2</c:v>
                </c:pt>
                <c:pt idx="564">
                  <c:v>-7.2958785623728822E-3</c:v>
                </c:pt>
                <c:pt idx="565">
                  <c:v>-3.1814171348837051E-3</c:v>
                </c:pt>
                <c:pt idx="566">
                  <c:v>0</c:v>
                </c:pt>
                <c:pt idx="567">
                  <c:v>8.5638675166671036E-2</c:v>
                </c:pt>
                <c:pt idx="568">
                  <c:v>-2.1033038399668389E-2</c:v>
                </c:pt>
                <c:pt idx="569">
                  <c:v>2.9508296406709419E-2</c:v>
                </c:pt>
                <c:pt idx="570">
                  <c:v>4.277968199012374E-2</c:v>
                </c:pt>
                <c:pt idx="571">
                  <c:v>3.6406200005364188E-2</c:v>
                </c:pt>
                <c:pt idx="572">
                  <c:v>4.2353918025931886E-2</c:v>
                </c:pt>
                <c:pt idx="573">
                  <c:v>0</c:v>
                </c:pt>
                <c:pt idx="574">
                  <c:v>1.8199222570173101E-2</c:v>
                </c:pt>
                <c:pt idx="575">
                  <c:v>3.9882603252299344E-2</c:v>
                </c:pt>
                <c:pt idx="576">
                  <c:v>3.355172314407965E-2</c:v>
                </c:pt>
                <c:pt idx="577">
                  <c:v>4.17699999360698E-2</c:v>
                </c:pt>
                <c:pt idx="578">
                  <c:v>3.8004151497974113E-2</c:v>
                </c:pt>
                <c:pt idx="579">
                  <c:v>1.848071958399853E-2</c:v>
                </c:pt>
                <c:pt idx="580">
                  <c:v>0</c:v>
                </c:pt>
                <c:pt idx="581">
                  <c:v>5.457949483031406E-2</c:v>
                </c:pt>
                <c:pt idx="582">
                  <c:v>6.3586211032350872E-3</c:v>
                </c:pt>
                <c:pt idx="583">
                  <c:v>2.4001640453056219E-2</c:v>
                </c:pt>
                <c:pt idx="584">
                  <c:v>5.3565129142340738E-3</c:v>
                </c:pt>
                <c:pt idx="585">
                  <c:v>4.6700094805397697E-2</c:v>
                </c:pt>
                <c:pt idx="586">
                  <c:v>5.9295360676505454E-2</c:v>
                </c:pt>
                <c:pt idx="587">
                  <c:v>0</c:v>
                </c:pt>
                <c:pt idx="588">
                  <c:v>-3.0121635303009749E-5</c:v>
                </c:pt>
                <c:pt idx="589">
                  <c:v>-4.5482240983203276E-3</c:v>
                </c:pt>
                <c:pt idx="590">
                  <c:v>1.2274761276864877E-2</c:v>
                </c:pt>
                <c:pt idx="591">
                  <c:v>1.9131580623349797E-3</c:v>
                </c:pt>
                <c:pt idx="592">
                  <c:v>-2.9422983416269241E-2</c:v>
                </c:pt>
                <c:pt idx="593">
                  <c:v>-6.6109534148395863E-2</c:v>
                </c:pt>
                <c:pt idx="594">
                  <c:v>0</c:v>
                </c:pt>
                <c:pt idx="595">
                  <c:v>2.1415110811627165E-4</c:v>
                </c:pt>
                <c:pt idx="596">
                  <c:v>1.4691807613274516E-2</c:v>
                </c:pt>
                <c:pt idx="597">
                  <c:v>-2.382026889634941E-2</c:v>
                </c:pt>
                <c:pt idx="598">
                  <c:v>4.3276457900395443E-2</c:v>
                </c:pt>
                <c:pt idx="599">
                  <c:v>-1.4228614518938606E-2</c:v>
                </c:pt>
                <c:pt idx="600">
                  <c:v>1.5212517897112041E-2</c:v>
                </c:pt>
                <c:pt idx="601">
                  <c:v>0</c:v>
                </c:pt>
                <c:pt idx="602">
                  <c:v>-9.4833717672575379E-3</c:v>
                </c:pt>
                <c:pt idx="603">
                  <c:v>3.2655149535121213E-2</c:v>
                </c:pt>
                <c:pt idx="604">
                  <c:v>4.8408219850673305E-2</c:v>
                </c:pt>
                <c:pt idx="605">
                  <c:v>-7.3767772318557231E-3</c:v>
                </c:pt>
                <c:pt idx="606">
                  <c:v>6.4712987987036565E-3</c:v>
                </c:pt>
                <c:pt idx="607">
                  <c:v>1.1949908293865776E-3</c:v>
                </c:pt>
                <c:pt idx="608">
                  <c:v>0</c:v>
                </c:pt>
                <c:pt idx="609">
                  <c:v>-2.320169934463159E-2</c:v>
                </c:pt>
                <c:pt idx="610">
                  <c:v>1.7543783457760496E-2</c:v>
                </c:pt>
                <c:pt idx="611">
                  <c:v>3.2829403801758641E-3</c:v>
                </c:pt>
                <c:pt idx="612">
                  <c:v>1.9618678681010453E-2</c:v>
                </c:pt>
                <c:pt idx="613">
                  <c:v>1.9341672881430644E-2</c:v>
                </c:pt>
                <c:pt idx="614">
                  <c:v>-4.4455263125342141E-2</c:v>
                </c:pt>
                <c:pt idx="615">
                  <c:v>0</c:v>
                </c:pt>
                <c:pt idx="616">
                  <c:v>1.3463387769498875E-2</c:v>
                </c:pt>
                <c:pt idx="617">
                  <c:v>6.294869448313091E-2</c:v>
                </c:pt>
                <c:pt idx="618">
                  <c:v>1.6828968603602775E-2</c:v>
                </c:pt>
                <c:pt idx="619">
                  <c:v>6.0410199650569138E-2</c:v>
                </c:pt>
                <c:pt idx="620">
                  <c:v>6.2855955508126657E-2</c:v>
                </c:pt>
                <c:pt idx="621">
                  <c:v>4.921993046387084E-2</c:v>
                </c:pt>
                <c:pt idx="622">
                  <c:v>0</c:v>
                </c:pt>
                <c:pt idx="623">
                  <c:v>-4.82014702193585E-2</c:v>
                </c:pt>
                <c:pt idx="624">
                  <c:v>3.5565561514724564E-2</c:v>
                </c:pt>
                <c:pt idx="625">
                  <c:v>7.7734218997126944E-2</c:v>
                </c:pt>
                <c:pt idx="626">
                  <c:v>2.4740879556450036E-2</c:v>
                </c:pt>
                <c:pt idx="627">
                  <c:v>-8.2713892582386272E-3</c:v>
                </c:pt>
                <c:pt idx="628">
                  <c:v>3.296032333604737E-2</c:v>
                </c:pt>
                <c:pt idx="629">
                  <c:v>0</c:v>
                </c:pt>
                <c:pt idx="630">
                  <c:v>4.1975495192906685E-2</c:v>
                </c:pt>
                <c:pt idx="631">
                  <c:v>0.10930259210232297</c:v>
                </c:pt>
                <c:pt idx="632">
                  <c:v>-3.9939222321771474E-2</c:v>
                </c:pt>
                <c:pt idx="633">
                  <c:v>-5.8476248981036726E-2</c:v>
                </c:pt>
                <c:pt idx="634">
                  <c:v>5.907411883660646E-2</c:v>
                </c:pt>
                <c:pt idx="635">
                  <c:v>4.8140320021414391E-3</c:v>
                </c:pt>
                <c:pt idx="636">
                  <c:v>0</c:v>
                </c:pt>
                <c:pt idx="637">
                  <c:v>7.7124676262434411E-2</c:v>
                </c:pt>
                <c:pt idx="638">
                  <c:v>2.605140805532816E-2</c:v>
                </c:pt>
                <c:pt idx="639">
                  <c:v>-4.2620913620834396E-3</c:v>
                </c:pt>
                <c:pt idx="640">
                  <c:v>3.5313640560136077E-2</c:v>
                </c:pt>
                <c:pt idx="641">
                  <c:v>0.10103815398732895</c:v>
                </c:pt>
                <c:pt idx="642">
                  <c:v>1.2213565869662792E-2</c:v>
                </c:pt>
                <c:pt idx="643">
                  <c:v>0</c:v>
                </c:pt>
                <c:pt idx="644">
                  <c:v>2.867833906037983E-2</c:v>
                </c:pt>
                <c:pt idx="645">
                  <c:v>-7.0564423320107475E-3</c:v>
                </c:pt>
                <c:pt idx="646">
                  <c:v>2.1839993083159683E-2</c:v>
                </c:pt>
                <c:pt idx="647">
                  <c:v>2.5578062250007194E-2</c:v>
                </c:pt>
                <c:pt idx="648">
                  <c:v>-1.6304386108093774E-2</c:v>
                </c:pt>
                <c:pt idx="649">
                  <c:v>6.8841275353576092E-3</c:v>
                </c:pt>
                <c:pt idx="650">
                  <c:v>0</c:v>
                </c:pt>
                <c:pt idx="651">
                  <c:v>1.2888244350293008E-3</c:v>
                </c:pt>
                <c:pt idx="652">
                  <c:v>-9.2140290485276301E-3</c:v>
                </c:pt>
                <c:pt idx="653">
                  <c:v>2.4286928253712623E-2</c:v>
                </c:pt>
                <c:pt idx="654">
                  <c:v>5.4956253265428696E-3</c:v>
                </c:pt>
                <c:pt idx="655">
                  <c:v>9.1580127323872516E-3</c:v>
                </c:pt>
                <c:pt idx="656">
                  <c:v>3.2424422253820182E-2</c:v>
                </c:pt>
                <c:pt idx="657">
                  <c:v>0</c:v>
                </c:pt>
                <c:pt idx="658">
                  <c:v>-3.9719555449159866E-2</c:v>
                </c:pt>
                <c:pt idx="659">
                  <c:v>3.7780247283610131E-2</c:v>
                </c:pt>
                <c:pt idx="660">
                  <c:v>5.2344827650498416E-3</c:v>
                </c:pt>
                <c:pt idx="661">
                  <c:v>-1.3593130794690411E-2</c:v>
                </c:pt>
                <c:pt idx="662">
                  <c:v>-4.4916460319680057E-3</c:v>
                </c:pt>
                <c:pt idx="663">
                  <c:v>2.5814267542857476E-2</c:v>
                </c:pt>
                <c:pt idx="664">
                  <c:v>0</c:v>
                </c:pt>
                <c:pt idx="665">
                  <c:v>-4.7400372749220746E-3</c:v>
                </c:pt>
                <c:pt idx="666">
                  <c:v>5.0313921295556646E-2</c:v>
                </c:pt>
                <c:pt idx="667">
                  <c:v>2.4684577157716416E-2</c:v>
                </c:pt>
                <c:pt idx="668">
                  <c:v>2.7778520572171329E-2</c:v>
                </c:pt>
                <c:pt idx="669">
                  <c:v>-2.1903901404243156E-2</c:v>
                </c:pt>
                <c:pt idx="670">
                  <c:v>3.010850995699987E-2</c:v>
                </c:pt>
                <c:pt idx="671">
                  <c:v>0</c:v>
                </c:pt>
                <c:pt idx="672">
                  <c:v>1.9032595493930073E-2</c:v>
                </c:pt>
                <c:pt idx="673">
                  <c:v>5.8934365330169972E-4</c:v>
                </c:pt>
                <c:pt idx="674">
                  <c:v>3.4837143776242981E-2</c:v>
                </c:pt>
                <c:pt idx="675">
                  <c:v>2.284239272361737E-2</c:v>
                </c:pt>
                <c:pt idx="676">
                  <c:v>2.5987016836003157E-2</c:v>
                </c:pt>
                <c:pt idx="677">
                  <c:v>2.2670413679751335E-2</c:v>
                </c:pt>
                <c:pt idx="678">
                  <c:v>0</c:v>
                </c:pt>
                <c:pt idx="679">
                  <c:v>3.757011219989978E-2</c:v>
                </c:pt>
                <c:pt idx="680">
                  <c:v>5.7760613830856386E-3</c:v>
                </c:pt>
                <c:pt idx="681">
                  <c:v>4.1588681282702031E-2</c:v>
                </c:pt>
                <c:pt idx="682">
                  <c:v>-3.5055337763001652E-5</c:v>
                </c:pt>
                <c:pt idx="683">
                  <c:v>1.0723031544450087E-2</c:v>
                </c:pt>
                <c:pt idx="684">
                  <c:v>2.2806884737099367E-2</c:v>
                </c:pt>
                <c:pt idx="685">
                  <c:v>0</c:v>
                </c:pt>
                <c:pt idx="686">
                  <c:v>6.470892058050441E-3</c:v>
                </c:pt>
                <c:pt idx="687">
                  <c:v>-1.1167024654500477E-3</c:v>
                </c:pt>
                <c:pt idx="688">
                  <c:v>1.2218093651591938E-2</c:v>
                </c:pt>
                <c:pt idx="689">
                  <c:v>3.7153125916127437E-3</c:v>
                </c:pt>
                <c:pt idx="690">
                  <c:v>4.7041443819921216E-2</c:v>
                </c:pt>
                <c:pt idx="691">
                  <c:v>2.6265818308842014E-2</c:v>
                </c:pt>
                <c:pt idx="692">
                  <c:v>0</c:v>
                </c:pt>
                <c:pt idx="693">
                  <c:v>2.2699380919886322E-2</c:v>
                </c:pt>
                <c:pt idx="694">
                  <c:v>-3.6623007415342549E-3</c:v>
                </c:pt>
                <c:pt idx="695">
                  <c:v>5.0360493886547723E-2</c:v>
                </c:pt>
                <c:pt idx="696">
                  <c:v>-1.088498720883754E-2</c:v>
                </c:pt>
                <c:pt idx="697">
                  <c:v>7.787924793834596E-3</c:v>
                </c:pt>
                <c:pt idx="698">
                  <c:v>2.3058147693716179E-2</c:v>
                </c:pt>
              </c:numCache>
            </c:numRef>
          </c:xVal>
          <c:yVal>
            <c:numRef>
              <c:f>Regression!$C$27:$C$725</c:f>
              <c:numCache>
                <c:formatCode>General</c:formatCode>
                <c:ptCount val="699"/>
                <c:pt idx="0">
                  <c:v>3.2028127145335879E-3</c:v>
                </c:pt>
                <c:pt idx="1">
                  <c:v>-5.8431471701541919E-3</c:v>
                </c:pt>
                <c:pt idx="2">
                  <c:v>-5.7854528015737214E-3</c:v>
                </c:pt>
                <c:pt idx="3">
                  <c:v>-8.1620012302898223E-3</c:v>
                </c:pt>
                <c:pt idx="4">
                  <c:v>-1.4718540122714975E-3</c:v>
                </c:pt>
                <c:pt idx="5">
                  <c:v>-2.1271127220066875E-3</c:v>
                </c:pt>
                <c:pt idx="6">
                  <c:v>0</c:v>
                </c:pt>
                <c:pt idx="7">
                  <c:v>-1.6156895298326398E-3</c:v>
                </c:pt>
                <c:pt idx="8">
                  <c:v>-3.7121173868645552E-3</c:v>
                </c:pt>
                <c:pt idx="9">
                  <c:v>8.6644681179093839E-4</c:v>
                </c:pt>
                <c:pt idx="10">
                  <c:v>-1.8500290757199308E-3</c:v>
                </c:pt>
                <c:pt idx="11">
                  <c:v>-1.3986175078482804E-3</c:v>
                </c:pt>
                <c:pt idx="12">
                  <c:v>-2.39237656572778E-3</c:v>
                </c:pt>
                <c:pt idx="13">
                  <c:v>0</c:v>
                </c:pt>
                <c:pt idx="14">
                  <c:v>3.5875563603852273E-5</c:v>
                </c:pt>
                <c:pt idx="15">
                  <c:v>-2.0248532627402928E-2</c:v>
                </c:pt>
                <c:pt idx="16">
                  <c:v>-5.4109425807531628E-3</c:v>
                </c:pt>
                <c:pt idx="17">
                  <c:v>-2.3863552460602823E-2</c:v>
                </c:pt>
                <c:pt idx="18">
                  <c:v>-2.8660331751778369E-2</c:v>
                </c:pt>
                <c:pt idx="19">
                  <c:v>-2.4332873111053588E-2</c:v>
                </c:pt>
                <c:pt idx="20">
                  <c:v>0</c:v>
                </c:pt>
                <c:pt idx="21">
                  <c:v>1.7243250423083473E-2</c:v>
                </c:pt>
                <c:pt idx="22">
                  <c:v>-1.2780733755468281E-2</c:v>
                </c:pt>
                <c:pt idx="23">
                  <c:v>-1.6459447685162148E-2</c:v>
                </c:pt>
                <c:pt idx="24">
                  <c:v>-4.3900544726797101E-2</c:v>
                </c:pt>
                <c:pt idx="25">
                  <c:v>3.4456243253683488E-2</c:v>
                </c:pt>
                <c:pt idx="26">
                  <c:v>-2.4305315979685251E-2</c:v>
                </c:pt>
                <c:pt idx="27">
                  <c:v>0</c:v>
                </c:pt>
                <c:pt idx="28">
                  <c:v>3.7250664643602859E-3</c:v>
                </c:pt>
                <c:pt idx="29">
                  <c:v>-2.7667025127450706E-3</c:v>
                </c:pt>
                <c:pt idx="30">
                  <c:v>4.010694011773697E-3</c:v>
                </c:pt>
                <c:pt idx="31">
                  <c:v>3.8871527521062675E-2</c:v>
                </c:pt>
                <c:pt idx="32">
                  <c:v>-7.5695459372986107E-3</c:v>
                </c:pt>
                <c:pt idx="33">
                  <c:v>-1.0367640530053662E-2</c:v>
                </c:pt>
                <c:pt idx="34">
                  <c:v>0</c:v>
                </c:pt>
                <c:pt idx="35">
                  <c:v>-3.0818940451012029E-2</c:v>
                </c:pt>
                <c:pt idx="36">
                  <c:v>-1.4868322424623147E-2</c:v>
                </c:pt>
                <c:pt idx="37">
                  <c:v>2.4711424729022727E-2</c:v>
                </c:pt>
                <c:pt idx="38">
                  <c:v>-1.5192650090495863E-2</c:v>
                </c:pt>
                <c:pt idx="39">
                  <c:v>-0.10080415872699666</c:v>
                </c:pt>
                <c:pt idx="40">
                  <c:v>1.1492973789484145E-2</c:v>
                </c:pt>
                <c:pt idx="41">
                  <c:v>0</c:v>
                </c:pt>
                <c:pt idx="42">
                  <c:v>-1.0290566388056518E-2</c:v>
                </c:pt>
                <c:pt idx="43">
                  <c:v>4.8695083765853738E-3</c:v>
                </c:pt>
                <c:pt idx="44">
                  <c:v>-5.5029951960337536E-3</c:v>
                </c:pt>
                <c:pt idx="45">
                  <c:v>-1.0190376138853789E-2</c:v>
                </c:pt>
                <c:pt idx="46">
                  <c:v>4.6994727272921255E-4</c:v>
                </c:pt>
                <c:pt idx="47">
                  <c:v>1.0901879778627666E-2</c:v>
                </c:pt>
                <c:pt idx="48">
                  <c:v>0</c:v>
                </c:pt>
                <c:pt idx="49">
                  <c:v>-4.7071142546301608E-3</c:v>
                </c:pt>
                <c:pt idx="50">
                  <c:v>1.8979702603495501E-2</c:v>
                </c:pt>
                <c:pt idx="51">
                  <c:v>-1.0030137839499404E-2</c:v>
                </c:pt>
                <c:pt idx="52">
                  <c:v>-8.9108428200074252E-3</c:v>
                </c:pt>
                <c:pt idx="53">
                  <c:v>-1.1819259021975271E-3</c:v>
                </c:pt>
                <c:pt idx="54">
                  <c:v>1.1019061937281763E-2</c:v>
                </c:pt>
                <c:pt idx="55">
                  <c:v>0</c:v>
                </c:pt>
                <c:pt idx="56">
                  <c:v>-1.633910603790012E-2</c:v>
                </c:pt>
                <c:pt idx="57">
                  <c:v>2.4941674061857207E-2</c:v>
                </c:pt>
                <c:pt idx="58">
                  <c:v>-2.3780462902856882E-2</c:v>
                </c:pt>
                <c:pt idx="59">
                  <c:v>-5.3024459717691201E-2</c:v>
                </c:pt>
                <c:pt idx="60">
                  <c:v>9.0213014600830296E-3</c:v>
                </c:pt>
                <c:pt idx="61">
                  <c:v>1.4429045972368888E-2</c:v>
                </c:pt>
                <c:pt idx="62">
                  <c:v>0</c:v>
                </c:pt>
                <c:pt idx="63">
                  <c:v>-2.0228783640510891E-2</c:v>
                </c:pt>
                <c:pt idx="64">
                  <c:v>3.5218984463231955E-2</c:v>
                </c:pt>
                <c:pt idx="65">
                  <c:v>-5.3032134306251911E-3</c:v>
                </c:pt>
                <c:pt idx="66">
                  <c:v>6.3555139671623677E-3</c:v>
                </c:pt>
                <c:pt idx="67">
                  <c:v>-3.3235560687411035E-2</c:v>
                </c:pt>
                <c:pt idx="68">
                  <c:v>-1.9606786459025125E-3</c:v>
                </c:pt>
                <c:pt idx="69">
                  <c:v>0</c:v>
                </c:pt>
                <c:pt idx="70">
                  <c:v>-1.1821586751830673E-2</c:v>
                </c:pt>
                <c:pt idx="71">
                  <c:v>3.5354984488585395E-3</c:v>
                </c:pt>
                <c:pt idx="72">
                  <c:v>-1.3738218000951572E-2</c:v>
                </c:pt>
                <c:pt idx="73">
                  <c:v>-5.1295341922644386E-2</c:v>
                </c:pt>
                <c:pt idx="74">
                  <c:v>-4.2530559855587818E-2</c:v>
                </c:pt>
                <c:pt idx="75">
                  <c:v>-1.5750145986469E-2</c:v>
                </c:pt>
                <c:pt idx="76">
                  <c:v>0</c:v>
                </c:pt>
                <c:pt idx="77">
                  <c:v>2.3687899749861036E-2</c:v>
                </c:pt>
                <c:pt idx="78">
                  <c:v>-3.2587748069429281E-2</c:v>
                </c:pt>
                <c:pt idx="79">
                  <c:v>2.068464388915504E-2</c:v>
                </c:pt>
                <c:pt idx="80">
                  <c:v>4.2000166763985656E-3</c:v>
                </c:pt>
                <c:pt idx="81">
                  <c:v>2.1602466347142288E-2</c:v>
                </c:pt>
                <c:pt idx="82">
                  <c:v>-2.711723883257651E-2</c:v>
                </c:pt>
                <c:pt idx="83">
                  <c:v>0</c:v>
                </c:pt>
                <c:pt idx="84">
                  <c:v>-1.1020156280095641E-2</c:v>
                </c:pt>
                <c:pt idx="85">
                  <c:v>1.9088990467029845E-2</c:v>
                </c:pt>
                <c:pt idx="86">
                  <c:v>5.5830449332144386E-3</c:v>
                </c:pt>
                <c:pt idx="87">
                  <c:v>-1.068952719385914E-2</c:v>
                </c:pt>
                <c:pt idx="88">
                  <c:v>2.2023006532466954E-2</c:v>
                </c:pt>
                <c:pt idx="89">
                  <c:v>-2.3092417980004411E-2</c:v>
                </c:pt>
                <c:pt idx="90">
                  <c:v>0</c:v>
                </c:pt>
                <c:pt idx="91">
                  <c:v>4.7605062622923001E-3</c:v>
                </c:pt>
                <c:pt idx="92">
                  <c:v>2.0136781084719915E-2</c:v>
                </c:pt>
                <c:pt idx="93">
                  <c:v>3.3483652746349821E-3</c:v>
                </c:pt>
                <c:pt idx="94">
                  <c:v>2.983349497442285E-4</c:v>
                </c:pt>
                <c:pt idx="95">
                  <c:v>2.8219264624998637E-4</c:v>
                </c:pt>
                <c:pt idx="96">
                  <c:v>1.462300347368454E-2</c:v>
                </c:pt>
                <c:pt idx="97">
                  <c:v>0</c:v>
                </c:pt>
                <c:pt idx="98">
                  <c:v>-6.6487296301624612E-4</c:v>
                </c:pt>
                <c:pt idx="99">
                  <c:v>-1.229601565913277E-3</c:v>
                </c:pt>
                <c:pt idx="100">
                  <c:v>-2.5537272525110234E-3</c:v>
                </c:pt>
                <c:pt idx="101">
                  <c:v>6.600600137948812E-3</c:v>
                </c:pt>
                <c:pt idx="102">
                  <c:v>-2.4670208806799676E-3</c:v>
                </c:pt>
                <c:pt idx="103">
                  <c:v>-1.6246990571411697E-3</c:v>
                </c:pt>
                <c:pt idx="104">
                  <c:v>0</c:v>
                </c:pt>
                <c:pt idx="105">
                  <c:v>1.5805662266139833E-3</c:v>
                </c:pt>
                <c:pt idx="106">
                  <c:v>3.6967410821515212E-3</c:v>
                </c:pt>
                <c:pt idx="107">
                  <c:v>-9.0589105608273809E-4</c:v>
                </c:pt>
                <c:pt idx="108">
                  <c:v>-7.847992159941107E-4</c:v>
                </c:pt>
                <c:pt idx="109">
                  <c:v>3.6014205246266864E-3</c:v>
                </c:pt>
                <c:pt idx="110">
                  <c:v>-8.0142315558069579E-3</c:v>
                </c:pt>
                <c:pt idx="111">
                  <c:v>0</c:v>
                </c:pt>
                <c:pt idx="112">
                  <c:v>-5.290008815013578E-3</c:v>
                </c:pt>
                <c:pt idx="113">
                  <c:v>-8.4087689819353217E-3</c:v>
                </c:pt>
                <c:pt idx="114">
                  <c:v>4.5734824862745218E-3</c:v>
                </c:pt>
                <c:pt idx="115">
                  <c:v>-6.3912358593299322E-5</c:v>
                </c:pt>
                <c:pt idx="116">
                  <c:v>-8.4548578710113057E-4</c:v>
                </c:pt>
                <c:pt idx="117">
                  <c:v>-9.9529855122463973E-3</c:v>
                </c:pt>
                <c:pt idx="118">
                  <c:v>0</c:v>
                </c:pt>
                <c:pt idx="119">
                  <c:v>9.9199597375027385E-6</c:v>
                </c:pt>
                <c:pt idx="120">
                  <c:v>-2.0082512367319534E-3</c:v>
                </c:pt>
                <c:pt idx="121">
                  <c:v>2.5054333945096E-3</c:v>
                </c:pt>
                <c:pt idx="122">
                  <c:v>-6.6138402593848133E-3</c:v>
                </c:pt>
                <c:pt idx="123">
                  <c:v>-4.3957222580268043E-3</c:v>
                </c:pt>
                <c:pt idx="124">
                  <c:v>-3.1989772080749461E-4</c:v>
                </c:pt>
                <c:pt idx="125">
                  <c:v>0</c:v>
                </c:pt>
                <c:pt idx="126">
                  <c:v>-1.1017676227619295E-2</c:v>
                </c:pt>
                <c:pt idx="127">
                  <c:v>-1.0914916165926537E-3</c:v>
                </c:pt>
                <c:pt idx="128">
                  <c:v>1.4296325646059947E-2</c:v>
                </c:pt>
                <c:pt idx="129">
                  <c:v>-4.8486328376029595E-3</c:v>
                </c:pt>
                <c:pt idx="130">
                  <c:v>2.3824344760043026E-2</c:v>
                </c:pt>
                <c:pt idx="131">
                  <c:v>2.1375008083329483E-2</c:v>
                </c:pt>
                <c:pt idx="132">
                  <c:v>0</c:v>
                </c:pt>
                <c:pt idx="133">
                  <c:v>1.284714440573325E-2</c:v>
                </c:pt>
                <c:pt idx="134">
                  <c:v>5.3101212120318401E-3</c:v>
                </c:pt>
                <c:pt idx="135">
                  <c:v>1.6709312339030391E-2</c:v>
                </c:pt>
                <c:pt idx="136">
                  <c:v>-1.0992309246455362E-2</c:v>
                </c:pt>
                <c:pt idx="137">
                  <c:v>2.9681595134869149E-2</c:v>
                </c:pt>
                <c:pt idx="138">
                  <c:v>9.5414996180020629E-3</c:v>
                </c:pt>
                <c:pt idx="139">
                  <c:v>0</c:v>
                </c:pt>
                <c:pt idx="140">
                  <c:v>-1.0154410505069164E-2</c:v>
                </c:pt>
                <c:pt idx="141">
                  <c:v>-2.0289303373078455E-2</c:v>
                </c:pt>
                <c:pt idx="142">
                  <c:v>2.230490951648198E-2</c:v>
                </c:pt>
                <c:pt idx="143">
                  <c:v>-9.888766989952575E-3</c:v>
                </c:pt>
                <c:pt idx="144">
                  <c:v>-2.8761091505122773E-2</c:v>
                </c:pt>
                <c:pt idx="145">
                  <c:v>-2.7830956476380345E-2</c:v>
                </c:pt>
                <c:pt idx="146">
                  <c:v>0</c:v>
                </c:pt>
                <c:pt idx="147">
                  <c:v>1.9607499884649885E-2</c:v>
                </c:pt>
                <c:pt idx="148">
                  <c:v>-8.0697229234142753E-4</c:v>
                </c:pt>
                <c:pt idx="149">
                  <c:v>2.4634689354210474E-3</c:v>
                </c:pt>
                <c:pt idx="150">
                  <c:v>2.3470371780016541E-2</c:v>
                </c:pt>
                <c:pt idx="151">
                  <c:v>5.7250460260652083E-4</c:v>
                </c:pt>
                <c:pt idx="152">
                  <c:v>-3.3954214477344025E-3</c:v>
                </c:pt>
                <c:pt idx="153">
                  <c:v>0</c:v>
                </c:pt>
                <c:pt idx="154">
                  <c:v>3.6169309591315693E-3</c:v>
                </c:pt>
                <c:pt idx="155">
                  <c:v>2.5336804828273583E-2</c:v>
                </c:pt>
                <c:pt idx="156">
                  <c:v>-9.6809246098621213E-3</c:v>
                </c:pt>
                <c:pt idx="157">
                  <c:v>-1.0109236854861141E-2</c:v>
                </c:pt>
                <c:pt idx="158">
                  <c:v>-7.7089637015301171E-3</c:v>
                </c:pt>
                <c:pt idx="159">
                  <c:v>2.9493663556423668E-3</c:v>
                </c:pt>
                <c:pt idx="160">
                  <c:v>0</c:v>
                </c:pt>
                <c:pt idx="161">
                  <c:v>-8.192271346133399E-3</c:v>
                </c:pt>
                <c:pt idx="162">
                  <c:v>-2.3051025279305064E-2</c:v>
                </c:pt>
                <c:pt idx="163">
                  <c:v>-6.071341268032362E-3</c:v>
                </c:pt>
                <c:pt idx="164">
                  <c:v>2.8331767001723383E-2</c:v>
                </c:pt>
                <c:pt idx="165">
                  <c:v>-3.686086225182772E-2</c:v>
                </c:pt>
                <c:pt idx="166">
                  <c:v>-4.9400898545909509E-3</c:v>
                </c:pt>
                <c:pt idx="167">
                  <c:v>0</c:v>
                </c:pt>
                <c:pt idx="168">
                  <c:v>-2.9739016328938824E-3</c:v>
                </c:pt>
                <c:pt idx="169">
                  <c:v>4.9702580401317599E-3</c:v>
                </c:pt>
                <c:pt idx="170">
                  <c:v>-7.3408845082656203E-3</c:v>
                </c:pt>
                <c:pt idx="171">
                  <c:v>-1.8226369114704415E-3</c:v>
                </c:pt>
                <c:pt idx="172">
                  <c:v>4.412018056373041E-3</c:v>
                </c:pt>
                <c:pt idx="173">
                  <c:v>-9.3770068985036432E-3</c:v>
                </c:pt>
                <c:pt idx="174">
                  <c:v>0</c:v>
                </c:pt>
                <c:pt idx="175">
                  <c:v>-1.2586469683170888E-3</c:v>
                </c:pt>
                <c:pt idx="176">
                  <c:v>8.5984259111159911E-4</c:v>
                </c:pt>
                <c:pt idx="177">
                  <c:v>-2.350450656748531E-3</c:v>
                </c:pt>
                <c:pt idx="178">
                  <c:v>-1.2313488248012127E-3</c:v>
                </c:pt>
                <c:pt idx="179">
                  <c:v>1.9995176944175401E-3</c:v>
                </c:pt>
                <c:pt idx="180">
                  <c:v>-1.5391273290093778E-3</c:v>
                </c:pt>
                <c:pt idx="181">
                  <c:v>0</c:v>
                </c:pt>
                <c:pt idx="182">
                  <c:v>1.5632226467474114E-2</c:v>
                </c:pt>
                <c:pt idx="183">
                  <c:v>1.3380009879958518E-2</c:v>
                </c:pt>
                <c:pt idx="184">
                  <c:v>7.2425744573747456E-3</c:v>
                </c:pt>
                <c:pt idx="185">
                  <c:v>-2.6957293394017985E-2</c:v>
                </c:pt>
                <c:pt idx="186">
                  <c:v>-1.7099762439795722E-2</c:v>
                </c:pt>
                <c:pt idx="187">
                  <c:v>1.6698858355129565E-2</c:v>
                </c:pt>
                <c:pt idx="188">
                  <c:v>0</c:v>
                </c:pt>
                <c:pt idx="189">
                  <c:v>1.8264399638419394E-2</c:v>
                </c:pt>
                <c:pt idx="190">
                  <c:v>5.2328165676672183E-3</c:v>
                </c:pt>
                <c:pt idx="191">
                  <c:v>1.1784016298225827E-2</c:v>
                </c:pt>
                <c:pt idx="192">
                  <c:v>2.2525539561502293E-2</c:v>
                </c:pt>
                <c:pt idx="193">
                  <c:v>-2.5051871642874639E-2</c:v>
                </c:pt>
                <c:pt idx="194">
                  <c:v>-2.4386685942403626E-2</c:v>
                </c:pt>
                <c:pt idx="195">
                  <c:v>0</c:v>
                </c:pt>
                <c:pt idx="196">
                  <c:v>1.5836939252702034E-2</c:v>
                </c:pt>
                <c:pt idx="197">
                  <c:v>9.233097512698173E-3</c:v>
                </c:pt>
                <c:pt idx="198">
                  <c:v>3.3744879799811993E-3</c:v>
                </c:pt>
                <c:pt idx="199">
                  <c:v>8.3973052201476907E-3</c:v>
                </c:pt>
                <c:pt idx="200">
                  <c:v>-3.0896214686165477E-2</c:v>
                </c:pt>
                <c:pt idx="201">
                  <c:v>2.4003038834207537E-2</c:v>
                </c:pt>
                <c:pt idx="202">
                  <c:v>0</c:v>
                </c:pt>
                <c:pt idx="203">
                  <c:v>3.6973748484009734E-3</c:v>
                </c:pt>
                <c:pt idx="204">
                  <c:v>1.7436098183265698E-4</c:v>
                </c:pt>
                <c:pt idx="205">
                  <c:v>-5.1388280131710838E-3</c:v>
                </c:pt>
                <c:pt idx="206">
                  <c:v>6.7621766665471403E-3</c:v>
                </c:pt>
                <c:pt idx="207">
                  <c:v>-2.5924475570281699E-2</c:v>
                </c:pt>
                <c:pt idx="208">
                  <c:v>-9.1155340958546452E-3</c:v>
                </c:pt>
                <c:pt idx="209">
                  <c:v>0</c:v>
                </c:pt>
                <c:pt idx="210">
                  <c:v>3.4134075770389052E-3</c:v>
                </c:pt>
                <c:pt idx="211">
                  <c:v>9.3197156774239044E-3</c:v>
                </c:pt>
                <c:pt idx="212">
                  <c:v>-2.0398558871149046E-2</c:v>
                </c:pt>
                <c:pt idx="213">
                  <c:v>-1.3167446995185858E-2</c:v>
                </c:pt>
                <c:pt idx="214">
                  <c:v>1.3399955667000363E-2</c:v>
                </c:pt>
                <c:pt idx="215">
                  <c:v>-3.4140259217248392E-2</c:v>
                </c:pt>
                <c:pt idx="216">
                  <c:v>0</c:v>
                </c:pt>
                <c:pt idx="217">
                  <c:v>-2.5894719158737218E-3</c:v>
                </c:pt>
                <c:pt idx="218">
                  <c:v>1.5924059483973015E-3</c:v>
                </c:pt>
                <c:pt idx="219">
                  <c:v>2.9504931420268835E-2</c:v>
                </c:pt>
                <c:pt idx="220">
                  <c:v>1.5471627729011488E-2</c:v>
                </c:pt>
                <c:pt idx="221">
                  <c:v>-1.3529727856610154E-4</c:v>
                </c:pt>
                <c:pt idx="222">
                  <c:v>-2.4164161850724186E-3</c:v>
                </c:pt>
                <c:pt idx="223">
                  <c:v>0</c:v>
                </c:pt>
                <c:pt idx="224">
                  <c:v>2.4628919410587232E-3</c:v>
                </c:pt>
                <c:pt idx="225">
                  <c:v>1.5525296020576899E-2</c:v>
                </c:pt>
                <c:pt idx="226">
                  <c:v>3.5679668151930896E-2</c:v>
                </c:pt>
                <c:pt idx="227">
                  <c:v>1.1732014891148048E-2</c:v>
                </c:pt>
                <c:pt idx="228">
                  <c:v>1.728695797948164E-2</c:v>
                </c:pt>
                <c:pt idx="229">
                  <c:v>-2.4128280483045005E-2</c:v>
                </c:pt>
                <c:pt idx="230">
                  <c:v>0</c:v>
                </c:pt>
                <c:pt idx="231">
                  <c:v>8.5684601125814597E-3</c:v>
                </c:pt>
                <c:pt idx="232">
                  <c:v>-4.4116863877530429E-3</c:v>
                </c:pt>
                <c:pt idx="233">
                  <c:v>-2.7500111351448829E-2</c:v>
                </c:pt>
                <c:pt idx="234">
                  <c:v>-2.8619518632733799E-2</c:v>
                </c:pt>
                <c:pt idx="235">
                  <c:v>-2.6272103111030769E-2</c:v>
                </c:pt>
                <c:pt idx="236">
                  <c:v>2.9028932529254245E-2</c:v>
                </c:pt>
                <c:pt idx="237">
                  <c:v>0</c:v>
                </c:pt>
                <c:pt idx="238">
                  <c:v>4.7352845180070012E-2</c:v>
                </c:pt>
                <c:pt idx="239">
                  <c:v>-4.5762912121688773E-2</c:v>
                </c:pt>
                <c:pt idx="240">
                  <c:v>5.9470797186962993E-2</c:v>
                </c:pt>
                <c:pt idx="241">
                  <c:v>-1.6938755605421722E-3</c:v>
                </c:pt>
                <c:pt idx="242">
                  <c:v>-6.6411632502080487E-2</c:v>
                </c:pt>
                <c:pt idx="243">
                  <c:v>6.0905730447486425E-3</c:v>
                </c:pt>
                <c:pt idx="244">
                  <c:v>0</c:v>
                </c:pt>
                <c:pt idx="245">
                  <c:v>6.5835099324808482E-3</c:v>
                </c:pt>
                <c:pt idx="246">
                  <c:v>-6.9849204580798322E-3</c:v>
                </c:pt>
                <c:pt idx="247">
                  <c:v>-2.0882567800266153E-2</c:v>
                </c:pt>
                <c:pt idx="248">
                  <c:v>-2.2668070873253822E-2</c:v>
                </c:pt>
                <c:pt idx="249">
                  <c:v>-7.9835321355182422E-3</c:v>
                </c:pt>
                <c:pt idx="250">
                  <c:v>1.4526805735610906E-2</c:v>
                </c:pt>
                <c:pt idx="251">
                  <c:v>0</c:v>
                </c:pt>
                <c:pt idx="252">
                  <c:v>-1.9998308512256249E-3</c:v>
                </c:pt>
                <c:pt idx="253">
                  <c:v>2.272700125319303E-3</c:v>
                </c:pt>
                <c:pt idx="254">
                  <c:v>2.3092167953605663E-3</c:v>
                </c:pt>
                <c:pt idx="255">
                  <c:v>4.8988080920945413E-3</c:v>
                </c:pt>
                <c:pt idx="256">
                  <c:v>1.3308585995707217E-3</c:v>
                </c:pt>
                <c:pt idx="257">
                  <c:v>-1.4898114609794252E-3</c:v>
                </c:pt>
                <c:pt idx="258">
                  <c:v>0</c:v>
                </c:pt>
                <c:pt idx="259">
                  <c:v>-7.975933688522981E-3</c:v>
                </c:pt>
                <c:pt idx="260">
                  <c:v>3.9300148846417946E-3</c:v>
                </c:pt>
                <c:pt idx="261">
                  <c:v>2.3390956077835876E-3</c:v>
                </c:pt>
                <c:pt idx="262">
                  <c:v>-4.8646549454114648E-3</c:v>
                </c:pt>
                <c:pt idx="263">
                  <c:v>-4.4145316816679393E-4</c:v>
                </c:pt>
                <c:pt idx="264">
                  <c:v>-4.7220787510181923E-3</c:v>
                </c:pt>
                <c:pt idx="265">
                  <c:v>0</c:v>
                </c:pt>
                <c:pt idx="266">
                  <c:v>2.8203273334924735E-2</c:v>
                </c:pt>
                <c:pt idx="267">
                  <c:v>-4.8977428267471673E-3</c:v>
                </c:pt>
                <c:pt idx="268">
                  <c:v>3.890836969966411E-4</c:v>
                </c:pt>
                <c:pt idx="269">
                  <c:v>4.2495357145686304E-3</c:v>
                </c:pt>
                <c:pt idx="270">
                  <c:v>-1.1284947926866089E-2</c:v>
                </c:pt>
                <c:pt idx="271">
                  <c:v>-1.1219203644979973E-2</c:v>
                </c:pt>
                <c:pt idx="272">
                  <c:v>0</c:v>
                </c:pt>
                <c:pt idx="273">
                  <c:v>-4.1872082883776612E-2</c:v>
                </c:pt>
                <c:pt idx="274">
                  <c:v>-3.691487739326863E-3</c:v>
                </c:pt>
                <c:pt idx="275">
                  <c:v>-4.2451799586249936E-2</c:v>
                </c:pt>
                <c:pt idx="276">
                  <c:v>-1.8371095419636427E-2</c:v>
                </c:pt>
                <c:pt idx="277">
                  <c:v>-1.7565495944839703E-2</c:v>
                </c:pt>
                <c:pt idx="278">
                  <c:v>-2.421475749822944E-2</c:v>
                </c:pt>
                <c:pt idx="279">
                  <c:v>0</c:v>
                </c:pt>
                <c:pt idx="280">
                  <c:v>4.4246401852717193E-2</c:v>
                </c:pt>
                <c:pt idx="281">
                  <c:v>-2.1592243319053248E-3</c:v>
                </c:pt>
                <c:pt idx="282">
                  <c:v>5.104359138589103E-3</c:v>
                </c:pt>
                <c:pt idx="283">
                  <c:v>-1.7251273558160737E-2</c:v>
                </c:pt>
                <c:pt idx="284">
                  <c:v>-1.4138555522493748E-2</c:v>
                </c:pt>
                <c:pt idx="285">
                  <c:v>8.2445605139067363E-3</c:v>
                </c:pt>
                <c:pt idx="286">
                  <c:v>0</c:v>
                </c:pt>
                <c:pt idx="287">
                  <c:v>-1.0335268167361564E-2</c:v>
                </c:pt>
                <c:pt idx="288">
                  <c:v>-1.3436480499066221E-2</c:v>
                </c:pt>
                <c:pt idx="289">
                  <c:v>-2.7734114987969107E-2</c:v>
                </c:pt>
                <c:pt idx="290">
                  <c:v>-2.3245072335601129E-2</c:v>
                </c:pt>
                <c:pt idx="291">
                  <c:v>-2.5198080419123726E-2</c:v>
                </c:pt>
                <c:pt idx="292">
                  <c:v>-1.3934731147817967E-2</c:v>
                </c:pt>
                <c:pt idx="293">
                  <c:v>0</c:v>
                </c:pt>
                <c:pt idx="294">
                  <c:v>-9.0051480337715933E-4</c:v>
                </c:pt>
                <c:pt idx="295">
                  <c:v>2.8383597823907454E-3</c:v>
                </c:pt>
                <c:pt idx="296">
                  <c:v>-4.7260157059002238E-3</c:v>
                </c:pt>
                <c:pt idx="297">
                  <c:v>1.7941196866275485E-3</c:v>
                </c:pt>
                <c:pt idx="298">
                  <c:v>-3.1926031529862387E-3</c:v>
                </c:pt>
                <c:pt idx="299">
                  <c:v>-5.4197666545666677E-3</c:v>
                </c:pt>
                <c:pt idx="300">
                  <c:v>0</c:v>
                </c:pt>
                <c:pt idx="301">
                  <c:v>-5.076941773823459E-3</c:v>
                </c:pt>
                <c:pt idx="302">
                  <c:v>6.1171533067692473E-3</c:v>
                </c:pt>
                <c:pt idx="303">
                  <c:v>-2.4123331406257689E-3</c:v>
                </c:pt>
                <c:pt idx="304">
                  <c:v>-9.8613758727095924E-3</c:v>
                </c:pt>
                <c:pt idx="305">
                  <c:v>1.0490614717781961E-2</c:v>
                </c:pt>
                <c:pt idx="306">
                  <c:v>-5.4855086934143204E-4</c:v>
                </c:pt>
                <c:pt idx="307">
                  <c:v>0</c:v>
                </c:pt>
                <c:pt idx="308">
                  <c:v>-1.3302996969153779E-3</c:v>
                </c:pt>
                <c:pt idx="309">
                  <c:v>-5.5317233472449052E-3</c:v>
                </c:pt>
                <c:pt idx="310">
                  <c:v>-2.2752949537380249E-2</c:v>
                </c:pt>
                <c:pt idx="311">
                  <c:v>2.2112591816080586E-2</c:v>
                </c:pt>
                <c:pt idx="312">
                  <c:v>-7.9361075358670985E-3</c:v>
                </c:pt>
                <c:pt idx="313">
                  <c:v>1.8751440349134375E-2</c:v>
                </c:pt>
                <c:pt idx="314">
                  <c:v>0</c:v>
                </c:pt>
                <c:pt idx="315">
                  <c:v>1.123204267741533E-2</c:v>
                </c:pt>
                <c:pt idx="316">
                  <c:v>4.8273646399032265E-3</c:v>
                </c:pt>
                <c:pt idx="317">
                  <c:v>-8.0572078275477684E-3</c:v>
                </c:pt>
                <c:pt idx="318">
                  <c:v>7.5311152961856295E-3</c:v>
                </c:pt>
                <c:pt idx="319">
                  <c:v>3.902572034693914E-3</c:v>
                </c:pt>
                <c:pt idx="320">
                  <c:v>3.5757413429569937E-2</c:v>
                </c:pt>
                <c:pt idx="321">
                  <c:v>0</c:v>
                </c:pt>
                <c:pt idx="322">
                  <c:v>-5.5658934019642021E-3</c:v>
                </c:pt>
                <c:pt idx="323">
                  <c:v>1.3602648397470456E-2</c:v>
                </c:pt>
                <c:pt idx="324">
                  <c:v>1.1961048391751812E-2</c:v>
                </c:pt>
                <c:pt idx="325">
                  <c:v>9.7447606178576972E-3</c:v>
                </c:pt>
                <c:pt idx="326">
                  <c:v>9.8897124760096294E-3</c:v>
                </c:pt>
                <c:pt idx="327">
                  <c:v>-1.5250431450910748E-3</c:v>
                </c:pt>
                <c:pt idx="328">
                  <c:v>0</c:v>
                </c:pt>
                <c:pt idx="329">
                  <c:v>2.2095073357833173E-3</c:v>
                </c:pt>
                <c:pt idx="330">
                  <c:v>-2.4197663673343223E-2</c:v>
                </c:pt>
                <c:pt idx="331">
                  <c:v>-3.0078614611726374E-2</c:v>
                </c:pt>
                <c:pt idx="332">
                  <c:v>-2.3058848401122344E-2</c:v>
                </c:pt>
                <c:pt idx="333">
                  <c:v>-1.2880298603078783E-2</c:v>
                </c:pt>
                <c:pt idx="334">
                  <c:v>-5.9901481629340853E-3</c:v>
                </c:pt>
                <c:pt idx="335">
                  <c:v>0</c:v>
                </c:pt>
                <c:pt idx="336">
                  <c:v>-2.1169363254454107E-2</c:v>
                </c:pt>
                <c:pt idx="337">
                  <c:v>-3.639682405059385E-2</c:v>
                </c:pt>
                <c:pt idx="338">
                  <c:v>-5.4285721321988539E-3</c:v>
                </c:pt>
                <c:pt idx="339">
                  <c:v>-1.7022658289842157E-2</c:v>
                </c:pt>
                <c:pt idx="340">
                  <c:v>2.0696044899790683E-2</c:v>
                </c:pt>
                <c:pt idx="341">
                  <c:v>-9.2708016660414776E-3</c:v>
                </c:pt>
                <c:pt idx="342">
                  <c:v>0</c:v>
                </c:pt>
                <c:pt idx="343">
                  <c:v>4.4192479445076399E-3</c:v>
                </c:pt>
                <c:pt idx="344">
                  <c:v>2.5774225337463087E-2</c:v>
                </c:pt>
                <c:pt idx="345">
                  <c:v>2.6635534732407224E-2</c:v>
                </c:pt>
                <c:pt idx="346">
                  <c:v>1.9284418940412884E-4</c:v>
                </c:pt>
                <c:pt idx="347">
                  <c:v>-2.0082579222649423E-2</c:v>
                </c:pt>
                <c:pt idx="348">
                  <c:v>3.5066343627004566E-2</c:v>
                </c:pt>
                <c:pt idx="349">
                  <c:v>0</c:v>
                </c:pt>
                <c:pt idx="350">
                  <c:v>-3.9577493918302982E-3</c:v>
                </c:pt>
                <c:pt idx="351">
                  <c:v>2.2336348886184652E-2</c:v>
                </c:pt>
                <c:pt idx="352">
                  <c:v>-1.1615784848252347E-2</c:v>
                </c:pt>
                <c:pt idx="353">
                  <c:v>-4.8138779899863076E-3</c:v>
                </c:pt>
                <c:pt idx="354">
                  <c:v>1.0406994577479876E-2</c:v>
                </c:pt>
                <c:pt idx="355">
                  <c:v>-1.71691441403337E-3</c:v>
                </c:pt>
                <c:pt idx="356">
                  <c:v>0</c:v>
                </c:pt>
                <c:pt idx="357">
                  <c:v>-5.0012156111992369E-3</c:v>
                </c:pt>
                <c:pt idx="358">
                  <c:v>-2.2939454804659053E-2</c:v>
                </c:pt>
                <c:pt idx="359">
                  <c:v>-2.0371801063826831E-2</c:v>
                </c:pt>
                <c:pt idx="360">
                  <c:v>3.4887455850766635E-2</c:v>
                </c:pt>
                <c:pt idx="361">
                  <c:v>-2.9631405984046996E-2</c:v>
                </c:pt>
                <c:pt idx="362">
                  <c:v>-1.7378740010794907E-2</c:v>
                </c:pt>
                <c:pt idx="363">
                  <c:v>0</c:v>
                </c:pt>
                <c:pt idx="364">
                  <c:v>3.1769838840662729E-2</c:v>
                </c:pt>
                <c:pt idx="365">
                  <c:v>-2.3909841130297597E-3</c:v>
                </c:pt>
                <c:pt idx="366">
                  <c:v>3.6691023932722895E-2</c:v>
                </c:pt>
                <c:pt idx="367">
                  <c:v>-1.4695074562153449E-2</c:v>
                </c:pt>
                <c:pt idx="368">
                  <c:v>-1.9044637960150164E-3</c:v>
                </c:pt>
                <c:pt idx="369">
                  <c:v>3.6864469609193401E-3</c:v>
                </c:pt>
                <c:pt idx="370">
                  <c:v>0</c:v>
                </c:pt>
                <c:pt idx="371">
                  <c:v>-3.0296576371629344E-2</c:v>
                </c:pt>
                <c:pt idx="372">
                  <c:v>6.1082240492819819E-3</c:v>
                </c:pt>
                <c:pt idx="373">
                  <c:v>1.00146863472577E-2</c:v>
                </c:pt>
                <c:pt idx="374">
                  <c:v>-4.326550597197729E-3</c:v>
                </c:pt>
                <c:pt idx="375">
                  <c:v>1.0263624925369225E-2</c:v>
                </c:pt>
                <c:pt idx="376">
                  <c:v>-7.4878984881547143E-3</c:v>
                </c:pt>
                <c:pt idx="377">
                  <c:v>0</c:v>
                </c:pt>
                <c:pt idx="378">
                  <c:v>4.6229360959876328E-2</c:v>
                </c:pt>
                <c:pt idx="379">
                  <c:v>-1.7155391577299839E-3</c:v>
                </c:pt>
                <c:pt idx="380">
                  <c:v>-2.1693540167077956E-2</c:v>
                </c:pt>
                <c:pt idx="381">
                  <c:v>7.1655279147167248E-3</c:v>
                </c:pt>
                <c:pt idx="382">
                  <c:v>2.1926474480660822E-2</c:v>
                </c:pt>
                <c:pt idx="383">
                  <c:v>-5.6033180073883325E-3</c:v>
                </c:pt>
                <c:pt idx="384">
                  <c:v>0</c:v>
                </c:pt>
                <c:pt idx="385">
                  <c:v>-2.676430616089634E-2</c:v>
                </c:pt>
                <c:pt idx="386">
                  <c:v>5.6950026133216092E-2</c:v>
                </c:pt>
                <c:pt idx="387">
                  <c:v>-2.3718445549984563E-2</c:v>
                </c:pt>
                <c:pt idx="388">
                  <c:v>-4.6609796075500018E-2</c:v>
                </c:pt>
                <c:pt idx="389">
                  <c:v>-1.1397106831817848E-2</c:v>
                </c:pt>
                <c:pt idx="390">
                  <c:v>-2.9411409176775365E-2</c:v>
                </c:pt>
                <c:pt idx="391">
                  <c:v>0</c:v>
                </c:pt>
                <c:pt idx="392">
                  <c:v>2.4013425047650729E-2</c:v>
                </c:pt>
                <c:pt idx="393">
                  <c:v>1.8522178049681839E-2</c:v>
                </c:pt>
                <c:pt idx="394">
                  <c:v>-7.2774562342178602E-3</c:v>
                </c:pt>
                <c:pt idx="395">
                  <c:v>-2.1611801069405356E-2</c:v>
                </c:pt>
                <c:pt idx="396">
                  <c:v>1.4350673183814227E-3</c:v>
                </c:pt>
                <c:pt idx="397">
                  <c:v>1.5367203589140146E-2</c:v>
                </c:pt>
                <c:pt idx="398">
                  <c:v>0</c:v>
                </c:pt>
                <c:pt idx="399">
                  <c:v>-2.8338381839855091E-2</c:v>
                </c:pt>
                <c:pt idx="400">
                  <c:v>3.8428501023188948E-3</c:v>
                </c:pt>
                <c:pt idx="401">
                  <c:v>-3.006025242491436E-2</c:v>
                </c:pt>
                <c:pt idx="402">
                  <c:v>2.2728772172229274E-2</c:v>
                </c:pt>
                <c:pt idx="403">
                  <c:v>1.2433435984138142E-3</c:v>
                </c:pt>
                <c:pt idx="404">
                  <c:v>3.129370871617649E-2</c:v>
                </c:pt>
                <c:pt idx="405">
                  <c:v>0</c:v>
                </c:pt>
                <c:pt idx="406">
                  <c:v>-6.6768784178266073E-3</c:v>
                </c:pt>
                <c:pt idx="407">
                  <c:v>-2.4509298288831485E-2</c:v>
                </c:pt>
                <c:pt idx="408">
                  <c:v>9.0865125603347401E-3</c:v>
                </c:pt>
                <c:pt idx="409">
                  <c:v>2.4649435626722203E-3</c:v>
                </c:pt>
                <c:pt idx="410">
                  <c:v>8.0158419719389244E-4</c:v>
                </c:pt>
                <c:pt idx="411">
                  <c:v>1.290842027331273E-2</c:v>
                </c:pt>
                <c:pt idx="412">
                  <c:v>0</c:v>
                </c:pt>
                <c:pt idx="413">
                  <c:v>2.9427428180099892E-2</c:v>
                </c:pt>
                <c:pt idx="414">
                  <c:v>-2.0566227821667026E-2</c:v>
                </c:pt>
                <c:pt idx="415">
                  <c:v>2.4787396345334431E-2</c:v>
                </c:pt>
                <c:pt idx="416">
                  <c:v>9.5492737749832517E-3</c:v>
                </c:pt>
                <c:pt idx="417">
                  <c:v>1.1369031854530436E-2</c:v>
                </c:pt>
                <c:pt idx="418">
                  <c:v>1.3279488563992891E-2</c:v>
                </c:pt>
                <c:pt idx="419">
                  <c:v>0</c:v>
                </c:pt>
                <c:pt idx="420">
                  <c:v>-1.4054223167306819E-2</c:v>
                </c:pt>
                <c:pt idx="421">
                  <c:v>-2.9170931448921779E-2</c:v>
                </c:pt>
                <c:pt idx="422">
                  <c:v>1.0335481195879173E-2</c:v>
                </c:pt>
                <c:pt idx="423">
                  <c:v>-6.9858163948112355E-3</c:v>
                </c:pt>
                <c:pt idx="424">
                  <c:v>-1.9133526878857856E-2</c:v>
                </c:pt>
                <c:pt idx="425">
                  <c:v>-1.5996004477811798E-2</c:v>
                </c:pt>
                <c:pt idx="426">
                  <c:v>0</c:v>
                </c:pt>
                <c:pt idx="427">
                  <c:v>-7.0704362906550654E-3</c:v>
                </c:pt>
                <c:pt idx="428">
                  <c:v>-1.9942314486052597E-3</c:v>
                </c:pt>
                <c:pt idx="429">
                  <c:v>-3.6872583098851459E-3</c:v>
                </c:pt>
                <c:pt idx="430">
                  <c:v>-1.4223544155918193E-2</c:v>
                </c:pt>
                <c:pt idx="431">
                  <c:v>-5.3455762422135816E-2</c:v>
                </c:pt>
                <c:pt idx="432">
                  <c:v>6.6753385137526735E-3</c:v>
                </c:pt>
                <c:pt idx="433">
                  <c:v>0</c:v>
                </c:pt>
                <c:pt idx="434">
                  <c:v>4.6155918204298679E-2</c:v>
                </c:pt>
                <c:pt idx="435">
                  <c:v>1.7744075549511115E-2</c:v>
                </c:pt>
                <c:pt idx="436">
                  <c:v>6.1389164718144498E-2</c:v>
                </c:pt>
                <c:pt idx="437">
                  <c:v>-5.8566219135092988E-2</c:v>
                </c:pt>
                <c:pt idx="438">
                  <c:v>2.2973916181990607E-2</c:v>
                </c:pt>
                <c:pt idx="439">
                  <c:v>-9.8783555082286902E-3</c:v>
                </c:pt>
                <c:pt idx="440">
                  <c:v>0</c:v>
                </c:pt>
                <c:pt idx="441">
                  <c:v>2.4342256712794191E-3</c:v>
                </c:pt>
                <c:pt idx="442">
                  <c:v>-2.4718257376839796E-2</c:v>
                </c:pt>
                <c:pt idx="443">
                  <c:v>-7.9171965133893407E-2</c:v>
                </c:pt>
                <c:pt idx="444">
                  <c:v>5.8784683225080223E-2</c:v>
                </c:pt>
                <c:pt idx="445">
                  <c:v>2.765229858879693E-2</c:v>
                </c:pt>
                <c:pt idx="446">
                  <c:v>-8.1938997896885066E-3</c:v>
                </c:pt>
                <c:pt idx="447">
                  <c:v>0</c:v>
                </c:pt>
                <c:pt idx="448">
                  <c:v>-2.4114316698466719E-2</c:v>
                </c:pt>
                <c:pt idx="449">
                  <c:v>-9.4238213887729901E-3</c:v>
                </c:pt>
                <c:pt idx="450">
                  <c:v>-3.6986128786400639E-2</c:v>
                </c:pt>
                <c:pt idx="451">
                  <c:v>-4.8293321817360506E-2</c:v>
                </c:pt>
                <c:pt idx="452">
                  <c:v>-1.1014551660146074E-2</c:v>
                </c:pt>
                <c:pt idx="453">
                  <c:v>3.4923791457822734E-2</c:v>
                </c:pt>
                <c:pt idx="454">
                  <c:v>0</c:v>
                </c:pt>
                <c:pt idx="455">
                  <c:v>-1.0239281043136889E-2</c:v>
                </c:pt>
                <c:pt idx="456">
                  <c:v>-2.8266600759252976E-2</c:v>
                </c:pt>
                <c:pt idx="457">
                  <c:v>-3.5300332684911936E-2</c:v>
                </c:pt>
                <c:pt idx="458">
                  <c:v>-3.5306193388756346E-2</c:v>
                </c:pt>
                <c:pt idx="459">
                  <c:v>1.8217735821508173E-2</c:v>
                </c:pt>
                <c:pt idx="460">
                  <c:v>8.0679692983577928E-3</c:v>
                </c:pt>
                <c:pt idx="461">
                  <c:v>0</c:v>
                </c:pt>
                <c:pt idx="462">
                  <c:v>-6.6926872617791247E-2</c:v>
                </c:pt>
                <c:pt idx="463">
                  <c:v>-3.3973066622623775E-2</c:v>
                </c:pt>
                <c:pt idx="464">
                  <c:v>1.0431114686049082E-2</c:v>
                </c:pt>
                <c:pt idx="465">
                  <c:v>-1.7613443816440491E-2</c:v>
                </c:pt>
                <c:pt idx="466">
                  <c:v>-2.2692477822616294E-2</c:v>
                </c:pt>
                <c:pt idx="467">
                  <c:v>-3.0666297095420219E-3</c:v>
                </c:pt>
                <c:pt idx="468">
                  <c:v>0</c:v>
                </c:pt>
                <c:pt idx="469">
                  <c:v>4.6944495048410039E-3</c:v>
                </c:pt>
                <c:pt idx="470">
                  <c:v>7.0348253514215461E-4</c:v>
                </c:pt>
                <c:pt idx="471">
                  <c:v>6.6448653836930728E-3</c:v>
                </c:pt>
                <c:pt idx="472">
                  <c:v>4.1113896030180218E-3</c:v>
                </c:pt>
                <c:pt idx="473">
                  <c:v>9.6773500456182032E-3</c:v>
                </c:pt>
                <c:pt idx="474">
                  <c:v>1.7471365173729915E-2</c:v>
                </c:pt>
                <c:pt idx="475">
                  <c:v>0</c:v>
                </c:pt>
                <c:pt idx="476">
                  <c:v>1.7874768777543285E-3</c:v>
                </c:pt>
                <c:pt idx="477">
                  <c:v>2.8288862403366141E-2</c:v>
                </c:pt>
                <c:pt idx="478">
                  <c:v>-1.0048691388342634E-2</c:v>
                </c:pt>
                <c:pt idx="479">
                  <c:v>5.3806475484831093E-3</c:v>
                </c:pt>
                <c:pt idx="480">
                  <c:v>7.1918585183750917E-3</c:v>
                </c:pt>
                <c:pt idx="481">
                  <c:v>-1.9285111029932307E-2</c:v>
                </c:pt>
                <c:pt idx="482">
                  <c:v>0</c:v>
                </c:pt>
                <c:pt idx="483">
                  <c:v>2.2960847517671669E-2</c:v>
                </c:pt>
                <c:pt idx="484">
                  <c:v>-1.4938631187562931E-2</c:v>
                </c:pt>
                <c:pt idx="485">
                  <c:v>8.3457688998635707E-3</c:v>
                </c:pt>
                <c:pt idx="486">
                  <c:v>-4.4541589244228548E-3</c:v>
                </c:pt>
                <c:pt idx="487">
                  <c:v>9.2544669436363126E-3</c:v>
                </c:pt>
                <c:pt idx="488">
                  <c:v>2.1778215018084086E-2</c:v>
                </c:pt>
                <c:pt idx="489">
                  <c:v>0</c:v>
                </c:pt>
                <c:pt idx="490">
                  <c:v>2.4700123020561487E-2</c:v>
                </c:pt>
                <c:pt idx="491">
                  <c:v>5.0636165246315595E-3</c:v>
                </c:pt>
                <c:pt idx="492">
                  <c:v>-4.7057844260340875E-3</c:v>
                </c:pt>
                <c:pt idx="493">
                  <c:v>1.1267286752581349E-2</c:v>
                </c:pt>
                <c:pt idx="494">
                  <c:v>-4.3332446401823637E-3</c:v>
                </c:pt>
                <c:pt idx="495">
                  <c:v>-1.2616415656604743E-2</c:v>
                </c:pt>
                <c:pt idx="496">
                  <c:v>0</c:v>
                </c:pt>
                <c:pt idx="497">
                  <c:v>3.3037627590701196E-2</c:v>
                </c:pt>
                <c:pt idx="498">
                  <c:v>4.9034795069264857E-3</c:v>
                </c:pt>
                <c:pt idx="499">
                  <c:v>7.1828892320618355E-3</c:v>
                </c:pt>
                <c:pt idx="500">
                  <c:v>-1.6356638344517595E-2</c:v>
                </c:pt>
                <c:pt idx="501">
                  <c:v>3.0009087001768693E-2</c:v>
                </c:pt>
                <c:pt idx="502">
                  <c:v>1.0024499761701153E-2</c:v>
                </c:pt>
                <c:pt idx="503">
                  <c:v>0</c:v>
                </c:pt>
                <c:pt idx="504">
                  <c:v>1.6400704175867489E-2</c:v>
                </c:pt>
                <c:pt idx="505">
                  <c:v>-4.6859100344066526E-3</c:v>
                </c:pt>
                <c:pt idx="506">
                  <c:v>1.166720032051265E-2</c:v>
                </c:pt>
                <c:pt idx="507">
                  <c:v>-4.820119075836321E-2</c:v>
                </c:pt>
                <c:pt idx="508">
                  <c:v>1.2006680139597443E-2</c:v>
                </c:pt>
                <c:pt idx="509">
                  <c:v>-1.6748916114354123E-2</c:v>
                </c:pt>
                <c:pt idx="510">
                  <c:v>0</c:v>
                </c:pt>
                <c:pt idx="511">
                  <c:v>-2.8319635505230371E-2</c:v>
                </c:pt>
                <c:pt idx="512">
                  <c:v>-1.6297310370233044E-2</c:v>
                </c:pt>
                <c:pt idx="513">
                  <c:v>-3.4819531022285896E-3</c:v>
                </c:pt>
                <c:pt idx="514">
                  <c:v>6.1006649207953007E-3</c:v>
                </c:pt>
                <c:pt idx="515">
                  <c:v>-2.3579862138791517E-3</c:v>
                </c:pt>
                <c:pt idx="516">
                  <c:v>3.0381360916099231E-2</c:v>
                </c:pt>
                <c:pt idx="517">
                  <c:v>0</c:v>
                </c:pt>
                <c:pt idx="518">
                  <c:v>1.3122509707335694E-2</c:v>
                </c:pt>
                <c:pt idx="519">
                  <c:v>6.9246723871243185E-3</c:v>
                </c:pt>
                <c:pt idx="520">
                  <c:v>-4.2088537873753006E-3</c:v>
                </c:pt>
                <c:pt idx="521">
                  <c:v>-1.0071898197211602E-2</c:v>
                </c:pt>
                <c:pt idx="522">
                  <c:v>-2.4051293863945885E-2</c:v>
                </c:pt>
                <c:pt idx="523">
                  <c:v>-4.9870957059995318E-3</c:v>
                </c:pt>
                <c:pt idx="524">
                  <c:v>0</c:v>
                </c:pt>
                <c:pt idx="525">
                  <c:v>2.3212194031848515E-2</c:v>
                </c:pt>
                <c:pt idx="526">
                  <c:v>1.4879710404489448E-2</c:v>
                </c:pt>
                <c:pt idx="527">
                  <c:v>2.7535999572680381E-2</c:v>
                </c:pt>
                <c:pt idx="528">
                  <c:v>-8.1418975138108224E-4</c:v>
                </c:pt>
                <c:pt idx="529">
                  <c:v>-4.7438425644024621E-4</c:v>
                </c:pt>
                <c:pt idx="530">
                  <c:v>-2.8312320984028968E-2</c:v>
                </c:pt>
                <c:pt idx="531">
                  <c:v>0</c:v>
                </c:pt>
                <c:pt idx="532">
                  <c:v>3.5199767230654884E-2</c:v>
                </c:pt>
                <c:pt idx="533">
                  <c:v>1.2794893076094847E-5</c:v>
                </c:pt>
                <c:pt idx="534">
                  <c:v>1.4042792904520734E-2</c:v>
                </c:pt>
                <c:pt idx="535">
                  <c:v>-2.1636639886863283E-2</c:v>
                </c:pt>
                <c:pt idx="536">
                  <c:v>-3.5967609634404721E-2</c:v>
                </c:pt>
                <c:pt idx="537">
                  <c:v>-2.9844619861384744E-2</c:v>
                </c:pt>
                <c:pt idx="538">
                  <c:v>0</c:v>
                </c:pt>
                <c:pt idx="539">
                  <c:v>1.2353660929857142E-2</c:v>
                </c:pt>
                <c:pt idx="540">
                  <c:v>1.1851819512212074E-2</c:v>
                </c:pt>
                <c:pt idx="541">
                  <c:v>-2.9952767707264367E-2</c:v>
                </c:pt>
                <c:pt idx="542">
                  <c:v>1.3920945448716504E-3</c:v>
                </c:pt>
                <c:pt idx="543">
                  <c:v>1.6738445412545287E-2</c:v>
                </c:pt>
                <c:pt idx="544">
                  <c:v>1.572705218304624E-2</c:v>
                </c:pt>
                <c:pt idx="545">
                  <c:v>0</c:v>
                </c:pt>
                <c:pt idx="546">
                  <c:v>2.1140271741836254E-2</c:v>
                </c:pt>
                <c:pt idx="547">
                  <c:v>1.0469158239843967E-2</c:v>
                </c:pt>
                <c:pt idx="548">
                  <c:v>-1.1629419503087973E-2</c:v>
                </c:pt>
                <c:pt idx="549">
                  <c:v>-1.3898851847361143E-2</c:v>
                </c:pt>
                <c:pt idx="550">
                  <c:v>2.4416203895232851E-2</c:v>
                </c:pt>
                <c:pt idx="551">
                  <c:v>-1.312658633604788E-4</c:v>
                </c:pt>
                <c:pt idx="552">
                  <c:v>0</c:v>
                </c:pt>
                <c:pt idx="553">
                  <c:v>5.6061890831666031E-4</c:v>
                </c:pt>
                <c:pt idx="554">
                  <c:v>1.4248077302793651E-2</c:v>
                </c:pt>
                <c:pt idx="555">
                  <c:v>1.1894754332746553E-2</c:v>
                </c:pt>
                <c:pt idx="556">
                  <c:v>5.8853508102527964E-3</c:v>
                </c:pt>
                <c:pt idx="557">
                  <c:v>4.0065216810969743E-2</c:v>
                </c:pt>
                <c:pt idx="558">
                  <c:v>2.8137549843205233E-2</c:v>
                </c:pt>
                <c:pt idx="559">
                  <c:v>0</c:v>
                </c:pt>
                <c:pt idx="560">
                  <c:v>3.5829455328555776E-2</c:v>
                </c:pt>
                <c:pt idx="561">
                  <c:v>2.5859331262207491E-2</c:v>
                </c:pt>
                <c:pt idx="562">
                  <c:v>2.7690546837255397E-2</c:v>
                </c:pt>
                <c:pt idx="563">
                  <c:v>-1.2951083247924319E-2</c:v>
                </c:pt>
                <c:pt idx="564">
                  <c:v>7.3877726205492673E-3</c:v>
                </c:pt>
                <c:pt idx="565">
                  <c:v>4.1518814775779594E-2</c:v>
                </c:pt>
                <c:pt idx="566">
                  <c:v>0</c:v>
                </c:pt>
                <c:pt idx="567">
                  <c:v>5.0608898489484744E-2</c:v>
                </c:pt>
                <c:pt idx="568">
                  <c:v>-3.7118563464703255E-2</c:v>
                </c:pt>
                <c:pt idx="569">
                  <c:v>-1.7357702507821766E-2</c:v>
                </c:pt>
                <c:pt idx="570">
                  <c:v>2.5367481847197657E-5</c:v>
                </c:pt>
                <c:pt idx="571">
                  <c:v>2.0436512353611866E-2</c:v>
                </c:pt>
                <c:pt idx="572">
                  <c:v>-1.7842908736000702E-2</c:v>
                </c:pt>
                <c:pt idx="573">
                  <c:v>0</c:v>
                </c:pt>
                <c:pt idx="574">
                  <c:v>-4.1383092157095541E-3</c:v>
                </c:pt>
                <c:pt idx="575">
                  <c:v>1.8513433018480019E-2</c:v>
                </c:pt>
                <c:pt idx="576">
                  <c:v>-4.8434011326275936E-3</c:v>
                </c:pt>
                <c:pt idx="577">
                  <c:v>-1.7472535694427839E-2</c:v>
                </c:pt>
                <c:pt idx="578">
                  <c:v>-1.7398715031711774E-2</c:v>
                </c:pt>
                <c:pt idx="579">
                  <c:v>-2.918655752737552E-2</c:v>
                </c:pt>
                <c:pt idx="580">
                  <c:v>0</c:v>
                </c:pt>
                <c:pt idx="581">
                  <c:v>-1.6881378690067721E-2</c:v>
                </c:pt>
                <c:pt idx="582">
                  <c:v>-7.94851129214659E-4</c:v>
                </c:pt>
                <c:pt idx="583">
                  <c:v>-2.204798957419804E-2</c:v>
                </c:pt>
                <c:pt idx="584">
                  <c:v>-7.2809573616753921E-3</c:v>
                </c:pt>
                <c:pt idx="585">
                  <c:v>-1.9172385537760489E-2</c:v>
                </c:pt>
                <c:pt idx="586">
                  <c:v>-6.3615225547411586E-2</c:v>
                </c:pt>
                <c:pt idx="587">
                  <c:v>0</c:v>
                </c:pt>
                <c:pt idx="588">
                  <c:v>3.7689618485792394E-2</c:v>
                </c:pt>
                <c:pt idx="589">
                  <c:v>1.2592979803622817E-2</c:v>
                </c:pt>
                <c:pt idx="590">
                  <c:v>4.2901740721529155E-3</c:v>
                </c:pt>
                <c:pt idx="591">
                  <c:v>2.3381865105282285E-2</c:v>
                </c:pt>
                <c:pt idx="592">
                  <c:v>3.0315723694722334E-3</c:v>
                </c:pt>
                <c:pt idx="593">
                  <c:v>4.7216082365420528E-3</c:v>
                </c:pt>
                <c:pt idx="594">
                  <c:v>0</c:v>
                </c:pt>
                <c:pt idx="595">
                  <c:v>-5.4212802531131473E-3</c:v>
                </c:pt>
                <c:pt idx="596">
                  <c:v>-2.1642521846025123E-3</c:v>
                </c:pt>
                <c:pt idx="597">
                  <c:v>-7.5682110381175612E-3</c:v>
                </c:pt>
                <c:pt idx="598">
                  <c:v>1.9820257193105532E-2</c:v>
                </c:pt>
                <c:pt idx="599">
                  <c:v>1.6694915148531171E-2</c:v>
                </c:pt>
                <c:pt idx="600">
                  <c:v>-9.1456922028046814E-3</c:v>
                </c:pt>
                <c:pt idx="601">
                  <c:v>0</c:v>
                </c:pt>
                <c:pt idx="602">
                  <c:v>1.6528759693287202E-2</c:v>
                </c:pt>
                <c:pt idx="603">
                  <c:v>2.7196624370127695E-2</c:v>
                </c:pt>
                <c:pt idx="604">
                  <c:v>4.6445063822873178E-3</c:v>
                </c:pt>
                <c:pt idx="605">
                  <c:v>1.4760456649638164E-2</c:v>
                </c:pt>
                <c:pt idx="606">
                  <c:v>1.1223608619566918E-2</c:v>
                </c:pt>
                <c:pt idx="607">
                  <c:v>1.8552254197897994E-2</c:v>
                </c:pt>
                <c:pt idx="608">
                  <c:v>0</c:v>
                </c:pt>
                <c:pt idx="609">
                  <c:v>1.574928220471267E-2</c:v>
                </c:pt>
                <c:pt idx="610">
                  <c:v>-2.1993754811506061E-2</c:v>
                </c:pt>
                <c:pt idx="611">
                  <c:v>-1.7901655874560062E-2</c:v>
                </c:pt>
                <c:pt idx="612">
                  <c:v>-4.7814148112212615E-4</c:v>
                </c:pt>
                <c:pt idx="613">
                  <c:v>-2.0125174655656851E-2</c:v>
                </c:pt>
                <c:pt idx="614">
                  <c:v>1.7192612519804248E-2</c:v>
                </c:pt>
                <c:pt idx="615">
                  <c:v>0</c:v>
                </c:pt>
                <c:pt idx="616">
                  <c:v>-2.887065280193547E-2</c:v>
                </c:pt>
                <c:pt idx="617">
                  <c:v>3.6501663571142033E-2</c:v>
                </c:pt>
                <c:pt idx="618">
                  <c:v>-7.7578345310719511E-3</c:v>
                </c:pt>
                <c:pt idx="619">
                  <c:v>-2.3101766168590991E-2</c:v>
                </c:pt>
                <c:pt idx="620">
                  <c:v>1.8702955118764922E-2</c:v>
                </c:pt>
                <c:pt idx="621">
                  <c:v>3.4521391700251952E-3</c:v>
                </c:pt>
                <c:pt idx="622">
                  <c:v>0</c:v>
                </c:pt>
                <c:pt idx="623">
                  <c:v>1.0190166613818104E-2</c:v>
                </c:pt>
                <c:pt idx="624">
                  <c:v>-1.1813691261460812E-2</c:v>
                </c:pt>
                <c:pt idx="625">
                  <c:v>-3.5226845127271297E-3</c:v>
                </c:pt>
                <c:pt idx="626">
                  <c:v>-3.9456259611623364E-2</c:v>
                </c:pt>
                <c:pt idx="627">
                  <c:v>-6.8779142309808505E-3</c:v>
                </c:pt>
                <c:pt idx="628">
                  <c:v>-1.2102981890180158E-2</c:v>
                </c:pt>
                <c:pt idx="629">
                  <c:v>0</c:v>
                </c:pt>
                <c:pt idx="630">
                  <c:v>1.3475923518576557E-3</c:v>
                </c:pt>
                <c:pt idx="631">
                  <c:v>4.4729347675452953E-2</c:v>
                </c:pt>
                <c:pt idx="632">
                  <c:v>-9.17173294154742E-3</c:v>
                </c:pt>
                <c:pt idx="633">
                  <c:v>6.3238966217233376E-3</c:v>
                </c:pt>
                <c:pt idx="634">
                  <c:v>-4.8797557403720843E-3</c:v>
                </c:pt>
                <c:pt idx="635">
                  <c:v>7.7948844305344165E-3</c:v>
                </c:pt>
                <c:pt idx="636">
                  <c:v>0</c:v>
                </c:pt>
                <c:pt idx="637">
                  <c:v>1.903442128308435E-4</c:v>
                </c:pt>
                <c:pt idx="638">
                  <c:v>-1.5724398363506104E-3</c:v>
                </c:pt>
                <c:pt idx="639">
                  <c:v>1.2255108932529875E-2</c:v>
                </c:pt>
                <c:pt idx="640">
                  <c:v>3.9696203202122152E-2</c:v>
                </c:pt>
                <c:pt idx="641">
                  <c:v>4.1480007819105907E-2</c:v>
                </c:pt>
                <c:pt idx="642">
                  <c:v>-3.2063011846251988E-2</c:v>
                </c:pt>
                <c:pt idx="643">
                  <c:v>0</c:v>
                </c:pt>
                <c:pt idx="644">
                  <c:v>9.8223124650497658E-3</c:v>
                </c:pt>
                <c:pt idx="645">
                  <c:v>1.5853770367841066E-2</c:v>
                </c:pt>
                <c:pt idx="646">
                  <c:v>6.2630531574737504E-4</c:v>
                </c:pt>
                <c:pt idx="647">
                  <c:v>9.9638980408194109E-3</c:v>
                </c:pt>
                <c:pt idx="648">
                  <c:v>-1.3487968618938632E-2</c:v>
                </c:pt>
                <c:pt idx="649">
                  <c:v>3.4292244491091715E-2</c:v>
                </c:pt>
                <c:pt idx="650">
                  <c:v>0</c:v>
                </c:pt>
                <c:pt idx="651">
                  <c:v>-4.3854152435448823E-3</c:v>
                </c:pt>
                <c:pt idx="652">
                  <c:v>-2.5483406944770467E-2</c:v>
                </c:pt>
                <c:pt idx="653">
                  <c:v>3.3491808992663873E-2</c:v>
                </c:pt>
                <c:pt idx="654">
                  <c:v>1.6616288511050549E-2</c:v>
                </c:pt>
                <c:pt idx="655">
                  <c:v>-1.7066850187150845E-2</c:v>
                </c:pt>
                <c:pt idx="656">
                  <c:v>-2.1216762952461273E-3</c:v>
                </c:pt>
                <c:pt idx="657">
                  <c:v>0</c:v>
                </c:pt>
                <c:pt idx="658">
                  <c:v>-1.0161153889449175E-2</c:v>
                </c:pt>
                <c:pt idx="659">
                  <c:v>1.1905952528649361E-2</c:v>
                </c:pt>
                <c:pt idx="660">
                  <c:v>-1.4720231912162828E-2</c:v>
                </c:pt>
                <c:pt idx="661">
                  <c:v>-1.8384904457681896E-3</c:v>
                </c:pt>
                <c:pt idx="662">
                  <c:v>5.8664769508294879E-3</c:v>
                </c:pt>
                <c:pt idx="663">
                  <c:v>-4.3830576674707161E-2</c:v>
                </c:pt>
                <c:pt idx="664">
                  <c:v>0</c:v>
                </c:pt>
                <c:pt idx="665">
                  <c:v>-2.4860427084423299E-2</c:v>
                </c:pt>
                <c:pt idx="666">
                  <c:v>2.4554417984139872E-2</c:v>
                </c:pt>
                <c:pt idx="667">
                  <c:v>1.5416417686033808E-2</c:v>
                </c:pt>
                <c:pt idx="668">
                  <c:v>3.2856872505895286E-2</c:v>
                </c:pt>
                <c:pt idx="669">
                  <c:v>-1.3158175430176404E-2</c:v>
                </c:pt>
                <c:pt idx="670">
                  <c:v>-3.2802606469702428E-2</c:v>
                </c:pt>
                <c:pt idx="671">
                  <c:v>0</c:v>
                </c:pt>
                <c:pt idx="672">
                  <c:v>-8.7378936073542572E-3</c:v>
                </c:pt>
                <c:pt idx="673">
                  <c:v>2.0774213122789341E-2</c:v>
                </c:pt>
                <c:pt idx="674">
                  <c:v>-1.23906622767234E-2</c:v>
                </c:pt>
                <c:pt idx="675">
                  <c:v>1.5921589769163275E-2</c:v>
                </c:pt>
                <c:pt idx="676">
                  <c:v>2.8517134540316239E-2</c:v>
                </c:pt>
                <c:pt idx="677">
                  <c:v>-5.8323515722687302E-3</c:v>
                </c:pt>
                <c:pt idx="678">
                  <c:v>0</c:v>
                </c:pt>
                <c:pt idx="679">
                  <c:v>-6.3604467004398594E-3</c:v>
                </c:pt>
                <c:pt idx="680">
                  <c:v>1.3739988563807004E-2</c:v>
                </c:pt>
                <c:pt idx="681">
                  <c:v>-1.9660860974703924E-2</c:v>
                </c:pt>
                <c:pt idx="682">
                  <c:v>8.0758895786090228E-3</c:v>
                </c:pt>
                <c:pt idx="683">
                  <c:v>-8.7150507697752663E-3</c:v>
                </c:pt>
                <c:pt idx="684">
                  <c:v>8.7134823436120275E-3</c:v>
                </c:pt>
                <c:pt idx="685">
                  <c:v>0</c:v>
                </c:pt>
                <c:pt idx="686">
                  <c:v>7.7342586195889079E-3</c:v>
                </c:pt>
                <c:pt idx="687">
                  <c:v>2.5432601012192737E-3</c:v>
                </c:pt>
                <c:pt idx="688">
                  <c:v>1.4371454090224438E-2</c:v>
                </c:pt>
                <c:pt idx="689">
                  <c:v>-3.9874948789438217E-3</c:v>
                </c:pt>
                <c:pt idx="690">
                  <c:v>1.8164197109011796E-3</c:v>
                </c:pt>
                <c:pt idx="691">
                  <c:v>2.2355492428523693E-2</c:v>
                </c:pt>
                <c:pt idx="692">
                  <c:v>0</c:v>
                </c:pt>
                <c:pt idx="693">
                  <c:v>4.8032160740826522E-3</c:v>
                </c:pt>
                <c:pt idx="694">
                  <c:v>2.645437306836515E-4</c:v>
                </c:pt>
                <c:pt idx="695">
                  <c:v>5.6055147739953034E-3</c:v>
                </c:pt>
                <c:pt idx="696">
                  <c:v>-1.2377309160532656E-3</c:v>
                </c:pt>
                <c:pt idx="697">
                  <c:v>1.724798426236588E-2</c:v>
                </c:pt>
                <c:pt idx="698">
                  <c:v>-7.329121315535099E-4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015648"/>
        <c:axId val="-194021088"/>
      </c:scatterChart>
      <c:valAx>
        <c:axId val="-19401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4021088"/>
        <c:crosses val="autoZero"/>
        <c:crossBetween val="midCat"/>
      </c:valAx>
      <c:valAx>
        <c:axId val="-19402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401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Data!$U$3:$U$701</c:f>
              <c:numCache>
                <c:formatCode>General</c:formatCode>
                <c:ptCount val="699"/>
                <c:pt idx="0">
                  <c:v>4.4994506728498848E-2</c:v>
                </c:pt>
                <c:pt idx="1">
                  <c:v>4.0196221898199103E-2</c:v>
                </c:pt>
                <c:pt idx="2">
                  <c:v>4.4032891841390899E-2</c:v>
                </c:pt>
                <c:pt idx="3">
                  <c:v>3.4479453280518164E-2</c:v>
                </c:pt>
                <c:pt idx="4">
                  <c:v>4.3209308169955107E-2</c:v>
                </c:pt>
                <c:pt idx="5">
                  <c:v>3.1791911155517473E-2</c:v>
                </c:pt>
                <c:pt idx="6">
                  <c:v>0</c:v>
                </c:pt>
                <c:pt idx="7">
                  <c:v>3.7031465838252751E-2</c:v>
                </c:pt>
                <c:pt idx="8">
                  <c:v>3.5197908275308741E-2</c:v>
                </c:pt>
                <c:pt idx="9">
                  <c:v>4.088049962028107E-2</c:v>
                </c:pt>
                <c:pt idx="10">
                  <c:v>4.8373473275214865E-2</c:v>
                </c:pt>
                <c:pt idx="11">
                  <c:v>4.2735904115599445E-2</c:v>
                </c:pt>
                <c:pt idx="12">
                  <c:v>3.7352129455695146E-2</c:v>
                </c:pt>
                <c:pt idx="13">
                  <c:v>0</c:v>
                </c:pt>
                <c:pt idx="14">
                  <c:v>0.59152990809595973</c:v>
                </c:pt>
                <c:pt idx="15">
                  <c:v>0.48835821029113918</c:v>
                </c:pt>
                <c:pt idx="16">
                  <c:v>0.51889356434810974</c:v>
                </c:pt>
                <c:pt idx="17">
                  <c:v>0.47281398127119351</c:v>
                </c:pt>
                <c:pt idx="18">
                  <c:v>0.53195044686500026</c:v>
                </c:pt>
                <c:pt idx="19">
                  <c:v>0.46966157456237811</c:v>
                </c:pt>
                <c:pt idx="20">
                  <c:v>0</c:v>
                </c:pt>
                <c:pt idx="21">
                  <c:v>0.55171292102445857</c:v>
                </c:pt>
                <c:pt idx="22">
                  <c:v>0.54317677289911093</c:v>
                </c:pt>
                <c:pt idx="23">
                  <c:v>0.48722691516422562</c:v>
                </c:pt>
                <c:pt idx="24">
                  <c:v>0.55989148093717089</c:v>
                </c:pt>
                <c:pt idx="25">
                  <c:v>0.59177145869256853</c:v>
                </c:pt>
                <c:pt idx="26">
                  <c:v>0.48263872676917513</c:v>
                </c:pt>
                <c:pt idx="27">
                  <c:v>0</c:v>
                </c:pt>
                <c:pt idx="28">
                  <c:v>0.27722139962071463</c:v>
                </c:pt>
                <c:pt idx="29">
                  <c:v>0.27753048432025978</c:v>
                </c:pt>
                <c:pt idx="30">
                  <c:v>0.30806922547033394</c:v>
                </c:pt>
                <c:pt idx="31">
                  <c:v>0.28987950523769906</c:v>
                </c:pt>
                <c:pt idx="32">
                  <c:v>0.36224013457214338</c:v>
                </c:pt>
                <c:pt idx="33">
                  <c:v>0.29084275168017848</c:v>
                </c:pt>
                <c:pt idx="34">
                  <c:v>0</c:v>
                </c:pt>
                <c:pt idx="35">
                  <c:v>0.2860741340206992</c:v>
                </c:pt>
                <c:pt idx="36">
                  <c:v>0.29884411572561548</c:v>
                </c:pt>
                <c:pt idx="37">
                  <c:v>0.28640955673624813</c:v>
                </c:pt>
                <c:pt idx="38">
                  <c:v>0.31699289686697379</c:v>
                </c:pt>
                <c:pt idx="39">
                  <c:v>0.33835573903979166</c:v>
                </c:pt>
                <c:pt idx="40">
                  <c:v>0.35661869732024903</c:v>
                </c:pt>
                <c:pt idx="41">
                  <c:v>0</c:v>
                </c:pt>
                <c:pt idx="42">
                  <c:v>0.47315612297803084</c:v>
                </c:pt>
                <c:pt idx="43">
                  <c:v>0.62344744934815999</c:v>
                </c:pt>
                <c:pt idx="44">
                  <c:v>0.46466079824523693</c:v>
                </c:pt>
                <c:pt idx="45">
                  <c:v>0.45007648350863266</c:v>
                </c:pt>
                <c:pt idx="46">
                  <c:v>0.51959236384768381</c:v>
                </c:pt>
                <c:pt idx="47">
                  <c:v>0.47887826167339803</c:v>
                </c:pt>
                <c:pt idx="48">
                  <c:v>0</c:v>
                </c:pt>
                <c:pt idx="49">
                  <c:v>0.44997135473718003</c:v>
                </c:pt>
                <c:pt idx="50">
                  <c:v>0.49553449537623268</c:v>
                </c:pt>
                <c:pt idx="51">
                  <c:v>0.48817090463616108</c:v>
                </c:pt>
                <c:pt idx="52">
                  <c:v>0.49869043004161984</c:v>
                </c:pt>
                <c:pt idx="53">
                  <c:v>0.54988482247397708</c:v>
                </c:pt>
                <c:pt idx="54">
                  <c:v>0.46813506484698808</c:v>
                </c:pt>
                <c:pt idx="55">
                  <c:v>0</c:v>
                </c:pt>
                <c:pt idx="56">
                  <c:v>0.1977687683221438</c:v>
                </c:pt>
                <c:pt idx="57">
                  <c:v>0.17208146102575803</c:v>
                </c:pt>
                <c:pt idx="58">
                  <c:v>0.1907289350852609</c:v>
                </c:pt>
                <c:pt idx="59">
                  <c:v>0.21777727147414497</c:v>
                </c:pt>
                <c:pt idx="60">
                  <c:v>0.24332247028804699</c:v>
                </c:pt>
                <c:pt idx="61">
                  <c:v>0.18035173210376862</c:v>
                </c:pt>
                <c:pt idx="62">
                  <c:v>0</c:v>
                </c:pt>
                <c:pt idx="63">
                  <c:v>0.21711653873783165</c:v>
                </c:pt>
                <c:pt idx="64">
                  <c:v>0.19785873664022888</c:v>
                </c:pt>
                <c:pt idx="65">
                  <c:v>0.17740654789232999</c:v>
                </c:pt>
                <c:pt idx="66">
                  <c:v>0.23187381548996205</c:v>
                </c:pt>
                <c:pt idx="67">
                  <c:v>0.21056087308257906</c:v>
                </c:pt>
                <c:pt idx="68">
                  <c:v>0.12900665061933436</c:v>
                </c:pt>
                <c:pt idx="69">
                  <c:v>0</c:v>
                </c:pt>
                <c:pt idx="70">
                  <c:v>0.32952774401478924</c:v>
                </c:pt>
                <c:pt idx="71">
                  <c:v>0.29693965859553495</c:v>
                </c:pt>
                <c:pt idx="72">
                  <c:v>0.28622734527567611</c:v>
                </c:pt>
                <c:pt idx="73">
                  <c:v>0.44771004312591067</c:v>
                </c:pt>
                <c:pt idx="74">
                  <c:v>0.29153756807391834</c:v>
                </c:pt>
                <c:pt idx="75">
                  <c:v>0.29464547814477954</c:v>
                </c:pt>
                <c:pt idx="76">
                  <c:v>0</c:v>
                </c:pt>
                <c:pt idx="77">
                  <c:v>0.29572074294029488</c:v>
                </c:pt>
                <c:pt idx="78">
                  <c:v>0.31630487147959119</c:v>
                </c:pt>
                <c:pt idx="79">
                  <c:v>0.32766258327389114</c:v>
                </c:pt>
                <c:pt idx="80">
                  <c:v>0.35267777606885359</c:v>
                </c:pt>
                <c:pt idx="81">
                  <c:v>0.34726000816265423</c:v>
                </c:pt>
                <c:pt idx="82">
                  <c:v>0.35698588789880614</c:v>
                </c:pt>
                <c:pt idx="83">
                  <c:v>0</c:v>
                </c:pt>
                <c:pt idx="84">
                  <c:v>0.52761703817426442</c:v>
                </c:pt>
                <c:pt idx="85">
                  <c:v>0.6158736044973232</c:v>
                </c:pt>
                <c:pt idx="86">
                  <c:v>0.65025293298164366</c:v>
                </c:pt>
                <c:pt idx="87">
                  <c:v>0.53926425756770435</c:v>
                </c:pt>
                <c:pt idx="88">
                  <c:v>0.59258548661204347</c:v>
                </c:pt>
                <c:pt idx="89">
                  <c:v>0.49501929535413747</c:v>
                </c:pt>
                <c:pt idx="90">
                  <c:v>0</c:v>
                </c:pt>
                <c:pt idx="91">
                  <c:v>0.50835534781527425</c:v>
                </c:pt>
                <c:pt idx="92">
                  <c:v>0.55323119329911385</c:v>
                </c:pt>
                <c:pt idx="93">
                  <c:v>0.67857921168127611</c:v>
                </c:pt>
                <c:pt idx="94">
                  <c:v>0.63463530878971253</c:v>
                </c:pt>
                <c:pt idx="95">
                  <c:v>0.54639279539543173</c:v>
                </c:pt>
                <c:pt idx="96">
                  <c:v>0.59853513406801462</c:v>
                </c:pt>
                <c:pt idx="97">
                  <c:v>0</c:v>
                </c:pt>
                <c:pt idx="98">
                  <c:v>6.187923381663589E-2</c:v>
                </c:pt>
                <c:pt idx="99">
                  <c:v>4.5006629283287865E-2</c:v>
                </c:pt>
                <c:pt idx="100">
                  <c:v>5.1830141798046972E-2</c:v>
                </c:pt>
                <c:pt idx="101">
                  <c:v>5.9165188574680873E-2</c:v>
                </c:pt>
                <c:pt idx="102">
                  <c:v>5.7402543236909881E-2</c:v>
                </c:pt>
                <c:pt idx="103">
                  <c:v>4.2915486896608755E-2</c:v>
                </c:pt>
                <c:pt idx="104">
                  <c:v>0</c:v>
                </c:pt>
                <c:pt idx="105">
                  <c:v>5.5832613886189535E-2</c:v>
                </c:pt>
                <c:pt idx="106">
                  <c:v>5.9318104291102805E-2</c:v>
                </c:pt>
                <c:pt idx="107">
                  <c:v>6.1237897130641462E-2</c:v>
                </c:pt>
                <c:pt idx="108">
                  <c:v>4.3316864819248339E-2</c:v>
                </c:pt>
                <c:pt idx="109">
                  <c:v>4.8867297885865309E-2</c:v>
                </c:pt>
                <c:pt idx="110">
                  <c:v>6.8197182036732626E-2</c:v>
                </c:pt>
                <c:pt idx="111">
                  <c:v>0</c:v>
                </c:pt>
                <c:pt idx="112">
                  <c:v>4.4828387321486578E-2</c:v>
                </c:pt>
                <c:pt idx="113">
                  <c:v>4.6649827854587898E-2</c:v>
                </c:pt>
                <c:pt idx="114">
                  <c:v>5.8413824336271201E-2</c:v>
                </c:pt>
                <c:pt idx="115">
                  <c:v>6.467300341999728E-2</c:v>
                </c:pt>
                <c:pt idx="116">
                  <c:v>4.102884051785665E-2</c:v>
                </c:pt>
                <c:pt idx="117">
                  <c:v>6.0708222019951408E-2</c:v>
                </c:pt>
                <c:pt idx="118">
                  <c:v>0</c:v>
                </c:pt>
                <c:pt idx="119">
                  <c:v>5.62307144293605E-2</c:v>
                </c:pt>
                <c:pt idx="120">
                  <c:v>6.162809532928018E-2</c:v>
                </c:pt>
                <c:pt idx="121">
                  <c:v>5.4897000837495484E-2</c:v>
                </c:pt>
                <c:pt idx="122">
                  <c:v>5.6768590706981821E-2</c:v>
                </c:pt>
                <c:pt idx="123">
                  <c:v>4.9393518830639138E-2</c:v>
                </c:pt>
                <c:pt idx="124">
                  <c:v>5.6591251253482376E-2</c:v>
                </c:pt>
                <c:pt idx="125">
                  <c:v>0</c:v>
                </c:pt>
                <c:pt idx="126">
                  <c:v>0.69922919327894195</c:v>
                </c:pt>
                <c:pt idx="127">
                  <c:v>0.82695439721976571</c:v>
                </c:pt>
                <c:pt idx="128">
                  <c:v>0.73275348644560101</c:v>
                </c:pt>
                <c:pt idx="129">
                  <c:v>0.65006625878225355</c:v>
                </c:pt>
                <c:pt idx="130">
                  <c:v>0.72158356749111008</c:v>
                </c:pt>
                <c:pt idx="131">
                  <c:v>0.68443946973814729</c:v>
                </c:pt>
                <c:pt idx="132">
                  <c:v>0</c:v>
                </c:pt>
                <c:pt idx="133">
                  <c:v>0.77673832501839823</c:v>
                </c:pt>
                <c:pt idx="134">
                  <c:v>0.64904773822976503</c:v>
                </c:pt>
                <c:pt idx="135">
                  <c:v>0.68254377254992671</c:v>
                </c:pt>
                <c:pt idx="136">
                  <c:v>0.65487583543501682</c:v>
                </c:pt>
                <c:pt idx="137">
                  <c:v>0.63831877452241248</c:v>
                </c:pt>
                <c:pt idx="138">
                  <c:v>0.89894461297834283</c:v>
                </c:pt>
                <c:pt idx="139">
                  <c:v>0</c:v>
                </c:pt>
                <c:pt idx="140">
                  <c:v>0.31756196099374945</c:v>
                </c:pt>
                <c:pt idx="141">
                  <c:v>0.31671431325828897</c:v>
                </c:pt>
                <c:pt idx="142">
                  <c:v>0.28384461297716368</c:v>
                </c:pt>
                <c:pt idx="143">
                  <c:v>0.34498414522437171</c:v>
                </c:pt>
                <c:pt idx="144">
                  <c:v>0.28518233491441142</c:v>
                </c:pt>
                <c:pt idx="145">
                  <c:v>0.30260067796711387</c:v>
                </c:pt>
                <c:pt idx="146">
                  <c:v>0</c:v>
                </c:pt>
                <c:pt idx="147">
                  <c:v>0.27430150855791763</c:v>
                </c:pt>
                <c:pt idx="148">
                  <c:v>0.34101887410294107</c:v>
                </c:pt>
                <c:pt idx="149">
                  <c:v>0.24702599029930827</c:v>
                </c:pt>
                <c:pt idx="150">
                  <c:v>0.33656593035987109</c:v>
                </c:pt>
                <c:pt idx="151">
                  <c:v>0.30904875870258003</c:v>
                </c:pt>
                <c:pt idx="152">
                  <c:v>0.32720056280436399</c:v>
                </c:pt>
                <c:pt idx="153">
                  <c:v>0</c:v>
                </c:pt>
                <c:pt idx="154">
                  <c:v>0.24582446863708232</c:v>
                </c:pt>
                <c:pt idx="155">
                  <c:v>0.25634670437049761</c:v>
                </c:pt>
                <c:pt idx="156">
                  <c:v>0.19378692711092335</c:v>
                </c:pt>
                <c:pt idx="157">
                  <c:v>0.23577358626740311</c:v>
                </c:pt>
                <c:pt idx="158">
                  <c:v>0.22552703748614672</c:v>
                </c:pt>
                <c:pt idx="159">
                  <c:v>0.22304549972292889</c:v>
                </c:pt>
                <c:pt idx="160">
                  <c:v>0</c:v>
                </c:pt>
                <c:pt idx="161">
                  <c:v>0.26631458769193933</c:v>
                </c:pt>
                <c:pt idx="162">
                  <c:v>0.23813681892716712</c:v>
                </c:pt>
                <c:pt idx="163">
                  <c:v>0.19830871014383714</c:v>
                </c:pt>
                <c:pt idx="164">
                  <c:v>0.24248432730046263</c:v>
                </c:pt>
                <c:pt idx="165">
                  <c:v>0.214876357028323</c:v>
                </c:pt>
                <c:pt idx="166">
                  <c:v>0.23765118523367937</c:v>
                </c:pt>
                <c:pt idx="167">
                  <c:v>0</c:v>
                </c:pt>
                <c:pt idx="168">
                  <c:v>4.14644896419991E-2</c:v>
                </c:pt>
                <c:pt idx="169">
                  <c:v>6.6446384289643362E-2</c:v>
                </c:pt>
                <c:pt idx="170">
                  <c:v>5.5194910636913487E-2</c:v>
                </c:pt>
                <c:pt idx="171">
                  <c:v>4.5644294165004443E-2</c:v>
                </c:pt>
                <c:pt idx="172">
                  <c:v>4.5144751208216073E-2</c:v>
                </c:pt>
                <c:pt idx="173">
                  <c:v>5.6356881256224178E-2</c:v>
                </c:pt>
                <c:pt idx="174">
                  <c:v>0</c:v>
                </c:pt>
                <c:pt idx="175">
                  <c:v>5.3371662853050506E-2</c:v>
                </c:pt>
                <c:pt idx="176">
                  <c:v>4.9436728631378712E-2</c:v>
                </c:pt>
                <c:pt idx="177">
                  <c:v>4.2275436309256439E-2</c:v>
                </c:pt>
                <c:pt idx="178">
                  <c:v>6.2059886020246785E-2</c:v>
                </c:pt>
                <c:pt idx="179">
                  <c:v>4.8022242912525756E-2</c:v>
                </c:pt>
                <c:pt idx="180">
                  <c:v>4.5928784771652659E-2</c:v>
                </c:pt>
                <c:pt idx="181">
                  <c:v>0</c:v>
                </c:pt>
                <c:pt idx="182">
                  <c:v>0.48452661569007027</c:v>
                </c:pt>
                <c:pt idx="183">
                  <c:v>0.50244912134472464</c:v>
                </c:pt>
                <c:pt idx="184">
                  <c:v>0.48932130647126948</c:v>
                </c:pt>
                <c:pt idx="185">
                  <c:v>0.35388148111115109</c:v>
                </c:pt>
                <c:pt idx="186">
                  <c:v>0.49250347518871324</c:v>
                </c:pt>
                <c:pt idx="187">
                  <c:v>0.47285032459987136</c:v>
                </c:pt>
                <c:pt idx="188">
                  <c:v>0</c:v>
                </c:pt>
                <c:pt idx="189">
                  <c:v>0.45687926337959411</c:v>
                </c:pt>
                <c:pt idx="190">
                  <c:v>0.6263032538001525</c:v>
                </c:pt>
                <c:pt idx="191">
                  <c:v>0.43605323295271603</c:v>
                </c:pt>
                <c:pt idx="192">
                  <c:v>0.53941137533057637</c:v>
                </c:pt>
                <c:pt idx="193">
                  <c:v>0.40943111120200348</c:v>
                </c:pt>
                <c:pt idx="194">
                  <c:v>0.51639166877704012</c:v>
                </c:pt>
                <c:pt idx="195">
                  <c:v>0</c:v>
                </c:pt>
                <c:pt idx="196">
                  <c:v>0.48681594873445405</c:v>
                </c:pt>
                <c:pt idx="197">
                  <c:v>0.58000781828984915</c:v>
                </c:pt>
                <c:pt idx="198">
                  <c:v>0.62031575998069755</c:v>
                </c:pt>
                <c:pt idx="199">
                  <c:v>0.47671448578796577</c:v>
                </c:pt>
                <c:pt idx="200">
                  <c:v>0.56548135931674293</c:v>
                </c:pt>
                <c:pt idx="201">
                  <c:v>0.60904248727418719</c:v>
                </c:pt>
                <c:pt idx="202">
                  <c:v>0</c:v>
                </c:pt>
                <c:pt idx="203">
                  <c:v>0.61083358317523295</c:v>
                </c:pt>
                <c:pt idx="204">
                  <c:v>0.54053473224847071</c:v>
                </c:pt>
                <c:pt idx="205">
                  <c:v>0.5651844636730109</c:v>
                </c:pt>
                <c:pt idx="206">
                  <c:v>0.5551313259461812</c:v>
                </c:pt>
                <c:pt idx="207">
                  <c:v>0.51693926752526964</c:v>
                </c:pt>
                <c:pt idx="208">
                  <c:v>0.63370442078178135</c:v>
                </c:pt>
                <c:pt idx="209">
                  <c:v>0</c:v>
                </c:pt>
                <c:pt idx="210">
                  <c:v>0.22497672954330808</c:v>
                </c:pt>
                <c:pt idx="211">
                  <c:v>0.19451135656297883</c:v>
                </c:pt>
                <c:pt idx="212">
                  <c:v>0.2867959351956918</c:v>
                </c:pt>
                <c:pt idx="213">
                  <c:v>0.23274129145798955</c:v>
                </c:pt>
                <c:pt idx="214">
                  <c:v>0.17514713829980227</c:v>
                </c:pt>
                <c:pt idx="215">
                  <c:v>0.22283626486655</c:v>
                </c:pt>
                <c:pt idx="216">
                  <c:v>0</c:v>
                </c:pt>
                <c:pt idx="217">
                  <c:v>0.22936328002848747</c:v>
                </c:pt>
                <c:pt idx="218">
                  <c:v>0.22477244506447039</c:v>
                </c:pt>
                <c:pt idx="219">
                  <c:v>0.24864654743796569</c:v>
                </c:pt>
                <c:pt idx="220">
                  <c:v>0.2283269931719078</c:v>
                </c:pt>
                <c:pt idx="221">
                  <c:v>0.16543106173278141</c:v>
                </c:pt>
                <c:pt idx="222">
                  <c:v>0.24246121274994364</c:v>
                </c:pt>
                <c:pt idx="223">
                  <c:v>0</c:v>
                </c:pt>
                <c:pt idx="224">
                  <c:v>0.20477912835431999</c:v>
                </c:pt>
                <c:pt idx="225">
                  <c:v>0.22623575501254403</c:v>
                </c:pt>
                <c:pt idx="226">
                  <c:v>0.24902746947167481</c:v>
                </c:pt>
                <c:pt idx="227">
                  <c:v>0.18780443563691865</c:v>
                </c:pt>
                <c:pt idx="228">
                  <c:v>0.17041916502394167</c:v>
                </c:pt>
                <c:pt idx="229">
                  <c:v>0.24788955255865189</c:v>
                </c:pt>
                <c:pt idx="230">
                  <c:v>0</c:v>
                </c:pt>
                <c:pt idx="231">
                  <c:v>0.26516557257990703</c:v>
                </c:pt>
                <c:pt idx="232">
                  <c:v>0.21346955927216543</c:v>
                </c:pt>
                <c:pt idx="233">
                  <c:v>0.20942934874602603</c:v>
                </c:pt>
                <c:pt idx="234">
                  <c:v>0.25186847710032478</c:v>
                </c:pt>
                <c:pt idx="235">
                  <c:v>0.26224917769746214</c:v>
                </c:pt>
                <c:pt idx="236">
                  <c:v>0.23444186521482593</c:v>
                </c:pt>
                <c:pt idx="237">
                  <c:v>0</c:v>
                </c:pt>
                <c:pt idx="238">
                  <c:v>9.0603468161713815E-2</c:v>
                </c:pt>
                <c:pt idx="239">
                  <c:v>8.2027080348057238E-2</c:v>
                </c:pt>
                <c:pt idx="240">
                  <c:v>0.11741235526234316</c:v>
                </c:pt>
                <c:pt idx="241">
                  <c:v>0.10018624128150422</c:v>
                </c:pt>
                <c:pt idx="242">
                  <c:v>0.10936937850194549</c:v>
                </c:pt>
                <c:pt idx="243">
                  <c:v>8.8237086199656686E-2</c:v>
                </c:pt>
                <c:pt idx="244">
                  <c:v>0</c:v>
                </c:pt>
                <c:pt idx="245">
                  <c:v>0.10340340712409708</c:v>
                </c:pt>
                <c:pt idx="246">
                  <c:v>0.11031424194313245</c:v>
                </c:pt>
                <c:pt idx="247">
                  <c:v>0.10905006389804908</c:v>
                </c:pt>
                <c:pt idx="248">
                  <c:v>9.9308342681600076E-2</c:v>
                </c:pt>
                <c:pt idx="249">
                  <c:v>9.6736388784520094E-2</c:v>
                </c:pt>
                <c:pt idx="250">
                  <c:v>0.10184844856685371</c:v>
                </c:pt>
                <c:pt idx="251">
                  <c:v>0</c:v>
                </c:pt>
                <c:pt idx="252">
                  <c:v>4.793123033697777E-2</c:v>
                </c:pt>
                <c:pt idx="253">
                  <c:v>5.9767353959848869E-2</c:v>
                </c:pt>
                <c:pt idx="254">
                  <c:v>4.5980428668697441E-2</c:v>
                </c:pt>
                <c:pt idx="255">
                  <c:v>5.3438998628723949E-2</c:v>
                </c:pt>
                <c:pt idx="256">
                  <c:v>5.4611757898880162E-2</c:v>
                </c:pt>
                <c:pt idx="257">
                  <c:v>6.686697991082971E-2</c:v>
                </c:pt>
                <c:pt idx="258">
                  <c:v>0</c:v>
                </c:pt>
                <c:pt idx="259">
                  <c:v>6.4534756113947225E-2</c:v>
                </c:pt>
                <c:pt idx="260">
                  <c:v>5.8016863289874827E-2</c:v>
                </c:pt>
                <c:pt idx="261">
                  <c:v>5.4544329948328363E-2</c:v>
                </c:pt>
                <c:pt idx="262">
                  <c:v>4.7478230498769237E-2</c:v>
                </c:pt>
                <c:pt idx="263">
                  <c:v>5.8945514730710157E-2</c:v>
                </c:pt>
                <c:pt idx="264">
                  <c:v>4.7100451282840433E-2</c:v>
                </c:pt>
                <c:pt idx="265">
                  <c:v>0</c:v>
                </c:pt>
                <c:pt idx="266">
                  <c:v>0.42576065199386792</c:v>
                </c:pt>
                <c:pt idx="267">
                  <c:v>0.35552519322884807</c:v>
                </c:pt>
                <c:pt idx="268">
                  <c:v>0.40246253936482351</c:v>
                </c:pt>
                <c:pt idx="269">
                  <c:v>0.43464365239718461</c:v>
                </c:pt>
                <c:pt idx="270">
                  <c:v>0.33594236755104634</c:v>
                </c:pt>
                <c:pt idx="271">
                  <c:v>0.39805719487951535</c:v>
                </c:pt>
                <c:pt idx="272">
                  <c:v>0</c:v>
                </c:pt>
                <c:pt idx="273">
                  <c:v>0.40678032376632517</c:v>
                </c:pt>
                <c:pt idx="274">
                  <c:v>0.43347675269206265</c:v>
                </c:pt>
                <c:pt idx="275">
                  <c:v>0.4494633119023082</c:v>
                </c:pt>
                <c:pt idx="276">
                  <c:v>0.30601912516024443</c:v>
                </c:pt>
                <c:pt idx="277">
                  <c:v>0.40927256407936824</c:v>
                </c:pt>
                <c:pt idx="278">
                  <c:v>0.4119681770094985</c:v>
                </c:pt>
                <c:pt idx="279">
                  <c:v>0</c:v>
                </c:pt>
                <c:pt idx="280">
                  <c:v>0.32005086089612483</c:v>
                </c:pt>
                <c:pt idx="281">
                  <c:v>0.2144238954897574</c:v>
                </c:pt>
                <c:pt idx="282">
                  <c:v>0.28320616698824796</c:v>
                </c:pt>
                <c:pt idx="283">
                  <c:v>0.22942689060603025</c:v>
                </c:pt>
                <c:pt idx="284">
                  <c:v>0.24969811803262498</c:v>
                </c:pt>
                <c:pt idx="285">
                  <c:v>0.24976432693777487</c:v>
                </c:pt>
                <c:pt idx="286">
                  <c:v>0</c:v>
                </c:pt>
                <c:pt idx="287">
                  <c:v>0.30336808681126781</c:v>
                </c:pt>
                <c:pt idx="288">
                  <c:v>0.25908310050955963</c:v>
                </c:pt>
                <c:pt idx="289">
                  <c:v>0.29923065346699362</c:v>
                </c:pt>
                <c:pt idx="290">
                  <c:v>0.21526051073300601</c:v>
                </c:pt>
                <c:pt idx="291">
                  <c:v>0.2152199549593509</c:v>
                </c:pt>
                <c:pt idx="292">
                  <c:v>0.26676522126026897</c:v>
                </c:pt>
                <c:pt idx="293">
                  <c:v>0</c:v>
                </c:pt>
                <c:pt idx="294">
                  <c:v>4.25649761492123E-2</c:v>
                </c:pt>
                <c:pt idx="295">
                  <c:v>5.5250005346488905E-2</c:v>
                </c:pt>
                <c:pt idx="296">
                  <c:v>5.4415843007703198E-2</c:v>
                </c:pt>
                <c:pt idx="297">
                  <c:v>5.4743297038084393E-2</c:v>
                </c:pt>
                <c:pt idx="298">
                  <c:v>6.0692116830079634E-2</c:v>
                </c:pt>
                <c:pt idx="299">
                  <c:v>5.2661383297754973E-2</c:v>
                </c:pt>
                <c:pt idx="300">
                  <c:v>0</c:v>
                </c:pt>
                <c:pt idx="301">
                  <c:v>4.6673275692104083E-2</c:v>
                </c:pt>
                <c:pt idx="302">
                  <c:v>5.8251420473907224E-2</c:v>
                </c:pt>
                <c:pt idx="303">
                  <c:v>6.1430560545082939E-2</c:v>
                </c:pt>
                <c:pt idx="304">
                  <c:v>5.1279153310835129E-2</c:v>
                </c:pt>
                <c:pt idx="305">
                  <c:v>5.669324279760158E-2</c:v>
                </c:pt>
                <c:pt idx="306">
                  <c:v>4.9470373956823001E-2</c:v>
                </c:pt>
                <c:pt idx="307">
                  <c:v>0</c:v>
                </c:pt>
                <c:pt idx="308">
                  <c:v>0.53234318114205059</c:v>
                </c:pt>
                <c:pt idx="309">
                  <c:v>0.48495006267075486</c:v>
                </c:pt>
                <c:pt idx="310">
                  <c:v>0.41247857683235267</c:v>
                </c:pt>
                <c:pt idx="311">
                  <c:v>0.51832931635497248</c:v>
                </c:pt>
                <c:pt idx="312">
                  <c:v>0.44575030596007759</c:v>
                </c:pt>
                <c:pt idx="313">
                  <c:v>0.47230066797297837</c:v>
                </c:pt>
                <c:pt idx="314">
                  <c:v>0</c:v>
                </c:pt>
                <c:pt idx="315">
                  <c:v>0.46099590759433173</c:v>
                </c:pt>
                <c:pt idx="316">
                  <c:v>0.38046981688013715</c:v>
                </c:pt>
                <c:pt idx="317">
                  <c:v>0.46336340388929292</c:v>
                </c:pt>
                <c:pt idx="318">
                  <c:v>0.49060116961007461</c:v>
                </c:pt>
                <c:pt idx="319">
                  <c:v>0.43845094087339681</c:v>
                </c:pt>
                <c:pt idx="320">
                  <c:v>0.50266771617700057</c:v>
                </c:pt>
                <c:pt idx="321">
                  <c:v>0</c:v>
                </c:pt>
                <c:pt idx="322">
                  <c:v>0.31337159300097722</c:v>
                </c:pt>
                <c:pt idx="323">
                  <c:v>0.45314791552065853</c:v>
                </c:pt>
                <c:pt idx="324">
                  <c:v>0.29619026411442689</c:v>
                </c:pt>
                <c:pt idx="325">
                  <c:v>0.30609620991237368</c:v>
                </c:pt>
                <c:pt idx="326">
                  <c:v>0.34927000384053208</c:v>
                </c:pt>
                <c:pt idx="327">
                  <c:v>0.380379277409154</c:v>
                </c:pt>
                <c:pt idx="328">
                  <c:v>0</c:v>
                </c:pt>
                <c:pt idx="329">
                  <c:v>0.35638059937373512</c:v>
                </c:pt>
                <c:pt idx="330">
                  <c:v>0.38434879461070109</c:v>
                </c:pt>
                <c:pt idx="331">
                  <c:v>0.26380380303122386</c:v>
                </c:pt>
                <c:pt idx="332">
                  <c:v>0.35008466102305058</c:v>
                </c:pt>
                <c:pt idx="333">
                  <c:v>0.38954521864913833</c:v>
                </c:pt>
                <c:pt idx="334">
                  <c:v>0.38723166775063267</c:v>
                </c:pt>
                <c:pt idx="335">
                  <c:v>0</c:v>
                </c:pt>
                <c:pt idx="336">
                  <c:v>0.36160980019191996</c:v>
                </c:pt>
                <c:pt idx="337">
                  <c:v>0.3182212197494742</c:v>
                </c:pt>
                <c:pt idx="338">
                  <c:v>0.41115556462367786</c:v>
                </c:pt>
                <c:pt idx="339">
                  <c:v>0.36302196126248937</c:v>
                </c:pt>
                <c:pt idx="340">
                  <c:v>0.37717170548894835</c:v>
                </c:pt>
                <c:pt idx="341">
                  <c:v>0.40255007329056686</c:v>
                </c:pt>
                <c:pt idx="342">
                  <c:v>0</c:v>
                </c:pt>
                <c:pt idx="343">
                  <c:v>0.32944343198399645</c:v>
                </c:pt>
                <c:pt idx="344">
                  <c:v>0.37984197921842344</c:v>
                </c:pt>
                <c:pt idx="345">
                  <c:v>0.3688158721586185</c:v>
                </c:pt>
                <c:pt idx="346">
                  <c:v>0.41114014608359456</c:v>
                </c:pt>
                <c:pt idx="347">
                  <c:v>0.35957650894780668</c:v>
                </c:pt>
                <c:pt idx="348">
                  <c:v>0.42341100747070803</c:v>
                </c:pt>
                <c:pt idx="349">
                  <c:v>0</c:v>
                </c:pt>
                <c:pt idx="350">
                  <c:v>0.32256096285127306</c:v>
                </c:pt>
                <c:pt idx="351">
                  <c:v>0.27724751950231735</c:v>
                </c:pt>
                <c:pt idx="352">
                  <c:v>0.24558783461552586</c:v>
                </c:pt>
                <c:pt idx="353">
                  <c:v>0.35850504762533736</c:v>
                </c:pt>
                <c:pt idx="354">
                  <c:v>0.27697345627569192</c:v>
                </c:pt>
                <c:pt idx="355">
                  <c:v>0.36901771920467968</c:v>
                </c:pt>
                <c:pt idx="356">
                  <c:v>0</c:v>
                </c:pt>
                <c:pt idx="357">
                  <c:v>0.29028397500746411</c:v>
                </c:pt>
                <c:pt idx="358">
                  <c:v>0.32344353097348816</c:v>
                </c:pt>
                <c:pt idx="359">
                  <c:v>0.31623575907266693</c:v>
                </c:pt>
                <c:pt idx="360">
                  <c:v>0.42822799338997225</c:v>
                </c:pt>
                <c:pt idx="361">
                  <c:v>0.31446405016586026</c:v>
                </c:pt>
                <c:pt idx="362">
                  <c:v>0.29957892955898913</c:v>
                </c:pt>
                <c:pt idx="363">
                  <c:v>0</c:v>
                </c:pt>
                <c:pt idx="364">
                  <c:v>0.53855682701433405</c:v>
                </c:pt>
                <c:pt idx="365">
                  <c:v>0.52885369002869609</c:v>
                </c:pt>
                <c:pt idx="366">
                  <c:v>0.55786191383029893</c:v>
                </c:pt>
                <c:pt idx="367">
                  <c:v>0.65588832355397653</c:v>
                </c:pt>
                <c:pt idx="368">
                  <c:v>0.61189580783590758</c:v>
                </c:pt>
                <c:pt idx="369">
                  <c:v>0.72736150694546886</c:v>
                </c:pt>
                <c:pt idx="370">
                  <c:v>0</c:v>
                </c:pt>
                <c:pt idx="371">
                  <c:v>0.74113110356595124</c:v>
                </c:pt>
                <c:pt idx="372">
                  <c:v>0.58060729154836554</c:v>
                </c:pt>
                <c:pt idx="373">
                  <c:v>0.67310286796284369</c:v>
                </c:pt>
                <c:pt idx="374">
                  <c:v>0.57737973611604343</c:v>
                </c:pt>
                <c:pt idx="375">
                  <c:v>0.56973235061946004</c:v>
                </c:pt>
                <c:pt idx="376">
                  <c:v>0.66258921015042438</c:v>
                </c:pt>
                <c:pt idx="377">
                  <c:v>0</c:v>
                </c:pt>
                <c:pt idx="378">
                  <c:v>0.37243425261391172</c:v>
                </c:pt>
                <c:pt idx="379">
                  <c:v>0.369549539844094</c:v>
                </c:pt>
                <c:pt idx="380">
                  <c:v>0.44457071702859785</c:v>
                </c:pt>
                <c:pt idx="381">
                  <c:v>0.40433017890730211</c:v>
                </c:pt>
                <c:pt idx="382">
                  <c:v>0.32957582475002606</c:v>
                </c:pt>
                <c:pt idx="383">
                  <c:v>0.48667558665136501</c:v>
                </c:pt>
                <c:pt idx="384">
                  <c:v>0</c:v>
                </c:pt>
                <c:pt idx="385">
                  <c:v>0.3730540566763938</c:v>
                </c:pt>
                <c:pt idx="386">
                  <c:v>0.4576089118038526</c:v>
                </c:pt>
                <c:pt idx="387">
                  <c:v>0.40845167151597317</c:v>
                </c:pt>
                <c:pt idx="388">
                  <c:v>0.31871877714240543</c:v>
                </c:pt>
                <c:pt idx="389">
                  <c:v>0.3775487086174269</c:v>
                </c:pt>
                <c:pt idx="390">
                  <c:v>0.56429731842792363</c:v>
                </c:pt>
                <c:pt idx="391">
                  <c:v>0</c:v>
                </c:pt>
                <c:pt idx="392">
                  <c:v>0.62839597314690232</c:v>
                </c:pt>
                <c:pt idx="393">
                  <c:v>0.48747737548135295</c:v>
                </c:pt>
                <c:pt idx="394">
                  <c:v>0.70088856855878034</c:v>
                </c:pt>
                <c:pt idx="395">
                  <c:v>0.5821780891154632</c:v>
                </c:pt>
                <c:pt idx="396">
                  <c:v>0.57546562980359794</c:v>
                </c:pt>
                <c:pt idx="397">
                  <c:v>0.65759798071683651</c:v>
                </c:pt>
                <c:pt idx="398">
                  <c:v>0</c:v>
                </c:pt>
                <c:pt idx="399">
                  <c:v>0.56983936656519962</c:v>
                </c:pt>
                <c:pt idx="400">
                  <c:v>0.5491388839424739</c:v>
                </c:pt>
                <c:pt idx="401">
                  <c:v>0.58362976369089126</c:v>
                </c:pt>
                <c:pt idx="402">
                  <c:v>0.59343461788854102</c:v>
                </c:pt>
                <c:pt idx="403">
                  <c:v>0.60637611905420163</c:v>
                </c:pt>
                <c:pt idx="404">
                  <c:v>0.55358313993416219</c:v>
                </c:pt>
                <c:pt idx="405">
                  <c:v>0</c:v>
                </c:pt>
                <c:pt idx="406">
                  <c:v>0.67195556014822844</c:v>
                </c:pt>
                <c:pt idx="407">
                  <c:v>0.49281033616335973</c:v>
                </c:pt>
                <c:pt idx="408">
                  <c:v>0.68263066951403317</c:v>
                </c:pt>
                <c:pt idx="409">
                  <c:v>0.704121671280446</c:v>
                </c:pt>
                <c:pt idx="410">
                  <c:v>0.55142487968604237</c:v>
                </c:pt>
                <c:pt idx="411">
                  <c:v>0.65573714822833951</c:v>
                </c:pt>
                <c:pt idx="412">
                  <c:v>0</c:v>
                </c:pt>
                <c:pt idx="413">
                  <c:v>0.58423546053658859</c:v>
                </c:pt>
                <c:pt idx="414">
                  <c:v>0.58968860402395717</c:v>
                </c:pt>
                <c:pt idx="415">
                  <c:v>0.6129906413681232</c:v>
                </c:pt>
                <c:pt idx="416">
                  <c:v>0.73171533951599621</c:v>
                </c:pt>
                <c:pt idx="417">
                  <c:v>0.60585549833416574</c:v>
                </c:pt>
                <c:pt idx="418">
                  <c:v>0.69749650716730927</c:v>
                </c:pt>
                <c:pt idx="419">
                  <c:v>0</c:v>
                </c:pt>
                <c:pt idx="420">
                  <c:v>0.29359064714005978</c:v>
                </c:pt>
                <c:pt idx="421">
                  <c:v>0.35669237720996222</c:v>
                </c:pt>
                <c:pt idx="422">
                  <c:v>0.24243077047052178</c:v>
                </c:pt>
                <c:pt idx="423">
                  <c:v>0.34204588140685477</c:v>
                </c:pt>
                <c:pt idx="424">
                  <c:v>0.34045328448115958</c:v>
                </c:pt>
                <c:pt idx="425">
                  <c:v>0.26459182080893545</c:v>
                </c:pt>
                <c:pt idx="426">
                  <c:v>0</c:v>
                </c:pt>
                <c:pt idx="427">
                  <c:v>0.30853800521235869</c:v>
                </c:pt>
                <c:pt idx="428">
                  <c:v>0.33446915193967597</c:v>
                </c:pt>
                <c:pt idx="429">
                  <c:v>0.29537013481842334</c:v>
                </c:pt>
                <c:pt idx="430">
                  <c:v>0.2891193392529286</c:v>
                </c:pt>
                <c:pt idx="431">
                  <c:v>0.33315919138520661</c:v>
                </c:pt>
                <c:pt idx="432">
                  <c:v>0.31682242683668516</c:v>
                </c:pt>
                <c:pt idx="433">
                  <c:v>0</c:v>
                </c:pt>
                <c:pt idx="434">
                  <c:v>9.9219779374922129E-2</c:v>
                </c:pt>
                <c:pt idx="435">
                  <c:v>0.13885981007053097</c:v>
                </c:pt>
                <c:pt idx="436">
                  <c:v>0.14326769472398973</c:v>
                </c:pt>
                <c:pt idx="437">
                  <c:v>0.13181495310569244</c:v>
                </c:pt>
                <c:pt idx="438">
                  <c:v>0.11086863353955612</c:v>
                </c:pt>
                <c:pt idx="439">
                  <c:v>0.13013670981458059</c:v>
                </c:pt>
                <c:pt idx="440">
                  <c:v>0</c:v>
                </c:pt>
                <c:pt idx="441">
                  <c:v>0.11531506073756705</c:v>
                </c:pt>
                <c:pt idx="442">
                  <c:v>0.10663721882075079</c:v>
                </c:pt>
                <c:pt idx="443">
                  <c:v>0.12108679121241578</c:v>
                </c:pt>
                <c:pt idx="444">
                  <c:v>0.11352664228587055</c:v>
                </c:pt>
                <c:pt idx="445">
                  <c:v>0.13157794987758875</c:v>
                </c:pt>
                <c:pt idx="446">
                  <c:v>0.12701936764571445</c:v>
                </c:pt>
                <c:pt idx="447">
                  <c:v>0</c:v>
                </c:pt>
                <c:pt idx="448">
                  <c:v>0.57551729783347727</c:v>
                </c:pt>
                <c:pt idx="449">
                  <c:v>0.50388688946251425</c:v>
                </c:pt>
                <c:pt idx="450">
                  <c:v>0.52745466341089342</c:v>
                </c:pt>
                <c:pt idx="451">
                  <c:v>0.51225080420111291</c:v>
                </c:pt>
                <c:pt idx="452">
                  <c:v>0.46773572272524472</c:v>
                </c:pt>
                <c:pt idx="453">
                  <c:v>0.53217925274231581</c:v>
                </c:pt>
                <c:pt idx="454">
                  <c:v>0</c:v>
                </c:pt>
                <c:pt idx="455">
                  <c:v>0.47142396648772572</c:v>
                </c:pt>
                <c:pt idx="456">
                  <c:v>0.41730021790697935</c:v>
                </c:pt>
                <c:pt idx="457">
                  <c:v>0.64571450745583781</c:v>
                </c:pt>
                <c:pt idx="458">
                  <c:v>0.4510934302254257</c:v>
                </c:pt>
                <c:pt idx="459">
                  <c:v>0.54385439140287184</c:v>
                </c:pt>
                <c:pt idx="460">
                  <c:v>0.45454367453126809</c:v>
                </c:pt>
                <c:pt idx="461">
                  <c:v>0</c:v>
                </c:pt>
                <c:pt idx="462">
                  <c:v>0.61926143706669501</c:v>
                </c:pt>
                <c:pt idx="463">
                  <c:v>0.62098258610334267</c:v>
                </c:pt>
                <c:pt idx="464">
                  <c:v>0.47281382767782765</c:v>
                </c:pt>
                <c:pt idx="465">
                  <c:v>0.58529529290673965</c:v>
                </c:pt>
                <c:pt idx="466">
                  <c:v>0.68489271029575904</c:v>
                </c:pt>
                <c:pt idx="467">
                  <c:v>0.70309974635534678</c:v>
                </c:pt>
                <c:pt idx="468">
                  <c:v>0</c:v>
                </c:pt>
                <c:pt idx="469">
                  <c:v>0.60963512818965493</c:v>
                </c:pt>
                <c:pt idx="470">
                  <c:v>0.47532143924707687</c:v>
                </c:pt>
                <c:pt idx="471">
                  <c:v>0.56138571223673706</c:v>
                </c:pt>
                <c:pt idx="472">
                  <c:v>0.49023271211580849</c:v>
                </c:pt>
                <c:pt idx="473">
                  <c:v>0.50688971538380379</c:v>
                </c:pt>
                <c:pt idx="474">
                  <c:v>0.48888152510458266</c:v>
                </c:pt>
                <c:pt idx="475">
                  <c:v>0</c:v>
                </c:pt>
                <c:pt idx="476">
                  <c:v>0.29651440106425586</c:v>
                </c:pt>
                <c:pt idx="477">
                  <c:v>0.35613451527979084</c:v>
                </c:pt>
                <c:pt idx="478">
                  <c:v>0.28012107815433279</c:v>
                </c:pt>
                <c:pt idx="479">
                  <c:v>0.34315722186066361</c:v>
                </c:pt>
                <c:pt idx="480">
                  <c:v>0.28509643895882841</c:v>
                </c:pt>
                <c:pt idx="481">
                  <c:v>0.35542099261500282</c:v>
                </c:pt>
                <c:pt idx="482">
                  <c:v>0</c:v>
                </c:pt>
                <c:pt idx="483">
                  <c:v>0.30360160642426448</c:v>
                </c:pt>
                <c:pt idx="484">
                  <c:v>0.36936020313123474</c:v>
                </c:pt>
                <c:pt idx="485">
                  <c:v>0.27910966233709184</c:v>
                </c:pt>
                <c:pt idx="486">
                  <c:v>0.31852502737603278</c:v>
                </c:pt>
                <c:pt idx="487">
                  <c:v>0.3550138739673821</c:v>
                </c:pt>
                <c:pt idx="488">
                  <c:v>0.31984595049827008</c:v>
                </c:pt>
                <c:pt idx="489">
                  <c:v>0</c:v>
                </c:pt>
                <c:pt idx="490">
                  <c:v>0.57132897819527129</c:v>
                </c:pt>
                <c:pt idx="491">
                  <c:v>0.62792951663082452</c:v>
                </c:pt>
                <c:pt idx="492">
                  <c:v>0.51032502646898692</c:v>
                </c:pt>
                <c:pt idx="493">
                  <c:v>0.65300078710929055</c:v>
                </c:pt>
                <c:pt idx="494">
                  <c:v>0.67184653144810358</c:v>
                </c:pt>
                <c:pt idx="495">
                  <c:v>0.65503483837442233</c:v>
                </c:pt>
                <c:pt idx="496">
                  <c:v>0</c:v>
                </c:pt>
                <c:pt idx="497">
                  <c:v>0.58882214318963888</c:v>
                </c:pt>
                <c:pt idx="498">
                  <c:v>0.58612154836907149</c:v>
                </c:pt>
                <c:pt idx="499">
                  <c:v>0.57051678223203872</c:v>
                </c:pt>
                <c:pt idx="500">
                  <c:v>0.4415154937799064</c:v>
                </c:pt>
                <c:pt idx="501">
                  <c:v>0.71371913054103486</c:v>
                </c:pt>
                <c:pt idx="502">
                  <c:v>0.58661180768236654</c:v>
                </c:pt>
                <c:pt idx="503">
                  <c:v>0</c:v>
                </c:pt>
                <c:pt idx="504">
                  <c:v>0.40013981514119906</c:v>
                </c:pt>
                <c:pt idx="505">
                  <c:v>0.48066786026121971</c:v>
                </c:pt>
                <c:pt idx="506">
                  <c:v>0.50361088902122575</c:v>
                </c:pt>
                <c:pt idx="507">
                  <c:v>0.4808650771053341</c:v>
                </c:pt>
                <c:pt idx="508">
                  <c:v>0.47627239352033918</c:v>
                </c:pt>
                <c:pt idx="509">
                  <c:v>0.40552934637077886</c:v>
                </c:pt>
                <c:pt idx="510">
                  <c:v>0</c:v>
                </c:pt>
                <c:pt idx="511">
                  <c:v>0.46417337176909063</c:v>
                </c:pt>
                <c:pt idx="512">
                  <c:v>0.46784399990564035</c:v>
                </c:pt>
                <c:pt idx="513">
                  <c:v>0.48447971675254514</c:v>
                </c:pt>
                <c:pt idx="514">
                  <c:v>0.57277824493241869</c:v>
                </c:pt>
                <c:pt idx="515">
                  <c:v>0.46478328772824712</c:v>
                </c:pt>
                <c:pt idx="516">
                  <c:v>0.47529493209396856</c:v>
                </c:pt>
                <c:pt idx="517">
                  <c:v>0</c:v>
                </c:pt>
                <c:pt idx="518">
                  <c:v>0.35588615999812001</c:v>
                </c:pt>
                <c:pt idx="519">
                  <c:v>0.50949393102440876</c:v>
                </c:pt>
                <c:pt idx="520">
                  <c:v>0.44037175001881229</c:v>
                </c:pt>
                <c:pt idx="521">
                  <c:v>0.51257522180018389</c:v>
                </c:pt>
                <c:pt idx="522">
                  <c:v>0.45180229008643585</c:v>
                </c:pt>
                <c:pt idx="523">
                  <c:v>0.54607733430334071</c:v>
                </c:pt>
                <c:pt idx="524">
                  <c:v>0</c:v>
                </c:pt>
                <c:pt idx="525">
                  <c:v>0.37128260941131702</c:v>
                </c:pt>
                <c:pt idx="526">
                  <c:v>0.54677955323293126</c:v>
                </c:pt>
                <c:pt idx="527">
                  <c:v>0.37648722197980478</c:v>
                </c:pt>
                <c:pt idx="528">
                  <c:v>0.48352148779761583</c:v>
                </c:pt>
                <c:pt idx="529">
                  <c:v>0.43982595128736202</c:v>
                </c:pt>
                <c:pt idx="530">
                  <c:v>0.49596544615345795</c:v>
                </c:pt>
                <c:pt idx="531">
                  <c:v>0</c:v>
                </c:pt>
                <c:pt idx="532">
                  <c:v>0.3999486662799619</c:v>
                </c:pt>
                <c:pt idx="533">
                  <c:v>0.38294817148289395</c:v>
                </c:pt>
                <c:pt idx="534">
                  <c:v>0.45283097990579302</c:v>
                </c:pt>
                <c:pt idx="535">
                  <c:v>0.40622350227232451</c:v>
                </c:pt>
                <c:pt idx="536">
                  <c:v>0.43609270052002086</c:v>
                </c:pt>
                <c:pt idx="537">
                  <c:v>0.43711417309774336</c:v>
                </c:pt>
                <c:pt idx="538">
                  <c:v>0</c:v>
                </c:pt>
                <c:pt idx="539">
                  <c:v>0.3979341118919183</c:v>
                </c:pt>
                <c:pt idx="540">
                  <c:v>0.42021089214295171</c:v>
                </c:pt>
                <c:pt idx="541">
                  <c:v>0.37639769484368707</c:v>
                </c:pt>
                <c:pt idx="542">
                  <c:v>0.46308257239853245</c:v>
                </c:pt>
                <c:pt idx="543">
                  <c:v>0.35420749262415208</c:v>
                </c:pt>
                <c:pt idx="544">
                  <c:v>0.41042594678498967</c:v>
                </c:pt>
                <c:pt idx="545">
                  <c:v>0</c:v>
                </c:pt>
                <c:pt idx="546">
                  <c:v>0.61932480888212149</c:v>
                </c:pt>
                <c:pt idx="547">
                  <c:v>0.72159609442299533</c:v>
                </c:pt>
                <c:pt idx="548">
                  <c:v>0.58474555083869384</c:v>
                </c:pt>
                <c:pt idx="549">
                  <c:v>0.63971881546284259</c:v>
                </c:pt>
                <c:pt idx="550">
                  <c:v>0.61484153015355592</c:v>
                </c:pt>
                <c:pt idx="551">
                  <c:v>0.54320199641429723</c:v>
                </c:pt>
                <c:pt idx="552">
                  <c:v>0</c:v>
                </c:pt>
                <c:pt idx="553">
                  <c:v>0.5086810511459211</c:v>
                </c:pt>
                <c:pt idx="554">
                  <c:v>0.61512417220301818</c:v>
                </c:pt>
                <c:pt idx="555">
                  <c:v>0.63806649440252428</c:v>
                </c:pt>
                <c:pt idx="556">
                  <c:v>0.701357024901337</c:v>
                </c:pt>
                <c:pt idx="557">
                  <c:v>0.67093518908790661</c:v>
                </c:pt>
                <c:pt idx="558">
                  <c:v>0.62189355437138083</c:v>
                </c:pt>
                <c:pt idx="559">
                  <c:v>0</c:v>
                </c:pt>
                <c:pt idx="560">
                  <c:v>0.10876380803702637</c:v>
                </c:pt>
                <c:pt idx="561">
                  <c:v>0.11567947448107975</c:v>
                </c:pt>
                <c:pt idx="562">
                  <c:v>0.11165995286508812</c:v>
                </c:pt>
                <c:pt idx="563">
                  <c:v>0.1203501030736803</c:v>
                </c:pt>
                <c:pt idx="564">
                  <c:v>8.13405362219905E-2</c:v>
                </c:pt>
                <c:pt idx="565">
                  <c:v>0.11338459792441689</c:v>
                </c:pt>
                <c:pt idx="566">
                  <c:v>0</c:v>
                </c:pt>
                <c:pt idx="567">
                  <c:v>0.10586578768827772</c:v>
                </c:pt>
                <c:pt idx="568">
                  <c:v>0.1127734983716164</c:v>
                </c:pt>
                <c:pt idx="569">
                  <c:v>9.2256791016617767E-2</c:v>
                </c:pt>
                <c:pt idx="570">
                  <c:v>0.10487788466936311</c:v>
                </c:pt>
                <c:pt idx="571">
                  <c:v>0.11642103855491868</c:v>
                </c:pt>
                <c:pt idx="572">
                  <c:v>0.12220984066509696</c:v>
                </c:pt>
                <c:pt idx="573">
                  <c:v>0</c:v>
                </c:pt>
                <c:pt idx="574">
                  <c:v>0.52376843845320631</c:v>
                </c:pt>
                <c:pt idx="575">
                  <c:v>0.46957265888459365</c:v>
                </c:pt>
                <c:pt idx="576">
                  <c:v>0.57700802029047027</c:v>
                </c:pt>
                <c:pt idx="577">
                  <c:v>0.56881208909503911</c:v>
                </c:pt>
                <c:pt idx="578">
                  <c:v>0.47858453521923916</c:v>
                </c:pt>
                <c:pt idx="579">
                  <c:v>0.53184820441448022</c:v>
                </c:pt>
                <c:pt idx="580">
                  <c:v>0</c:v>
                </c:pt>
                <c:pt idx="581">
                  <c:v>0.51952623932954445</c:v>
                </c:pt>
                <c:pt idx="582">
                  <c:v>0.47063272761463859</c:v>
                </c:pt>
                <c:pt idx="583">
                  <c:v>0.58954855378983562</c:v>
                </c:pt>
                <c:pt idx="584">
                  <c:v>0.49089479855627105</c:v>
                </c:pt>
                <c:pt idx="585">
                  <c:v>0.54568467118123276</c:v>
                </c:pt>
                <c:pt idx="586">
                  <c:v>0.50430216546908291</c:v>
                </c:pt>
                <c:pt idx="587">
                  <c:v>0</c:v>
                </c:pt>
                <c:pt idx="588">
                  <c:v>0.55354774309153754</c:v>
                </c:pt>
                <c:pt idx="589">
                  <c:v>0.52462779892495803</c:v>
                </c:pt>
                <c:pt idx="590">
                  <c:v>0.60677368783968721</c:v>
                </c:pt>
                <c:pt idx="591">
                  <c:v>0.5668075259922809</c:v>
                </c:pt>
                <c:pt idx="592">
                  <c:v>0.46904004717517922</c:v>
                </c:pt>
                <c:pt idx="593">
                  <c:v>0.49683687380028246</c:v>
                </c:pt>
                <c:pt idx="594">
                  <c:v>0</c:v>
                </c:pt>
                <c:pt idx="595">
                  <c:v>0.50002700386187759</c:v>
                </c:pt>
                <c:pt idx="596">
                  <c:v>0.55215723900380154</c:v>
                </c:pt>
                <c:pt idx="597">
                  <c:v>0.51790043209811176</c:v>
                </c:pt>
                <c:pt idx="598">
                  <c:v>0.5898127980032758</c:v>
                </c:pt>
                <c:pt idx="599">
                  <c:v>0.48185532200279046</c:v>
                </c:pt>
                <c:pt idx="600">
                  <c:v>0.60534460573780891</c:v>
                </c:pt>
                <c:pt idx="601">
                  <c:v>0</c:v>
                </c:pt>
                <c:pt idx="602">
                  <c:v>0.4891719659126928</c:v>
                </c:pt>
                <c:pt idx="603">
                  <c:v>0.52442490909155159</c:v>
                </c:pt>
                <c:pt idx="604">
                  <c:v>0.53691830390069384</c:v>
                </c:pt>
                <c:pt idx="605">
                  <c:v>0.46500424633001181</c:v>
                </c:pt>
                <c:pt idx="606">
                  <c:v>0.44034264396673312</c:v>
                </c:pt>
                <c:pt idx="607">
                  <c:v>0.43332907043562008</c:v>
                </c:pt>
                <c:pt idx="608">
                  <c:v>0</c:v>
                </c:pt>
                <c:pt idx="609">
                  <c:v>0.42010002723175749</c:v>
                </c:pt>
                <c:pt idx="610">
                  <c:v>0.36859820669183008</c:v>
                </c:pt>
                <c:pt idx="611">
                  <c:v>0.44331887419117322</c:v>
                </c:pt>
                <c:pt idx="612">
                  <c:v>0.39420465810099048</c:v>
                </c:pt>
                <c:pt idx="613">
                  <c:v>0.54958362430558405</c:v>
                </c:pt>
                <c:pt idx="614">
                  <c:v>0.41835069152045229</c:v>
                </c:pt>
                <c:pt idx="615">
                  <c:v>0</c:v>
                </c:pt>
                <c:pt idx="616">
                  <c:v>0.29026472427186806</c:v>
                </c:pt>
                <c:pt idx="617">
                  <c:v>0.19081239541882178</c:v>
                </c:pt>
                <c:pt idx="618">
                  <c:v>0.20795446871869874</c:v>
                </c:pt>
                <c:pt idx="619">
                  <c:v>0.18448626448187538</c:v>
                </c:pt>
                <c:pt idx="620">
                  <c:v>0.25353061894598589</c:v>
                </c:pt>
                <c:pt idx="621">
                  <c:v>0.20225890331412866</c:v>
                </c:pt>
                <c:pt idx="622">
                  <c:v>0</c:v>
                </c:pt>
                <c:pt idx="623">
                  <c:v>0.21468829182304353</c:v>
                </c:pt>
                <c:pt idx="624">
                  <c:v>0.18815411295310394</c:v>
                </c:pt>
                <c:pt idx="625">
                  <c:v>0.24976530253644363</c:v>
                </c:pt>
                <c:pt idx="626">
                  <c:v>0.19376838427610626</c:v>
                </c:pt>
                <c:pt idx="627">
                  <c:v>0.23842289429135233</c:v>
                </c:pt>
                <c:pt idx="628">
                  <c:v>0.21534605098504678</c:v>
                </c:pt>
                <c:pt idx="629">
                  <c:v>0</c:v>
                </c:pt>
                <c:pt idx="630">
                  <c:v>0.60254883286286665</c:v>
                </c:pt>
                <c:pt idx="631">
                  <c:v>0.84311745906056312</c:v>
                </c:pt>
                <c:pt idx="632">
                  <c:v>0.59422727974444089</c:v>
                </c:pt>
                <c:pt idx="633">
                  <c:v>0.49244022236144885</c:v>
                </c:pt>
                <c:pt idx="634">
                  <c:v>0.7424450241030629</c:v>
                </c:pt>
                <c:pt idx="635">
                  <c:v>0.56061167009592072</c:v>
                </c:pt>
                <c:pt idx="636">
                  <c:v>0</c:v>
                </c:pt>
                <c:pt idx="637">
                  <c:v>0.56205663801179384</c:v>
                </c:pt>
                <c:pt idx="638">
                  <c:v>0.75716032577311876</c:v>
                </c:pt>
                <c:pt idx="639">
                  <c:v>0.66789927800873217</c:v>
                </c:pt>
                <c:pt idx="640">
                  <c:v>0.5343451205764761</c:v>
                </c:pt>
                <c:pt idx="641">
                  <c:v>0.66920434663732375</c:v>
                </c:pt>
                <c:pt idx="642">
                  <c:v>0.56824725151003996</c:v>
                </c:pt>
                <c:pt idx="643">
                  <c:v>0</c:v>
                </c:pt>
                <c:pt idx="644">
                  <c:v>0.61475209731099556</c:v>
                </c:pt>
                <c:pt idx="645">
                  <c:v>0.50003375769950853</c:v>
                </c:pt>
                <c:pt idx="646">
                  <c:v>0.51343076276691935</c:v>
                </c:pt>
                <c:pt idx="647">
                  <c:v>0.55505606377147476</c:v>
                </c:pt>
                <c:pt idx="648">
                  <c:v>0.46547824660030168</c:v>
                </c:pt>
                <c:pt idx="649">
                  <c:v>0.54317837219103016</c:v>
                </c:pt>
                <c:pt idx="650">
                  <c:v>0</c:v>
                </c:pt>
                <c:pt idx="651">
                  <c:v>0.55321666978867057</c:v>
                </c:pt>
                <c:pt idx="652">
                  <c:v>0.51767581104156823</c:v>
                </c:pt>
                <c:pt idx="653">
                  <c:v>0.57694511724537489</c:v>
                </c:pt>
                <c:pt idx="654">
                  <c:v>0.52217361493721204</c:v>
                </c:pt>
                <c:pt idx="655">
                  <c:v>0.63812182284928798</c:v>
                </c:pt>
                <c:pt idx="656">
                  <c:v>0.48652655295597669</c:v>
                </c:pt>
                <c:pt idx="657">
                  <c:v>0</c:v>
                </c:pt>
                <c:pt idx="658">
                  <c:v>0.25765357529412736</c:v>
                </c:pt>
                <c:pt idx="659">
                  <c:v>0.28192760623968899</c:v>
                </c:pt>
                <c:pt idx="660">
                  <c:v>0.31429503216666566</c:v>
                </c:pt>
                <c:pt idx="661">
                  <c:v>0.30095636278149773</c:v>
                </c:pt>
                <c:pt idx="662">
                  <c:v>0.26871926894787784</c:v>
                </c:pt>
                <c:pt idx="663">
                  <c:v>0.28525622444490673</c:v>
                </c:pt>
                <c:pt idx="664">
                  <c:v>0</c:v>
                </c:pt>
                <c:pt idx="665">
                  <c:v>0.25417914095147698</c:v>
                </c:pt>
                <c:pt idx="666">
                  <c:v>0.31281054142366965</c:v>
                </c:pt>
                <c:pt idx="667">
                  <c:v>0.28438334781134544</c:v>
                </c:pt>
                <c:pt idx="668">
                  <c:v>0.3246262638411333</c:v>
                </c:pt>
                <c:pt idx="669">
                  <c:v>0.2453874101239184</c:v>
                </c:pt>
                <c:pt idx="670">
                  <c:v>0.27718666908619399</c:v>
                </c:pt>
                <c:pt idx="671">
                  <c:v>0</c:v>
                </c:pt>
                <c:pt idx="672">
                  <c:v>0.68519685725742252</c:v>
                </c:pt>
                <c:pt idx="673">
                  <c:v>0.53707725552433971</c:v>
                </c:pt>
                <c:pt idx="674">
                  <c:v>0.58059112556745418</c:v>
                </c:pt>
                <c:pt idx="675">
                  <c:v>0.72377944613511069</c:v>
                </c:pt>
                <c:pt idx="676">
                  <c:v>0.48898966816607375</c:v>
                </c:pt>
                <c:pt idx="677">
                  <c:v>0.60322048067695444</c:v>
                </c:pt>
                <c:pt idx="678">
                  <c:v>0</c:v>
                </c:pt>
                <c:pt idx="679">
                  <c:v>0.59564659334496084</c:v>
                </c:pt>
                <c:pt idx="680">
                  <c:v>0.61394599415812434</c:v>
                </c:pt>
                <c:pt idx="681">
                  <c:v>0.51814624501681983</c:v>
                </c:pt>
                <c:pt idx="682">
                  <c:v>0.63591619108496655</c:v>
                </c:pt>
                <c:pt idx="683">
                  <c:v>0.6022221339624455</c:v>
                </c:pt>
                <c:pt idx="684">
                  <c:v>0.59731308307400643</c:v>
                </c:pt>
                <c:pt idx="685">
                  <c:v>0</c:v>
                </c:pt>
                <c:pt idx="686">
                  <c:v>0.58128305051421691</c:v>
                </c:pt>
                <c:pt idx="687">
                  <c:v>0.54661492158816072</c:v>
                </c:pt>
                <c:pt idx="688">
                  <c:v>0.65176290907648105</c:v>
                </c:pt>
                <c:pt idx="689">
                  <c:v>0.58294638401510224</c:v>
                </c:pt>
                <c:pt idx="690">
                  <c:v>0.61555188835114694</c:v>
                </c:pt>
                <c:pt idx="691">
                  <c:v>0.70778399021059646</c:v>
                </c:pt>
                <c:pt idx="692">
                  <c:v>0</c:v>
                </c:pt>
                <c:pt idx="693">
                  <c:v>0.52928798794058207</c:v>
                </c:pt>
                <c:pt idx="694">
                  <c:v>0.53368852191013072</c:v>
                </c:pt>
                <c:pt idx="695">
                  <c:v>0.61768660303387168</c:v>
                </c:pt>
                <c:pt idx="696">
                  <c:v>0.54231293136297609</c:v>
                </c:pt>
                <c:pt idx="697">
                  <c:v>0.55846761074309859</c:v>
                </c:pt>
                <c:pt idx="698">
                  <c:v>0.45967013391125888</c:v>
                </c:pt>
              </c:numCache>
            </c:numRef>
          </c:xVal>
          <c:yVal>
            <c:numRef>
              <c:f>Regression!$C$27:$C$725</c:f>
              <c:numCache>
                <c:formatCode>General</c:formatCode>
                <c:ptCount val="699"/>
                <c:pt idx="0">
                  <c:v>3.2028127145335879E-3</c:v>
                </c:pt>
                <c:pt idx="1">
                  <c:v>-5.8431471701541919E-3</c:v>
                </c:pt>
                <c:pt idx="2">
                  <c:v>-5.7854528015737214E-3</c:v>
                </c:pt>
                <c:pt idx="3">
                  <c:v>-8.1620012302898223E-3</c:v>
                </c:pt>
                <c:pt idx="4">
                  <c:v>-1.4718540122714975E-3</c:v>
                </c:pt>
                <c:pt idx="5">
                  <c:v>-2.1271127220066875E-3</c:v>
                </c:pt>
                <c:pt idx="6">
                  <c:v>0</c:v>
                </c:pt>
                <c:pt idx="7">
                  <c:v>-1.6156895298326398E-3</c:v>
                </c:pt>
                <c:pt idx="8">
                  <c:v>-3.7121173868645552E-3</c:v>
                </c:pt>
                <c:pt idx="9">
                  <c:v>8.6644681179093839E-4</c:v>
                </c:pt>
                <c:pt idx="10">
                  <c:v>-1.8500290757199308E-3</c:v>
                </c:pt>
                <c:pt idx="11">
                  <c:v>-1.3986175078482804E-3</c:v>
                </c:pt>
                <c:pt idx="12">
                  <c:v>-2.39237656572778E-3</c:v>
                </c:pt>
                <c:pt idx="13">
                  <c:v>0</c:v>
                </c:pt>
                <c:pt idx="14">
                  <c:v>3.5875563603852273E-5</c:v>
                </c:pt>
                <c:pt idx="15">
                  <c:v>-2.0248532627402928E-2</c:v>
                </c:pt>
                <c:pt idx="16">
                  <c:v>-5.4109425807531628E-3</c:v>
                </c:pt>
                <c:pt idx="17">
                  <c:v>-2.3863552460602823E-2</c:v>
                </c:pt>
                <c:pt idx="18">
                  <c:v>-2.8660331751778369E-2</c:v>
                </c:pt>
                <c:pt idx="19">
                  <c:v>-2.4332873111053588E-2</c:v>
                </c:pt>
                <c:pt idx="20">
                  <c:v>0</c:v>
                </c:pt>
                <c:pt idx="21">
                  <c:v>1.7243250423083473E-2</c:v>
                </c:pt>
                <c:pt idx="22">
                  <c:v>-1.2780733755468281E-2</c:v>
                </c:pt>
                <c:pt idx="23">
                  <c:v>-1.6459447685162148E-2</c:v>
                </c:pt>
                <c:pt idx="24">
                  <c:v>-4.3900544726797101E-2</c:v>
                </c:pt>
                <c:pt idx="25">
                  <c:v>3.4456243253683488E-2</c:v>
                </c:pt>
                <c:pt idx="26">
                  <c:v>-2.4305315979685251E-2</c:v>
                </c:pt>
                <c:pt idx="27">
                  <c:v>0</c:v>
                </c:pt>
                <c:pt idx="28">
                  <c:v>3.7250664643602859E-3</c:v>
                </c:pt>
                <c:pt idx="29">
                  <c:v>-2.7667025127450706E-3</c:v>
                </c:pt>
                <c:pt idx="30">
                  <c:v>4.010694011773697E-3</c:v>
                </c:pt>
                <c:pt idx="31">
                  <c:v>3.8871527521062675E-2</c:v>
                </c:pt>
                <c:pt idx="32">
                  <c:v>-7.5695459372986107E-3</c:v>
                </c:pt>
                <c:pt idx="33">
                  <c:v>-1.0367640530053662E-2</c:v>
                </c:pt>
                <c:pt idx="34">
                  <c:v>0</c:v>
                </c:pt>
                <c:pt idx="35">
                  <c:v>-3.0818940451012029E-2</c:v>
                </c:pt>
                <c:pt idx="36">
                  <c:v>-1.4868322424623147E-2</c:v>
                </c:pt>
                <c:pt idx="37">
                  <c:v>2.4711424729022727E-2</c:v>
                </c:pt>
                <c:pt idx="38">
                  <c:v>-1.5192650090495863E-2</c:v>
                </c:pt>
                <c:pt idx="39">
                  <c:v>-0.10080415872699666</c:v>
                </c:pt>
                <c:pt idx="40">
                  <c:v>1.1492973789484145E-2</c:v>
                </c:pt>
                <c:pt idx="41">
                  <c:v>0</c:v>
                </c:pt>
                <c:pt idx="42">
                  <c:v>-1.0290566388056518E-2</c:v>
                </c:pt>
                <c:pt idx="43">
                  <c:v>4.8695083765853738E-3</c:v>
                </c:pt>
                <c:pt idx="44">
                  <c:v>-5.5029951960337536E-3</c:v>
                </c:pt>
                <c:pt idx="45">
                  <c:v>-1.0190376138853789E-2</c:v>
                </c:pt>
                <c:pt idx="46">
                  <c:v>4.6994727272921255E-4</c:v>
                </c:pt>
                <c:pt idx="47">
                  <c:v>1.0901879778627666E-2</c:v>
                </c:pt>
                <c:pt idx="48">
                  <c:v>0</c:v>
                </c:pt>
                <c:pt idx="49">
                  <c:v>-4.7071142546301608E-3</c:v>
                </c:pt>
                <c:pt idx="50">
                  <c:v>1.8979702603495501E-2</c:v>
                </c:pt>
                <c:pt idx="51">
                  <c:v>-1.0030137839499404E-2</c:v>
                </c:pt>
                <c:pt idx="52">
                  <c:v>-8.9108428200074252E-3</c:v>
                </c:pt>
                <c:pt idx="53">
                  <c:v>-1.1819259021975271E-3</c:v>
                </c:pt>
                <c:pt idx="54">
                  <c:v>1.1019061937281763E-2</c:v>
                </c:pt>
                <c:pt idx="55">
                  <c:v>0</c:v>
                </c:pt>
                <c:pt idx="56">
                  <c:v>-1.633910603790012E-2</c:v>
                </c:pt>
                <c:pt idx="57">
                  <c:v>2.4941674061857207E-2</c:v>
                </c:pt>
                <c:pt idx="58">
                  <c:v>-2.3780462902856882E-2</c:v>
                </c:pt>
                <c:pt idx="59">
                  <c:v>-5.3024459717691201E-2</c:v>
                </c:pt>
                <c:pt idx="60">
                  <c:v>9.0213014600830296E-3</c:v>
                </c:pt>
                <c:pt idx="61">
                  <c:v>1.4429045972368888E-2</c:v>
                </c:pt>
                <c:pt idx="62">
                  <c:v>0</c:v>
                </c:pt>
                <c:pt idx="63">
                  <c:v>-2.0228783640510891E-2</c:v>
                </c:pt>
                <c:pt idx="64">
                  <c:v>3.5218984463231955E-2</c:v>
                </c:pt>
                <c:pt idx="65">
                  <c:v>-5.3032134306251911E-3</c:v>
                </c:pt>
                <c:pt idx="66">
                  <c:v>6.3555139671623677E-3</c:v>
                </c:pt>
                <c:pt idx="67">
                  <c:v>-3.3235560687411035E-2</c:v>
                </c:pt>
                <c:pt idx="68">
                  <c:v>-1.9606786459025125E-3</c:v>
                </c:pt>
                <c:pt idx="69">
                  <c:v>0</c:v>
                </c:pt>
                <c:pt idx="70">
                  <c:v>-1.1821586751830673E-2</c:v>
                </c:pt>
                <c:pt idx="71">
                  <c:v>3.5354984488585395E-3</c:v>
                </c:pt>
                <c:pt idx="72">
                  <c:v>-1.3738218000951572E-2</c:v>
                </c:pt>
                <c:pt idx="73">
                  <c:v>-5.1295341922644386E-2</c:v>
                </c:pt>
                <c:pt idx="74">
                  <c:v>-4.2530559855587818E-2</c:v>
                </c:pt>
                <c:pt idx="75">
                  <c:v>-1.5750145986469E-2</c:v>
                </c:pt>
                <c:pt idx="76">
                  <c:v>0</c:v>
                </c:pt>
                <c:pt idx="77">
                  <c:v>2.3687899749861036E-2</c:v>
                </c:pt>
                <c:pt idx="78">
                  <c:v>-3.2587748069429281E-2</c:v>
                </c:pt>
                <c:pt idx="79">
                  <c:v>2.068464388915504E-2</c:v>
                </c:pt>
                <c:pt idx="80">
                  <c:v>4.2000166763985656E-3</c:v>
                </c:pt>
                <c:pt idx="81">
                  <c:v>2.1602466347142288E-2</c:v>
                </c:pt>
                <c:pt idx="82">
                  <c:v>-2.711723883257651E-2</c:v>
                </c:pt>
                <c:pt idx="83">
                  <c:v>0</c:v>
                </c:pt>
                <c:pt idx="84">
                  <c:v>-1.1020156280095641E-2</c:v>
                </c:pt>
                <c:pt idx="85">
                  <c:v>1.9088990467029845E-2</c:v>
                </c:pt>
                <c:pt idx="86">
                  <c:v>5.5830449332144386E-3</c:v>
                </c:pt>
                <c:pt idx="87">
                  <c:v>-1.068952719385914E-2</c:v>
                </c:pt>
                <c:pt idx="88">
                  <c:v>2.2023006532466954E-2</c:v>
                </c:pt>
                <c:pt idx="89">
                  <c:v>-2.3092417980004411E-2</c:v>
                </c:pt>
                <c:pt idx="90">
                  <c:v>0</c:v>
                </c:pt>
                <c:pt idx="91">
                  <c:v>4.7605062622923001E-3</c:v>
                </c:pt>
                <c:pt idx="92">
                  <c:v>2.0136781084719915E-2</c:v>
                </c:pt>
                <c:pt idx="93">
                  <c:v>3.3483652746349821E-3</c:v>
                </c:pt>
                <c:pt idx="94">
                  <c:v>2.983349497442285E-4</c:v>
                </c:pt>
                <c:pt idx="95">
                  <c:v>2.8219264624998637E-4</c:v>
                </c:pt>
                <c:pt idx="96">
                  <c:v>1.462300347368454E-2</c:v>
                </c:pt>
                <c:pt idx="97">
                  <c:v>0</c:v>
                </c:pt>
                <c:pt idx="98">
                  <c:v>-6.6487296301624612E-4</c:v>
                </c:pt>
                <c:pt idx="99">
                  <c:v>-1.229601565913277E-3</c:v>
                </c:pt>
                <c:pt idx="100">
                  <c:v>-2.5537272525110234E-3</c:v>
                </c:pt>
                <c:pt idx="101">
                  <c:v>6.600600137948812E-3</c:v>
                </c:pt>
                <c:pt idx="102">
                  <c:v>-2.4670208806799676E-3</c:v>
                </c:pt>
                <c:pt idx="103">
                  <c:v>-1.6246990571411697E-3</c:v>
                </c:pt>
                <c:pt idx="104">
                  <c:v>0</c:v>
                </c:pt>
                <c:pt idx="105">
                  <c:v>1.5805662266139833E-3</c:v>
                </c:pt>
                <c:pt idx="106">
                  <c:v>3.6967410821515212E-3</c:v>
                </c:pt>
                <c:pt idx="107">
                  <c:v>-9.0589105608273809E-4</c:v>
                </c:pt>
                <c:pt idx="108">
                  <c:v>-7.847992159941107E-4</c:v>
                </c:pt>
                <c:pt idx="109">
                  <c:v>3.6014205246266864E-3</c:v>
                </c:pt>
                <c:pt idx="110">
                  <c:v>-8.0142315558069579E-3</c:v>
                </c:pt>
                <c:pt idx="111">
                  <c:v>0</c:v>
                </c:pt>
                <c:pt idx="112">
                  <c:v>-5.290008815013578E-3</c:v>
                </c:pt>
                <c:pt idx="113">
                  <c:v>-8.4087689819353217E-3</c:v>
                </c:pt>
                <c:pt idx="114">
                  <c:v>4.5734824862745218E-3</c:v>
                </c:pt>
                <c:pt idx="115">
                  <c:v>-6.3912358593299322E-5</c:v>
                </c:pt>
                <c:pt idx="116">
                  <c:v>-8.4548578710113057E-4</c:v>
                </c:pt>
                <c:pt idx="117">
                  <c:v>-9.9529855122463973E-3</c:v>
                </c:pt>
                <c:pt idx="118">
                  <c:v>0</c:v>
                </c:pt>
                <c:pt idx="119">
                  <c:v>9.9199597375027385E-6</c:v>
                </c:pt>
                <c:pt idx="120">
                  <c:v>-2.0082512367319534E-3</c:v>
                </c:pt>
                <c:pt idx="121">
                  <c:v>2.5054333945096E-3</c:v>
                </c:pt>
                <c:pt idx="122">
                  <c:v>-6.6138402593848133E-3</c:v>
                </c:pt>
                <c:pt idx="123">
                  <c:v>-4.3957222580268043E-3</c:v>
                </c:pt>
                <c:pt idx="124">
                  <c:v>-3.1989772080749461E-4</c:v>
                </c:pt>
                <c:pt idx="125">
                  <c:v>0</c:v>
                </c:pt>
                <c:pt idx="126">
                  <c:v>-1.1017676227619295E-2</c:v>
                </c:pt>
                <c:pt idx="127">
                  <c:v>-1.0914916165926537E-3</c:v>
                </c:pt>
                <c:pt idx="128">
                  <c:v>1.4296325646059947E-2</c:v>
                </c:pt>
                <c:pt idx="129">
                  <c:v>-4.8486328376029595E-3</c:v>
                </c:pt>
                <c:pt idx="130">
                  <c:v>2.3824344760043026E-2</c:v>
                </c:pt>
                <c:pt idx="131">
                  <c:v>2.1375008083329483E-2</c:v>
                </c:pt>
                <c:pt idx="132">
                  <c:v>0</c:v>
                </c:pt>
                <c:pt idx="133">
                  <c:v>1.284714440573325E-2</c:v>
                </c:pt>
                <c:pt idx="134">
                  <c:v>5.3101212120318401E-3</c:v>
                </c:pt>
                <c:pt idx="135">
                  <c:v>1.6709312339030391E-2</c:v>
                </c:pt>
                <c:pt idx="136">
                  <c:v>-1.0992309246455362E-2</c:v>
                </c:pt>
                <c:pt idx="137">
                  <c:v>2.9681595134869149E-2</c:v>
                </c:pt>
                <c:pt idx="138">
                  <c:v>9.5414996180020629E-3</c:v>
                </c:pt>
                <c:pt idx="139">
                  <c:v>0</c:v>
                </c:pt>
                <c:pt idx="140">
                  <c:v>-1.0154410505069164E-2</c:v>
                </c:pt>
                <c:pt idx="141">
                  <c:v>-2.0289303373078455E-2</c:v>
                </c:pt>
                <c:pt idx="142">
                  <c:v>2.230490951648198E-2</c:v>
                </c:pt>
                <c:pt idx="143">
                  <c:v>-9.888766989952575E-3</c:v>
                </c:pt>
                <c:pt idx="144">
                  <c:v>-2.8761091505122773E-2</c:v>
                </c:pt>
                <c:pt idx="145">
                  <c:v>-2.7830956476380345E-2</c:v>
                </c:pt>
                <c:pt idx="146">
                  <c:v>0</c:v>
                </c:pt>
                <c:pt idx="147">
                  <c:v>1.9607499884649885E-2</c:v>
                </c:pt>
                <c:pt idx="148">
                  <c:v>-8.0697229234142753E-4</c:v>
                </c:pt>
                <c:pt idx="149">
                  <c:v>2.4634689354210474E-3</c:v>
                </c:pt>
                <c:pt idx="150">
                  <c:v>2.3470371780016541E-2</c:v>
                </c:pt>
                <c:pt idx="151">
                  <c:v>5.7250460260652083E-4</c:v>
                </c:pt>
                <c:pt idx="152">
                  <c:v>-3.3954214477344025E-3</c:v>
                </c:pt>
                <c:pt idx="153">
                  <c:v>0</c:v>
                </c:pt>
                <c:pt idx="154">
                  <c:v>3.6169309591315693E-3</c:v>
                </c:pt>
                <c:pt idx="155">
                  <c:v>2.5336804828273583E-2</c:v>
                </c:pt>
                <c:pt idx="156">
                  <c:v>-9.6809246098621213E-3</c:v>
                </c:pt>
                <c:pt idx="157">
                  <c:v>-1.0109236854861141E-2</c:v>
                </c:pt>
                <c:pt idx="158">
                  <c:v>-7.7089637015301171E-3</c:v>
                </c:pt>
                <c:pt idx="159">
                  <c:v>2.9493663556423668E-3</c:v>
                </c:pt>
                <c:pt idx="160">
                  <c:v>0</c:v>
                </c:pt>
                <c:pt idx="161">
                  <c:v>-8.192271346133399E-3</c:v>
                </c:pt>
                <c:pt idx="162">
                  <c:v>-2.3051025279305064E-2</c:v>
                </c:pt>
                <c:pt idx="163">
                  <c:v>-6.071341268032362E-3</c:v>
                </c:pt>
                <c:pt idx="164">
                  <c:v>2.8331767001723383E-2</c:v>
                </c:pt>
                <c:pt idx="165">
                  <c:v>-3.686086225182772E-2</c:v>
                </c:pt>
                <c:pt idx="166">
                  <c:v>-4.9400898545909509E-3</c:v>
                </c:pt>
                <c:pt idx="167">
                  <c:v>0</c:v>
                </c:pt>
                <c:pt idx="168">
                  <c:v>-2.9739016328938824E-3</c:v>
                </c:pt>
                <c:pt idx="169">
                  <c:v>4.9702580401317599E-3</c:v>
                </c:pt>
                <c:pt idx="170">
                  <c:v>-7.3408845082656203E-3</c:v>
                </c:pt>
                <c:pt idx="171">
                  <c:v>-1.8226369114704415E-3</c:v>
                </c:pt>
                <c:pt idx="172">
                  <c:v>4.412018056373041E-3</c:v>
                </c:pt>
                <c:pt idx="173">
                  <c:v>-9.3770068985036432E-3</c:v>
                </c:pt>
                <c:pt idx="174">
                  <c:v>0</c:v>
                </c:pt>
                <c:pt idx="175">
                  <c:v>-1.2586469683170888E-3</c:v>
                </c:pt>
                <c:pt idx="176">
                  <c:v>8.5984259111159911E-4</c:v>
                </c:pt>
                <c:pt idx="177">
                  <c:v>-2.350450656748531E-3</c:v>
                </c:pt>
                <c:pt idx="178">
                  <c:v>-1.2313488248012127E-3</c:v>
                </c:pt>
                <c:pt idx="179">
                  <c:v>1.9995176944175401E-3</c:v>
                </c:pt>
                <c:pt idx="180">
                  <c:v>-1.5391273290093778E-3</c:v>
                </c:pt>
                <c:pt idx="181">
                  <c:v>0</c:v>
                </c:pt>
                <c:pt idx="182">
                  <c:v>1.5632226467474114E-2</c:v>
                </c:pt>
                <c:pt idx="183">
                  <c:v>1.3380009879958518E-2</c:v>
                </c:pt>
                <c:pt idx="184">
                  <c:v>7.2425744573747456E-3</c:v>
                </c:pt>
                <c:pt idx="185">
                  <c:v>-2.6957293394017985E-2</c:v>
                </c:pt>
                <c:pt idx="186">
                  <c:v>-1.7099762439795722E-2</c:v>
                </c:pt>
                <c:pt idx="187">
                  <c:v>1.6698858355129565E-2</c:v>
                </c:pt>
                <c:pt idx="188">
                  <c:v>0</c:v>
                </c:pt>
                <c:pt idx="189">
                  <c:v>1.8264399638419394E-2</c:v>
                </c:pt>
                <c:pt idx="190">
                  <c:v>5.2328165676672183E-3</c:v>
                </c:pt>
                <c:pt idx="191">
                  <c:v>1.1784016298225827E-2</c:v>
                </c:pt>
                <c:pt idx="192">
                  <c:v>2.2525539561502293E-2</c:v>
                </c:pt>
                <c:pt idx="193">
                  <c:v>-2.5051871642874639E-2</c:v>
                </c:pt>
                <c:pt idx="194">
                  <c:v>-2.4386685942403626E-2</c:v>
                </c:pt>
                <c:pt idx="195">
                  <c:v>0</c:v>
                </c:pt>
                <c:pt idx="196">
                  <c:v>1.5836939252702034E-2</c:v>
                </c:pt>
                <c:pt idx="197">
                  <c:v>9.233097512698173E-3</c:v>
                </c:pt>
                <c:pt idx="198">
                  <c:v>3.3744879799811993E-3</c:v>
                </c:pt>
                <c:pt idx="199">
                  <c:v>8.3973052201476907E-3</c:v>
                </c:pt>
                <c:pt idx="200">
                  <c:v>-3.0896214686165477E-2</c:v>
                </c:pt>
                <c:pt idx="201">
                  <c:v>2.4003038834207537E-2</c:v>
                </c:pt>
                <c:pt idx="202">
                  <c:v>0</c:v>
                </c:pt>
                <c:pt idx="203">
                  <c:v>3.6973748484009734E-3</c:v>
                </c:pt>
                <c:pt idx="204">
                  <c:v>1.7436098183265698E-4</c:v>
                </c:pt>
                <c:pt idx="205">
                  <c:v>-5.1388280131710838E-3</c:v>
                </c:pt>
                <c:pt idx="206">
                  <c:v>6.7621766665471403E-3</c:v>
                </c:pt>
                <c:pt idx="207">
                  <c:v>-2.5924475570281699E-2</c:v>
                </c:pt>
                <c:pt idx="208">
                  <c:v>-9.1155340958546452E-3</c:v>
                </c:pt>
                <c:pt idx="209">
                  <c:v>0</c:v>
                </c:pt>
                <c:pt idx="210">
                  <c:v>3.4134075770389052E-3</c:v>
                </c:pt>
                <c:pt idx="211">
                  <c:v>9.3197156774239044E-3</c:v>
                </c:pt>
                <c:pt idx="212">
                  <c:v>-2.0398558871149046E-2</c:v>
                </c:pt>
                <c:pt idx="213">
                  <c:v>-1.3167446995185858E-2</c:v>
                </c:pt>
                <c:pt idx="214">
                  <c:v>1.3399955667000363E-2</c:v>
                </c:pt>
                <c:pt idx="215">
                  <c:v>-3.4140259217248392E-2</c:v>
                </c:pt>
                <c:pt idx="216">
                  <c:v>0</c:v>
                </c:pt>
                <c:pt idx="217">
                  <c:v>-2.5894719158737218E-3</c:v>
                </c:pt>
                <c:pt idx="218">
                  <c:v>1.5924059483973015E-3</c:v>
                </c:pt>
                <c:pt idx="219">
                  <c:v>2.9504931420268835E-2</c:v>
                </c:pt>
                <c:pt idx="220">
                  <c:v>1.5471627729011488E-2</c:v>
                </c:pt>
                <c:pt idx="221">
                  <c:v>-1.3529727856610154E-4</c:v>
                </c:pt>
                <c:pt idx="222">
                  <c:v>-2.4164161850724186E-3</c:v>
                </c:pt>
                <c:pt idx="223">
                  <c:v>0</c:v>
                </c:pt>
                <c:pt idx="224">
                  <c:v>2.4628919410587232E-3</c:v>
                </c:pt>
                <c:pt idx="225">
                  <c:v>1.5525296020576899E-2</c:v>
                </c:pt>
                <c:pt idx="226">
                  <c:v>3.5679668151930896E-2</c:v>
                </c:pt>
                <c:pt idx="227">
                  <c:v>1.1732014891148048E-2</c:v>
                </c:pt>
                <c:pt idx="228">
                  <c:v>1.728695797948164E-2</c:v>
                </c:pt>
                <c:pt idx="229">
                  <c:v>-2.4128280483045005E-2</c:v>
                </c:pt>
                <c:pt idx="230">
                  <c:v>0</c:v>
                </c:pt>
                <c:pt idx="231">
                  <c:v>8.5684601125814597E-3</c:v>
                </c:pt>
                <c:pt idx="232">
                  <c:v>-4.4116863877530429E-3</c:v>
                </c:pt>
                <c:pt idx="233">
                  <c:v>-2.7500111351448829E-2</c:v>
                </c:pt>
                <c:pt idx="234">
                  <c:v>-2.8619518632733799E-2</c:v>
                </c:pt>
                <c:pt idx="235">
                  <c:v>-2.6272103111030769E-2</c:v>
                </c:pt>
                <c:pt idx="236">
                  <c:v>2.9028932529254245E-2</c:v>
                </c:pt>
                <c:pt idx="237">
                  <c:v>0</c:v>
                </c:pt>
                <c:pt idx="238">
                  <c:v>4.7352845180070012E-2</c:v>
                </c:pt>
                <c:pt idx="239">
                  <c:v>-4.5762912121688773E-2</c:v>
                </c:pt>
                <c:pt idx="240">
                  <c:v>5.9470797186962993E-2</c:v>
                </c:pt>
                <c:pt idx="241">
                  <c:v>-1.6938755605421722E-3</c:v>
                </c:pt>
                <c:pt idx="242">
                  <c:v>-6.6411632502080487E-2</c:v>
                </c:pt>
                <c:pt idx="243">
                  <c:v>6.0905730447486425E-3</c:v>
                </c:pt>
                <c:pt idx="244">
                  <c:v>0</c:v>
                </c:pt>
                <c:pt idx="245">
                  <c:v>6.5835099324808482E-3</c:v>
                </c:pt>
                <c:pt idx="246">
                  <c:v>-6.9849204580798322E-3</c:v>
                </c:pt>
                <c:pt idx="247">
                  <c:v>-2.0882567800266153E-2</c:v>
                </c:pt>
                <c:pt idx="248">
                  <c:v>-2.2668070873253822E-2</c:v>
                </c:pt>
                <c:pt idx="249">
                  <c:v>-7.9835321355182422E-3</c:v>
                </c:pt>
                <c:pt idx="250">
                  <c:v>1.4526805735610906E-2</c:v>
                </c:pt>
                <c:pt idx="251">
                  <c:v>0</c:v>
                </c:pt>
                <c:pt idx="252">
                  <c:v>-1.9998308512256249E-3</c:v>
                </c:pt>
                <c:pt idx="253">
                  <c:v>2.272700125319303E-3</c:v>
                </c:pt>
                <c:pt idx="254">
                  <c:v>2.3092167953605663E-3</c:v>
                </c:pt>
                <c:pt idx="255">
                  <c:v>4.8988080920945413E-3</c:v>
                </c:pt>
                <c:pt idx="256">
                  <c:v>1.3308585995707217E-3</c:v>
                </c:pt>
                <c:pt idx="257">
                  <c:v>-1.4898114609794252E-3</c:v>
                </c:pt>
                <c:pt idx="258">
                  <c:v>0</c:v>
                </c:pt>
                <c:pt idx="259">
                  <c:v>-7.975933688522981E-3</c:v>
                </c:pt>
                <c:pt idx="260">
                  <c:v>3.9300148846417946E-3</c:v>
                </c:pt>
                <c:pt idx="261">
                  <c:v>2.3390956077835876E-3</c:v>
                </c:pt>
                <c:pt idx="262">
                  <c:v>-4.8646549454114648E-3</c:v>
                </c:pt>
                <c:pt idx="263">
                  <c:v>-4.4145316816679393E-4</c:v>
                </c:pt>
                <c:pt idx="264">
                  <c:v>-4.7220787510181923E-3</c:v>
                </c:pt>
                <c:pt idx="265">
                  <c:v>0</c:v>
                </c:pt>
                <c:pt idx="266">
                  <c:v>2.8203273334924735E-2</c:v>
                </c:pt>
                <c:pt idx="267">
                  <c:v>-4.8977428267471673E-3</c:v>
                </c:pt>
                <c:pt idx="268">
                  <c:v>3.890836969966411E-4</c:v>
                </c:pt>
                <c:pt idx="269">
                  <c:v>4.2495357145686304E-3</c:v>
                </c:pt>
                <c:pt idx="270">
                  <c:v>-1.1284947926866089E-2</c:v>
                </c:pt>
                <c:pt idx="271">
                  <c:v>-1.1219203644979973E-2</c:v>
                </c:pt>
                <c:pt idx="272">
                  <c:v>0</c:v>
                </c:pt>
                <c:pt idx="273">
                  <c:v>-4.1872082883776612E-2</c:v>
                </c:pt>
                <c:pt idx="274">
                  <c:v>-3.691487739326863E-3</c:v>
                </c:pt>
                <c:pt idx="275">
                  <c:v>-4.2451799586249936E-2</c:v>
                </c:pt>
                <c:pt idx="276">
                  <c:v>-1.8371095419636427E-2</c:v>
                </c:pt>
                <c:pt idx="277">
                  <c:v>-1.7565495944839703E-2</c:v>
                </c:pt>
                <c:pt idx="278">
                  <c:v>-2.421475749822944E-2</c:v>
                </c:pt>
                <c:pt idx="279">
                  <c:v>0</c:v>
                </c:pt>
                <c:pt idx="280">
                  <c:v>4.4246401852717193E-2</c:v>
                </c:pt>
                <c:pt idx="281">
                  <c:v>-2.1592243319053248E-3</c:v>
                </c:pt>
                <c:pt idx="282">
                  <c:v>5.104359138589103E-3</c:v>
                </c:pt>
                <c:pt idx="283">
                  <c:v>-1.7251273558160737E-2</c:v>
                </c:pt>
                <c:pt idx="284">
                  <c:v>-1.4138555522493748E-2</c:v>
                </c:pt>
                <c:pt idx="285">
                  <c:v>8.2445605139067363E-3</c:v>
                </c:pt>
                <c:pt idx="286">
                  <c:v>0</c:v>
                </c:pt>
                <c:pt idx="287">
                  <c:v>-1.0335268167361564E-2</c:v>
                </c:pt>
                <c:pt idx="288">
                  <c:v>-1.3436480499066221E-2</c:v>
                </c:pt>
                <c:pt idx="289">
                  <c:v>-2.7734114987969107E-2</c:v>
                </c:pt>
                <c:pt idx="290">
                  <c:v>-2.3245072335601129E-2</c:v>
                </c:pt>
                <c:pt idx="291">
                  <c:v>-2.5198080419123726E-2</c:v>
                </c:pt>
                <c:pt idx="292">
                  <c:v>-1.3934731147817967E-2</c:v>
                </c:pt>
                <c:pt idx="293">
                  <c:v>0</c:v>
                </c:pt>
                <c:pt idx="294">
                  <c:v>-9.0051480337715933E-4</c:v>
                </c:pt>
                <c:pt idx="295">
                  <c:v>2.8383597823907454E-3</c:v>
                </c:pt>
                <c:pt idx="296">
                  <c:v>-4.7260157059002238E-3</c:v>
                </c:pt>
                <c:pt idx="297">
                  <c:v>1.7941196866275485E-3</c:v>
                </c:pt>
                <c:pt idx="298">
                  <c:v>-3.1926031529862387E-3</c:v>
                </c:pt>
                <c:pt idx="299">
                  <c:v>-5.4197666545666677E-3</c:v>
                </c:pt>
                <c:pt idx="300">
                  <c:v>0</c:v>
                </c:pt>
                <c:pt idx="301">
                  <c:v>-5.076941773823459E-3</c:v>
                </c:pt>
                <c:pt idx="302">
                  <c:v>6.1171533067692473E-3</c:v>
                </c:pt>
                <c:pt idx="303">
                  <c:v>-2.4123331406257689E-3</c:v>
                </c:pt>
                <c:pt idx="304">
                  <c:v>-9.8613758727095924E-3</c:v>
                </c:pt>
                <c:pt idx="305">
                  <c:v>1.0490614717781961E-2</c:v>
                </c:pt>
                <c:pt idx="306">
                  <c:v>-5.4855086934143204E-4</c:v>
                </c:pt>
                <c:pt idx="307">
                  <c:v>0</c:v>
                </c:pt>
                <c:pt idx="308">
                  <c:v>-1.3302996969153779E-3</c:v>
                </c:pt>
                <c:pt idx="309">
                  <c:v>-5.5317233472449052E-3</c:v>
                </c:pt>
                <c:pt idx="310">
                  <c:v>-2.2752949537380249E-2</c:v>
                </c:pt>
                <c:pt idx="311">
                  <c:v>2.2112591816080586E-2</c:v>
                </c:pt>
                <c:pt idx="312">
                  <c:v>-7.9361075358670985E-3</c:v>
                </c:pt>
                <c:pt idx="313">
                  <c:v>1.8751440349134375E-2</c:v>
                </c:pt>
                <c:pt idx="314">
                  <c:v>0</c:v>
                </c:pt>
                <c:pt idx="315">
                  <c:v>1.123204267741533E-2</c:v>
                </c:pt>
                <c:pt idx="316">
                  <c:v>4.8273646399032265E-3</c:v>
                </c:pt>
                <c:pt idx="317">
                  <c:v>-8.0572078275477684E-3</c:v>
                </c:pt>
                <c:pt idx="318">
                  <c:v>7.5311152961856295E-3</c:v>
                </c:pt>
                <c:pt idx="319">
                  <c:v>3.902572034693914E-3</c:v>
                </c:pt>
                <c:pt idx="320">
                  <c:v>3.5757413429569937E-2</c:v>
                </c:pt>
                <c:pt idx="321">
                  <c:v>0</c:v>
                </c:pt>
                <c:pt idx="322">
                  <c:v>-5.5658934019642021E-3</c:v>
                </c:pt>
                <c:pt idx="323">
                  <c:v>1.3602648397470456E-2</c:v>
                </c:pt>
                <c:pt idx="324">
                  <c:v>1.1961048391751812E-2</c:v>
                </c:pt>
                <c:pt idx="325">
                  <c:v>9.7447606178576972E-3</c:v>
                </c:pt>
                <c:pt idx="326">
                  <c:v>9.8897124760096294E-3</c:v>
                </c:pt>
                <c:pt idx="327">
                  <c:v>-1.5250431450910748E-3</c:v>
                </c:pt>
                <c:pt idx="328">
                  <c:v>0</c:v>
                </c:pt>
                <c:pt idx="329">
                  <c:v>2.2095073357833173E-3</c:v>
                </c:pt>
                <c:pt idx="330">
                  <c:v>-2.4197663673343223E-2</c:v>
                </c:pt>
                <c:pt idx="331">
                  <c:v>-3.0078614611726374E-2</c:v>
                </c:pt>
                <c:pt idx="332">
                  <c:v>-2.3058848401122344E-2</c:v>
                </c:pt>
                <c:pt idx="333">
                  <c:v>-1.2880298603078783E-2</c:v>
                </c:pt>
                <c:pt idx="334">
                  <c:v>-5.9901481629340853E-3</c:v>
                </c:pt>
                <c:pt idx="335">
                  <c:v>0</c:v>
                </c:pt>
                <c:pt idx="336">
                  <c:v>-2.1169363254454107E-2</c:v>
                </c:pt>
                <c:pt idx="337">
                  <c:v>-3.639682405059385E-2</c:v>
                </c:pt>
                <c:pt idx="338">
                  <c:v>-5.4285721321988539E-3</c:v>
                </c:pt>
                <c:pt idx="339">
                  <c:v>-1.7022658289842157E-2</c:v>
                </c:pt>
                <c:pt idx="340">
                  <c:v>2.0696044899790683E-2</c:v>
                </c:pt>
                <c:pt idx="341">
                  <c:v>-9.2708016660414776E-3</c:v>
                </c:pt>
                <c:pt idx="342">
                  <c:v>0</c:v>
                </c:pt>
                <c:pt idx="343">
                  <c:v>4.4192479445076399E-3</c:v>
                </c:pt>
                <c:pt idx="344">
                  <c:v>2.5774225337463087E-2</c:v>
                </c:pt>
                <c:pt idx="345">
                  <c:v>2.6635534732407224E-2</c:v>
                </c:pt>
                <c:pt idx="346">
                  <c:v>1.9284418940412884E-4</c:v>
                </c:pt>
                <c:pt idx="347">
                  <c:v>-2.0082579222649423E-2</c:v>
                </c:pt>
                <c:pt idx="348">
                  <c:v>3.5066343627004566E-2</c:v>
                </c:pt>
                <c:pt idx="349">
                  <c:v>0</c:v>
                </c:pt>
                <c:pt idx="350">
                  <c:v>-3.9577493918302982E-3</c:v>
                </c:pt>
                <c:pt idx="351">
                  <c:v>2.2336348886184652E-2</c:v>
                </c:pt>
                <c:pt idx="352">
                  <c:v>-1.1615784848252347E-2</c:v>
                </c:pt>
                <c:pt idx="353">
                  <c:v>-4.8138779899863076E-3</c:v>
                </c:pt>
                <c:pt idx="354">
                  <c:v>1.0406994577479876E-2</c:v>
                </c:pt>
                <c:pt idx="355">
                  <c:v>-1.71691441403337E-3</c:v>
                </c:pt>
                <c:pt idx="356">
                  <c:v>0</c:v>
                </c:pt>
                <c:pt idx="357">
                  <c:v>-5.0012156111992369E-3</c:v>
                </c:pt>
                <c:pt idx="358">
                  <c:v>-2.2939454804659053E-2</c:v>
                </c:pt>
                <c:pt idx="359">
                  <c:v>-2.0371801063826831E-2</c:v>
                </c:pt>
                <c:pt idx="360">
                  <c:v>3.4887455850766635E-2</c:v>
                </c:pt>
                <c:pt idx="361">
                  <c:v>-2.9631405984046996E-2</c:v>
                </c:pt>
                <c:pt idx="362">
                  <c:v>-1.7378740010794907E-2</c:v>
                </c:pt>
                <c:pt idx="363">
                  <c:v>0</c:v>
                </c:pt>
                <c:pt idx="364">
                  <c:v>3.1769838840662729E-2</c:v>
                </c:pt>
                <c:pt idx="365">
                  <c:v>-2.3909841130297597E-3</c:v>
                </c:pt>
                <c:pt idx="366">
                  <c:v>3.6691023932722895E-2</c:v>
                </c:pt>
                <c:pt idx="367">
                  <c:v>-1.4695074562153449E-2</c:v>
                </c:pt>
                <c:pt idx="368">
                  <c:v>-1.9044637960150164E-3</c:v>
                </c:pt>
                <c:pt idx="369">
                  <c:v>3.6864469609193401E-3</c:v>
                </c:pt>
                <c:pt idx="370">
                  <c:v>0</c:v>
                </c:pt>
                <c:pt idx="371">
                  <c:v>-3.0296576371629344E-2</c:v>
                </c:pt>
                <c:pt idx="372">
                  <c:v>6.1082240492819819E-3</c:v>
                </c:pt>
                <c:pt idx="373">
                  <c:v>1.00146863472577E-2</c:v>
                </c:pt>
                <c:pt idx="374">
                  <c:v>-4.326550597197729E-3</c:v>
                </c:pt>
                <c:pt idx="375">
                  <c:v>1.0263624925369225E-2</c:v>
                </c:pt>
                <c:pt idx="376">
                  <c:v>-7.4878984881547143E-3</c:v>
                </c:pt>
                <c:pt idx="377">
                  <c:v>0</c:v>
                </c:pt>
                <c:pt idx="378">
                  <c:v>4.6229360959876328E-2</c:v>
                </c:pt>
                <c:pt idx="379">
                  <c:v>-1.7155391577299839E-3</c:v>
                </c:pt>
                <c:pt idx="380">
                  <c:v>-2.1693540167077956E-2</c:v>
                </c:pt>
                <c:pt idx="381">
                  <c:v>7.1655279147167248E-3</c:v>
                </c:pt>
                <c:pt idx="382">
                  <c:v>2.1926474480660822E-2</c:v>
                </c:pt>
                <c:pt idx="383">
                  <c:v>-5.6033180073883325E-3</c:v>
                </c:pt>
                <c:pt idx="384">
                  <c:v>0</c:v>
                </c:pt>
                <c:pt idx="385">
                  <c:v>-2.676430616089634E-2</c:v>
                </c:pt>
                <c:pt idx="386">
                  <c:v>5.6950026133216092E-2</c:v>
                </c:pt>
                <c:pt idx="387">
                  <c:v>-2.3718445549984563E-2</c:v>
                </c:pt>
                <c:pt idx="388">
                  <c:v>-4.6609796075500018E-2</c:v>
                </c:pt>
                <c:pt idx="389">
                  <c:v>-1.1397106831817848E-2</c:v>
                </c:pt>
                <c:pt idx="390">
                  <c:v>-2.9411409176775365E-2</c:v>
                </c:pt>
                <c:pt idx="391">
                  <c:v>0</c:v>
                </c:pt>
                <c:pt idx="392">
                  <c:v>2.4013425047650729E-2</c:v>
                </c:pt>
                <c:pt idx="393">
                  <c:v>1.8522178049681839E-2</c:v>
                </c:pt>
                <c:pt idx="394">
                  <c:v>-7.2774562342178602E-3</c:v>
                </c:pt>
                <c:pt idx="395">
                  <c:v>-2.1611801069405356E-2</c:v>
                </c:pt>
                <c:pt idx="396">
                  <c:v>1.4350673183814227E-3</c:v>
                </c:pt>
                <c:pt idx="397">
                  <c:v>1.5367203589140146E-2</c:v>
                </c:pt>
                <c:pt idx="398">
                  <c:v>0</c:v>
                </c:pt>
                <c:pt idx="399">
                  <c:v>-2.8338381839855091E-2</c:v>
                </c:pt>
                <c:pt idx="400">
                  <c:v>3.8428501023188948E-3</c:v>
                </c:pt>
                <c:pt idx="401">
                  <c:v>-3.006025242491436E-2</c:v>
                </c:pt>
                <c:pt idx="402">
                  <c:v>2.2728772172229274E-2</c:v>
                </c:pt>
                <c:pt idx="403">
                  <c:v>1.2433435984138142E-3</c:v>
                </c:pt>
                <c:pt idx="404">
                  <c:v>3.129370871617649E-2</c:v>
                </c:pt>
                <c:pt idx="405">
                  <c:v>0</c:v>
                </c:pt>
                <c:pt idx="406">
                  <c:v>-6.6768784178266073E-3</c:v>
                </c:pt>
                <c:pt idx="407">
                  <c:v>-2.4509298288831485E-2</c:v>
                </c:pt>
                <c:pt idx="408">
                  <c:v>9.0865125603347401E-3</c:v>
                </c:pt>
                <c:pt idx="409">
                  <c:v>2.4649435626722203E-3</c:v>
                </c:pt>
                <c:pt idx="410">
                  <c:v>8.0158419719389244E-4</c:v>
                </c:pt>
                <c:pt idx="411">
                  <c:v>1.290842027331273E-2</c:v>
                </c:pt>
                <c:pt idx="412">
                  <c:v>0</c:v>
                </c:pt>
                <c:pt idx="413">
                  <c:v>2.9427428180099892E-2</c:v>
                </c:pt>
                <c:pt idx="414">
                  <c:v>-2.0566227821667026E-2</c:v>
                </c:pt>
                <c:pt idx="415">
                  <c:v>2.4787396345334431E-2</c:v>
                </c:pt>
                <c:pt idx="416">
                  <c:v>9.5492737749832517E-3</c:v>
                </c:pt>
                <c:pt idx="417">
                  <c:v>1.1369031854530436E-2</c:v>
                </c:pt>
                <c:pt idx="418">
                  <c:v>1.3279488563992891E-2</c:v>
                </c:pt>
                <c:pt idx="419">
                  <c:v>0</c:v>
                </c:pt>
                <c:pt idx="420">
                  <c:v>-1.4054223167306819E-2</c:v>
                </c:pt>
                <c:pt idx="421">
                  <c:v>-2.9170931448921779E-2</c:v>
                </c:pt>
                <c:pt idx="422">
                  <c:v>1.0335481195879173E-2</c:v>
                </c:pt>
                <c:pt idx="423">
                  <c:v>-6.9858163948112355E-3</c:v>
                </c:pt>
                <c:pt idx="424">
                  <c:v>-1.9133526878857856E-2</c:v>
                </c:pt>
                <c:pt idx="425">
                  <c:v>-1.5996004477811798E-2</c:v>
                </c:pt>
                <c:pt idx="426">
                  <c:v>0</c:v>
                </c:pt>
                <c:pt idx="427">
                  <c:v>-7.0704362906550654E-3</c:v>
                </c:pt>
                <c:pt idx="428">
                  <c:v>-1.9942314486052597E-3</c:v>
                </c:pt>
                <c:pt idx="429">
                  <c:v>-3.6872583098851459E-3</c:v>
                </c:pt>
                <c:pt idx="430">
                  <c:v>-1.4223544155918193E-2</c:v>
                </c:pt>
                <c:pt idx="431">
                  <c:v>-5.3455762422135816E-2</c:v>
                </c:pt>
                <c:pt idx="432">
                  <c:v>6.6753385137526735E-3</c:v>
                </c:pt>
                <c:pt idx="433">
                  <c:v>0</c:v>
                </c:pt>
                <c:pt idx="434">
                  <c:v>4.6155918204298679E-2</c:v>
                </c:pt>
                <c:pt idx="435">
                  <c:v>1.7744075549511115E-2</c:v>
                </c:pt>
                <c:pt idx="436">
                  <c:v>6.1389164718144498E-2</c:v>
                </c:pt>
                <c:pt idx="437">
                  <c:v>-5.8566219135092988E-2</c:v>
                </c:pt>
                <c:pt idx="438">
                  <c:v>2.2973916181990607E-2</c:v>
                </c:pt>
                <c:pt idx="439">
                  <c:v>-9.8783555082286902E-3</c:v>
                </c:pt>
                <c:pt idx="440">
                  <c:v>0</c:v>
                </c:pt>
                <c:pt idx="441">
                  <c:v>2.4342256712794191E-3</c:v>
                </c:pt>
                <c:pt idx="442">
                  <c:v>-2.4718257376839796E-2</c:v>
                </c:pt>
                <c:pt idx="443">
                  <c:v>-7.9171965133893407E-2</c:v>
                </c:pt>
                <c:pt idx="444">
                  <c:v>5.8784683225080223E-2</c:v>
                </c:pt>
                <c:pt idx="445">
                  <c:v>2.765229858879693E-2</c:v>
                </c:pt>
                <c:pt idx="446">
                  <c:v>-8.1938997896885066E-3</c:v>
                </c:pt>
                <c:pt idx="447">
                  <c:v>0</c:v>
                </c:pt>
                <c:pt idx="448">
                  <c:v>-2.4114316698466719E-2</c:v>
                </c:pt>
                <c:pt idx="449">
                  <c:v>-9.4238213887729901E-3</c:v>
                </c:pt>
                <c:pt idx="450">
                  <c:v>-3.6986128786400639E-2</c:v>
                </c:pt>
                <c:pt idx="451">
                  <c:v>-4.8293321817360506E-2</c:v>
                </c:pt>
                <c:pt idx="452">
                  <c:v>-1.1014551660146074E-2</c:v>
                </c:pt>
                <c:pt idx="453">
                  <c:v>3.4923791457822734E-2</c:v>
                </c:pt>
                <c:pt idx="454">
                  <c:v>0</c:v>
                </c:pt>
                <c:pt idx="455">
                  <c:v>-1.0239281043136889E-2</c:v>
                </c:pt>
                <c:pt idx="456">
                  <c:v>-2.8266600759252976E-2</c:v>
                </c:pt>
                <c:pt idx="457">
                  <c:v>-3.5300332684911936E-2</c:v>
                </c:pt>
                <c:pt idx="458">
                  <c:v>-3.5306193388756346E-2</c:v>
                </c:pt>
                <c:pt idx="459">
                  <c:v>1.8217735821508173E-2</c:v>
                </c:pt>
                <c:pt idx="460">
                  <c:v>8.0679692983577928E-3</c:v>
                </c:pt>
                <c:pt idx="461">
                  <c:v>0</c:v>
                </c:pt>
                <c:pt idx="462">
                  <c:v>-6.6926872617791247E-2</c:v>
                </c:pt>
                <c:pt idx="463">
                  <c:v>-3.3973066622623775E-2</c:v>
                </c:pt>
                <c:pt idx="464">
                  <c:v>1.0431114686049082E-2</c:v>
                </c:pt>
                <c:pt idx="465">
                  <c:v>-1.7613443816440491E-2</c:v>
                </c:pt>
                <c:pt idx="466">
                  <c:v>-2.2692477822616294E-2</c:v>
                </c:pt>
                <c:pt idx="467">
                  <c:v>-3.0666297095420219E-3</c:v>
                </c:pt>
                <c:pt idx="468">
                  <c:v>0</c:v>
                </c:pt>
                <c:pt idx="469">
                  <c:v>4.6944495048410039E-3</c:v>
                </c:pt>
                <c:pt idx="470">
                  <c:v>7.0348253514215461E-4</c:v>
                </c:pt>
                <c:pt idx="471">
                  <c:v>6.6448653836930728E-3</c:v>
                </c:pt>
                <c:pt idx="472">
                  <c:v>4.1113896030180218E-3</c:v>
                </c:pt>
                <c:pt idx="473">
                  <c:v>9.6773500456182032E-3</c:v>
                </c:pt>
                <c:pt idx="474">
                  <c:v>1.7471365173729915E-2</c:v>
                </c:pt>
                <c:pt idx="475">
                  <c:v>0</c:v>
                </c:pt>
                <c:pt idx="476">
                  <c:v>1.7874768777543285E-3</c:v>
                </c:pt>
                <c:pt idx="477">
                  <c:v>2.8288862403366141E-2</c:v>
                </c:pt>
                <c:pt idx="478">
                  <c:v>-1.0048691388342634E-2</c:v>
                </c:pt>
                <c:pt idx="479">
                  <c:v>5.3806475484831093E-3</c:v>
                </c:pt>
                <c:pt idx="480">
                  <c:v>7.1918585183750917E-3</c:v>
                </c:pt>
                <c:pt idx="481">
                  <c:v>-1.9285111029932307E-2</c:v>
                </c:pt>
                <c:pt idx="482">
                  <c:v>0</c:v>
                </c:pt>
                <c:pt idx="483">
                  <c:v>2.2960847517671669E-2</c:v>
                </c:pt>
                <c:pt idx="484">
                  <c:v>-1.4938631187562931E-2</c:v>
                </c:pt>
                <c:pt idx="485">
                  <c:v>8.3457688998635707E-3</c:v>
                </c:pt>
                <c:pt idx="486">
                  <c:v>-4.4541589244228548E-3</c:v>
                </c:pt>
                <c:pt idx="487">
                  <c:v>9.2544669436363126E-3</c:v>
                </c:pt>
                <c:pt idx="488">
                  <c:v>2.1778215018084086E-2</c:v>
                </c:pt>
                <c:pt idx="489">
                  <c:v>0</c:v>
                </c:pt>
                <c:pt idx="490">
                  <c:v>2.4700123020561487E-2</c:v>
                </c:pt>
                <c:pt idx="491">
                  <c:v>5.0636165246315595E-3</c:v>
                </c:pt>
                <c:pt idx="492">
                  <c:v>-4.7057844260340875E-3</c:v>
                </c:pt>
                <c:pt idx="493">
                  <c:v>1.1267286752581349E-2</c:v>
                </c:pt>
                <c:pt idx="494">
                  <c:v>-4.3332446401823637E-3</c:v>
                </c:pt>
                <c:pt idx="495">
                  <c:v>-1.2616415656604743E-2</c:v>
                </c:pt>
                <c:pt idx="496">
                  <c:v>0</c:v>
                </c:pt>
                <c:pt idx="497">
                  <c:v>3.3037627590701196E-2</c:v>
                </c:pt>
                <c:pt idx="498">
                  <c:v>4.9034795069264857E-3</c:v>
                </c:pt>
                <c:pt idx="499">
                  <c:v>7.1828892320618355E-3</c:v>
                </c:pt>
                <c:pt idx="500">
                  <c:v>-1.6356638344517595E-2</c:v>
                </c:pt>
                <c:pt idx="501">
                  <c:v>3.0009087001768693E-2</c:v>
                </c:pt>
                <c:pt idx="502">
                  <c:v>1.0024499761701153E-2</c:v>
                </c:pt>
                <c:pt idx="503">
                  <c:v>0</c:v>
                </c:pt>
                <c:pt idx="504">
                  <c:v>1.6400704175867489E-2</c:v>
                </c:pt>
                <c:pt idx="505">
                  <c:v>-4.6859100344066526E-3</c:v>
                </c:pt>
                <c:pt idx="506">
                  <c:v>1.166720032051265E-2</c:v>
                </c:pt>
                <c:pt idx="507">
                  <c:v>-4.820119075836321E-2</c:v>
                </c:pt>
                <c:pt idx="508">
                  <c:v>1.2006680139597443E-2</c:v>
                </c:pt>
                <c:pt idx="509">
                  <c:v>-1.6748916114354123E-2</c:v>
                </c:pt>
                <c:pt idx="510">
                  <c:v>0</c:v>
                </c:pt>
                <c:pt idx="511">
                  <c:v>-2.8319635505230371E-2</c:v>
                </c:pt>
                <c:pt idx="512">
                  <c:v>-1.6297310370233044E-2</c:v>
                </c:pt>
                <c:pt idx="513">
                  <c:v>-3.4819531022285896E-3</c:v>
                </c:pt>
                <c:pt idx="514">
                  <c:v>6.1006649207953007E-3</c:v>
                </c:pt>
                <c:pt idx="515">
                  <c:v>-2.3579862138791517E-3</c:v>
                </c:pt>
                <c:pt idx="516">
                  <c:v>3.0381360916099231E-2</c:v>
                </c:pt>
                <c:pt idx="517">
                  <c:v>0</c:v>
                </c:pt>
                <c:pt idx="518">
                  <c:v>1.3122509707335694E-2</c:v>
                </c:pt>
                <c:pt idx="519">
                  <c:v>6.9246723871243185E-3</c:v>
                </c:pt>
                <c:pt idx="520">
                  <c:v>-4.2088537873753006E-3</c:v>
                </c:pt>
                <c:pt idx="521">
                  <c:v>-1.0071898197211602E-2</c:v>
                </c:pt>
                <c:pt idx="522">
                  <c:v>-2.4051293863945885E-2</c:v>
                </c:pt>
                <c:pt idx="523">
                  <c:v>-4.9870957059995318E-3</c:v>
                </c:pt>
                <c:pt idx="524">
                  <c:v>0</c:v>
                </c:pt>
                <c:pt idx="525">
                  <c:v>2.3212194031848515E-2</c:v>
                </c:pt>
                <c:pt idx="526">
                  <c:v>1.4879710404489448E-2</c:v>
                </c:pt>
                <c:pt idx="527">
                  <c:v>2.7535999572680381E-2</c:v>
                </c:pt>
                <c:pt idx="528">
                  <c:v>-8.1418975138108224E-4</c:v>
                </c:pt>
                <c:pt idx="529">
                  <c:v>-4.7438425644024621E-4</c:v>
                </c:pt>
                <c:pt idx="530">
                  <c:v>-2.8312320984028968E-2</c:v>
                </c:pt>
                <c:pt idx="531">
                  <c:v>0</c:v>
                </c:pt>
                <c:pt idx="532">
                  <c:v>3.5199767230654884E-2</c:v>
                </c:pt>
                <c:pt idx="533">
                  <c:v>1.2794893076094847E-5</c:v>
                </c:pt>
                <c:pt idx="534">
                  <c:v>1.4042792904520734E-2</c:v>
                </c:pt>
                <c:pt idx="535">
                  <c:v>-2.1636639886863283E-2</c:v>
                </c:pt>
                <c:pt idx="536">
                  <c:v>-3.5967609634404721E-2</c:v>
                </c:pt>
                <c:pt idx="537">
                  <c:v>-2.9844619861384744E-2</c:v>
                </c:pt>
                <c:pt idx="538">
                  <c:v>0</c:v>
                </c:pt>
                <c:pt idx="539">
                  <c:v>1.2353660929857142E-2</c:v>
                </c:pt>
                <c:pt idx="540">
                  <c:v>1.1851819512212074E-2</c:v>
                </c:pt>
                <c:pt idx="541">
                  <c:v>-2.9952767707264367E-2</c:v>
                </c:pt>
                <c:pt idx="542">
                  <c:v>1.3920945448716504E-3</c:v>
                </c:pt>
                <c:pt idx="543">
                  <c:v>1.6738445412545287E-2</c:v>
                </c:pt>
                <c:pt idx="544">
                  <c:v>1.572705218304624E-2</c:v>
                </c:pt>
                <c:pt idx="545">
                  <c:v>0</c:v>
                </c:pt>
                <c:pt idx="546">
                  <c:v>2.1140271741836254E-2</c:v>
                </c:pt>
                <c:pt idx="547">
                  <c:v>1.0469158239843967E-2</c:v>
                </c:pt>
                <c:pt idx="548">
                  <c:v>-1.1629419503087973E-2</c:v>
                </c:pt>
                <c:pt idx="549">
                  <c:v>-1.3898851847361143E-2</c:v>
                </c:pt>
                <c:pt idx="550">
                  <c:v>2.4416203895232851E-2</c:v>
                </c:pt>
                <c:pt idx="551">
                  <c:v>-1.312658633604788E-4</c:v>
                </c:pt>
                <c:pt idx="552">
                  <c:v>0</c:v>
                </c:pt>
                <c:pt idx="553">
                  <c:v>5.6061890831666031E-4</c:v>
                </c:pt>
                <c:pt idx="554">
                  <c:v>1.4248077302793651E-2</c:v>
                </c:pt>
                <c:pt idx="555">
                  <c:v>1.1894754332746553E-2</c:v>
                </c:pt>
                <c:pt idx="556">
                  <c:v>5.8853508102527964E-3</c:v>
                </c:pt>
                <c:pt idx="557">
                  <c:v>4.0065216810969743E-2</c:v>
                </c:pt>
                <c:pt idx="558">
                  <c:v>2.8137549843205233E-2</c:v>
                </c:pt>
                <c:pt idx="559">
                  <c:v>0</c:v>
                </c:pt>
                <c:pt idx="560">
                  <c:v>3.5829455328555776E-2</c:v>
                </c:pt>
                <c:pt idx="561">
                  <c:v>2.5859331262207491E-2</c:v>
                </c:pt>
                <c:pt idx="562">
                  <c:v>2.7690546837255397E-2</c:v>
                </c:pt>
                <c:pt idx="563">
                  <c:v>-1.2951083247924319E-2</c:v>
                </c:pt>
                <c:pt idx="564">
                  <c:v>7.3877726205492673E-3</c:v>
                </c:pt>
                <c:pt idx="565">
                  <c:v>4.1518814775779594E-2</c:v>
                </c:pt>
                <c:pt idx="566">
                  <c:v>0</c:v>
                </c:pt>
                <c:pt idx="567">
                  <c:v>5.0608898489484744E-2</c:v>
                </c:pt>
                <c:pt idx="568">
                  <c:v>-3.7118563464703255E-2</c:v>
                </c:pt>
                <c:pt idx="569">
                  <c:v>-1.7357702507821766E-2</c:v>
                </c:pt>
                <c:pt idx="570">
                  <c:v>2.5367481847197657E-5</c:v>
                </c:pt>
                <c:pt idx="571">
                  <c:v>2.0436512353611866E-2</c:v>
                </c:pt>
                <c:pt idx="572">
                  <c:v>-1.7842908736000702E-2</c:v>
                </c:pt>
                <c:pt idx="573">
                  <c:v>0</c:v>
                </c:pt>
                <c:pt idx="574">
                  <c:v>-4.1383092157095541E-3</c:v>
                </c:pt>
                <c:pt idx="575">
                  <c:v>1.8513433018480019E-2</c:v>
                </c:pt>
                <c:pt idx="576">
                  <c:v>-4.8434011326275936E-3</c:v>
                </c:pt>
                <c:pt idx="577">
                  <c:v>-1.7472535694427839E-2</c:v>
                </c:pt>
                <c:pt idx="578">
                  <c:v>-1.7398715031711774E-2</c:v>
                </c:pt>
                <c:pt idx="579">
                  <c:v>-2.918655752737552E-2</c:v>
                </c:pt>
                <c:pt idx="580">
                  <c:v>0</c:v>
                </c:pt>
                <c:pt idx="581">
                  <c:v>-1.6881378690067721E-2</c:v>
                </c:pt>
                <c:pt idx="582">
                  <c:v>-7.94851129214659E-4</c:v>
                </c:pt>
                <c:pt idx="583">
                  <c:v>-2.204798957419804E-2</c:v>
                </c:pt>
                <c:pt idx="584">
                  <c:v>-7.2809573616753921E-3</c:v>
                </c:pt>
                <c:pt idx="585">
                  <c:v>-1.9172385537760489E-2</c:v>
                </c:pt>
                <c:pt idx="586">
                  <c:v>-6.3615225547411586E-2</c:v>
                </c:pt>
                <c:pt idx="587">
                  <c:v>0</c:v>
                </c:pt>
                <c:pt idx="588">
                  <c:v>3.7689618485792394E-2</c:v>
                </c:pt>
                <c:pt idx="589">
                  <c:v>1.2592979803622817E-2</c:v>
                </c:pt>
                <c:pt idx="590">
                  <c:v>4.2901740721529155E-3</c:v>
                </c:pt>
                <c:pt idx="591">
                  <c:v>2.3381865105282285E-2</c:v>
                </c:pt>
                <c:pt idx="592">
                  <c:v>3.0315723694722334E-3</c:v>
                </c:pt>
                <c:pt idx="593">
                  <c:v>4.7216082365420528E-3</c:v>
                </c:pt>
                <c:pt idx="594">
                  <c:v>0</c:v>
                </c:pt>
                <c:pt idx="595">
                  <c:v>-5.4212802531131473E-3</c:v>
                </c:pt>
                <c:pt idx="596">
                  <c:v>-2.1642521846025123E-3</c:v>
                </c:pt>
                <c:pt idx="597">
                  <c:v>-7.5682110381175612E-3</c:v>
                </c:pt>
                <c:pt idx="598">
                  <c:v>1.9820257193105532E-2</c:v>
                </c:pt>
                <c:pt idx="599">
                  <c:v>1.6694915148531171E-2</c:v>
                </c:pt>
                <c:pt idx="600">
                  <c:v>-9.1456922028046814E-3</c:v>
                </c:pt>
                <c:pt idx="601">
                  <c:v>0</c:v>
                </c:pt>
                <c:pt idx="602">
                  <c:v>1.6528759693287202E-2</c:v>
                </c:pt>
                <c:pt idx="603">
                  <c:v>2.7196624370127695E-2</c:v>
                </c:pt>
                <c:pt idx="604">
                  <c:v>4.6445063822873178E-3</c:v>
                </c:pt>
                <c:pt idx="605">
                  <c:v>1.4760456649638164E-2</c:v>
                </c:pt>
                <c:pt idx="606">
                  <c:v>1.1223608619566918E-2</c:v>
                </c:pt>
                <c:pt idx="607">
                  <c:v>1.8552254197897994E-2</c:v>
                </c:pt>
                <c:pt idx="608">
                  <c:v>0</c:v>
                </c:pt>
                <c:pt idx="609">
                  <c:v>1.574928220471267E-2</c:v>
                </c:pt>
                <c:pt idx="610">
                  <c:v>-2.1993754811506061E-2</c:v>
                </c:pt>
                <c:pt idx="611">
                  <c:v>-1.7901655874560062E-2</c:v>
                </c:pt>
                <c:pt idx="612">
                  <c:v>-4.7814148112212615E-4</c:v>
                </c:pt>
                <c:pt idx="613">
                  <c:v>-2.0125174655656851E-2</c:v>
                </c:pt>
                <c:pt idx="614">
                  <c:v>1.7192612519804248E-2</c:v>
                </c:pt>
                <c:pt idx="615">
                  <c:v>0</c:v>
                </c:pt>
                <c:pt idx="616">
                  <c:v>-2.887065280193547E-2</c:v>
                </c:pt>
                <c:pt idx="617">
                  <c:v>3.6501663571142033E-2</c:v>
                </c:pt>
                <c:pt idx="618">
                  <c:v>-7.7578345310719511E-3</c:v>
                </c:pt>
                <c:pt idx="619">
                  <c:v>-2.3101766168590991E-2</c:v>
                </c:pt>
                <c:pt idx="620">
                  <c:v>1.8702955118764922E-2</c:v>
                </c:pt>
                <c:pt idx="621">
                  <c:v>3.4521391700251952E-3</c:v>
                </c:pt>
                <c:pt idx="622">
                  <c:v>0</c:v>
                </c:pt>
                <c:pt idx="623">
                  <c:v>1.0190166613818104E-2</c:v>
                </c:pt>
                <c:pt idx="624">
                  <c:v>-1.1813691261460812E-2</c:v>
                </c:pt>
                <c:pt idx="625">
                  <c:v>-3.5226845127271297E-3</c:v>
                </c:pt>
                <c:pt idx="626">
                  <c:v>-3.9456259611623364E-2</c:v>
                </c:pt>
                <c:pt idx="627">
                  <c:v>-6.8779142309808505E-3</c:v>
                </c:pt>
                <c:pt idx="628">
                  <c:v>-1.2102981890180158E-2</c:v>
                </c:pt>
                <c:pt idx="629">
                  <c:v>0</c:v>
                </c:pt>
                <c:pt idx="630">
                  <c:v>1.3475923518576557E-3</c:v>
                </c:pt>
                <c:pt idx="631">
                  <c:v>4.4729347675452953E-2</c:v>
                </c:pt>
                <c:pt idx="632">
                  <c:v>-9.17173294154742E-3</c:v>
                </c:pt>
                <c:pt idx="633">
                  <c:v>6.3238966217233376E-3</c:v>
                </c:pt>
                <c:pt idx="634">
                  <c:v>-4.8797557403720843E-3</c:v>
                </c:pt>
                <c:pt idx="635">
                  <c:v>7.7948844305344165E-3</c:v>
                </c:pt>
                <c:pt idx="636">
                  <c:v>0</c:v>
                </c:pt>
                <c:pt idx="637">
                  <c:v>1.903442128308435E-4</c:v>
                </c:pt>
                <c:pt idx="638">
                  <c:v>-1.5724398363506104E-3</c:v>
                </c:pt>
                <c:pt idx="639">
                  <c:v>1.2255108932529875E-2</c:v>
                </c:pt>
                <c:pt idx="640">
                  <c:v>3.9696203202122152E-2</c:v>
                </c:pt>
                <c:pt idx="641">
                  <c:v>4.1480007819105907E-2</c:v>
                </c:pt>
                <c:pt idx="642">
                  <c:v>-3.2063011846251988E-2</c:v>
                </c:pt>
                <c:pt idx="643">
                  <c:v>0</c:v>
                </c:pt>
                <c:pt idx="644">
                  <c:v>9.8223124650497658E-3</c:v>
                </c:pt>
                <c:pt idx="645">
                  <c:v>1.5853770367841066E-2</c:v>
                </c:pt>
                <c:pt idx="646">
                  <c:v>6.2630531574737504E-4</c:v>
                </c:pt>
                <c:pt idx="647">
                  <c:v>9.9638980408194109E-3</c:v>
                </c:pt>
                <c:pt idx="648">
                  <c:v>-1.3487968618938632E-2</c:v>
                </c:pt>
                <c:pt idx="649">
                  <c:v>3.4292244491091715E-2</c:v>
                </c:pt>
                <c:pt idx="650">
                  <c:v>0</c:v>
                </c:pt>
                <c:pt idx="651">
                  <c:v>-4.3854152435448823E-3</c:v>
                </c:pt>
                <c:pt idx="652">
                  <c:v>-2.5483406944770467E-2</c:v>
                </c:pt>
                <c:pt idx="653">
                  <c:v>3.3491808992663873E-2</c:v>
                </c:pt>
                <c:pt idx="654">
                  <c:v>1.6616288511050549E-2</c:v>
                </c:pt>
                <c:pt idx="655">
                  <c:v>-1.7066850187150845E-2</c:v>
                </c:pt>
                <c:pt idx="656">
                  <c:v>-2.1216762952461273E-3</c:v>
                </c:pt>
                <c:pt idx="657">
                  <c:v>0</c:v>
                </c:pt>
                <c:pt idx="658">
                  <c:v>-1.0161153889449175E-2</c:v>
                </c:pt>
                <c:pt idx="659">
                  <c:v>1.1905952528649361E-2</c:v>
                </c:pt>
                <c:pt idx="660">
                  <c:v>-1.4720231912162828E-2</c:v>
                </c:pt>
                <c:pt idx="661">
                  <c:v>-1.8384904457681896E-3</c:v>
                </c:pt>
                <c:pt idx="662">
                  <c:v>5.8664769508294879E-3</c:v>
                </c:pt>
                <c:pt idx="663">
                  <c:v>-4.3830576674707161E-2</c:v>
                </c:pt>
                <c:pt idx="664">
                  <c:v>0</c:v>
                </c:pt>
                <c:pt idx="665">
                  <c:v>-2.4860427084423299E-2</c:v>
                </c:pt>
                <c:pt idx="666">
                  <c:v>2.4554417984139872E-2</c:v>
                </c:pt>
                <c:pt idx="667">
                  <c:v>1.5416417686033808E-2</c:v>
                </c:pt>
                <c:pt idx="668">
                  <c:v>3.2856872505895286E-2</c:v>
                </c:pt>
                <c:pt idx="669">
                  <c:v>-1.3158175430176404E-2</c:v>
                </c:pt>
                <c:pt idx="670">
                  <c:v>-3.2802606469702428E-2</c:v>
                </c:pt>
                <c:pt idx="671">
                  <c:v>0</c:v>
                </c:pt>
                <c:pt idx="672">
                  <c:v>-8.7378936073542572E-3</c:v>
                </c:pt>
                <c:pt idx="673">
                  <c:v>2.0774213122789341E-2</c:v>
                </c:pt>
                <c:pt idx="674">
                  <c:v>-1.23906622767234E-2</c:v>
                </c:pt>
                <c:pt idx="675">
                  <c:v>1.5921589769163275E-2</c:v>
                </c:pt>
                <c:pt idx="676">
                  <c:v>2.8517134540316239E-2</c:v>
                </c:pt>
                <c:pt idx="677">
                  <c:v>-5.8323515722687302E-3</c:v>
                </c:pt>
                <c:pt idx="678">
                  <c:v>0</c:v>
                </c:pt>
                <c:pt idx="679">
                  <c:v>-6.3604467004398594E-3</c:v>
                </c:pt>
                <c:pt idx="680">
                  <c:v>1.3739988563807004E-2</c:v>
                </c:pt>
                <c:pt idx="681">
                  <c:v>-1.9660860974703924E-2</c:v>
                </c:pt>
                <c:pt idx="682">
                  <c:v>8.0758895786090228E-3</c:v>
                </c:pt>
                <c:pt idx="683">
                  <c:v>-8.7150507697752663E-3</c:v>
                </c:pt>
                <c:pt idx="684">
                  <c:v>8.7134823436120275E-3</c:v>
                </c:pt>
                <c:pt idx="685">
                  <c:v>0</c:v>
                </c:pt>
                <c:pt idx="686">
                  <c:v>7.7342586195889079E-3</c:v>
                </c:pt>
                <c:pt idx="687">
                  <c:v>2.5432601012192737E-3</c:v>
                </c:pt>
                <c:pt idx="688">
                  <c:v>1.4371454090224438E-2</c:v>
                </c:pt>
                <c:pt idx="689">
                  <c:v>-3.9874948789438217E-3</c:v>
                </c:pt>
                <c:pt idx="690">
                  <c:v>1.8164197109011796E-3</c:v>
                </c:pt>
                <c:pt idx="691">
                  <c:v>2.2355492428523693E-2</c:v>
                </c:pt>
                <c:pt idx="692">
                  <c:v>0</c:v>
                </c:pt>
                <c:pt idx="693">
                  <c:v>4.8032160740826522E-3</c:v>
                </c:pt>
                <c:pt idx="694">
                  <c:v>2.645437306836515E-4</c:v>
                </c:pt>
                <c:pt idx="695">
                  <c:v>5.6055147739953034E-3</c:v>
                </c:pt>
                <c:pt idx="696">
                  <c:v>-1.2377309160532656E-3</c:v>
                </c:pt>
                <c:pt idx="697">
                  <c:v>1.724798426236588E-2</c:v>
                </c:pt>
                <c:pt idx="698">
                  <c:v>-7.329121315535099E-4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65920"/>
        <c:axId val="-183470272"/>
      </c:scatterChart>
      <c:valAx>
        <c:axId val="-1834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3470272"/>
        <c:crosses val="autoZero"/>
        <c:crossBetween val="midCat"/>
      </c:valAx>
      <c:valAx>
        <c:axId val="-1834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346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Regression!$F$27:$F$725</c:f>
              <c:numCache>
                <c:formatCode>General</c:formatCode>
                <c:ptCount val="699"/>
                <c:pt idx="0">
                  <c:v>7.1530758226037203E-2</c:v>
                </c:pt>
                <c:pt idx="1">
                  <c:v>0.21459227467811159</c:v>
                </c:pt>
                <c:pt idx="2">
                  <c:v>0.35765379113018603</c:v>
                </c:pt>
                <c:pt idx="3">
                  <c:v>0.50071530758226035</c:v>
                </c:pt>
                <c:pt idx="4">
                  <c:v>0.64377682403433478</c:v>
                </c:pt>
                <c:pt idx="5">
                  <c:v>0.78683834048640922</c:v>
                </c:pt>
                <c:pt idx="6">
                  <c:v>0.92989985693848354</c:v>
                </c:pt>
                <c:pt idx="7">
                  <c:v>1.0729613733905581</c:v>
                </c:pt>
                <c:pt idx="8">
                  <c:v>1.2160228898426324</c:v>
                </c:pt>
                <c:pt idx="9">
                  <c:v>1.3590844062947067</c:v>
                </c:pt>
                <c:pt idx="10">
                  <c:v>1.5021459227467813</c:v>
                </c:pt>
                <c:pt idx="11">
                  <c:v>1.6452074391988556</c:v>
                </c:pt>
                <c:pt idx="12">
                  <c:v>1.7882689556509299</c:v>
                </c:pt>
                <c:pt idx="13">
                  <c:v>1.9313304721030045</c:v>
                </c:pt>
                <c:pt idx="14">
                  <c:v>2.074391988555079</c:v>
                </c:pt>
                <c:pt idx="15">
                  <c:v>2.2174535050071533</c:v>
                </c:pt>
                <c:pt idx="16">
                  <c:v>2.3605150214592276</c:v>
                </c:pt>
                <c:pt idx="17">
                  <c:v>2.503576537911302</c:v>
                </c:pt>
                <c:pt idx="18">
                  <c:v>2.6466380543633763</c:v>
                </c:pt>
                <c:pt idx="19">
                  <c:v>2.7896995708154511</c:v>
                </c:pt>
                <c:pt idx="20">
                  <c:v>2.9327610872675254</c:v>
                </c:pt>
                <c:pt idx="21">
                  <c:v>3.0758226037195997</c:v>
                </c:pt>
                <c:pt idx="22">
                  <c:v>3.218884120171674</c:v>
                </c:pt>
                <c:pt idx="23">
                  <c:v>3.3619456366237483</c:v>
                </c:pt>
                <c:pt idx="24">
                  <c:v>3.5050071530758227</c:v>
                </c:pt>
                <c:pt idx="25">
                  <c:v>3.6480686695278974</c:v>
                </c:pt>
                <c:pt idx="26">
                  <c:v>3.7911301859799718</c:v>
                </c:pt>
                <c:pt idx="27">
                  <c:v>3.9341917024320461</c:v>
                </c:pt>
                <c:pt idx="28">
                  <c:v>4.0772532188841213</c:v>
                </c:pt>
                <c:pt idx="29">
                  <c:v>4.2203147353361956</c:v>
                </c:pt>
                <c:pt idx="30">
                  <c:v>4.3633762517882699</c:v>
                </c:pt>
                <c:pt idx="31">
                  <c:v>4.5064377682403443</c:v>
                </c:pt>
                <c:pt idx="32">
                  <c:v>4.6494992846924186</c:v>
                </c:pt>
                <c:pt idx="33">
                  <c:v>4.7925608011444929</c:v>
                </c:pt>
                <c:pt idx="34">
                  <c:v>4.9356223175965672</c:v>
                </c:pt>
                <c:pt idx="35">
                  <c:v>5.0786838340486415</c:v>
                </c:pt>
                <c:pt idx="36">
                  <c:v>5.2217453505007159</c:v>
                </c:pt>
                <c:pt idx="37">
                  <c:v>5.3648068669527902</c:v>
                </c:pt>
                <c:pt idx="38">
                  <c:v>5.5078683834048654</c:v>
                </c:pt>
                <c:pt idx="39">
                  <c:v>5.6509298998569397</c:v>
                </c:pt>
                <c:pt idx="40">
                  <c:v>5.793991416309014</c:v>
                </c:pt>
                <c:pt idx="41">
                  <c:v>5.9370529327610884</c:v>
                </c:pt>
                <c:pt idx="42">
                  <c:v>6.0801144492131627</c:v>
                </c:pt>
                <c:pt idx="43">
                  <c:v>6.223175965665237</c:v>
                </c:pt>
                <c:pt idx="44">
                  <c:v>6.3662374821173113</c:v>
                </c:pt>
                <c:pt idx="45">
                  <c:v>6.5092989985693857</c:v>
                </c:pt>
                <c:pt idx="46">
                  <c:v>6.65236051502146</c:v>
                </c:pt>
                <c:pt idx="47">
                  <c:v>6.7954220314735343</c:v>
                </c:pt>
                <c:pt idx="48">
                  <c:v>6.9384835479256086</c:v>
                </c:pt>
                <c:pt idx="49">
                  <c:v>7.0815450643776838</c:v>
                </c:pt>
                <c:pt idx="50">
                  <c:v>7.2246065808297582</c:v>
                </c:pt>
                <c:pt idx="51">
                  <c:v>7.3676680972818325</c:v>
                </c:pt>
                <c:pt idx="52">
                  <c:v>7.5107296137339068</c:v>
                </c:pt>
                <c:pt idx="53">
                  <c:v>7.6537911301859811</c:v>
                </c:pt>
                <c:pt idx="54">
                  <c:v>7.7968526466380554</c:v>
                </c:pt>
                <c:pt idx="55">
                  <c:v>7.9399141630901298</c:v>
                </c:pt>
                <c:pt idx="56">
                  <c:v>8.082975679542205</c:v>
                </c:pt>
                <c:pt idx="57">
                  <c:v>8.2260371959942784</c:v>
                </c:pt>
                <c:pt idx="58">
                  <c:v>8.3690987124463536</c:v>
                </c:pt>
                <c:pt idx="59">
                  <c:v>8.5121602288984271</c:v>
                </c:pt>
                <c:pt idx="60">
                  <c:v>8.6552217453505023</c:v>
                </c:pt>
                <c:pt idx="61">
                  <c:v>8.7982832618025757</c:v>
                </c:pt>
                <c:pt idx="62">
                  <c:v>8.9413447782546509</c:v>
                </c:pt>
                <c:pt idx="63">
                  <c:v>9.0844062947067243</c:v>
                </c:pt>
                <c:pt idx="64">
                  <c:v>9.2274678111587995</c:v>
                </c:pt>
                <c:pt idx="65">
                  <c:v>9.3705293276108748</c:v>
                </c:pt>
                <c:pt idx="66">
                  <c:v>9.5135908440629482</c:v>
                </c:pt>
                <c:pt idx="67">
                  <c:v>9.6566523605150234</c:v>
                </c:pt>
                <c:pt idx="68">
                  <c:v>9.7997138769670968</c:v>
                </c:pt>
                <c:pt idx="69">
                  <c:v>9.942775393419172</c:v>
                </c:pt>
                <c:pt idx="70">
                  <c:v>10.085836909871245</c:v>
                </c:pt>
                <c:pt idx="71">
                  <c:v>10.228898426323321</c:v>
                </c:pt>
                <c:pt idx="72">
                  <c:v>10.371959942775394</c:v>
                </c:pt>
                <c:pt idx="73">
                  <c:v>10.515021459227469</c:v>
                </c:pt>
                <c:pt idx="74">
                  <c:v>10.658082975679543</c:v>
                </c:pt>
                <c:pt idx="75">
                  <c:v>10.801144492131618</c:v>
                </c:pt>
                <c:pt idx="76">
                  <c:v>10.944206008583693</c:v>
                </c:pt>
                <c:pt idx="77">
                  <c:v>11.087267525035767</c:v>
                </c:pt>
                <c:pt idx="78">
                  <c:v>11.230329041487842</c:v>
                </c:pt>
                <c:pt idx="79">
                  <c:v>11.373390557939915</c:v>
                </c:pt>
                <c:pt idx="80">
                  <c:v>11.51645207439199</c:v>
                </c:pt>
                <c:pt idx="81">
                  <c:v>11.659513590844064</c:v>
                </c:pt>
                <c:pt idx="82">
                  <c:v>11.802575107296139</c:v>
                </c:pt>
                <c:pt idx="83">
                  <c:v>11.945636623748213</c:v>
                </c:pt>
                <c:pt idx="84">
                  <c:v>12.088698140200288</c:v>
                </c:pt>
                <c:pt idx="85">
                  <c:v>12.231759656652361</c:v>
                </c:pt>
                <c:pt idx="86">
                  <c:v>12.374821173104436</c:v>
                </c:pt>
                <c:pt idx="87">
                  <c:v>12.517882689556512</c:v>
                </c:pt>
                <c:pt idx="88">
                  <c:v>12.660944206008585</c:v>
                </c:pt>
                <c:pt idx="89">
                  <c:v>12.80400572246066</c:v>
                </c:pt>
                <c:pt idx="90">
                  <c:v>12.947067238912734</c:v>
                </c:pt>
                <c:pt idx="91">
                  <c:v>13.090128755364809</c:v>
                </c:pt>
                <c:pt idx="92">
                  <c:v>13.233190271816882</c:v>
                </c:pt>
                <c:pt idx="93">
                  <c:v>13.376251788268958</c:v>
                </c:pt>
                <c:pt idx="94">
                  <c:v>13.519313304721031</c:v>
                </c:pt>
                <c:pt idx="95">
                  <c:v>13.662374821173106</c:v>
                </c:pt>
                <c:pt idx="96">
                  <c:v>13.80543633762518</c:v>
                </c:pt>
                <c:pt idx="97">
                  <c:v>13.948497854077255</c:v>
                </c:pt>
                <c:pt idx="98">
                  <c:v>14.09155937052933</c:v>
                </c:pt>
                <c:pt idx="99">
                  <c:v>14.234620886981403</c:v>
                </c:pt>
                <c:pt idx="100">
                  <c:v>14.377682403433479</c:v>
                </c:pt>
                <c:pt idx="101">
                  <c:v>14.520743919885552</c:v>
                </c:pt>
                <c:pt idx="102">
                  <c:v>14.663805436337627</c:v>
                </c:pt>
                <c:pt idx="103">
                  <c:v>14.806866952789701</c:v>
                </c:pt>
                <c:pt idx="104">
                  <c:v>14.949928469241776</c:v>
                </c:pt>
                <c:pt idx="105">
                  <c:v>15.092989985693849</c:v>
                </c:pt>
                <c:pt idx="106">
                  <c:v>15.236051502145925</c:v>
                </c:pt>
                <c:pt idx="107">
                  <c:v>15.379113018598</c:v>
                </c:pt>
                <c:pt idx="108">
                  <c:v>15.522174535050073</c:v>
                </c:pt>
                <c:pt idx="109">
                  <c:v>15.665236051502148</c:v>
                </c:pt>
                <c:pt idx="110">
                  <c:v>15.808297567954222</c:v>
                </c:pt>
                <c:pt idx="111">
                  <c:v>15.951359084406297</c:v>
                </c:pt>
                <c:pt idx="112">
                  <c:v>16.094420600858371</c:v>
                </c:pt>
                <c:pt idx="113">
                  <c:v>16.237482117310442</c:v>
                </c:pt>
                <c:pt idx="114">
                  <c:v>16.380543633762517</c:v>
                </c:pt>
                <c:pt idx="115">
                  <c:v>16.523605150214593</c:v>
                </c:pt>
                <c:pt idx="116">
                  <c:v>16.666666666666668</c:v>
                </c:pt>
                <c:pt idx="117">
                  <c:v>16.80972818311874</c:v>
                </c:pt>
                <c:pt idx="118">
                  <c:v>16.952789699570815</c:v>
                </c:pt>
                <c:pt idx="119">
                  <c:v>17.09585121602289</c:v>
                </c:pt>
                <c:pt idx="120">
                  <c:v>17.238912732474965</c:v>
                </c:pt>
                <c:pt idx="121">
                  <c:v>17.38197424892704</c:v>
                </c:pt>
                <c:pt idx="122">
                  <c:v>17.525035765379112</c:v>
                </c:pt>
                <c:pt idx="123">
                  <c:v>17.668097281831187</c:v>
                </c:pt>
                <c:pt idx="124">
                  <c:v>17.811158798283262</c:v>
                </c:pt>
                <c:pt idx="125">
                  <c:v>17.954220314735338</c:v>
                </c:pt>
                <c:pt idx="126">
                  <c:v>18.097281831187409</c:v>
                </c:pt>
                <c:pt idx="127">
                  <c:v>18.240343347639485</c:v>
                </c:pt>
                <c:pt idx="128">
                  <c:v>18.38340486409156</c:v>
                </c:pt>
                <c:pt idx="129">
                  <c:v>18.526466380543635</c:v>
                </c:pt>
                <c:pt idx="130">
                  <c:v>18.66952789699571</c:v>
                </c:pt>
                <c:pt idx="131">
                  <c:v>18.812589413447782</c:v>
                </c:pt>
                <c:pt idx="132">
                  <c:v>18.955650929899857</c:v>
                </c:pt>
                <c:pt idx="133">
                  <c:v>19.098712446351932</c:v>
                </c:pt>
                <c:pt idx="134">
                  <c:v>19.241773962804007</c:v>
                </c:pt>
                <c:pt idx="135">
                  <c:v>19.384835479256079</c:v>
                </c:pt>
                <c:pt idx="136">
                  <c:v>19.527896995708154</c:v>
                </c:pt>
                <c:pt idx="137">
                  <c:v>19.67095851216023</c:v>
                </c:pt>
                <c:pt idx="138">
                  <c:v>19.814020028612305</c:v>
                </c:pt>
                <c:pt idx="139">
                  <c:v>19.95708154506438</c:v>
                </c:pt>
                <c:pt idx="140">
                  <c:v>20.100143061516452</c:v>
                </c:pt>
                <c:pt idx="141">
                  <c:v>20.243204577968527</c:v>
                </c:pt>
                <c:pt idx="142">
                  <c:v>20.386266094420602</c:v>
                </c:pt>
                <c:pt idx="143">
                  <c:v>20.529327610872677</c:v>
                </c:pt>
                <c:pt idx="144">
                  <c:v>20.672389127324749</c:v>
                </c:pt>
                <c:pt idx="145">
                  <c:v>20.815450643776824</c:v>
                </c:pt>
                <c:pt idx="146">
                  <c:v>20.958512160228899</c:v>
                </c:pt>
                <c:pt idx="147">
                  <c:v>21.101573676680975</c:v>
                </c:pt>
                <c:pt idx="148">
                  <c:v>21.244635193133046</c:v>
                </c:pt>
                <c:pt idx="149">
                  <c:v>21.387696709585121</c:v>
                </c:pt>
                <c:pt idx="150">
                  <c:v>21.530758226037197</c:v>
                </c:pt>
                <c:pt idx="151">
                  <c:v>21.673819742489272</c:v>
                </c:pt>
                <c:pt idx="152">
                  <c:v>21.816881258941347</c:v>
                </c:pt>
                <c:pt idx="153">
                  <c:v>21.959942775393419</c:v>
                </c:pt>
                <c:pt idx="154">
                  <c:v>22.103004291845494</c:v>
                </c:pt>
                <c:pt idx="155">
                  <c:v>22.246065808297569</c:v>
                </c:pt>
                <c:pt idx="156">
                  <c:v>22.389127324749644</c:v>
                </c:pt>
                <c:pt idx="157">
                  <c:v>22.532188841201716</c:v>
                </c:pt>
                <c:pt idx="158">
                  <c:v>22.675250357653791</c:v>
                </c:pt>
                <c:pt idx="159">
                  <c:v>22.818311874105866</c:v>
                </c:pt>
                <c:pt idx="160">
                  <c:v>22.961373390557942</c:v>
                </c:pt>
                <c:pt idx="161">
                  <c:v>23.104434907010017</c:v>
                </c:pt>
                <c:pt idx="162">
                  <c:v>23.247496423462088</c:v>
                </c:pt>
                <c:pt idx="163">
                  <c:v>23.390557939914164</c:v>
                </c:pt>
                <c:pt idx="164">
                  <c:v>23.533619456366239</c:v>
                </c:pt>
                <c:pt idx="165">
                  <c:v>23.676680972818314</c:v>
                </c:pt>
                <c:pt idx="166">
                  <c:v>23.819742489270386</c:v>
                </c:pt>
                <c:pt idx="167">
                  <c:v>23.962804005722461</c:v>
                </c:pt>
                <c:pt idx="168">
                  <c:v>24.105865522174536</c:v>
                </c:pt>
                <c:pt idx="169">
                  <c:v>24.248927038626611</c:v>
                </c:pt>
                <c:pt idx="170">
                  <c:v>24.391988555078683</c:v>
                </c:pt>
                <c:pt idx="171">
                  <c:v>24.535050071530758</c:v>
                </c:pt>
                <c:pt idx="172">
                  <c:v>24.678111587982833</c:v>
                </c:pt>
                <c:pt idx="173">
                  <c:v>24.821173104434909</c:v>
                </c:pt>
                <c:pt idx="174">
                  <c:v>24.964234620886984</c:v>
                </c:pt>
                <c:pt idx="175">
                  <c:v>25.107296137339056</c:v>
                </c:pt>
                <c:pt idx="176">
                  <c:v>25.250357653791131</c:v>
                </c:pt>
                <c:pt idx="177">
                  <c:v>25.393419170243206</c:v>
                </c:pt>
                <c:pt idx="178">
                  <c:v>25.536480686695281</c:v>
                </c:pt>
                <c:pt idx="179">
                  <c:v>25.679542203147353</c:v>
                </c:pt>
                <c:pt idx="180">
                  <c:v>25.822603719599428</c:v>
                </c:pt>
                <c:pt idx="181">
                  <c:v>25.965665236051503</c:v>
                </c:pt>
                <c:pt idx="182">
                  <c:v>26.108726752503578</c:v>
                </c:pt>
                <c:pt idx="183">
                  <c:v>26.251788268955654</c:v>
                </c:pt>
                <c:pt idx="184">
                  <c:v>26.394849785407725</c:v>
                </c:pt>
                <c:pt idx="185">
                  <c:v>26.537911301859801</c:v>
                </c:pt>
                <c:pt idx="186">
                  <c:v>26.680972818311876</c:v>
                </c:pt>
                <c:pt idx="187">
                  <c:v>26.824034334763951</c:v>
                </c:pt>
                <c:pt idx="188">
                  <c:v>26.967095851216023</c:v>
                </c:pt>
                <c:pt idx="189">
                  <c:v>27.110157367668098</c:v>
                </c:pt>
                <c:pt idx="190">
                  <c:v>27.253218884120173</c:v>
                </c:pt>
                <c:pt idx="191">
                  <c:v>27.396280400572248</c:v>
                </c:pt>
                <c:pt idx="192">
                  <c:v>27.53934191702432</c:v>
                </c:pt>
                <c:pt idx="193">
                  <c:v>27.682403433476395</c:v>
                </c:pt>
                <c:pt idx="194">
                  <c:v>27.82546494992847</c:v>
                </c:pt>
                <c:pt idx="195">
                  <c:v>27.968526466380546</c:v>
                </c:pt>
                <c:pt idx="196">
                  <c:v>28.111587982832621</c:v>
                </c:pt>
                <c:pt idx="197">
                  <c:v>28.254649499284692</c:v>
                </c:pt>
                <c:pt idx="198">
                  <c:v>28.397711015736768</c:v>
                </c:pt>
                <c:pt idx="199">
                  <c:v>28.540772532188843</c:v>
                </c:pt>
                <c:pt idx="200">
                  <c:v>28.683834048640918</c:v>
                </c:pt>
                <c:pt idx="201">
                  <c:v>28.82689556509299</c:v>
                </c:pt>
                <c:pt idx="202">
                  <c:v>28.969957081545065</c:v>
                </c:pt>
                <c:pt idx="203">
                  <c:v>29.11301859799714</c:v>
                </c:pt>
                <c:pt idx="204">
                  <c:v>29.256080114449215</c:v>
                </c:pt>
                <c:pt idx="205">
                  <c:v>29.399141630901291</c:v>
                </c:pt>
                <c:pt idx="206">
                  <c:v>29.542203147353362</c:v>
                </c:pt>
                <c:pt idx="207">
                  <c:v>29.685264663805437</c:v>
                </c:pt>
                <c:pt idx="208">
                  <c:v>29.828326180257513</c:v>
                </c:pt>
                <c:pt idx="209">
                  <c:v>29.971387696709588</c:v>
                </c:pt>
                <c:pt idx="210">
                  <c:v>30.114449213161659</c:v>
                </c:pt>
                <c:pt idx="211">
                  <c:v>30.257510729613735</c:v>
                </c:pt>
                <c:pt idx="212">
                  <c:v>30.40057224606581</c:v>
                </c:pt>
                <c:pt idx="213">
                  <c:v>30.543633762517885</c:v>
                </c:pt>
                <c:pt idx="214">
                  <c:v>30.68669527896996</c:v>
                </c:pt>
                <c:pt idx="215">
                  <c:v>30.829756795422032</c:v>
                </c:pt>
                <c:pt idx="216">
                  <c:v>30.972818311874107</c:v>
                </c:pt>
                <c:pt idx="217">
                  <c:v>31.115879828326182</c:v>
                </c:pt>
                <c:pt idx="218">
                  <c:v>31.258941344778258</c:v>
                </c:pt>
                <c:pt idx="219">
                  <c:v>31.402002861230329</c:v>
                </c:pt>
                <c:pt idx="220">
                  <c:v>31.545064377682404</c:v>
                </c:pt>
                <c:pt idx="221">
                  <c:v>31.68812589413448</c:v>
                </c:pt>
                <c:pt idx="222">
                  <c:v>31.831187410586555</c:v>
                </c:pt>
                <c:pt idx="223">
                  <c:v>31.974248927038627</c:v>
                </c:pt>
                <c:pt idx="224">
                  <c:v>32.117310443490709</c:v>
                </c:pt>
                <c:pt idx="225">
                  <c:v>32.260371959942781</c:v>
                </c:pt>
                <c:pt idx="226">
                  <c:v>32.403433476394852</c:v>
                </c:pt>
                <c:pt idx="227">
                  <c:v>32.546494992846931</c:v>
                </c:pt>
                <c:pt idx="228">
                  <c:v>32.689556509299003</c:v>
                </c:pt>
                <c:pt idx="229">
                  <c:v>32.832618025751081</c:v>
                </c:pt>
                <c:pt idx="230">
                  <c:v>32.975679542203153</c:v>
                </c:pt>
                <c:pt idx="231">
                  <c:v>33.118741058655225</c:v>
                </c:pt>
                <c:pt idx="232">
                  <c:v>33.261802575107303</c:v>
                </c:pt>
                <c:pt idx="233">
                  <c:v>33.404864091559375</c:v>
                </c:pt>
                <c:pt idx="234">
                  <c:v>33.547925608011447</c:v>
                </c:pt>
                <c:pt idx="235">
                  <c:v>33.690987124463526</c:v>
                </c:pt>
                <c:pt idx="236">
                  <c:v>33.834048640915597</c:v>
                </c:pt>
                <c:pt idx="237">
                  <c:v>33.977110157367676</c:v>
                </c:pt>
                <c:pt idx="238">
                  <c:v>34.120171673819748</c:v>
                </c:pt>
                <c:pt idx="239">
                  <c:v>34.263233190271819</c:v>
                </c:pt>
                <c:pt idx="240">
                  <c:v>34.406294706723898</c:v>
                </c:pt>
                <c:pt idx="241">
                  <c:v>34.54935622317597</c:v>
                </c:pt>
                <c:pt idx="242">
                  <c:v>34.692417739628048</c:v>
                </c:pt>
                <c:pt idx="243">
                  <c:v>34.83547925608012</c:v>
                </c:pt>
                <c:pt idx="244">
                  <c:v>34.978540772532192</c:v>
                </c:pt>
                <c:pt idx="245">
                  <c:v>35.121602288984271</c:v>
                </c:pt>
                <c:pt idx="246">
                  <c:v>35.264663805436342</c:v>
                </c:pt>
                <c:pt idx="247">
                  <c:v>35.407725321888421</c:v>
                </c:pt>
                <c:pt idx="248">
                  <c:v>35.550786838340493</c:v>
                </c:pt>
                <c:pt idx="249">
                  <c:v>35.693848354792564</c:v>
                </c:pt>
                <c:pt idx="250">
                  <c:v>35.836909871244643</c:v>
                </c:pt>
                <c:pt idx="251">
                  <c:v>35.979971387696715</c:v>
                </c:pt>
                <c:pt idx="252">
                  <c:v>36.123032904148786</c:v>
                </c:pt>
                <c:pt idx="253">
                  <c:v>36.266094420600865</c:v>
                </c:pt>
                <c:pt idx="254">
                  <c:v>36.409155937052937</c:v>
                </c:pt>
                <c:pt idx="255">
                  <c:v>36.552217453505015</c:v>
                </c:pt>
                <c:pt idx="256">
                  <c:v>36.695278969957087</c:v>
                </c:pt>
                <c:pt idx="257">
                  <c:v>36.838340486409159</c:v>
                </c:pt>
                <c:pt idx="258">
                  <c:v>36.981402002861238</c:v>
                </c:pt>
                <c:pt idx="259">
                  <c:v>37.124463519313309</c:v>
                </c:pt>
                <c:pt idx="260">
                  <c:v>37.267525035765388</c:v>
                </c:pt>
                <c:pt idx="261">
                  <c:v>37.41058655221746</c:v>
                </c:pt>
                <c:pt idx="262">
                  <c:v>37.553648068669531</c:v>
                </c:pt>
                <c:pt idx="263">
                  <c:v>37.69670958512161</c:v>
                </c:pt>
                <c:pt idx="264">
                  <c:v>37.839771101573682</c:v>
                </c:pt>
                <c:pt idx="265">
                  <c:v>37.982832618025753</c:v>
                </c:pt>
                <c:pt idx="266">
                  <c:v>38.125894134477832</c:v>
                </c:pt>
                <c:pt idx="267">
                  <c:v>38.268955650929904</c:v>
                </c:pt>
                <c:pt idx="268">
                  <c:v>38.412017167381983</c:v>
                </c:pt>
                <c:pt idx="269">
                  <c:v>38.555078683834054</c:v>
                </c:pt>
                <c:pt idx="270">
                  <c:v>38.698140200286126</c:v>
                </c:pt>
                <c:pt idx="271">
                  <c:v>38.841201716738205</c:v>
                </c:pt>
                <c:pt idx="272">
                  <c:v>38.984263233190276</c:v>
                </c:pt>
                <c:pt idx="273">
                  <c:v>39.127324749642355</c:v>
                </c:pt>
                <c:pt idx="274">
                  <c:v>39.270386266094427</c:v>
                </c:pt>
                <c:pt idx="275">
                  <c:v>39.413447782546498</c:v>
                </c:pt>
                <c:pt idx="276">
                  <c:v>39.556509298998577</c:v>
                </c:pt>
                <c:pt idx="277">
                  <c:v>39.699570815450649</c:v>
                </c:pt>
                <c:pt idx="278">
                  <c:v>39.842632331902728</c:v>
                </c:pt>
                <c:pt idx="279">
                  <c:v>39.985693848354799</c:v>
                </c:pt>
                <c:pt idx="280">
                  <c:v>40.128755364806871</c:v>
                </c:pt>
                <c:pt idx="281">
                  <c:v>40.27181688125895</c:v>
                </c:pt>
                <c:pt idx="282">
                  <c:v>40.414878397711021</c:v>
                </c:pt>
                <c:pt idx="283">
                  <c:v>40.557939914163093</c:v>
                </c:pt>
                <c:pt idx="284">
                  <c:v>40.701001430615172</c:v>
                </c:pt>
                <c:pt idx="285">
                  <c:v>40.844062947067243</c:v>
                </c:pt>
                <c:pt idx="286">
                  <c:v>40.987124463519322</c:v>
                </c:pt>
                <c:pt idx="287">
                  <c:v>41.130185979971394</c:v>
                </c:pt>
                <c:pt idx="288">
                  <c:v>41.273247496423465</c:v>
                </c:pt>
                <c:pt idx="289">
                  <c:v>41.416309012875544</c:v>
                </c:pt>
                <c:pt idx="290">
                  <c:v>41.559370529327616</c:v>
                </c:pt>
                <c:pt idx="291">
                  <c:v>41.702432045779695</c:v>
                </c:pt>
                <c:pt idx="292">
                  <c:v>41.845493562231766</c:v>
                </c:pt>
                <c:pt idx="293">
                  <c:v>41.988555078683838</c:v>
                </c:pt>
                <c:pt idx="294">
                  <c:v>42.131616595135917</c:v>
                </c:pt>
                <c:pt idx="295">
                  <c:v>42.274678111587988</c:v>
                </c:pt>
                <c:pt idx="296">
                  <c:v>42.41773962804006</c:v>
                </c:pt>
                <c:pt idx="297">
                  <c:v>42.560801144492139</c:v>
                </c:pt>
                <c:pt idx="298">
                  <c:v>42.70386266094421</c:v>
                </c:pt>
                <c:pt idx="299">
                  <c:v>42.846924177396289</c:v>
                </c:pt>
                <c:pt idx="300">
                  <c:v>42.989985693848361</c:v>
                </c:pt>
                <c:pt idx="301">
                  <c:v>43.133047210300433</c:v>
                </c:pt>
                <c:pt idx="302">
                  <c:v>43.276108726752511</c:v>
                </c:pt>
                <c:pt idx="303">
                  <c:v>43.419170243204583</c:v>
                </c:pt>
                <c:pt idx="304">
                  <c:v>43.562231759656662</c:v>
                </c:pt>
                <c:pt idx="305">
                  <c:v>43.705293276108733</c:v>
                </c:pt>
                <c:pt idx="306">
                  <c:v>43.848354792560805</c:v>
                </c:pt>
                <c:pt idx="307">
                  <c:v>43.991416309012884</c:v>
                </c:pt>
                <c:pt idx="308">
                  <c:v>44.134477825464955</c:v>
                </c:pt>
                <c:pt idx="309">
                  <c:v>44.277539341917027</c:v>
                </c:pt>
                <c:pt idx="310">
                  <c:v>44.420600858369106</c:v>
                </c:pt>
                <c:pt idx="311">
                  <c:v>44.563662374821178</c:v>
                </c:pt>
                <c:pt idx="312">
                  <c:v>44.706723891273256</c:v>
                </c:pt>
                <c:pt idx="313">
                  <c:v>44.849785407725328</c:v>
                </c:pt>
                <c:pt idx="314">
                  <c:v>44.9928469241774</c:v>
                </c:pt>
                <c:pt idx="315">
                  <c:v>45.135908440629478</c:v>
                </c:pt>
                <c:pt idx="316">
                  <c:v>45.27896995708155</c:v>
                </c:pt>
                <c:pt idx="317">
                  <c:v>45.422031473533629</c:v>
                </c:pt>
                <c:pt idx="318">
                  <c:v>45.5650929899857</c:v>
                </c:pt>
                <c:pt idx="319">
                  <c:v>45.708154506437772</c:v>
                </c:pt>
                <c:pt idx="320">
                  <c:v>45.851216022889851</c:v>
                </c:pt>
                <c:pt idx="321">
                  <c:v>45.994277539341923</c:v>
                </c:pt>
                <c:pt idx="322">
                  <c:v>46.137339055794001</c:v>
                </c:pt>
                <c:pt idx="323">
                  <c:v>46.280400572246073</c:v>
                </c:pt>
                <c:pt idx="324">
                  <c:v>46.423462088698145</c:v>
                </c:pt>
                <c:pt idx="325">
                  <c:v>46.566523605150223</c:v>
                </c:pt>
                <c:pt idx="326">
                  <c:v>46.709585121602295</c:v>
                </c:pt>
                <c:pt idx="327">
                  <c:v>46.852646638054367</c:v>
                </c:pt>
                <c:pt idx="328">
                  <c:v>46.995708154506445</c:v>
                </c:pt>
                <c:pt idx="329">
                  <c:v>47.138769670958517</c:v>
                </c:pt>
                <c:pt idx="330">
                  <c:v>47.281831187410596</c:v>
                </c:pt>
                <c:pt idx="331">
                  <c:v>47.424892703862668</c:v>
                </c:pt>
                <c:pt idx="332">
                  <c:v>47.567954220314739</c:v>
                </c:pt>
                <c:pt idx="333">
                  <c:v>47.711015736766818</c:v>
                </c:pt>
                <c:pt idx="334">
                  <c:v>47.85407725321889</c:v>
                </c:pt>
                <c:pt idx="335">
                  <c:v>47.997138769670968</c:v>
                </c:pt>
                <c:pt idx="336">
                  <c:v>48.14020028612304</c:v>
                </c:pt>
                <c:pt idx="337">
                  <c:v>48.283261802575112</c:v>
                </c:pt>
                <c:pt idx="338">
                  <c:v>48.42632331902719</c:v>
                </c:pt>
                <c:pt idx="339">
                  <c:v>48.569384835479262</c:v>
                </c:pt>
                <c:pt idx="340">
                  <c:v>48.712446351931334</c:v>
                </c:pt>
                <c:pt idx="341">
                  <c:v>48.855507868383413</c:v>
                </c:pt>
                <c:pt idx="342">
                  <c:v>48.998569384835484</c:v>
                </c:pt>
                <c:pt idx="343">
                  <c:v>49.141630901287563</c:v>
                </c:pt>
                <c:pt idx="344">
                  <c:v>49.284692417739635</c:v>
                </c:pt>
                <c:pt idx="345">
                  <c:v>49.427753934191706</c:v>
                </c:pt>
                <c:pt idx="346">
                  <c:v>49.570815450643785</c:v>
                </c:pt>
                <c:pt idx="347">
                  <c:v>49.713876967095857</c:v>
                </c:pt>
                <c:pt idx="348">
                  <c:v>49.856938483547935</c:v>
                </c:pt>
                <c:pt idx="349">
                  <c:v>50.000000000000007</c:v>
                </c:pt>
                <c:pt idx="350">
                  <c:v>50.143061516452079</c:v>
                </c:pt>
                <c:pt idx="351">
                  <c:v>50.286123032904158</c:v>
                </c:pt>
                <c:pt idx="352">
                  <c:v>50.429184549356229</c:v>
                </c:pt>
                <c:pt idx="353">
                  <c:v>50.572246065808308</c:v>
                </c:pt>
                <c:pt idx="354">
                  <c:v>50.71530758226038</c:v>
                </c:pt>
                <c:pt idx="355">
                  <c:v>50.858369098712451</c:v>
                </c:pt>
                <c:pt idx="356">
                  <c:v>51.00143061516453</c:v>
                </c:pt>
                <c:pt idx="357">
                  <c:v>51.144492131616602</c:v>
                </c:pt>
                <c:pt idx="358">
                  <c:v>51.287553648068673</c:v>
                </c:pt>
                <c:pt idx="359">
                  <c:v>51.430615164520752</c:v>
                </c:pt>
                <c:pt idx="360">
                  <c:v>51.573676680972824</c:v>
                </c:pt>
                <c:pt idx="361">
                  <c:v>51.716738197424903</c:v>
                </c:pt>
                <c:pt idx="362">
                  <c:v>51.859799713876974</c:v>
                </c:pt>
                <c:pt idx="363">
                  <c:v>52.002861230329046</c:v>
                </c:pt>
                <c:pt idx="364">
                  <c:v>52.145922746781125</c:v>
                </c:pt>
                <c:pt idx="365">
                  <c:v>52.288984263233196</c:v>
                </c:pt>
                <c:pt idx="366">
                  <c:v>52.432045779685275</c:v>
                </c:pt>
                <c:pt idx="367">
                  <c:v>52.575107296137347</c:v>
                </c:pt>
                <c:pt idx="368">
                  <c:v>52.718168812589418</c:v>
                </c:pt>
                <c:pt idx="369">
                  <c:v>52.861230329041497</c:v>
                </c:pt>
                <c:pt idx="370">
                  <c:v>53.004291845493569</c:v>
                </c:pt>
                <c:pt idx="371">
                  <c:v>53.14735336194564</c:v>
                </c:pt>
                <c:pt idx="372">
                  <c:v>53.290414878397719</c:v>
                </c:pt>
                <c:pt idx="373">
                  <c:v>53.433476394849791</c:v>
                </c:pt>
                <c:pt idx="374">
                  <c:v>53.57653791130187</c:v>
                </c:pt>
                <c:pt idx="375">
                  <c:v>53.719599427753941</c:v>
                </c:pt>
                <c:pt idx="376">
                  <c:v>53.862660944206013</c:v>
                </c:pt>
                <c:pt idx="377">
                  <c:v>54.005722460658092</c:v>
                </c:pt>
                <c:pt idx="378">
                  <c:v>54.148783977110163</c:v>
                </c:pt>
                <c:pt idx="379">
                  <c:v>54.291845493562242</c:v>
                </c:pt>
                <c:pt idx="380">
                  <c:v>54.434907010014314</c:v>
                </c:pt>
                <c:pt idx="381">
                  <c:v>54.577968526466385</c:v>
                </c:pt>
                <c:pt idx="382">
                  <c:v>54.721030042918464</c:v>
                </c:pt>
                <c:pt idx="383">
                  <c:v>54.864091559370536</c:v>
                </c:pt>
                <c:pt idx="384">
                  <c:v>55.007153075822607</c:v>
                </c:pt>
                <c:pt idx="385">
                  <c:v>55.150214592274686</c:v>
                </c:pt>
                <c:pt idx="386">
                  <c:v>55.293276108726758</c:v>
                </c:pt>
                <c:pt idx="387">
                  <c:v>55.436337625178837</c:v>
                </c:pt>
                <c:pt idx="388">
                  <c:v>55.579399141630908</c:v>
                </c:pt>
                <c:pt idx="389">
                  <c:v>55.72246065808298</c:v>
                </c:pt>
                <c:pt idx="390">
                  <c:v>55.865522174535059</c:v>
                </c:pt>
                <c:pt idx="391">
                  <c:v>56.00858369098713</c:v>
                </c:pt>
                <c:pt idx="392">
                  <c:v>56.151645207439209</c:v>
                </c:pt>
                <c:pt idx="393">
                  <c:v>56.294706723891281</c:v>
                </c:pt>
                <c:pt idx="394">
                  <c:v>56.437768240343352</c:v>
                </c:pt>
                <c:pt idx="395">
                  <c:v>56.580829756795431</c:v>
                </c:pt>
                <c:pt idx="396">
                  <c:v>56.723891273247503</c:v>
                </c:pt>
                <c:pt idx="397">
                  <c:v>56.866952789699582</c:v>
                </c:pt>
                <c:pt idx="398">
                  <c:v>57.010014306151653</c:v>
                </c:pt>
                <c:pt idx="399">
                  <c:v>57.153075822603725</c:v>
                </c:pt>
                <c:pt idx="400">
                  <c:v>57.296137339055804</c:v>
                </c:pt>
                <c:pt idx="401">
                  <c:v>57.439198855507875</c:v>
                </c:pt>
                <c:pt idx="402">
                  <c:v>57.582260371959947</c:v>
                </c:pt>
                <c:pt idx="403">
                  <c:v>57.725321888412026</c:v>
                </c:pt>
                <c:pt idx="404">
                  <c:v>57.868383404864097</c:v>
                </c:pt>
                <c:pt idx="405">
                  <c:v>58.011444921316176</c:v>
                </c:pt>
                <c:pt idx="406">
                  <c:v>58.154506437768248</c:v>
                </c:pt>
                <c:pt idx="407">
                  <c:v>58.29756795422032</c:v>
                </c:pt>
                <c:pt idx="408">
                  <c:v>58.440629470672398</c:v>
                </c:pt>
                <c:pt idx="409">
                  <c:v>58.58369098712447</c:v>
                </c:pt>
                <c:pt idx="410">
                  <c:v>58.726752503576549</c:v>
                </c:pt>
                <c:pt idx="411">
                  <c:v>58.86981402002862</c:v>
                </c:pt>
                <c:pt idx="412">
                  <c:v>59.012875536480692</c:v>
                </c:pt>
                <c:pt idx="413">
                  <c:v>59.155937052932771</c:v>
                </c:pt>
                <c:pt idx="414">
                  <c:v>59.298998569384842</c:v>
                </c:pt>
                <c:pt idx="415">
                  <c:v>59.442060085836914</c:v>
                </c:pt>
                <c:pt idx="416">
                  <c:v>59.585121602288993</c:v>
                </c:pt>
                <c:pt idx="417">
                  <c:v>59.728183118741065</c:v>
                </c:pt>
                <c:pt idx="418">
                  <c:v>59.871244635193143</c:v>
                </c:pt>
                <c:pt idx="419">
                  <c:v>60.014306151645215</c:v>
                </c:pt>
                <c:pt idx="420">
                  <c:v>60.157367668097287</c:v>
                </c:pt>
                <c:pt idx="421">
                  <c:v>60.300429184549365</c:v>
                </c:pt>
                <c:pt idx="422">
                  <c:v>60.443490701001437</c:v>
                </c:pt>
                <c:pt idx="423">
                  <c:v>60.586552217453516</c:v>
                </c:pt>
                <c:pt idx="424">
                  <c:v>60.729613733905587</c:v>
                </c:pt>
                <c:pt idx="425">
                  <c:v>60.872675250357659</c:v>
                </c:pt>
                <c:pt idx="426">
                  <c:v>61.015736766809738</c:v>
                </c:pt>
                <c:pt idx="427">
                  <c:v>61.15879828326181</c:v>
                </c:pt>
                <c:pt idx="428">
                  <c:v>61.301859799713888</c:v>
                </c:pt>
                <c:pt idx="429">
                  <c:v>61.44492131616596</c:v>
                </c:pt>
                <c:pt idx="430">
                  <c:v>61.587982832618032</c:v>
                </c:pt>
                <c:pt idx="431">
                  <c:v>61.73104434907011</c:v>
                </c:pt>
                <c:pt idx="432">
                  <c:v>61.874105865522182</c:v>
                </c:pt>
                <c:pt idx="433">
                  <c:v>62.017167381974254</c:v>
                </c:pt>
                <c:pt idx="434">
                  <c:v>62.160228898426332</c:v>
                </c:pt>
                <c:pt idx="435">
                  <c:v>62.303290414878404</c:v>
                </c:pt>
                <c:pt idx="436">
                  <c:v>62.446351931330483</c:v>
                </c:pt>
                <c:pt idx="437">
                  <c:v>62.589413447782555</c:v>
                </c:pt>
                <c:pt idx="438">
                  <c:v>62.732474964234626</c:v>
                </c:pt>
                <c:pt idx="439">
                  <c:v>62.875536480686705</c:v>
                </c:pt>
                <c:pt idx="440">
                  <c:v>63.018597997138777</c:v>
                </c:pt>
                <c:pt idx="441">
                  <c:v>63.161659513590855</c:v>
                </c:pt>
                <c:pt idx="442">
                  <c:v>63.304721030042927</c:v>
                </c:pt>
                <c:pt idx="443">
                  <c:v>63.447782546494999</c:v>
                </c:pt>
                <c:pt idx="444">
                  <c:v>63.590844062947077</c:v>
                </c:pt>
                <c:pt idx="445">
                  <c:v>63.733905579399149</c:v>
                </c:pt>
                <c:pt idx="446">
                  <c:v>63.876967095851221</c:v>
                </c:pt>
                <c:pt idx="447">
                  <c:v>64.020028612303292</c:v>
                </c:pt>
                <c:pt idx="448">
                  <c:v>64.163090128755371</c:v>
                </c:pt>
                <c:pt idx="449">
                  <c:v>64.306151645207436</c:v>
                </c:pt>
                <c:pt idx="450">
                  <c:v>64.449213161659515</c:v>
                </c:pt>
                <c:pt idx="451">
                  <c:v>64.592274678111593</c:v>
                </c:pt>
                <c:pt idx="452">
                  <c:v>64.735336194563658</c:v>
                </c:pt>
                <c:pt idx="453">
                  <c:v>64.878397711015737</c:v>
                </c:pt>
                <c:pt idx="454">
                  <c:v>65.021459227467815</c:v>
                </c:pt>
                <c:pt idx="455">
                  <c:v>65.16452074391988</c:v>
                </c:pt>
                <c:pt idx="456">
                  <c:v>65.307582260371959</c:v>
                </c:pt>
                <c:pt idx="457">
                  <c:v>65.450643776824037</c:v>
                </c:pt>
                <c:pt idx="458">
                  <c:v>65.593705293276116</c:v>
                </c:pt>
                <c:pt idx="459">
                  <c:v>65.736766809728181</c:v>
                </c:pt>
                <c:pt idx="460">
                  <c:v>65.87982832618026</c:v>
                </c:pt>
                <c:pt idx="461">
                  <c:v>66.022889842632338</c:v>
                </c:pt>
                <c:pt idx="462">
                  <c:v>66.165951359084403</c:v>
                </c:pt>
                <c:pt idx="463">
                  <c:v>66.309012875536482</c:v>
                </c:pt>
                <c:pt idx="464">
                  <c:v>66.45207439198856</c:v>
                </c:pt>
                <c:pt idx="465">
                  <c:v>66.595135908440625</c:v>
                </c:pt>
                <c:pt idx="466">
                  <c:v>66.738197424892704</c:v>
                </c:pt>
                <c:pt idx="467">
                  <c:v>66.881258941344782</c:v>
                </c:pt>
                <c:pt idx="468">
                  <c:v>67.024320457796847</c:v>
                </c:pt>
                <c:pt idx="469">
                  <c:v>67.167381974248926</c:v>
                </c:pt>
                <c:pt idx="470">
                  <c:v>67.310443490701005</c:v>
                </c:pt>
                <c:pt idx="471">
                  <c:v>67.453505007153083</c:v>
                </c:pt>
                <c:pt idx="472">
                  <c:v>67.596566523605148</c:v>
                </c:pt>
                <c:pt idx="473">
                  <c:v>67.739628040057227</c:v>
                </c:pt>
                <c:pt idx="474">
                  <c:v>67.882689556509305</c:v>
                </c:pt>
                <c:pt idx="475">
                  <c:v>68.02575107296137</c:v>
                </c:pt>
                <c:pt idx="476">
                  <c:v>68.168812589413449</c:v>
                </c:pt>
                <c:pt idx="477">
                  <c:v>68.311874105865527</c:v>
                </c:pt>
                <c:pt idx="478">
                  <c:v>68.454935622317592</c:v>
                </c:pt>
                <c:pt idx="479">
                  <c:v>68.597997138769671</c:v>
                </c:pt>
                <c:pt idx="480">
                  <c:v>68.74105865522175</c:v>
                </c:pt>
                <c:pt idx="481">
                  <c:v>68.884120171673828</c:v>
                </c:pt>
                <c:pt idx="482">
                  <c:v>69.027181688125893</c:v>
                </c:pt>
                <c:pt idx="483">
                  <c:v>69.170243204577972</c:v>
                </c:pt>
                <c:pt idx="484">
                  <c:v>69.31330472103005</c:v>
                </c:pt>
                <c:pt idx="485">
                  <c:v>69.456366237482115</c:v>
                </c:pt>
                <c:pt idx="486">
                  <c:v>69.599427753934194</c:v>
                </c:pt>
                <c:pt idx="487">
                  <c:v>69.742489270386272</c:v>
                </c:pt>
                <c:pt idx="488">
                  <c:v>69.885550786838337</c:v>
                </c:pt>
                <c:pt idx="489">
                  <c:v>70.028612303290416</c:v>
                </c:pt>
                <c:pt idx="490">
                  <c:v>70.171673819742495</c:v>
                </c:pt>
                <c:pt idx="491">
                  <c:v>70.314735336194559</c:v>
                </c:pt>
                <c:pt idx="492">
                  <c:v>70.457796852646638</c:v>
                </c:pt>
                <c:pt idx="493">
                  <c:v>70.600858369098717</c:v>
                </c:pt>
                <c:pt idx="494">
                  <c:v>70.743919885550795</c:v>
                </c:pt>
                <c:pt idx="495">
                  <c:v>70.88698140200286</c:v>
                </c:pt>
                <c:pt idx="496">
                  <c:v>71.030042918454939</c:v>
                </c:pt>
                <c:pt idx="497">
                  <c:v>71.173104434907017</c:v>
                </c:pt>
                <c:pt idx="498">
                  <c:v>71.316165951359082</c:v>
                </c:pt>
                <c:pt idx="499">
                  <c:v>71.459227467811161</c:v>
                </c:pt>
                <c:pt idx="500">
                  <c:v>71.60228898426324</c:v>
                </c:pt>
                <c:pt idx="501">
                  <c:v>71.745350500715304</c:v>
                </c:pt>
                <c:pt idx="502">
                  <c:v>71.888412017167383</c:v>
                </c:pt>
                <c:pt idx="503">
                  <c:v>72.031473533619462</c:v>
                </c:pt>
                <c:pt idx="504">
                  <c:v>72.174535050071526</c:v>
                </c:pt>
                <c:pt idx="505">
                  <c:v>72.317596566523605</c:v>
                </c:pt>
                <c:pt idx="506">
                  <c:v>72.460658082975684</c:v>
                </c:pt>
                <c:pt idx="507">
                  <c:v>72.603719599427762</c:v>
                </c:pt>
                <c:pt idx="508">
                  <c:v>72.746781115879827</c:v>
                </c:pt>
                <c:pt idx="509">
                  <c:v>72.889842632331906</c:v>
                </c:pt>
                <c:pt idx="510">
                  <c:v>73.032904148783985</c:v>
                </c:pt>
                <c:pt idx="511">
                  <c:v>73.175965665236049</c:v>
                </c:pt>
                <c:pt idx="512">
                  <c:v>73.319027181688128</c:v>
                </c:pt>
                <c:pt idx="513">
                  <c:v>73.462088698140207</c:v>
                </c:pt>
                <c:pt idx="514">
                  <c:v>73.605150214592271</c:v>
                </c:pt>
                <c:pt idx="515">
                  <c:v>73.74821173104435</c:v>
                </c:pt>
                <c:pt idx="516">
                  <c:v>73.891273247496429</c:v>
                </c:pt>
                <c:pt idx="517">
                  <c:v>74.034334763948493</c:v>
                </c:pt>
                <c:pt idx="518">
                  <c:v>74.177396280400572</c:v>
                </c:pt>
                <c:pt idx="519">
                  <c:v>74.320457796852651</c:v>
                </c:pt>
                <c:pt idx="520">
                  <c:v>74.46351931330473</c:v>
                </c:pt>
                <c:pt idx="521">
                  <c:v>74.606580829756794</c:v>
                </c:pt>
                <c:pt idx="522">
                  <c:v>74.749642346208873</c:v>
                </c:pt>
                <c:pt idx="523">
                  <c:v>74.892703862660952</c:v>
                </c:pt>
                <c:pt idx="524">
                  <c:v>75.035765379113016</c:v>
                </c:pt>
                <c:pt idx="525">
                  <c:v>75.178826895565095</c:v>
                </c:pt>
                <c:pt idx="526">
                  <c:v>75.321888412017174</c:v>
                </c:pt>
                <c:pt idx="527">
                  <c:v>75.464949928469238</c:v>
                </c:pt>
                <c:pt idx="528">
                  <c:v>75.608011444921317</c:v>
                </c:pt>
                <c:pt idx="529">
                  <c:v>75.751072961373396</c:v>
                </c:pt>
                <c:pt idx="530">
                  <c:v>75.89413447782546</c:v>
                </c:pt>
                <c:pt idx="531">
                  <c:v>76.037195994277539</c:v>
                </c:pt>
                <c:pt idx="532">
                  <c:v>76.180257510729618</c:v>
                </c:pt>
                <c:pt idx="533">
                  <c:v>76.323319027181697</c:v>
                </c:pt>
                <c:pt idx="534">
                  <c:v>76.466380543633761</c:v>
                </c:pt>
                <c:pt idx="535">
                  <c:v>76.60944206008584</c:v>
                </c:pt>
                <c:pt idx="536">
                  <c:v>76.752503576537919</c:v>
                </c:pt>
                <c:pt idx="537">
                  <c:v>76.895565092989983</c:v>
                </c:pt>
                <c:pt idx="538">
                  <c:v>77.038626609442062</c:v>
                </c:pt>
                <c:pt idx="539">
                  <c:v>77.181688125894141</c:v>
                </c:pt>
                <c:pt idx="540">
                  <c:v>77.324749642346205</c:v>
                </c:pt>
                <c:pt idx="541">
                  <c:v>77.467811158798284</c:v>
                </c:pt>
                <c:pt idx="542">
                  <c:v>77.610872675250363</c:v>
                </c:pt>
                <c:pt idx="543">
                  <c:v>77.753934191702427</c:v>
                </c:pt>
                <c:pt idx="544">
                  <c:v>77.896995708154506</c:v>
                </c:pt>
                <c:pt idx="545">
                  <c:v>78.040057224606585</c:v>
                </c:pt>
                <c:pt idx="546">
                  <c:v>78.183118741058664</c:v>
                </c:pt>
                <c:pt idx="547">
                  <c:v>78.326180257510728</c:v>
                </c:pt>
                <c:pt idx="548">
                  <c:v>78.469241773962807</c:v>
                </c:pt>
                <c:pt idx="549">
                  <c:v>78.612303290414886</c:v>
                </c:pt>
                <c:pt idx="550">
                  <c:v>78.75536480686695</c:v>
                </c:pt>
                <c:pt idx="551">
                  <c:v>78.898426323319029</c:v>
                </c:pt>
                <c:pt idx="552">
                  <c:v>79.041487839771108</c:v>
                </c:pt>
                <c:pt idx="553">
                  <c:v>79.184549356223172</c:v>
                </c:pt>
                <c:pt idx="554">
                  <c:v>79.327610872675251</c:v>
                </c:pt>
                <c:pt idx="555">
                  <c:v>79.47067238912733</c:v>
                </c:pt>
                <c:pt idx="556">
                  <c:v>79.613733905579409</c:v>
                </c:pt>
                <c:pt idx="557">
                  <c:v>79.756795422031473</c:v>
                </c:pt>
                <c:pt idx="558">
                  <c:v>79.899856938483552</c:v>
                </c:pt>
                <c:pt idx="559">
                  <c:v>80.042918454935631</c:v>
                </c:pt>
                <c:pt idx="560">
                  <c:v>80.185979971387695</c:v>
                </c:pt>
                <c:pt idx="561">
                  <c:v>80.329041487839774</c:v>
                </c:pt>
                <c:pt idx="562">
                  <c:v>80.472103004291853</c:v>
                </c:pt>
                <c:pt idx="563">
                  <c:v>80.615164520743917</c:v>
                </c:pt>
                <c:pt idx="564">
                  <c:v>80.758226037195996</c:v>
                </c:pt>
                <c:pt idx="565">
                  <c:v>80.901287553648075</c:v>
                </c:pt>
                <c:pt idx="566">
                  <c:v>81.044349070100139</c:v>
                </c:pt>
                <c:pt idx="567">
                  <c:v>81.187410586552218</c:v>
                </c:pt>
                <c:pt idx="568">
                  <c:v>81.330472103004297</c:v>
                </c:pt>
                <c:pt idx="569">
                  <c:v>81.473533619456376</c:v>
                </c:pt>
                <c:pt idx="570">
                  <c:v>81.61659513590844</c:v>
                </c:pt>
                <c:pt idx="571">
                  <c:v>81.759656652360519</c:v>
                </c:pt>
                <c:pt idx="572">
                  <c:v>81.902718168812598</c:v>
                </c:pt>
                <c:pt idx="573">
                  <c:v>82.045779685264662</c:v>
                </c:pt>
                <c:pt idx="574">
                  <c:v>82.188841201716741</c:v>
                </c:pt>
                <c:pt idx="575">
                  <c:v>82.33190271816882</c:v>
                </c:pt>
                <c:pt idx="576">
                  <c:v>82.474964234620884</c:v>
                </c:pt>
                <c:pt idx="577">
                  <c:v>82.618025751072963</c:v>
                </c:pt>
                <c:pt idx="578">
                  <c:v>82.761087267525042</c:v>
                </c:pt>
                <c:pt idx="579">
                  <c:v>82.904148783977107</c:v>
                </c:pt>
                <c:pt idx="580">
                  <c:v>83.047210300429185</c:v>
                </c:pt>
                <c:pt idx="581">
                  <c:v>83.190271816881264</c:v>
                </c:pt>
                <c:pt idx="582">
                  <c:v>83.333333333333343</c:v>
                </c:pt>
                <c:pt idx="583">
                  <c:v>83.476394849785407</c:v>
                </c:pt>
                <c:pt idx="584">
                  <c:v>83.619456366237486</c:v>
                </c:pt>
                <c:pt idx="585">
                  <c:v>83.762517882689565</c:v>
                </c:pt>
                <c:pt idx="586">
                  <c:v>83.905579399141629</c:v>
                </c:pt>
                <c:pt idx="587">
                  <c:v>84.048640915593708</c:v>
                </c:pt>
                <c:pt idx="588">
                  <c:v>84.191702432045787</c:v>
                </c:pt>
                <c:pt idx="589">
                  <c:v>84.334763948497852</c:v>
                </c:pt>
                <c:pt idx="590">
                  <c:v>84.47782546494993</c:v>
                </c:pt>
                <c:pt idx="591">
                  <c:v>84.620886981402009</c:v>
                </c:pt>
                <c:pt idx="592">
                  <c:v>84.763948497854074</c:v>
                </c:pt>
                <c:pt idx="593">
                  <c:v>84.907010014306152</c:v>
                </c:pt>
                <c:pt idx="594">
                  <c:v>85.050071530758231</c:v>
                </c:pt>
                <c:pt idx="595">
                  <c:v>85.19313304721031</c:v>
                </c:pt>
                <c:pt idx="596">
                  <c:v>85.336194563662374</c:v>
                </c:pt>
                <c:pt idx="597">
                  <c:v>85.479256080114453</c:v>
                </c:pt>
                <c:pt idx="598">
                  <c:v>85.622317596566532</c:v>
                </c:pt>
                <c:pt idx="599">
                  <c:v>85.765379113018597</c:v>
                </c:pt>
                <c:pt idx="600">
                  <c:v>85.908440629470675</c:v>
                </c:pt>
                <c:pt idx="601">
                  <c:v>86.051502145922754</c:v>
                </c:pt>
                <c:pt idx="602">
                  <c:v>86.194563662374819</c:v>
                </c:pt>
                <c:pt idx="603">
                  <c:v>86.337625178826897</c:v>
                </c:pt>
                <c:pt idx="604">
                  <c:v>86.480686695278976</c:v>
                </c:pt>
                <c:pt idx="605">
                  <c:v>86.623748211731041</c:v>
                </c:pt>
                <c:pt idx="606">
                  <c:v>86.766809728183119</c:v>
                </c:pt>
                <c:pt idx="607">
                  <c:v>86.909871244635198</c:v>
                </c:pt>
                <c:pt idx="608">
                  <c:v>87.052932761087277</c:v>
                </c:pt>
                <c:pt idx="609">
                  <c:v>87.195994277539342</c:v>
                </c:pt>
                <c:pt idx="610">
                  <c:v>87.33905579399142</c:v>
                </c:pt>
                <c:pt idx="611">
                  <c:v>87.482117310443499</c:v>
                </c:pt>
                <c:pt idx="612">
                  <c:v>87.625178826895564</c:v>
                </c:pt>
                <c:pt idx="613">
                  <c:v>87.768240343347642</c:v>
                </c:pt>
                <c:pt idx="614">
                  <c:v>87.911301859799721</c:v>
                </c:pt>
                <c:pt idx="615">
                  <c:v>88.054363376251786</c:v>
                </c:pt>
                <c:pt idx="616">
                  <c:v>88.197424892703864</c:v>
                </c:pt>
                <c:pt idx="617">
                  <c:v>88.340486409155943</c:v>
                </c:pt>
                <c:pt idx="618">
                  <c:v>88.483547925608008</c:v>
                </c:pt>
                <c:pt idx="619">
                  <c:v>88.626609442060087</c:v>
                </c:pt>
                <c:pt idx="620">
                  <c:v>88.769670958512165</c:v>
                </c:pt>
                <c:pt idx="621">
                  <c:v>88.912732474964244</c:v>
                </c:pt>
                <c:pt idx="622">
                  <c:v>89.055793991416309</c:v>
                </c:pt>
                <c:pt idx="623">
                  <c:v>89.198855507868387</c:v>
                </c:pt>
                <c:pt idx="624">
                  <c:v>89.341917024320466</c:v>
                </c:pt>
                <c:pt idx="625">
                  <c:v>89.484978540772531</c:v>
                </c:pt>
                <c:pt idx="626">
                  <c:v>89.628040057224609</c:v>
                </c:pt>
                <c:pt idx="627">
                  <c:v>89.771101573676688</c:v>
                </c:pt>
                <c:pt idx="628">
                  <c:v>89.914163090128753</c:v>
                </c:pt>
                <c:pt idx="629">
                  <c:v>90.057224606580832</c:v>
                </c:pt>
                <c:pt idx="630">
                  <c:v>90.20028612303291</c:v>
                </c:pt>
                <c:pt idx="631">
                  <c:v>90.343347639484989</c:v>
                </c:pt>
                <c:pt idx="632">
                  <c:v>90.486409155937054</c:v>
                </c:pt>
                <c:pt idx="633">
                  <c:v>90.629470672389132</c:v>
                </c:pt>
                <c:pt idx="634">
                  <c:v>90.772532188841211</c:v>
                </c:pt>
                <c:pt idx="635">
                  <c:v>90.915593705293276</c:v>
                </c:pt>
                <c:pt idx="636">
                  <c:v>91.058655221745354</c:v>
                </c:pt>
                <c:pt idx="637">
                  <c:v>91.201716738197433</c:v>
                </c:pt>
                <c:pt idx="638">
                  <c:v>91.344778254649498</c:v>
                </c:pt>
                <c:pt idx="639">
                  <c:v>91.487839771101577</c:v>
                </c:pt>
                <c:pt idx="640">
                  <c:v>91.630901287553655</c:v>
                </c:pt>
                <c:pt idx="641">
                  <c:v>91.77396280400572</c:v>
                </c:pt>
                <c:pt idx="642">
                  <c:v>91.917024320457799</c:v>
                </c:pt>
                <c:pt idx="643">
                  <c:v>92.060085836909877</c:v>
                </c:pt>
                <c:pt idx="644">
                  <c:v>92.203147353361956</c:v>
                </c:pt>
                <c:pt idx="645">
                  <c:v>92.346208869814021</c:v>
                </c:pt>
                <c:pt idx="646">
                  <c:v>92.489270386266099</c:v>
                </c:pt>
                <c:pt idx="647">
                  <c:v>92.632331902718178</c:v>
                </c:pt>
                <c:pt idx="648">
                  <c:v>92.775393419170243</c:v>
                </c:pt>
                <c:pt idx="649">
                  <c:v>92.918454935622321</c:v>
                </c:pt>
                <c:pt idx="650">
                  <c:v>93.0615164520744</c:v>
                </c:pt>
                <c:pt idx="651">
                  <c:v>93.204577968526465</c:v>
                </c:pt>
                <c:pt idx="652">
                  <c:v>93.347639484978544</c:v>
                </c:pt>
                <c:pt idx="653">
                  <c:v>93.490701001430622</c:v>
                </c:pt>
                <c:pt idx="654">
                  <c:v>93.633762517882687</c:v>
                </c:pt>
                <c:pt idx="655">
                  <c:v>93.776824034334766</c:v>
                </c:pt>
                <c:pt idx="656">
                  <c:v>93.919885550786844</c:v>
                </c:pt>
                <c:pt idx="657">
                  <c:v>94.062947067238923</c:v>
                </c:pt>
                <c:pt idx="658">
                  <c:v>94.206008583690988</c:v>
                </c:pt>
                <c:pt idx="659">
                  <c:v>94.349070100143066</c:v>
                </c:pt>
                <c:pt idx="660">
                  <c:v>94.492131616595145</c:v>
                </c:pt>
                <c:pt idx="661">
                  <c:v>94.63519313304721</c:v>
                </c:pt>
                <c:pt idx="662">
                  <c:v>94.778254649499289</c:v>
                </c:pt>
                <c:pt idx="663">
                  <c:v>94.921316165951367</c:v>
                </c:pt>
                <c:pt idx="664">
                  <c:v>95.064377682403432</c:v>
                </c:pt>
                <c:pt idx="665">
                  <c:v>95.207439198855511</c:v>
                </c:pt>
                <c:pt idx="666">
                  <c:v>95.350500715307589</c:v>
                </c:pt>
                <c:pt idx="667">
                  <c:v>95.493562231759654</c:v>
                </c:pt>
                <c:pt idx="668">
                  <c:v>95.636623748211733</c:v>
                </c:pt>
                <c:pt idx="669">
                  <c:v>95.779685264663811</c:v>
                </c:pt>
                <c:pt idx="670">
                  <c:v>95.92274678111589</c:v>
                </c:pt>
                <c:pt idx="671">
                  <c:v>96.065808297567955</c:v>
                </c:pt>
                <c:pt idx="672">
                  <c:v>96.208869814020034</c:v>
                </c:pt>
                <c:pt idx="673">
                  <c:v>96.351931330472112</c:v>
                </c:pt>
                <c:pt idx="674">
                  <c:v>96.494992846924177</c:v>
                </c:pt>
                <c:pt idx="675">
                  <c:v>96.638054363376256</c:v>
                </c:pt>
                <c:pt idx="676">
                  <c:v>96.781115879828334</c:v>
                </c:pt>
                <c:pt idx="677">
                  <c:v>96.924177396280399</c:v>
                </c:pt>
                <c:pt idx="678">
                  <c:v>97.067238912732478</c:v>
                </c:pt>
                <c:pt idx="679">
                  <c:v>97.210300429184556</c:v>
                </c:pt>
                <c:pt idx="680">
                  <c:v>97.353361945636621</c:v>
                </c:pt>
                <c:pt idx="681">
                  <c:v>97.4964234620887</c:v>
                </c:pt>
                <c:pt idx="682">
                  <c:v>97.639484978540779</c:v>
                </c:pt>
                <c:pt idx="683">
                  <c:v>97.782546494992857</c:v>
                </c:pt>
                <c:pt idx="684">
                  <c:v>97.925608011444922</c:v>
                </c:pt>
                <c:pt idx="685">
                  <c:v>98.068669527897001</c:v>
                </c:pt>
                <c:pt idx="686">
                  <c:v>98.211731044349079</c:v>
                </c:pt>
                <c:pt idx="687">
                  <c:v>98.354792560801144</c:v>
                </c:pt>
                <c:pt idx="688">
                  <c:v>98.497854077253223</c:v>
                </c:pt>
                <c:pt idx="689">
                  <c:v>98.640915593705301</c:v>
                </c:pt>
                <c:pt idx="690">
                  <c:v>98.783977110157366</c:v>
                </c:pt>
                <c:pt idx="691">
                  <c:v>98.927038626609445</c:v>
                </c:pt>
                <c:pt idx="692">
                  <c:v>99.070100143061524</c:v>
                </c:pt>
                <c:pt idx="693">
                  <c:v>99.213161659513588</c:v>
                </c:pt>
                <c:pt idx="694">
                  <c:v>99.356223175965667</c:v>
                </c:pt>
                <c:pt idx="695">
                  <c:v>99.499284692417746</c:v>
                </c:pt>
                <c:pt idx="696">
                  <c:v>99.642346208869824</c:v>
                </c:pt>
                <c:pt idx="697">
                  <c:v>99.785407725321889</c:v>
                </c:pt>
                <c:pt idx="698">
                  <c:v>99.928469241773968</c:v>
                </c:pt>
              </c:numCache>
            </c:numRef>
          </c:xVal>
          <c:yVal>
            <c:numRef>
              <c:f>Regression!$G$27:$G$725</c:f>
              <c:numCache>
                <c:formatCode>General</c:formatCode>
                <c:ptCount val="699"/>
                <c:pt idx="0">
                  <c:v>-0.10960472383897463</c:v>
                </c:pt>
                <c:pt idx="1">
                  <c:v>-8.5040720054619878E-2</c:v>
                </c:pt>
                <c:pt idx="2">
                  <c:v>-7.8337203987624185E-2</c:v>
                </c:pt>
                <c:pt idx="3">
                  <c:v>-7.2810893303898949E-2</c:v>
                </c:pt>
                <c:pt idx="4">
                  <c:v>-7.1337305897494638E-2</c:v>
                </c:pt>
                <c:pt idx="5">
                  <c:v>-6.4345047752048495E-2</c:v>
                </c:pt>
                <c:pt idx="6">
                  <c:v>-5.9981037087566996E-2</c:v>
                </c:pt>
                <c:pt idx="7">
                  <c:v>-5.9883158550155219E-2</c:v>
                </c:pt>
                <c:pt idx="8">
                  <c:v>-5.9824565829528061E-2</c:v>
                </c:pt>
                <c:pt idx="9">
                  <c:v>-5.752734905302713E-2</c:v>
                </c:pt>
                <c:pt idx="10">
                  <c:v>-5.6784945266144332E-2</c:v>
                </c:pt>
                <c:pt idx="11">
                  <c:v>-5.3712858471772505E-2</c:v>
                </c:pt>
                <c:pt idx="12">
                  <c:v>-5.1320501535975484E-2</c:v>
                </c:pt>
                <c:pt idx="13">
                  <c:v>-5.1301407319723956E-2</c:v>
                </c:pt>
                <c:pt idx="14">
                  <c:v>-5.1118592636825839E-2</c:v>
                </c:pt>
                <c:pt idx="15">
                  <c:v>-4.9668529765822415E-2</c:v>
                </c:pt>
                <c:pt idx="16">
                  <c:v>-4.9514546503676087E-2</c:v>
                </c:pt>
                <c:pt idx="17">
                  <c:v>-4.8067839610622325E-2</c:v>
                </c:pt>
                <c:pt idx="18">
                  <c:v>-4.6714540326869933E-2</c:v>
                </c:pt>
                <c:pt idx="19">
                  <c:v>-4.6172356676333987E-2</c:v>
                </c:pt>
                <c:pt idx="20">
                  <c:v>-4.541305829098756E-2</c:v>
                </c:pt>
                <c:pt idx="21">
                  <c:v>-4.4656664650249214E-2</c:v>
                </c:pt>
                <c:pt idx="22">
                  <c:v>-4.3353873185006817E-2</c:v>
                </c:pt>
                <c:pt idx="23">
                  <c:v>-4.3277700135980521E-2</c:v>
                </c:pt>
                <c:pt idx="24">
                  <c:v>-4.2101980784173099E-2</c:v>
                </c:pt>
                <c:pt idx="25">
                  <c:v>-4.2050442754266698E-2</c:v>
                </c:pt>
                <c:pt idx="26">
                  <c:v>-4.1104771947793779E-2</c:v>
                </c:pt>
                <c:pt idx="27">
                  <c:v>-4.1013626358533457E-2</c:v>
                </c:pt>
                <c:pt idx="28">
                  <c:v>-4.0777152219054764E-2</c:v>
                </c:pt>
                <c:pt idx="29">
                  <c:v>-4.041346921849788E-2</c:v>
                </c:pt>
                <c:pt idx="30">
                  <c:v>-3.9562886993047643E-2</c:v>
                </c:pt>
                <c:pt idx="31">
                  <c:v>-3.9278897006028282E-2</c:v>
                </c:pt>
                <c:pt idx="32">
                  <c:v>-3.8818295319865005E-2</c:v>
                </c:pt>
                <c:pt idx="33">
                  <c:v>-3.875444210033685E-2</c:v>
                </c:pt>
                <c:pt idx="34">
                  <c:v>-3.848046383847295E-2</c:v>
                </c:pt>
                <c:pt idx="35">
                  <c:v>-3.8446831760684301E-2</c:v>
                </c:pt>
                <c:pt idx="36">
                  <c:v>-3.8001649450912202E-2</c:v>
                </c:pt>
                <c:pt idx="37">
                  <c:v>-3.7872728293749373E-2</c:v>
                </c:pt>
                <c:pt idx="38">
                  <c:v>-3.7102551701149754E-2</c:v>
                </c:pt>
                <c:pt idx="39">
                  <c:v>-3.6788121923983626E-2</c:v>
                </c:pt>
                <c:pt idx="40">
                  <c:v>-3.6697937046112045E-2</c:v>
                </c:pt>
                <c:pt idx="41">
                  <c:v>-3.6454448393371641E-2</c:v>
                </c:pt>
                <c:pt idx="42">
                  <c:v>-3.6008908026936959E-2</c:v>
                </c:pt>
                <c:pt idx="43">
                  <c:v>-3.5780568126183465E-2</c:v>
                </c:pt>
                <c:pt idx="44">
                  <c:v>-3.5733528465440083E-2</c:v>
                </c:pt>
                <c:pt idx="45">
                  <c:v>-3.5614941462346388E-2</c:v>
                </c:pt>
                <c:pt idx="46">
                  <c:v>-3.5478262585806504E-2</c:v>
                </c:pt>
                <c:pt idx="47">
                  <c:v>-3.5452574606226875E-2</c:v>
                </c:pt>
                <c:pt idx="48">
                  <c:v>-3.518476075480699E-2</c:v>
                </c:pt>
                <c:pt idx="49">
                  <c:v>-3.4979617599542427E-2</c:v>
                </c:pt>
                <c:pt idx="50">
                  <c:v>-3.4500809410021357E-2</c:v>
                </c:pt>
                <c:pt idx="51">
                  <c:v>-3.4443297329860643E-2</c:v>
                </c:pt>
                <c:pt idx="52">
                  <c:v>-3.4409101362883096E-2</c:v>
                </c:pt>
                <c:pt idx="53">
                  <c:v>-3.4166544218564396E-2</c:v>
                </c:pt>
                <c:pt idx="54">
                  <c:v>-3.4128784352498928E-2</c:v>
                </c:pt>
                <c:pt idx="55">
                  <c:v>-3.3931284523973156E-2</c:v>
                </c:pt>
                <c:pt idx="56">
                  <c:v>-3.3713624195451042E-2</c:v>
                </c:pt>
                <c:pt idx="57">
                  <c:v>-3.3365060398301741E-2</c:v>
                </c:pt>
                <c:pt idx="58">
                  <c:v>-3.3303089567002536E-2</c:v>
                </c:pt>
                <c:pt idx="59">
                  <c:v>-3.3239794657582894E-2</c:v>
                </c:pt>
                <c:pt idx="60">
                  <c:v>-3.284901749160965E-2</c:v>
                </c:pt>
                <c:pt idx="61">
                  <c:v>-3.249131878992785E-2</c:v>
                </c:pt>
                <c:pt idx="62">
                  <c:v>-3.2325858905252851E-2</c:v>
                </c:pt>
                <c:pt idx="63">
                  <c:v>-3.1860233221615929E-2</c:v>
                </c:pt>
                <c:pt idx="64">
                  <c:v>-3.1796392389900174E-2</c:v>
                </c:pt>
                <c:pt idx="65">
                  <c:v>-3.1787870805741143E-2</c:v>
                </c:pt>
                <c:pt idx="66">
                  <c:v>-3.1784179451848527E-2</c:v>
                </c:pt>
                <c:pt idx="67">
                  <c:v>-3.1764768195885265E-2</c:v>
                </c:pt>
                <c:pt idx="68">
                  <c:v>-3.1702160936060118E-2</c:v>
                </c:pt>
                <c:pt idx="69">
                  <c:v>-3.1581448765881009E-2</c:v>
                </c:pt>
                <c:pt idx="70">
                  <c:v>-3.1503356329342015E-2</c:v>
                </c:pt>
                <c:pt idx="71">
                  <c:v>-3.1439823279595089E-2</c:v>
                </c:pt>
                <c:pt idx="72">
                  <c:v>-3.1426865995912934E-2</c:v>
                </c:pt>
                <c:pt idx="73">
                  <c:v>-3.1155246569580627E-2</c:v>
                </c:pt>
                <c:pt idx="74">
                  <c:v>-3.0088933119824711E-2</c:v>
                </c:pt>
                <c:pt idx="75">
                  <c:v>-3.0064625923274177E-2</c:v>
                </c:pt>
                <c:pt idx="76">
                  <c:v>-3.004618277181817E-2</c:v>
                </c:pt>
                <c:pt idx="77">
                  <c:v>-3.0014630254309345E-2</c:v>
                </c:pt>
                <c:pt idx="78">
                  <c:v>-2.9771068392391017E-2</c:v>
                </c:pt>
                <c:pt idx="79">
                  <c:v>-2.9656377918261204E-2</c:v>
                </c:pt>
                <c:pt idx="80">
                  <c:v>-2.9575525778433687E-2</c:v>
                </c:pt>
                <c:pt idx="81">
                  <c:v>-2.9483366130070802E-2</c:v>
                </c:pt>
                <c:pt idx="82">
                  <c:v>-2.9481271928892872E-2</c:v>
                </c:pt>
                <c:pt idx="83">
                  <c:v>-2.9322040856884269E-2</c:v>
                </c:pt>
                <c:pt idx="84">
                  <c:v>-2.9209333943004373E-2</c:v>
                </c:pt>
                <c:pt idx="85">
                  <c:v>-2.9185900167625459E-2</c:v>
                </c:pt>
                <c:pt idx="86">
                  <c:v>-2.9053677507342491E-2</c:v>
                </c:pt>
                <c:pt idx="87">
                  <c:v>-2.8728702632978206E-2</c:v>
                </c:pt>
                <c:pt idx="88">
                  <c:v>-2.86632661010034E-2</c:v>
                </c:pt>
                <c:pt idx="89">
                  <c:v>-2.8527257478139542E-2</c:v>
                </c:pt>
                <c:pt idx="90">
                  <c:v>-2.8272232780064521E-2</c:v>
                </c:pt>
                <c:pt idx="91">
                  <c:v>-2.7970904788560381E-2</c:v>
                </c:pt>
                <c:pt idx="92">
                  <c:v>-2.7503671319246026E-2</c:v>
                </c:pt>
                <c:pt idx="93">
                  <c:v>-2.740403222276809E-2</c:v>
                </c:pt>
                <c:pt idx="94">
                  <c:v>-2.7280465702133518E-2</c:v>
                </c:pt>
                <c:pt idx="95">
                  <c:v>-2.7232491001836109E-2</c:v>
                </c:pt>
                <c:pt idx="96">
                  <c:v>-2.7159994737232827E-2</c:v>
                </c:pt>
                <c:pt idx="97">
                  <c:v>-2.7140637086649246E-2</c:v>
                </c:pt>
                <c:pt idx="98">
                  <c:v>-2.704013362494579E-2</c:v>
                </c:pt>
                <c:pt idx="99">
                  <c:v>-2.6984940537942727E-2</c:v>
                </c:pt>
                <c:pt idx="100">
                  <c:v>-2.6971885871342454E-2</c:v>
                </c:pt>
                <c:pt idx="101">
                  <c:v>-2.6701716373815319E-2</c:v>
                </c:pt>
                <c:pt idx="102">
                  <c:v>-2.6487299664133188E-2</c:v>
                </c:pt>
                <c:pt idx="103">
                  <c:v>-2.6452488627219505E-2</c:v>
                </c:pt>
                <c:pt idx="104">
                  <c:v>-2.6277116982277231E-2</c:v>
                </c:pt>
                <c:pt idx="105">
                  <c:v>-2.6217637648909269E-2</c:v>
                </c:pt>
                <c:pt idx="106">
                  <c:v>-2.5863419381277321E-2</c:v>
                </c:pt>
                <c:pt idx="107">
                  <c:v>-2.5842358652710992E-2</c:v>
                </c:pt>
                <c:pt idx="108">
                  <c:v>-2.548167713939849E-2</c:v>
                </c:pt>
                <c:pt idx="109">
                  <c:v>-2.5480500239702671E-2</c:v>
                </c:pt>
                <c:pt idx="110">
                  <c:v>-2.5382144514148663E-2</c:v>
                </c:pt>
                <c:pt idx="111">
                  <c:v>-2.5295566224578021E-2</c:v>
                </c:pt>
                <c:pt idx="112">
                  <c:v>-2.5266247115209688E-2</c:v>
                </c:pt>
                <c:pt idx="113">
                  <c:v>-2.5240960960629628E-2</c:v>
                </c:pt>
                <c:pt idx="114">
                  <c:v>-2.4924724605193727E-2</c:v>
                </c:pt>
                <c:pt idx="115">
                  <c:v>-2.4181000214099767E-2</c:v>
                </c:pt>
                <c:pt idx="116">
                  <c:v>-2.4037092341077097E-2</c:v>
                </c:pt>
                <c:pt idx="117">
                  <c:v>-2.3526394937776519E-2</c:v>
                </c:pt>
                <c:pt idx="118">
                  <c:v>-2.3473474419921477E-2</c:v>
                </c:pt>
                <c:pt idx="119">
                  <c:v>-2.3327177150567896E-2</c:v>
                </c:pt>
                <c:pt idx="120">
                  <c:v>-2.3163586931270613E-2</c:v>
                </c:pt>
                <c:pt idx="121">
                  <c:v>-2.3128263852307158E-2</c:v>
                </c:pt>
                <c:pt idx="122">
                  <c:v>-2.296870779253201E-2</c:v>
                </c:pt>
                <c:pt idx="123">
                  <c:v>-2.2756579552817773E-2</c:v>
                </c:pt>
                <c:pt idx="124">
                  <c:v>-2.2514409183162616E-2</c:v>
                </c:pt>
                <c:pt idx="125">
                  <c:v>-2.2447021596335815E-2</c:v>
                </c:pt>
                <c:pt idx="126">
                  <c:v>-2.229126529213005E-2</c:v>
                </c:pt>
                <c:pt idx="127">
                  <c:v>-2.2237067944028105E-2</c:v>
                </c:pt>
                <c:pt idx="128">
                  <c:v>-2.2065281955142978E-2</c:v>
                </c:pt>
                <c:pt idx="129">
                  <c:v>-2.2036259211939278E-2</c:v>
                </c:pt>
                <c:pt idx="130">
                  <c:v>-2.2035137722534223E-2</c:v>
                </c:pt>
                <c:pt idx="131">
                  <c:v>-2.178546370476055E-2</c:v>
                </c:pt>
                <c:pt idx="132">
                  <c:v>-2.11098306717751E-2</c:v>
                </c:pt>
                <c:pt idx="133">
                  <c:v>-2.1047520125957564E-2</c:v>
                </c:pt>
                <c:pt idx="134">
                  <c:v>-2.1031858395159579E-2</c:v>
                </c:pt>
                <c:pt idx="135">
                  <c:v>-2.0908798868001149E-2</c:v>
                </c:pt>
                <c:pt idx="136">
                  <c:v>-2.0893576875983411E-2</c:v>
                </c:pt>
                <c:pt idx="137">
                  <c:v>-2.0614291178941008E-2</c:v>
                </c:pt>
                <c:pt idx="138">
                  <c:v>-2.0575673594279243E-2</c:v>
                </c:pt>
                <c:pt idx="139">
                  <c:v>-2.0415973836386457E-2</c:v>
                </c:pt>
                <c:pt idx="140">
                  <c:v>-2.003833829725445E-2</c:v>
                </c:pt>
                <c:pt idx="141">
                  <c:v>-1.9879822639601575E-2</c:v>
                </c:pt>
                <c:pt idx="142">
                  <c:v>-1.9859427727501228E-2</c:v>
                </c:pt>
                <c:pt idx="143">
                  <c:v>-1.9734403556678989E-2</c:v>
                </c:pt>
                <c:pt idx="144">
                  <c:v>-1.9696440074968603E-2</c:v>
                </c:pt>
                <c:pt idx="145">
                  <c:v>-1.9582439294732967E-2</c:v>
                </c:pt>
                <c:pt idx="146">
                  <c:v>-1.9525542954303494E-2</c:v>
                </c:pt>
                <c:pt idx="147">
                  <c:v>-1.9422025481001432E-2</c:v>
                </c:pt>
                <c:pt idx="148">
                  <c:v>-1.9222320633097884E-2</c:v>
                </c:pt>
                <c:pt idx="149">
                  <c:v>-1.921336523873449E-2</c:v>
                </c:pt>
                <c:pt idx="150">
                  <c:v>-1.9152392980583341E-2</c:v>
                </c:pt>
                <c:pt idx="151">
                  <c:v>-1.9101877357895144E-2</c:v>
                </c:pt>
                <c:pt idx="152">
                  <c:v>-1.9096563470515335E-2</c:v>
                </c:pt>
                <c:pt idx="153">
                  <c:v>-1.9028364790987753E-2</c:v>
                </c:pt>
                <c:pt idx="154">
                  <c:v>-1.8921809254078683E-2</c:v>
                </c:pt>
                <c:pt idx="155">
                  <c:v>-1.8692108036941976E-2</c:v>
                </c:pt>
                <c:pt idx="156">
                  <c:v>-1.856577374820377E-2</c:v>
                </c:pt>
                <c:pt idx="157">
                  <c:v>-1.8556640338483164E-2</c:v>
                </c:pt>
                <c:pt idx="158">
                  <c:v>-1.8490149194894858E-2</c:v>
                </c:pt>
                <c:pt idx="159">
                  <c:v>-1.8326251760638936E-2</c:v>
                </c:pt>
                <c:pt idx="160">
                  <c:v>-1.8250712330563093E-2</c:v>
                </c:pt>
                <c:pt idx="161">
                  <c:v>-1.7847323054826513E-2</c:v>
                </c:pt>
                <c:pt idx="162">
                  <c:v>-1.7765106399351308E-2</c:v>
                </c:pt>
                <c:pt idx="163">
                  <c:v>-1.7725522142524278E-2</c:v>
                </c:pt>
                <c:pt idx="164">
                  <c:v>-1.7545330619085871E-2</c:v>
                </c:pt>
                <c:pt idx="165">
                  <c:v>-1.7464178578225163E-2</c:v>
                </c:pt>
                <c:pt idx="166">
                  <c:v>-1.741293567318895E-2</c:v>
                </c:pt>
                <c:pt idx="167">
                  <c:v>-1.7224832954638249E-2</c:v>
                </c:pt>
                <c:pt idx="168">
                  <c:v>-1.7137262956223653E-2</c:v>
                </c:pt>
                <c:pt idx="169">
                  <c:v>-1.7134076330909801E-2</c:v>
                </c:pt>
                <c:pt idx="170">
                  <c:v>-1.7095736033139474E-2</c:v>
                </c:pt>
                <c:pt idx="171">
                  <c:v>-1.6955949837803616E-2</c:v>
                </c:pt>
                <c:pt idx="172">
                  <c:v>-1.6726479864640466E-2</c:v>
                </c:pt>
                <c:pt idx="173">
                  <c:v>-1.671426873824388E-2</c:v>
                </c:pt>
                <c:pt idx="174">
                  <c:v>-1.6620347155505078E-2</c:v>
                </c:pt>
                <c:pt idx="175">
                  <c:v>-1.660145653806994E-2</c:v>
                </c:pt>
                <c:pt idx="176">
                  <c:v>-1.6519857614659256E-2</c:v>
                </c:pt>
                <c:pt idx="177">
                  <c:v>-1.6461148232098537E-2</c:v>
                </c:pt>
                <c:pt idx="178">
                  <c:v>-1.6450540703298381E-2</c:v>
                </c:pt>
                <c:pt idx="179">
                  <c:v>-1.6421340523939933E-2</c:v>
                </c:pt>
                <c:pt idx="180">
                  <c:v>-1.6039132479738608E-2</c:v>
                </c:pt>
                <c:pt idx="181">
                  <c:v>-1.6035959442925168E-2</c:v>
                </c:pt>
                <c:pt idx="182">
                  <c:v>-1.597744426239853E-2</c:v>
                </c:pt>
                <c:pt idx="183">
                  <c:v>-1.594576399311563E-2</c:v>
                </c:pt>
                <c:pt idx="184">
                  <c:v>-1.5937157901809457E-2</c:v>
                </c:pt>
                <c:pt idx="185">
                  <c:v>-1.574280827077992E-2</c:v>
                </c:pt>
                <c:pt idx="186">
                  <c:v>-1.5295615451061628E-2</c:v>
                </c:pt>
                <c:pt idx="187">
                  <c:v>-1.5266142783008377E-2</c:v>
                </c:pt>
                <c:pt idx="188">
                  <c:v>-1.5078382283911828E-2</c:v>
                </c:pt>
                <c:pt idx="189">
                  <c:v>-1.4890964055365651E-2</c:v>
                </c:pt>
                <c:pt idx="190">
                  <c:v>-1.4787925276716156E-2</c:v>
                </c:pt>
                <c:pt idx="191">
                  <c:v>-1.4761621304045749E-2</c:v>
                </c:pt>
                <c:pt idx="192">
                  <c:v>-1.4737578506355167E-2</c:v>
                </c:pt>
                <c:pt idx="193">
                  <c:v>-1.4637770844798092E-2</c:v>
                </c:pt>
                <c:pt idx="194">
                  <c:v>-1.4635948911907056E-2</c:v>
                </c:pt>
                <c:pt idx="195">
                  <c:v>-1.4567438393237379E-2</c:v>
                </c:pt>
                <c:pt idx="196">
                  <c:v>-1.4559448072447259E-2</c:v>
                </c:pt>
                <c:pt idx="197">
                  <c:v>-1.4379328548813351E-2</c:v>
                </c:pt>
                <c:pt idx="198">
                  <c:v>-1.4373273124154014E-2</c:v>
                </c:pt>
                <c:pt idx="199">
                  <c:v>-1.4271442842871414E-2</c:v>
                </c:pt>
                <c:pt idx="200">
                  <c:v>-1.4218725189946378E-2</c:v>
                </c:pt>
                <c:pt idx="201">
                  <c:v>-1.3832048435739383E-2</c:v>
                </c:pt>
                <c:pt idx="202">
                  <c:v>-1.3660900946112125E-2</c:v>
                </c:pt>
                <c:pt idx="203">
                  <c:v>-1.3652994486778185E-2</c:v>
                </c:pt>
                <c:pt idx="204">
                  <c:v>-1.3464971083293144E-2</c:v>
                </c:pt>
                <c:pt idx="205">
                  <c:v>-1.3440187168936088E-2</c:v>
                </c:pt>
                <c:pt idx="206">
                  <c:v>-1.3338215414942393E-2</c:v>
                </c:pt>
                <c:pt idx="207">
                  <c:v>-1.3205307843562995E-2</c:v>
                </c:pt>
                <c:pt idx="208">
                  <c:v>-1.3129121508479492E-2</c:v>
                </c:pt>
                <c:pt idx="209">
                  <c:v>-1.3022292679741088E-2</c:v>
                </c:pt>
                <c:pt idx="210">
                  <c:v>-1.2975283087593581E-2</c:v>
                </c:pt>
                <c:pt idx="211">
                  <c:v>-1.2787314030168292E-2</c:v>
                </c:pt>
                <c:pt idx="212">
                  <c:v>-1.2753949053840776E-2</c:v>
                </c:pt>
                <c:pt idx="213">
                  <c:v>-1.274569975524509E-2</c:v>
                </c:pt>
                <c:pt idx="214">
                  <c:v>-1.2673893594789336E-2</c:v>
                </c:pt>
                <c:pt idx="215">
                  <c:v>-1.2668829281639541E-2</c:v>
                </c:pt>
                <c:pt idx="216">
                  <c:v>-1.2560799706673545E-2</c:v>
                </c:pt>
                <c:pt idx="217">
                  <c:v>-1.2491254002288519E-2</c:v>
                </c:pt>
                <c:pt idx="218">
                  <c:v>-1.24338727987629E-2</c:v>
                </c:pt>
                <c:pt idx="219">
                  <c:v>-1.222579638496748E-2</c:v>
                </c:pt>
                <c:pt idx="220">
                  <c:v>-1.2045096436121658E-2</c:v>
                </c:pt>
                <c:pt idx="221">
                  <c:v>-1.1805058888335275E-2</c:v>
                </c:pt>
                <c:pt idx="222">
                  <c:v>-1.1751936609596102E-2</c:v>
                </c:pt>
                <c:pt idx="223">
                  <c:v>-1.1667439334664199E-2</c:v>
                </c:pt>
                <c:pt idx="224">
                  <c:v>-1.1545636276668512E-2</c:v>
                </c:pt>
                <c:pt idx="225">
                  <c:v>-1.1323301821860201E-2</c:v>
                </c:pt>
                <c:pt idx="226">
                  <c:v>-1.129717322483567E-2</c:v>
                </c:pt>
                <c:pt idx="227">
                  <c:v>-1.1280617277040777E-2</c:v>
                </c:pt>
                <c:pt idx="228">
                  <c:v>-1.1109835795712947E-2</c:v>
                </c:pt>
                <c:pt idx="229">
                  <c:v>-1.1001349433708662E-2</c:v>
                </c:pt>
                <c:pt idx="230">
                  <c:v>-1.0849369267076825E-2</c:v>
                </c:pt>
                <c:pt idx="231">
                  <c:v>-1.0755665326862418E-2</c:v>
                </c:pt>
                <c:pt idx="232">
                  <c:v>-1.0744524302963418E-2</c:v>
                </c:pt>
                <c:pt idx="233">
                  <c:v>-1.0669791777957157E-2</c:v>
                </c:pt>
                <c:pt idx="234">
                  <c:v>-1.0574078507620563E-2</c:v>
                </c:pt>
                <c:pt idx="235">
                  <c:v>-1.0559392417694284E-2</c:v>
                </c:pt>
                <c:pt idx="236">
                  <c:v>-1.0522402822532299E-2</c:v>
                </c:pt>
                <c:pt idx="237">
                  <c:v>-1.0429949598326493E-2</c:v>
                </c:pt>
                <c:pt idx="238">
                  <c:v>-1.0387915015273433E-2</c:v>
                </c:pt>
                <c:pt idx="239">
                  <c:v>-1.032270465158833E-2</c:v>
                </c:pt>
                <c:pt idx="240">
                  <c:v>-1.0192191941505679E-2</c:v>
                </c:pt>
                <c:pt idx="241">
                  <c:v>-1.0039825114926482E-2</c:v>
                </c:pt>
                <c:pt idx="242">
                  <c:v>-9.9224910637247376E-3</c:v>
                </c:pt>
                <c:pt idx="243">
                  <c:v>-9.8652923178599652E-3</c:v>
                </c:pt>
                <c:pt idx="244">
                  <c:v>-9.613350089414897E-3</c:v>
                </c:pt>
                <c:pt idx="245">
                  <c:v>-9.5988974944000577E-3</c:v>
                </c:pt>
                <c:pt idx="246">
                  <c:v>-9.5542094167355984E-3</c:v>
                </c:pt>
                <c:pt idx="247">
                  <c:v>-9.5062278388345668E-3</c:v>
                </c:pt>
                <c:pt idx="248">
                  <c:v>-9.4145573304236299E-3</c:v>
                </c:pt>
                <c:pt idx="249">
                  <c:v>-9.3592244119853826E-3</c:v>
                </c:pt>
                <c:pt idx="250">
                  <c:v>-9.3504591208838084E-3</c:v>
                </c:pt>
                <c:pt idx="251">
                  <c:v>-9.3420593489687183E-3</c:v>
                </c:pt>
                <c:pt idx="252">
                  <c:v>-9.2480089011403258E-3</c:v>
                </c:pt>
                <c:pt idx="253">
                  <c:v>-9.1413537408985331E-3</c:v>
                </c:pt>
                <c:pt idx="254">
                  <c:v>-9.1352374286885144E-3</c:v>
                </c:pt>
                <c:pt idx="255">
                  <c:v>-9.0386134007582747E-3</c:v>
                </c:pt>
                <c:pt idx="256">
                  <c:v>-9.0382919605798782E-3</c:v>
                </c:pt>
                <c:pt idx="257">
                  <c:v>-9.0276261340519227E-3</c:v>
                </c:pt>
                <c:pt idx="258">
                  <c:v>-8.9982260138634345E-3</c:v>
                </c:pt>
                <c:pt idx="259">
                  <c:v>-8.9410061625447221E-3</c:v>
                </c:pt>
                <c:pt idx="260">
                  <c:v>-8.8966636621999207E-3</c:v>
                </c:pt>
                <c:pt idx="261">
                  <c:v>-8.8148212575402552E-3</c:v>
                </c:pt>
                <c:pt idx="262">
                  <c:v>-8.7675030365960728E-3</c:v>
                </c:pt>
                <c:pt idx="263">
                  <c:v>-8.7493727215912417E-3</c:v>
                </c:pt>
                <c:pt idx="264">
                  <c:v>-8.7461210803102003E-3</c:v>
                </c:pt>
                <c:pt idx="265">
                  <c:v>-8.6849465989397856E-3</c:v>
                </c:pt>
                <c:pt idx="266">
                  <c:v>-8.5588117139712427E-3</c:v>
                </c:pt>
                <c:pt idx="267">
                  <c:v>-8.3708108008443728E-3</c:v>
                </c:pt>
                <c:pt idx="268">
                  <c:v>-8.3662532856496139E-3</c:v>
                </c:pt>
                <c:pt idx="269">
                  <c:v>-8.3655841055439457E-3</c:v>
                </c:pt>
                <c:pt idx="270">
                  <c:v>-8.3369996536969988E-3</c:v>
                </c:pt>
                <c:pt idx="271">
                  <c:v>-8.3357347767666328E-3</c:v>
                </c:pt>
                <c:pt idx="272">
                  <c:v>-8.2941989799593385E-3</c:v>
                </c:pt>
                <c:pt idx="273">
                  <c:v>-8.0974080616595615E-3</c:v>
                </c:pt>
                <c:pt idx="274">
                  <c:v>-8.01138211176383E-3</c:v>
                </c:pt>
                <c:pt idx="275">
                  <c:v>-7.945613010636109E-3</c:v>
                </c:pt>
                <c:pt idx="276">
                  <c:v>-7.9376818982583013E-3</c:v>
                </c:pt>
                <c:pt idx="277">
                  <c:v>-7.9364494670151452E-3</c:v>
                </c:pt>
                <c:pt idx="278">
                  <c:v>-7.9138446354468841E-3</c:v>
                </c:pt>
                <c:pt idx="279">
                  <c:v>-7.8599137267234814E-3</c:v>
                </c:pt>
                <c:pt idx="280">
                  <c:v>-7.8351977459112012E-3</c:v>
                </c:pt>
                <c:pt idx="281">
                  <c:v>-7.5405391811980693E-3</c:v>
                </c:pt>
                <c:pt idx="282">
                  <c:v>-7.52303844284909E-3</c:v>
                </c:pt>
                <c:pt idx="283">
                  <c:v>-7.5222525353065093E-3</c:v>
                </c:pt>
                <c:pt idx="284">
                  <c:v>-7.5163135375389337E-3</c:v>
                </c:pt>
                <c:pt idx="285">
                  <c:v>-7.4430899208943434E-3</c:v>
                </c:pt>
                <c:pt idx="286">
                  <c:v>-7.4157384583984423E-3</c:v>
                </c:pt>
                <c:pt idx="287">
                  <c:v>-7.3030929678953391E-3</c:v>
                </c:pt>
                <c:pt idx="288">
                  <c:v>-7.0303506866194309E-3</c:v>
                </c:pt>
                <c:pt idx="289">
                  <c:v>-6.9820763173811867E-3</c:v>
                </c:pt>
                <c:pt idx="290">
                  <c:v>-6.9334578297016039E-3</c:v>
                </c:pt>
                <c:pt idx="291">
                  <c:v>-6.8793281796987564E-3</c:v>
                </c:pt>
                <c:pt idx="292">
                  <c:v>-6.8090649342556434E-3</c:v>
                </c:pt>
                <c:pt idx="293">
                  <c:v>-6.7943444362488911E-3</c:v>
                </c:pt>
                <c:pt idx="294">
                  <c:v>-6.7524625534646473E-3</c:v>
                </c:pt>
                <c:pt idx="295">
                  <c:v>-6.5753748165159756E-3</c:v>
                </c:pt>
                <c:pt idx="296">
                  <c:v>-6.4333662889477115E-3</c:v>
                </c:pt>
                <c:pt idx="297">
                  <c:v>-6.3524613716441592E-3</c:v>
                </c:pt>
                <c:pt idx="298">
                  <c:v>-6.3008582704444155E-3</c:v>
                </c:pt>
                <c:pt idx="299">
                  <c:v>-6.1121479851448312E-3</c:v>
                </c:pt>
                <c:pt idx="300">
                  <c:v>-6.0283348887082014E-3</c:v>
                </c:pt>
                <c:pt idx="301">
                  <c:v>-5.9550332343051493E-3</c:v>
                </c:pt>
                <c:pt idx="302">
                  <c:v>-5.9540473798662648E-3</c:v>
                </c:pt>
                <c:pt idx="303">
                  <c:v>-5.8754316157666299E-3</c:v>
                </c:pt>
                <c:pt idx="304">
                  <c:v>-5.8262021666001572E-3</c:v>
                </c:pt>
                <c:pt idx="305">
                  <c:v>-5.8213876465495733E-3</c:v>
                </c:pt>
                <c:pt idx="306">
                  <c:v>-5.6898548211311781E-3</c:v>
                </c:pt>
                <c:pt idx="307">
                  <c:v>-5.4886933316725785E-3</c:v>
                </c:pt>
                <c:pt idx="308">
                  <c:v>-5.4475761154283413E-3</c:v>
                </c:pt>
                <c:pt idx="309">
                  <c:v>-5.4262473319562424E-3</c:v>
                </c:pt>
                <c:pt idx="310">
                  <c:v>-5.2737784154781994E-3</c:v>
                </c:pt>
                <c:pt idx="311">
                  <c:v>-5.2616748912899698E-3</c:v>
                </c:pt>
                <c:pt idx="312">
                  <c:v>-5.2447144351589828E-3</c:v>
                </c:pt>
                <c:pt idx="313">
                  <c:v>-5.2048072197932735E-3</c:v>
                </c:pt>
                <c:pt idx="314">
                  <c:v>-5.2012933160753118E-3</c:v>
                </c:pt>
                <c:pt idx="315">
                  <c:v>-5.176201008134272E-3</c:v>
                </c:pt>
                <c:pt idx="316">
                  <c:v>-5.1685164651159524E-3</c:v>
                </c:pt>
                <c:pt idx="317">
                  <c:v>-5.0790333104713667E-3</c:v>
                </c:pt>
                <c:pt idx="318">
                  <c:v>-5.0220226943219698E-3</c:v>
                </c:pt>
                <c:pt idx="319">
                  <c:v>-4.6454649214583135E-3</c:v>
                </c:pt>
                <c:pt idx="320">
                  <c:v>-4.5730061680328473E-3</c:v>
                </c:pt>
                <c:pt idx="321">
                  <c:v>-4.5728421289837088E-3</c:v>
                </c:pt>
                <c:pt idx="322">
                  <c:v>-4.5020714125376367E-3</c:v>
                </c:pt>
                <c:pt idx="323">
                  <c:v>-4.4724974384809518E-3</c:v>
                </c:pt>
                <c:pt idx="324">
                  <c:v>-4.4500738637835123E-3</c:v>
                </c:pt>
                <c:pt idx="325">
                  <c:v>-4.4254274482112216E-3</c:v>
                </c:pt>
                <c:pt idx="326">
                  <c:v>-4.4000891278728055E-3</c:v>
                </c:pt>
                <c:pt idx="327">
                  <c:v>-4.3337859743392002E-3</c:v>
                </c:pt>
                <c:pt idx="328">
                  <c:v>-4.2964933148089794E-3</c:v>
                </c:pt>
                <c:pt idx="329">
                  <c:v>-3.949378211378857E-3</c:v>
                </c:pt>
                <c:pt idx="330">
                  <c:v>-3.8915118757087207E-3</c:v>
                </c:pt>
                <c:pt idx="331">
                  <c:v>-3.7893763514270239E-3</c:v>
                </c:pt>
                <c:pt idx="332">
                  <c:v>-3.7718627708245391E-3</c:v>
                </c:pt>
                <c:pt idx="333">
                  <c:v>-3.753877671891915E-3</c:v>
                </c:pt>
                <c:pt idx="334">
                  <c:v>-3.7056310197494343E-3</c:v>
                </c:pt>
                <c:pt idx="335">
                  <c:v>-3.6479417799605614E-3</c:v>
                </c:pt>
                <c:pt idx="336">
                  <c:v>-3.6332689477529246E-3</c:v>
                </c:pt>
                <c:pt idx="337">
                  <c:v>-3.5038891000604608E-3</c:v>
                </c:pt>
                <c:pt idx="338">
                  <c:v>-3.3411574449570252E-3</c:v>
                </c:pt>
                <c:pt idx="339">
                  <c:v>-3.307485011260426E-3</c:v>
                </c:pt>
                <c:pt idx="340">
                  <c:v>-3.2991473502699477E-3</c:v>
                </c:pt>
                <c:pt idx="341">
                  <c:v>-3.2432969793043799E-3</c:v>
                </c:pt>
                <c:pt idx="342">
                  <c:v>-3.0830438015053913E-3</c:v>
                </c:pt>
                <c:pt idx="343">
                  <c:v>-3.0296976255335213E-3</c:v>
                </c:pt>
                <c:pt idx="344">
                  <c:v>-2.9582050576478836E-3</c:v>
                </c:pt>
                <c:pt idx="345">
                  <c:v>-2.9352197081299056E-3</c:v>
                </c:pt>
                <c:pt idx="346">
                  <c:v>-2.886261889113834E-3</c:v>
                </c:pt>
                <c:pt idx="347">
                  <c:v>-2.8420282993161265E-3</c:v>
                </c:pt>
                <c:pt idx="348">
                  <c:v>-2.8230174575500058E-3</c:v>
                </c:pt>
                <c:pt idx="349">
                  <c:v>-2.7727686054537302E-3</c:v>
                </c:pt>
                <c:pt idx="350">
                  <c:v>-2.696310839108236E-3</c:v>
                </c:pt>
                <c:pt idx="351">
                  <c:v>-2.6815890092939288E-3</c:v>
                </c:pt>
                <c:pt idx="352">
                  <c:v>-2.4956857794097126E-3</c:v>
                </c:pt>
                <c:pt idx="353">
                  <c:v>-2.4925764463878323E-3</c:v>
                </c:pt>
                <c:pt idx="354">
                  <c:v>-2.427136653319562E-3</c:v>
                </c:pt>
                <c:pt idx="355">
                  <c:v>-2.3859875313764862E-3</c:v>
                </c:pt>
                <c:pt idx="356">
                  <c:v>-2.3845871865479651E-3</c:v>
                </c:pt>
                <c:pt idx="357">
                  <c:v>-2.3785701508950989E-3</c:v>
                </c:pt>
                <c:pt idx="358">
                  <c:v>-2.3770682505992609E-3</c:v>
                </c:pt>
                <c:pt idx="359">
                  <c:v>-2.3167597437865244E-3</c:v>
                </c:pt>
                <c:pt idx="360">
                  <c:v>-2.2672896325347967E-3</c:v>
                </c:pt>
                <c:pt idx="361">
                  <c:v>-2.2459811797199232E-3</c:v>
                </c:pt>
                <c:pt idx="362">
                  <c:v>-2.2411061833662784E-3</c:v>
                </c:pt>
                <c:pt idx="363">
                  <c:v>-2.172986752224733E-3</c:v>
                </c:pt>
                <c:pt idx="364">
                  <c:v>-2.1196853140826827E-3</c:v>
                </c:pt>
                <c:pt idx="365">
                  <c:v>-2.1142261294657488E-3</c:v>
                </c:pt>
                <c:pt idx="366">
                  <c:v>-2.0873416399319771E-3</c:v>
                </c:pt>
                <c:pt idx="367">
                  <c:v>-2.0624674238519198E-3</c:v>
                </c:pt>
                <c:pt idx="368">
                  <c:v>-2.0274649572630736E-3</c:v>
                </c:pt>
                <c:pt idx="369">
                  <c:v>-1.9753036205179997E-3</c:v>
                </c:pt>
                <c:pt idx="370">
                  <c:v>-1.9570598270104481E-3</c:v>
                </c:pt>
                <c:pt idx="371">
                  <c:v>-1.9566973661719628E-3</c:v>
                </c:pt>
                <c:pt idx="372">
                  <c:v>-1.7577079627076669E-3</c:v>
                </c:pt>
                <c:pt idx="373">
                  <c:v>-1.7382587667110496E-3</c:v>
                </c:pt>
                <c:pt idx="374">
                  <c:v>-1.7357854889527066E-3</c:v>
                </c:pt>
                <c:pt idx="375">
                  <c:v>-1.7232861147120713E-3</c:v>
                </c:pt>
                <c:pt idx="376">
                  <c:v>-1.7038250584540243E-3</c:v>
                </c:pt>
                <c:pt idx="377">
                  <c:v>-1.6609914028230055E-3</c:v>
                </c:pt>
                <c:pt idx="378">
                  <c:v>-1.6363046947352837E-3</c:v>
                </c:pt>
                <c:pt idx="379">
                  <c:v>-1.5837624810089942E-3</c:v>
                </c:pt>
                <c:pt idx="380">
                  <c:v>-1.5054416047037141E-3</c:v>
                </c:pt>
                <c:pt idx="381">
                  <c:v>-1.4841306071085184E-3</c:v>
                </c:pt>
                <c:pt idx="382">
                  <c:v>-1.4668795778069253E-3</c:v>
                </c:pt>
                <c:pt idx="383">
                  <c:v>-1.445044360904291E-3</c:v>
                </c:pt>
                <c:pt idx="384">
                  <c:v>-1.4112618863409596E-3</c:v>
                </c:pt>
                <c:pt idx="385">
                  <c:v>-1.3825433185619064E-3</c:v>
                </c:pt>
                <c:pt idx="386">
                  <c:v>-1.3597988769079633E-3</c:v>
                </c:pt>
                <c:pt idx="387">
                  <c:v>-1.3052045597923599E-3</c:v>
                </c:pt>
                <c:pt idx="388">
                  <c:v>-1.2814416811278049E-3</c:v>
                </c:pt>
                <c:pt idx="389">
                  <c:v>-1.0450256653181918E-3</c:v>
                </c:pt>
                <c:pt idx="390">
                  <c:v>-1.0433622185128048E-3</c:v>
                </c:pt>
                <c:pt idx="391">
                  <c:v>-1.0223758892675713E-3</c:v>
                </c:pt>
                <c:pt idx="392">
                  <c:v>-1.0175094520965568E-3</c:v>
                </c:pt>
                <c:pt idx="393">
                  <c:v>-9.7201748892735524E-4</c:v>
                </c:pt>
                <c:pt idx="394">
                  <c:v>-9.2978939288149967E-4</c:v>
                </c:pt>
                <c:pt idx="395">
                  <c:v>-4.5117459250825252E-4</c:v>
                </c:pt>
                <c:pt idx="396">
                  <c:v>-3.9557871765508797E-4</c:v>
                </c:pt>
                <c:pt idx="397">
                  <c:v>-3.9258317299480328E-4</c:v>
                </c:pt>
                <c:pt idx="398">
                  <c:v>-2.4830072122338149E-4</c:v>
                </c:pt>
                <c:pt idx="399">
                  <c:v>-2.445548337791331E-4</c:v>
                </c:pt>
                <c:pt idx="400">
                  <c:v>-4.9711956354042886E-5</c:v>
                </c:pt>
                <c:pt idx="401">
                  <c:v>-4.7940164387619597E-5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5.7330704799544385E-5</c:v>
                </c:pt>
                <c:pt idx="502">
                  <c:v>7.6972714910647413E-5</c:v>
                </c:pt>
                <c:pt idx="503">
                  <c:v>1.4928081646132035E-4</c:v>
                </c:pt>
                <c:pt idx="504">
                  <c:v>2.0896043572925249E-4</c:v>
                </c:pt>
                <c:pt idx="505">
                  <c:v>2.9915182081665553E-4</c:v>
                </c:pt>
                <c:pt idx="506">
                  <c:v>3.5318847220829346E-4</c:v>
                </c:pt>
                <c:pt idx="507">
                  <c:v>3.9778556210706998E-4</c:v>
                </c:pt>
                <c:pt idx="508">
                  <c:v>4.2324098571475073E-4</c:v>
                </c:pt>
                <c:pt idx="509">
                  <c:v>7.1466150101120237E-4</c:v>
                </c:pt>
                <c:pt idx="510">
                  <c:v>7.2482879063166426E-4</c:v>
                </c:pt>
                <c:pt idx="511">
                  <c:v>8.2233502924937679E-4</c:v>
                </c:pt>
                <c:pt idx="512">
                  <c:v>8.4497912596899775E-4</c:v>
                </c:pt>
                <c:pt idx="513">
                  <c:v>8.6655629542587841E-4</c:v>
                </c:pt>
                <c:pt idx="514">
                  <c:v>8.7868255757578501E-4</c:v>
                </c:pt>
                <c:pt idx="515">
                  <c:v>9.5499073946187234E-4</c:v>
                </c:pt>
                <c:pt idx="516">
                  <c:v>1.2794791379400667E-3</c:v>
                </c:pt>
                <c:pt idx="517">
                  <c:v>1.3545749283250719E-3</c:v>
                </c:pt>
                <c:pt idx="518">
                  <c:v>1.5562604402202648E-3</c:v>
                </c:pt>
                <c:pt idx="519">
                  <c:v>1.5920332995734065E-3</c:v>
                </c:pt>
                <c:pt idx="520">
                  <c:v>1.6963135129932601E-3</c:v>
                </c:pt>
                <c:pt idx="521">
                  <c:v>1.705062661155292E-3</c:v>
                </c:pt>
                <c:pt idx="522">
                  <c:v>1.8409218157253704E-3</c:v>
                </c:pt>
                <c:pt idx="523">
                  <c:v>1.871771937018383E-3</c:v>
                </c:pt>
                <c:pt idx="524">
                  <c:v>1.8984370581284821E-3</c:v>
                </c:pt>
                <c:pt idx="525">
                  <c:v>2.0850107734558497E-3</c:v>
                </c:pt>
                <c:pt idx="526">
                  <c:v>2.1267080112867347E-3</c:v>
                </c:pt>
                <c:pt idx="527">
                  <c:v>2.3097844111446327E-3</c:v>
                </c:pt>
                <c:pt idx="528">
                  <c:v>2.3119085628266378E-3</c:v>
                </c:pt>
                <c:pt idx="529">
                  <c:v>2.3902506190736838E-3</c:v>
                </c:pt>
                <c:pt idx="530">
                  <c:v>2.40023275440063E-3</c:v>
                </c:pt>
                <c:pt idx="531">
                  <c:v>2.5132412026208739E-3</c:v>
                </c:pt>
                <c:pt idx="532">
                  <c:v>2.5496176063293081E-3</c:v>
                </c:pt>
                <c:pt idx="533">
                  <c:v>2.64480156037992E-3</c:v>
                </c:pt>
                <c:pt idx="534">
                  <c:v>2.6986542631311098E-3</c:v>
                </c:pt>
                <c:pt idx="535">
                  <c:v>2.7191773975950005E-3</c:v>
                </c:pt>
                <c:pt idx="536">
                  <c:v>2.7498896092966207E-3</c:v>
                </c:pt>
                <c:pt idx="537">
                  <c:v>2.7533975920534556E-3</c:v>
                </c:pt>
                <c:pt idx="538">
                  <c:v>2.8602992137969968E-3</c:v>
                </c:pt>
                <c:pt idx="539">
                  <c:v>2.9011595654220342E-3</c:v>
                </c:pt>
                <c:pt idx="540">
                  <c:v>3.0155061267908797E-3</c:v>
                </c:pt>
                <c:pt idx="541">
                  <c:v>3.1496120459931984E-3</c:v>
                </c:pt>
                <c:pt idx="542">
                  <c:v>3.1854121812712206E-3</c:v>
                </c:pt>
                <c:pt idx="543">
                  <c:v>3.2552733276846862E-3</c:v>
                </c:pt>
                <c:pt idx="544">
                  <c:v>3.3934873890568737E-3</c:v>
                </c:pt>
                <c:pt idx="545">
                  <c:v>3.4643505363260081E-3</c:v>
                </c:pt>
                <c:pt idx="546">
                  <c:v>3.5754243672560006E-3</c:v>
                </c:pt>
                <c:pt idx="547">
                  <c:v>3.6766089826738351E-3</c:v>
                </c:pt>
                <c:pt idx="548">
                  <c:v>3.7398384487054002E-3</c:v>
                </c:pt>
                <c:pt idx="549">
                  <c:v>3.8029356850012917E-3</c:v>
                </c:pt>
                <c:pt idx="550">
                  <c:v>3.8114521924372249E-3</c:v>
                </c:pt>
                <c:pt idx="551">
                  <c:v>3.8424151316828626E-3</c:v>
                </c:pt>
                <c:pt idx="552">
                  <c:v>3.8432356596159742E-3</c:v>
                </c:pt>
                <c:pt idx="553">
                  <c:v>3.9660698336579118E-3</c:v>
                </c:pt>
                <c:pt idx="554">
                  <c:v>4.0896198237515549E-3</c:v>
                </c:pt>
                <c:pt idx="555">
                  <c:v>4.1044671881572134E-3</c:v>
                </c:pt>
                <c:pt idx="556">
                  <c:v>4.1133180162157574E-3</c:v>
                </c:pt>
                <c:pt idx="557">
                  <c:v>4.1493542879714263E-3</c:v>
                </c:pt>
                <c:pt idx="558">
                  <c:v>4.1654717071885955E-3</c:v>
                </c:pt>
                <c:pt idx="559">
                  <c:v>4.2433886161724454E-3</c:v>
                </c:pt>
                <c:pt idx="560">
                  <c:v>4.3824027213610096E-3</c:v>
                </c:pt>
                <c:pt idx="561">
                  <c:v>4.4206801769619969E-3</c:v>
                </c:pt>
                <c:pt idx="562">
                  <c:v>4.4355635519820096E-3</c:v>
                </c:pt>
                <c:pt idx="563">
                  <c:v>4.7458833951085598E-3</c:v>
                </c:pt>
                <c:pt idx="564">
                  <c:v>4.7576882720358126E-3</c:v>
                </c:pt>
                <c:pt idx="565">
                  <c:v>5.0976749860742552E-3</c:v>
                </c:pt>
                <c:pt idx="566">
                  <c:v>5.16371526285126E-3</c:v>
                </c:pt>
                <c:pt idx="567">
                  <c:v>5.1803257741232858E-3</c:v>
                </c:pt>
                <c:pt idx="568">
                  <c:v>5.3061491942507444E-3</c:v>
                </c:pt>
                <c:pt idx="569">
                  <c:v>5.3608334969099643E-3</c:v>
                </c:pt>
                <c:pt idx="570">
                  <c:v>5.4030877681861189E-3</c:v>
                </c:pt>
                <c:pt idx="571">
                  <c:v>5.5788407843511047E-3</c:v>
                </c:pt>
                <c:pt idx="572">
                  <c:v>5.7242281922003204E-3</c:v>
                </c:pt>
                <c:pt idx="573">
                  <c:v>5.727317080878134E-3</c:v>
                </c:pt>
                <c:pt idx="574">
                  <c:v>5.9867464410283651E-3</c:v>
                </c:pt>
                <c:pt idx="575">
                  <c:v>6.6371216382440819E-3</c:v>
                </c:pt>
                <c:pt idx="576">
                  <c:v>6.6863669527240975E-3</c:v>
                </c:pt>
                <c:pt idx="577">
                  <c:v>6.6952397502462015E-3</c:v>
                </c:pt>
                <c:pt idx="578">
                  <c:v>7.2613422599289799E-3</c:v>
                </c:pt>
                <c:pt idx="579">
                  <c:v>7.2911297893566143E-3</c:v>
                </c:pt>
                <c:pt idx="580">
                  <c:v>7.3966482747261884E-3</c:v>
                </c:pt>
                <c:pt idx="581">
                  <c:v>7.4797528594674244E-3</c:v>
                </c:pt>
                <c:pt idx="582">
                  <c:v>7.9505382169652791E-3</c:v>
                </c:pt>
                <c:pt idx="583">
                  <c:v>8.0343089302240198E-3</c:v>
                </c:pt>
                <c:pt idx="584">
                  <c:v>8.1830829877983062E-3</c:v>
                </c:pt>
                <c:pt idx="585">
                  <c:v>8.3892705285473334E-3</c:v>
                </c:pt>
                <c:pt idx="586">
                  <c:v>8.4645270253451126E-3</c:v>
                </c:pt>
                <c:pt idx="587">
                  <c:v>8.5008250396538445E-3</c:v>
                </c:pt>
                <c:pt idx="588">
                  <c:v>8.6115206007628467E-3</c:v>
                </c:pt>
                <c:pt idx="589">
                  <c:v>8.6559302794684736E-3</c:v>
                </c:pt>
                <c:pt idx="590">
                  <c:v>8.7779092638640924E-3</c:v>
                </c:pt>
                <c:pt idx="591">
                  <c:v>8.7882358682143235E-3</c:v>
                </c:pt>
                <c:pt idx="592">
                  <c:v>9.1958887496012016E-3</c:v>
                </c:pt>
                <c:pt idx="593">
                  <c:v>9.31035949152593E-3</c:v>
                </c:pt>
                <c:pt idx="594">
                  <c:v>9.3199630055381608E-3</c:v>
                </c:pt>
                <c:pt idx="595">
                  <c:v>9.3741716935085186E-3</c:v>
                </c:pt>
                <c:pt idx="596">
                  <c:v>9.4420384197208031E-3</c:v>
                </c:pt>
                <c:pt idx="597">
                  <c:v>9.4944279377262158E-3</c:v>
                </c:pt>
                <c:pt idx="598">
                  <c:v>9.7616281958169022E-3</c:v>
                </c:pt>
                <c:pt idx="599">
                  <c:v>9.777505188676797E-3</c:v>
                </c:pt>
                <c:pt idx="600">
                  <c:v>1.007608550354344E-2</c:v>
                </c:pt>
                <c:pt idx="601">
                  <c:v>1.0173498071445127E-2</c:v>
                </c:pt>
                <c:pt idx="602">
                  <c:v>1.0404301606033306E-2</c:v>
                </c:pt>
                <c:pt idx="603">
                  <c:v>1.0583919016692247E-2</c:v>
                </c:pt>
                <c:pt idx="604">
                  <c:v>1.0633003388368744E-2</c:v>
                </c:pt>
                <c:pt idx="605">
                  <c:v>1.075061003448134E-2</c:v>
                </c:pt>
                <c:pt idx="606">
                  <c:v>1.0810476033319975E-2</c:v>
                </c:pt>
                <c:pt idx="607">
                  <c:v>1.0848653051486556E-2</c:v>
                </c:pt>
                <c:pt idx="608">
                  <c:v>1.1125779332244597E-2</c:v>
                </c:pt>
                <c:pt idx="609">
                  <c:v>1.1323191674247857E-2</c:v>
                </c:pt>
                <c:pt idx="610">
                  <c:v>1.1328906266827594E-2</c:v>
                </c:pt>
                <c:pt idx="611">
                  <c:v>1.1605681189017626E-2</c:v>
                </c:pt>
                <c:pt idx="612">
                  <c:v>1.1683472055931426E-2</c:v>
                </c:pt>
                <c:pt idx="613">
                  <c:v>1.1726768045180982E-2</c:v>
                </c:pt>
                <c:pt idx="614">
                  <c:v>1.1877154610623697E-2</c:v>
                </c:pt>
                <c:pt idx="615">
                  <c:v>1.1925144607320864E-2</c:v>
                </c:pt>
                <c:pt idx="616">
                  <c:v>1.1985995470920777E-2</c:v>
                </c:pt>
                <c:pt idx="617">
                  <c:v>1.2107018752215372E-2</c:v>
                </c:pt>
                <c:pt idx="618">
                  <c:v>1.2135139676729313E-2</c:v>
                </c:pt>
                <c:pt idx="619">
                  <c:v>1.2301097211532757E-2</c:v>
                </c:pt>
                <c:pt idx="620">
                  <c:v>1.2312271681775131E-2</c:v>
                </c:pt>
                <c:pt idx="621">
                  <c:v>1.2322484276018052E-2</c:v>
                </c:pt>
                <c:pt idx="622">
                  <c:v>1.2761143490395662E-2</c:v>
                </c:pt>
                <c:pt idx="623">
                  <c:v>1.2981750001338582E-2</c:v>
                </c:pt>
                <c:pt idx="624">
                  <c:v>1.3433159682864758E-2</c:v>
                </c:pt>
                <c:pt idx="625">
                  <c:v>1.3567188385289053E-2</c:v>
                </c:pt>
                <c:pt idx="626">
                  <c:v>1.3926533742577031E-2</c:v>
                </c:pt>
                <c:pt idx="627">
                  <c:v>1.4045212282477747E-2</c:v>
                </c:pt>
                <c:pt idx="628">
                  <c:v>1.4337567470429573E-2</c:v>
                </c:pt>
                <c:pt idx="629">
                  <c:v>1.437644669906118E-2</c:v>
                </c:pt>
                <c:pt idx="630">
                  <c:v>1.4441191416117794E-2</c:v>
                </c:pt>
                <c:pt idx="631">
                  <c:v>1.474810370409475E-2</c:v>
                </c:pt>
                <c:pt idx="632">
                  <c:v>1.4755545425715449E-2</c:v>
                </c:pt>
                <c:pt idx="633">
                  <c:v>1.4954530233270804E-2</c:v>
                </c:pt>
                <c:pt idx="634">
                  <c:v>1.5318309175988296E-2</c:v>
                </c:pt>
                <c:pt idx="635">
                  <c:v>1.5357868695985303E-2</c:v>
                </c:pt>
                <c:pt idx="636">
                  <c:v>1.5459776064852732E-2</c:v>
                </c:pt>
                <c:pt idx="637">
                  <c:v>1.5733301518814947E-2</c:v>
                </c:pt>
                <c:pt idx="638">
                  <c:v>1.6079171404020418E-2</c:v>
                </c:pt>
                <c:pt idx="639">
                  <c:v>1.6203199234385408E-2</c:v>
                </c:pt>
                <c:pt idx="640">
                  <c:v>1.6710517965423697E-2</c:v>
                </c:pt>
                <c:pt idx="641">
                  <c:v>1.6772625098153041E-2</c:v>
                </c:pt>
                <c:pt idx="642">
                  <c:v>1.6795006519766845E-2</c:v>
                </c:pt>
                <c:pt idx="643">
                  <c:v>1.7097065296315463E-2</c:v>
                </c:pt>
                <c:pt idx="644">
                  <c:v>1.748035933988137E-2</c:v>
                </c:pt>
                <c:pt idx="645">
                  <c:v>1.7796573964989158E-2</c:v>
                </c:pt>
                <c:pt idx="646">
                  <c:v>1.7813395611657488E-2</c:v>
                </c:pt>
                <c:pt idx="647">
                  <c:v>1.7960796238448207E-2</c:v>
                </c:pt>
                <c:pt idx="648">
                  <c:v>1.8263018649733027E-2</c:v>
                </c:pt>
                <c:pt idx="649">
                  <c:v>1.8634722729818361E-2</c:v>
                </c:pt>
                <c:pt idx="650">
                  <c:v>1.9496259239631556E-2</c:v>
                </c:pt>
                <c:pt idx="651">
                  <c:v>1.9686004727344636E-2</c:v>
                </c:pt>
                <c:pt idx="652">
                  <c:v>1.9894799057563639E-2</c:v>
                </c:pt>
                <c:pt idx="653">
                  <c:v>2.0253461204415599E-2</c:v>
                </c:pt>
                <c:pt idx="654">
                  <c:v>2.055346227226916E-2</c:v>
                </c:pt>
                <c:pt idx="655">
                  <c:v>2.0681774489423748E-2</c:v>
                </c:pt>
                <c:pt idx="656">
                  <c:v>2.0787962247222437E-2</c:v>
                </c:pt>
                <c:pt idx="657">
                  <c:v>2.1203587982823478E-2</c:v>
                </c:pt>
                <c:pt idx="658">
                  <c:v>2.1312744816803193E-2</c:v>
                </c:pt>
                <c:pt idx="659">
                  <c:v>2.1604786985745847E-2</c:v>
                </c:pt>
                <c:pt idx="660">
                  <c:v>2.1979397978952774E-2</c:v>
                </c:pt>
                <c:pt idx="661">
                  <c:v>2.2065180423545532E-2</c:v>
                </c:pt>
                <c:pt idx="662">
                  <c:v>2.2430748560159329E-2</c:v>
                </c:pt>
                <c:pt idx="663">
                  <c:v>2.2678667210990679E-2</c:v>
                </c:pt>
                <c:pt idx="664">
                  <c:v>2.2682560406345569E-2</c:v>
                </c:pt>
                <c:pt idx="665">
                  <c:v>2.3164933316113412E-2</c:v>
                </c:pt>
                <c:pt idx="666">
                  <c:v>2.3421034328391772E-2</c:v>
                </c:pt>
                <c:pt idx="667">
                  <c:v>2.3623020686413081E-2</c:v>
                </c:pt>
                <c:pt idx="668">
                  <c:v>2.3963949737660868E-2</c:v>
                </c:pt>
                <c:pt idx="669">
                  <c:v>2.4113287063258233E-2</c:v>
                </c:pt>
                <c:pt idx="670">
                  <c:v>2.4369103311780251E-2</c:v>
                </c:pt>
                <c:pt idx="671">
                  <c:v>2.5656470483967041E-2</c:v>
                </c:pt>
                <c:pt idx="672">
                  <c:v>2.5684173578465495E-2</c:v>
                </c:pt>
                <c:pt idx="673">
                  <c:v>2.5973846012310276E-2</c:v>
                </c:pt>
                <c:pt idx="674">
                  <c:v>2.6187471547051418E-2</c:v>
                </c:pt>
                <c:pt idx="675">
                  <c:v>2.652268044368097E-2</c:v>
                </c:pt>
                <c:pt idx="676">
                  <c:v>2.6887838282236814E-2</c:v>
                </c:pt>
                <c:pt idx="677">
                  <c:v>2.7487292073668044E-2</c:v>
                </c:pt>
                <c:pt idx="678">
                  <c:v>2.7504644041170308E-2</c:v>
                </c:pt>
                <c:pt idx="679">
                  <c:v>2.8277761623771415E-2</c:v>
                </c:pt>
                <c:pt idx="680">
                  <c:v>2.8858457980007021E-2</c:v>
                </c:pt>
                <c:pt idx="681">
                  <c:v>2.8989976903296532E-2</c:v>
                </c:pt>
                <c:pt idx="682">
                  <c:v>2.9206747926757565E-2</c:v>
                </c:pt>
                <c:pt idx="683">
                  <c:v>2.9706690202294501E-2</c:v>
                </c:pt>
                <c:pt idx="684">
                  <c:v>3.0120444689458618E-2</c:v>
                </c:pt>
                <c:pt idx="685">
                  <c:v>3.0630160091404471E-2</c:v>
                </c:pt>
                <c:pt idx="686">
                  <c:v>3.086977732601421E-2</c:v>
                </c:pt>
                <c:pt idx="687">
                  <c:v>3.1071221073863228E-2</c:v>
                </c:pt>
                <c:pt idx="688">
                  <c:v>3.1411401102091667E-2</c:v>
                </c:pt>
                <c:pt idx="689">
                  <c:v>3.6087660338712232E-2</c:v>
                </c:pt>
                <c:pt idx="690">
                  <c:v>3.6376835015567134E-2</c:v>
                </c:pt>
                <c:pt idx="691">
                  <c:v>3.9712071232679447E-2</c:v>
                </c:pt>
                <c:pt idx="692">
                  <c:v>4.0618662198668623E-2</c:v>
                </c:pt>
                <c:pt idx="693">
                  <c:v>4.3166143467025055E-2</c:v>
                </c:pt>
                <c:pt idx="694">
                  <c:v>4.4101744364177083E-2</c:v>
                </c:pt>
                <c:pt idx="695">
                  <c:v>4.8598402245018227E-2</c:v>
                </c:pt>
                <c:pt idx="696">
                  <c:v>5.2165219768952095E-2</c:v>
                </c:pt>
                <c:pt idx="697">
                  <c:v>5.4325855085871635E-2</c:v>
                </c:pt>
                <c:pt idx="698">
                  <c:v>5.5091078474970308E-2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64288"/>
        <c:axId val="-183466464"/>
      </c:scatterChart>
      <c:valAx>
        <c:axId val="-1834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3466464"/>
        <c:crosses val="autoZero"/>
        <c:crossBetween val="midCat"/>
      </c:valAx>
      <c:valAx>
        <c:axId val="-18346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346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"/>
  <sheetViews>
    <sheetView workbookViewId="0">
      <selection activeCell="N8" sqref="N8"/>
    </sheetView>
  </sheetViews>
  <sheetFormatPr defaultRowHeight="15" x14ac:dyDescent="0.25"/>
  <sheetData>
    <row r="1" spans="1:12" x14ac:dyDescent="0.25">
      <c r="A1" s="5" t="s">
        <v>124</v>
      </c>
      <c r="B1" s="5" t="s">
        <v>7</v>
      </c>
      <c r="C1" s="5" t="s">
        <v>125</v>
      </c>
      <c r="D1" s="5" t="s">
        <v>143</v>
      </c>
      <c r="E1" s="5" t="s">
        <v>126</v>
      </c>
      <c r="F1" s="5" t="s">
        <v>144</v>
      </c>
      <c r="G1" s="5" t="s">
        <v>127</v>
      </c>
      <c r="H1" s="5" t="s">
        <v>10</v>
      </c>
      <c r="I1" s="5" t="s">
        <v>128</v>
      </c>
      <c r="J1" s="5" t="s">
        <v>145</v>
      </c>
      <c r="K1" s="5" t="s">
        <v>129</v>
      </c>
      <c r="L1" s="5" t="s">
        <v>12</v>
      </c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">
        <v>130</v>
      </c>
      <c r="B3" s="3">
        <v>70999.539385714292</v>
      </c>
      <c r="C3" s="3" t="s">
        <v>130</v>
      </c>
      <c r="D3" s="3">
        <v>180328.68239999993</v>
      </c>
      <c r="E3" s="3" t="s">
        <v>130</v>
      </c>
      <c r="F3" s="3">
        <v>15925.518514285724</v>
      </c>
      <c r="G3" s="3" t="s">
        <v>130</v>
      </c>
      <c r="H3" s="3">
        <v>54251.037771428557</v>
      </c>
      <c r="I3" s="3" t="s">
        <v>130</v>
      </c>
      <c r="J3" s="3">
        <v>8288.8950857142809</v>
      </c>
      <c r="K3" s="3" t="s">
        <v>130</v>
      </c>
      <c r="L3" s="3">
        <v>9249.4006142857033</v>
      </c>
    </row>
    <row r="4" spans="1:12" x14ac:dyDescent="0.25">
      <c r="A4" s="3" t="s">
        <v>131</v>
      </c>
      <c r="B4" s="3">
        <v>1499.1376194029795</v>
      </c>
      <c r="C4" s="3" t="s">
        <v>131</v>
      </c>
      <c r="D4" s="3">
        <v>7074.4086992749899</v>
      </c>
      <c r="E4" s="3" t="s">
        <v>131</v>
      </c>
      <c r="F4" s="3">
        <v>508.43952359485291</v>
      </c>
      <c r="G4" s="3" t="s">
        <v>131</v>
      </c>
      <c r="H4" s="3">
        <v>1716.7500041793128</v>
      </c>
      <c r="I4" s="3" t="s">
        <v>131</v>
      </c>
      <c r="J4" s="3">
        <v>245.86835084329678</v>
      </c>
      <c r="K4" s="3" t="s">
        <v>131</v>
      </c>
      <c r="L4" s="3">
        <v>283.9431819104654</v>
      </c>
    </row>
    <row r="5" spans="1:12" x14ac:dyDescent="0.25">
      <c r="A5" s="3" t="s">
        <v>132</v>
      </c>
      <c r="B5" s="3">
        <v>61411.41</v>
      </c>
      <c r="C5" s="3" t="s">
        <v>132</v>
      </c>
      <c r="D5" s="3">
        <v>120678.39</v>
      </c>
      <c r="E5" s="3" t="s">
        <v>132</v>
      </c>
      <c r="F5" s="3">
        <v>11830.060000000001</v>
      </c>
      <c r="G5" s="3" t="s">
        <v>132</v>
      </c>
      <c r="H5" s="3">
        <v>40292.604999999996</v>
      </c>
      <c r="I5" s="3" t="s">
        <v>132</v>
      </c>
      <c r="J5" s="3">
        <v>6437.9699999999993</v>
      </c>
      <c r="K5" s="3" t="s">
        <v>132</v>
      </c>
      <c r="L5" s="3">
        <v>7201.4049999999997</v>
      </c>
    </row>
    <row r="6" spans="1:12" x14ac:dyDescent="0.25">
      <c r="A6" s="3" t="s">
        <v>133</v>
      </c>
      <c r="B6" s="3" t="e">
        <v>#N/A</v>
      </c>
      <c r="C6" s="3" t="s">
        <v>133</v>
      </c>
      <c r="D6" s="3" t="e">
        <v>#N/A</v>
      </c>
      <c r="E6" s="3" t="s">
        <v>133</v>
      </c>
      <c r="F6" s="3" t="e">
        <v>#N/A</v>
      </c>
      <c r="G6" s="3" t="s">
        <v>133</v>
      </c>
      <c r="H6" s="3" t="e">
        <v>#N/A</v>
      </c>
      <c r="I6" s="3" t="s">
        <v>133</v>
      </c>
      <c r="J6" s="3" t="e">
        <v>#N/A</v>
      </c>
      <c r="K6" s="3" t="s">
        <v>133</v>
      </c>
      <c r="L6" s="3">
        <v>6140.97</v>
      </c>
    </row>
    <row r="7" spans="1:12" x14ac:dyDescent="0.25">
      <c r="A7" s="3" t="s">
        <v>134</v>
      </c>
      <c r="B7" s="3">
        <v>39663.453220016818</v>
      </c>
      <c r="C7" s="3" t="s">
        <v>134</v>
      </c>
      <c r="D7" s="3">
        <v>187171.2609111355</v>
      </c>
      <c r="E7" s="3" t="s">
        <v>134</v>
      </c>
      <c r="F7" s="3">
        <v>13452.04536148138</v>
      </c>
      <c r="G7" s="3" t="s">
        <v>134</v>
      </c>
      <c r="H7" s="3">
        <v>45420.935743275579</v>
      </c>
      <c r="I7" s="3" t="s">
        <v>134</v>
      </c>
      <c r="J7" s="3">
        <v>6505.0651159294121</v>
      </c>
      <c r="K7" s="3" t="s">
        <v>134</v>
      </c>
      <c r="L7" s="3">
        <v>7512.4304580746539</v>
      </c>
    </row>
    <row r="8" spans="1:12" x14ac:dyDescent="0.25">
      <c r="A8" s="3" t="s">
        <v>135</v>
      </c>
      <c r="B8" s="3">
        <v>1573189521.3364627</v>
      </c>
      <c r="C8" s="3" t="s">
        <v>135</v>
      </c>
      <c r="D8" s="3">
        <v>35033080911.064362</v>
      </c>
      <c r="E8" s="3" t="s">
        <v>135</v>
      </c>
      <c r="F8" s="3">
        <v>180957524.40735269</v>
      </c>
      <c r="G8" s="3" t="s">
        <v>135</v>
      </c>
      <c r="H8" s="3">
        <v>2063061403.7947688</v>
      </c>
      <c r="I8" s="3" t="s">
        <v>135</v>
      </c>
      <c r="J8" s="3">
        <v>42315872.162481733</v>
      </c>
      <c r="K8" s="3" t="s">
        <v>135</v>
      </c>
      <c r="L8" s="3">
        <v>56436611.38740775</v>
      </c>
    </row>
    <row r="9" spans="1:12" x14ac:dyDescent="0.25">
      <c r="A9" s="3" t="s">
        <v>136</v>
      </c>
      <c r="B9" s="3">
        <v>2.3213489500808913</v>
      </c>
      <c r="C9" s="3" t="s">
        <v>136</v>
      </c>
      <c r="D9" s="3">
        <v>8.6682485781341096</v>
      </c>
      <c r="E9" s="3" t="s">
        <v>136</v>
      </c>
      <c r="F9" s="3">
        <v>6.5498676439340038</v>
      </c>
      <c r="G9" s="3" t="s">
        <v>136</v>
      </c>
      <c r="H9" s="3">
        <v>0.6398721831269838</v>
      </c>
      <c r="I9" s="3" t="s">
        <v>136</v>
      </c>
      <c r="J9" s="3">
        <v>11.759914001978233</v>
      </c>
      <c r="K9" s="3" t="s">
        <v>136</v>
      </c>
      <c r="L9" s="3">
        <v>8.0967396461176087</v>
      </c>
    </row>
    <row r="10" spans="1:12" x14ac:dyDescent="0.25">
      <c r="A10" s="3" t="s">
        <v>137</v>
      </c>
      <c r="B10" s="3">
        <v>1.2155883323817549</v>
      </c>
      <c r="C10" s="3" t="s">
        <v>137</v>
      </c>
      <c r="D10" s="3">
        <v>2.6769807293280885</v>
      </c>
      <c r="E10" s="3" t="s">
        <v>137</v>
      </c>
      <c r="F10" s="3">
        <v>2.2019699239639592</v>
      </c>
      <c r="G10" s="3" t="s">
        <v>137</v>
      </c>
      <c r="H10" s="3">
        <v>1.1411331007921202</v>
      </c>
      <c r="I10" s="3" t="s">
        <v>137</v>
      </c>
      <c r="J10" s="3">
        <v>2.800673665797131</v>
      </c>
      <c r="K10" s="3" t="s">
        <v>137</v>
      </c>
      <c r="L10" s="3">
        <v>2.3408727008828421</v>
      </c>
    </row>
    <row r="11" spans="1:12" x14ac:dyDescent="0.25">
      <c r="A11" s="3" t="s">
        <v>138</v>
      </c>
      <c r="B11" s="3">
        <v>250753.91</v>
      </c>
      <c r="C11" s="3" t="s">
        <v>138</v>
      </c>
      <c r="D11" s="3">
        <v>1338476.93</v>
      </c>
      <c r="E11" s="3" t="s">
        <v>138</v>
      </c>
      <c r="F11" s="3">
        <v>91451.569999999992</v>
      </c>
      <c r="G11" s="3" t="s">
        <v>138</v>
      </c>
      <c r="H11" s="3">
        <v>211038.02</v>
      </c>
      <c r="I11" s="3" t="s">
        <v>138</v>
      </c>
      <c r="J11" s="3">
        <v>49430.44</v>
      </c>
      <c r="K11" s="3" t="s">
        <v>138</v>
      </c>
      <c r="L11" s="3">
        <v>57152.800000000003</v>
      </c>
    </row>
    <row r="12" spans="1:12" x14ac:dyDescent="0.25">
      <c r="A12" s="3" t="s">
        <v>139</v>
      </c>
      <c r="B12" s="3">
        <v>9629.82</v>
      </c>
      <c r="C12" s="3" t="s">
        <v>139</v>
      </c>
      <c r="D12" s="3">
        <v>17614.96</v>
      </c>
      <c r="E12" s="3" t="s">
        <v>139</v>
      </c>
      <c r="F12" s="3">
        <v>1181.52</v>
      </c>
      <c r="G12" s="3" t="s">
        <v>139</v>
      </c>
      <c r="H12" s="3">
        <v>1657.17</v>
      </c>
      <c r="I12" s="3" t="s">
        <v>139</v>
      </c>
      <c r="J12" s="3">
        <v>651.99</v>
      </c>
      <c r="K12" s="3" t="s">
        <v>139</v>
      </c>
      <c r="L12" s="3">
        <v>-1660.91</v>
      </c>
    </row>
    <row r="13" spans="1:12" x14ac:dyDescent="0.25">
      <c r="A13" s="3" t="s">
        <v>140</v>
      </c>
      <c r="B13" s="3">
        <v>260383.73</v>
      </c>
      <c r="C13" s="3" t="s">
        <v>140</v>
      </c>
      <c r="D13" s="3">
        <v>1356091.89</v>
      </c>
      <c r="E13" s="3" t="s">
        <v>140</v>
      </c>
      <c r="F13" s="3">
        <v>92633.09</v>
      </c>
      <c r="G13" s="3" t="s">
        <v>140</v>
      </c>
      <c r="H13" s="3">
        <v>212695.19</v>
      </c>
      <c r="I13" s="3" t="s">
        <v>140</v>
      </c>
      <c r="J13" s="3">
        <v>50082.43</v>
      </c>
      <c r="K13" s="3" t="s">
        <v>140</v>
      </c>
      <c r="L13" s="3">
        <v>55491.89</v>
      </c>
    </row>
    <row r="14" spans="1:12" x14ac:dyDescent="0.25">
      <c r="A14" s="3" t="s">
        <v>141</v>
      </c>
      <c r="B14" s="3">
        <v>49699677.57</v>
      </c>
      <c r="C14" s="3" t="s">
        <v>141</v>
      </c>
      <c r="D14" s="3">
        <v>126230077.67999996</v>
      </c>
      <c r="E14" s="3" t="s">
        <v>141</v>
      </c>
      <c r="F14" s="3">
        <v>11147862.960000006</v>
      </c>
      <c r="G14" s="3" t="s">
        <v>141</v>
      </c>
      <c r="H14" s="3">
        <v>37975726.43999999</v>
      </c>
      <c r="I14" s="3" t="s">
        <v>141</v>
      </c>
      <c r="J14" s="3">
        <v>5802226.5599999968</v>
      </c>
      <c r="K14" s="3" t="s">
        <v>141</v>
      </c>
      <c r="L14" s="3">
        <v>6474580.4299999923</v>
      </c>
    </row>
    <row r="15" spans="1:12" ht="15.75" thickBot="1" x14ac:dyDescent="0.3">
      <c r="A15" s="4" t="s">
        <v>142</v>
      </c>
      <c r="B15" s="4">
        <v>700</v>
      </c>
      <c r="C15" s="4" t="s">
        <v>142</v>
      </c>
      <c r="D15" s="4">
        <v>700</v>
      </c>
      <c r="E15" s="4" t="s">
        <v>142</v>
      </c>
      <c r="F15" s="4">
        <v>700</v>
      </c>
      <c r="G15" s="4" t="s">
        <v>142</v>
      </c>
      <c r="H15" s="4">
        <v>700</v>
      </c>
      <c r="I15" s="4" t="s">
        <v>142</v>
      </c>
      <c r="J15" s="4">
        <v>700</v>
      </c>
      <c r="K15" s="4" t="s">
        <v>142</v>
      </c>
      <c r="L15" s="4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5"/>
  <sheetViews>
    <sheetView workbookViewId="0">
      <selection activeCell="J38" sqref="J38"/>
    </sheetView>
  </sheetViews>
  <sheetFormatPr defaultRowHeight="15" x14ac:dyDescent="0.25"/>
  <sheetData>
    <row r="1" spans="1:9" x14ac:dyDescent="0.25">
      <c r="A1" t="s">
        <v>146</v>
      </c>
    </row>
    <row r="2" spans="1:9" ht="15.75" thickBot="1" x14ac:dyDescent="0.3"/>
    <row r="3" spans="1:9" x14ac:dyDescent="0.25">
      <c r="A3" s="6" t="s">
        <v>147</v>
      </c>
      <c r="B3" s="6"/>
    </row>
    <row r="4" spans="1:9" x14ac:dyDescent="0.25">
      <c r="A4" s="3" t="s">
        <v>148</v>
      </c>
      <c r="B4" s="3">
        <v>0.34830988246887962</v>
      </c>
    </row>
    <row r="5" spans="1:9" x14ac:dyDescent="0.25">
      <c r="A5" s="3" t="s">
        <v>149</v>
      </c>
      <c r="B5" s="3">
        <v>0.12131977422548473</v>
      </c>
    </row>
    <row r="6" spans="1:9" x14ac:dyDescent="0.25">
      <c r="A6" s="3" t="s">
        <v>150</v>
      </c>
      <c r="B6" s="3">
        <v>0.11735804943877637</v>
      </c>
    </row>
    <row r="7" spans="1:9" x14ac:dyDescent="0.25">
      <c r="A7" s="3" t="s">
        <v>131</v>
      </c>
      <c r="B7" s="3">
        <v>1.8841612171754372E-2</v>
      </c>
    </row>
    <row r="8" spans="1:9" ht="15.75" thickBot="1" x14ac:dyDescent="0.3">
      <c r="A8" s="4" t="s">
        <v>151</v>
      </c>
      <c r="B8" s="4">
        <v>699</v>
      </c>
    </row>
    <row r="10" spans="1:9" ht="15.75" thickBot="1" x14ac:dyDescent="0.3">
      <c r="A10" t="s">
        <v>152</v>
      </c>
    </row>
    <row r="11" spans="1:9" x14ac:dyDescent="0.25">
      <c r="A11" s="5"/>
      <c r="B11" s="5" t="s">
        <v>157</v>
      </c>
      <c r="C11" s="5" t="s">
        <v>158</v>
      </c>
      <c r="D11" s="5" t="s">
        <v>159</v>
      </c>
      <c r="E11" s="5" t="s">
        <v>160</v>
      </c>
      <c r="F11" s="5" t="s">
        <v>161</v>
      </c>
    </row>
    <row r="12" spans="1:9" x14ac:dyDescent="0.25">
      <c r="A12" s="3" t="s">
        <v>153</v>
      </c>
      <c r="B12" s="3">
        <v>3</v>
      </c>
      <c r="C12" s="3">
        <v>3.4115056941374067E-2</v>
      </c>
      <c r="D12" s="3">
        <v>1.1371685647124688E-2</v>
      </c>
      <c r="E12" s="3">
        <v>32.032344412329209</v>
      </c>
      <c r="F12" s="3">
        <v>2.1132875304122712E-19</v>
      </c>
    </row>
    <row r="13" spans="1:9" x14ac:dyDescent="0.25">
      <c r="A13" s="3" t="s">
        <v>154</v>
      </c>
      <c r="B13" s="3">
        <v>696</v>
      </c>
      <c r="C13" s="3">
        <v>0.24708441906463857</v>
      </c>
      <c r="D13" s="3">
        <v>3.5500634923080253E-4</v>
      </c>
      <c r="E13" s="3"/>
      <c r="F13" s="3"/>
    </row>
    <row r="14" spans="1:9" ht="15.75" thickBot="1" x14ac:dyDescent="0.3">
      <c r="A14" s="4" t="s">
        <v>155</v>
      </c>
      <c r="B14" s="4">
        <v>699</v>
      </c>
      <c r="C14" s="4">
        <v>0.28119947600601264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162</v>
      </c>
      <c r="C16" s="5" t="s">
        <v>131</v>
      </c>
      <c r="D16" s="5" t="s">
        <v>163</v>
      </c>
      <c r="E16" s="5" t="s">
        <v>164</v>
      </c>
      <c r="F16" s="5" t="s">
        <v>165</v>
      </c>
      <c r="G16" s="5" t="s">
        <v>166</v>
      </c>
      <c r="H16" s="5" t="s">
        <v>167</v>
      </c>
      <c r="I16" s="5" t="s">
        <v>168</v>
      </c>
    </row>
    <row r="17" spans="1:9" x14ac:dyDescent="0.25">
      <c r="A17" s="3" t="s">
        <v>156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 x14ac:dyDescent="0.25">
      <c r="A18" s="3">
        <v>0</v>
      </c>
      <c r="B18" s="3">
        <v>-67.062564615467679</v>
      </c>
      <c r="C18" s="3">
        <v>56.192774476124285</v>
      </c>
      <c r="D18" s="3">
        <v>-1.1934375058124573</v>
      </c>
      <c r="E18" s="3">
        <v>0.233104710134036</v>
      </c>
      <c r="F18" s="3">
        <v>-177.39023607651438</v>
      </c>
      <c r="G18" s="3">
        <v>43.265106845579012</v>
      </c>
      <c r="H18" s="3">
        <v>-177.39023607651438</v>
      </c>
      <c r="I18" s="3">
        <v>43.265106845579012</v>
      </c>
    </row>
    <row r="19" spans="1:9" x14ac:dyDescent="0.25">
      <c r="A19" s="3">
        <v>0</v>
      </c>
      <c r="B19" s="3">
        <v>-2.2848168104515489E-2</v>
      </c>
      <c r="C19" s="3">
        <v>2.5786441094728534E-2</v>
      </c>
      <c r="D19" s="3">
        <v>-0.88605356670123392</v>
      </c>
      <c r="E19" s="3">
        <v>0.37589469558754729</v>
      </c>
      <c r="F19" s="3">
        <v>-7.3476705808373399E-2</v>
      </c>
      <c r="G19" s="3">
        <v>2.7780369599342429E-2</v>
      </c>
      <c r="H19" s="3">
        <v>-7.3476705808373399E-2</v>
      </c>
      <c r="I19" s="3">
        <v>2.7780369599342429E-2</v>
      </c>
    </row>
    <row r="20" spans="1:9" ht="15.75" thickBot="1" x14ac:dyDescent="0.3">
      <c r="A20" s="4">
        <v>0</v>
      </c>
      <c r="B20" s="4">
        <v>-1.5057496760684656E-2</v>
      </c>
      <c r="C20" s="4">
        <v>2.3691654850908658E-3</v>
      </c>
      <c r="D20" s="4">
        <v>-6.3556120732980999</v>
      </c>
      <c r="E20" s="4">
        <v>3.7535215853831541E-10</v>
      </c>
      <c r="F20" s="4">
        <v>-1.9709064755196404E-2</v>
      </c>
      <c r="G20" s="4">
        <v>-1.0405928766172908E-2</v>
      </c>
      <c r="H20" s="4">
        <v>-1.9709064755196404E-2</v>
      </c>
      <c r="I20" s="4">
        <v>-1.0405928766172908E-2</v>
      </c>
    </row>
    <row r="24" spans="1:9" x14ac:dyDescent="0.25">
      <c r="A24" t="s">
        <v>169</v>
      </c>
      <c r="F24" t="s">
        <v>173</v>
      </c>
    </row>
    <row r="25" spans="1:9" ht="15.75" thickBot="1" x14ac:dyDescent="0.3"/>
    <row r="26" spans="1:9" x14ac:dyDescent="0.25">
      <c r="A26" s="5" t="s">
        <v>170</v>
      </c>
      <c r="B26" s="5" t="s">
        <v>175</v>
      </c>
      <c r="C26" s="5" t="s">
        <v>171</v>
      </c>
      <c r="D26" s="5" t="s">
        <v>172</v>
      </c>
      <c r="F26" s="5" t="s">
        <v>174</v>
      </c>
      <c r="G26" s="5">
        <v>0</v>
      </c>
    </row>
    <row r="27" spans="1:9" x14ac:dyDescent="0.25">
      <c r="A27" s="3">
        <v>1</v>
      </c>
      <c r="B27" s="3">
        <v>-8.9090415170694983E-4</v>
      </c>
      <c r="C27" s="3">
        <v>3.2028127145335879E-3</v>
      </c>
      <c r="D27" s="3">
        <v>0.17035208434979066</v>
      </c>
      <c r="F27" s="3">
        <v>7.1530758226037203E-2</v>
      </c>
      <c r="G27" s="3">
        <v>-0.10960472383897463</v>
      </c>
    </row>
    <row r="28" spans="1:9" x14ac:dyDescent="0.25">
      <c r="A28" s="3">
        <v>2</v>
      </c>
      <c r="B28" s="3">
        <v>-9.0931538331045537E-4</v>
      </c>
      <c r="C28" s="3">
        <v>-5.8431471701541919E-3</v>
      </c>
      <c r="D28" s="3">
        <v>-0.31078692022218424</v>
      </c>
      <c r="F28" s="3">
        <v>0.21459227467811159</v>
      </c>
      <c r="G28" s="3">
        <v>-8.5040720054619878E-2</v>
      </c>
    </row>
    <row r="29" spans="1:9" x14ac:dyDescent="0.25">
      <c r="A29" s="3">
        <v>3</v>
      </c>
      <c r="B29" s="3">
        <v>-1.1480050281278823E-3</v>
      </c>
      <c r="C29" s="3">
        <v>-5.7854528015737214E-3</v>
      </c>
      <c r="D29" s="3">
        <v>-0.30771825626368005</v>
      </c>
      <c r="F29" s="3">
        <v>0.35765379113018603</v>
      </c>
      <c r="G29" s="3">
        <v>-7.8337203987624185E-2</v>
      </c>
    </row>
    <row r="30" spans="1:9" x14ac:dyDescent="0.25">
      <c r="A30" s="3">
        <v>4</v>
      </c>
      <c r="B30" s="3">
        <v>-3.9681048368142032E-4</v>
      </c>
      <c r="C30" s="3">
        <v>-8.1620012302898223E-3</v>
      </c>
      <c r="D30" s="3">
        <v>-0.43412276832050328</v>
      </c>
      <c r="F30" s="3">
        <v>0.50071530758226035</v>
      </c>
      <c r="G30" s="3">
        <v>-7.2810893303898949E-2</v>
      </c>
    </row>
    <row r="31" spans="1:9" x14ac:dyDescent="0.25">
      <c r="A31" s="3">
        <v>5</v>
      </c>
      <c r="B31" s="3">
        <v>-8.4490573151502679E-4</v>
      </c>
      <c r="C31" s="3">
        <v>-1.4718540122714975E-3</v>
      </c>
      <c r="D31" s="3">
        <v>-7.8285376385351713E-2</v>
      </c>
      <c r="F31" s="3">
        <v>0.64377682403433478</v>
      </c>
      <c r="G31" s="3">
        <v>-7.1337305897494638E-2</v>
      </c>
    </row>
    <row r="32" spans="1:9" x14ac:dyDescent="0.25">
      <c r="A32" s="3">
        <v>6</v>
      </c>
      <c r="B32" s="3">
        <v>-3.0002393131287459E-4</v>
      </c>
      <c r="C32" s="3">
        <v>-2.1271127220066875E-3</v>
      </c>
      <c r="D32" s="3">
        <v>-0.11313745702223015</v>
      </c>
      <c r="F32" s="3">
        <v>0.78683834048640922</v>
      </c>
      <c r="G32" s="3">
        <v>-6.4345047752048495E-2</v>
      </c>
    </row>
    <row r="33" spans="1:7" x14ac:dyDescent="0.25">
      <c r="A33" s="3">
        <v>7</v>
      </c>
      <c r="B33" s="3">
        <v>0</v>
      </c>
      <c r="C33" s="3">
        <v>0</v>
      </c>
      <c r="D33" s="3">
        <v>0</v>
      </c>
      <c r="F33" s="3">
        <v>0.92989985693848354</v>
      </c>
      <c r="G33" s="3">
        <v>-5.9981037087566996E-2</v>
      </c>
    </row>
    <row r="34" spans="1:7" x14ac:dyDescent="0.25">
      <c r="A34" s="3">
        <v>8</v>
      </c>
      <c r="B34" s="3">
        <v>-7.6137872076662114E-4</v>
      </c>
      <c r="C34" s="3">
        <v>-1.6156895298326398E-3</v>
      </c>
      <c r="D34" s="3">
        <v>-8.5935739489283541E-2</v>
      </c>
      <c r="F34" s="3">
        <v>1.0729613733905581</v>
      </c>
      <c r="G34" s="3">
        <v>-5.9883158550155219E-2</v>
      </c>
    </row>
    <row r="35" spans="1:7" x14ac:dyDescent="0.25">
      <c r="A35" s="3">
        <v>9</v>
      </c>
      <c r="B35" s="3">
        <v>-7.6038005161639677E-4</v>
      </c>
      <c r="C35" s="3">
        <v>-3.7121173868645552E-3</v>
      </c>
      <c r="D35" s="3">
        <v>-0.19744112146612486</v>
      </c>
      <c r="F35" s="3">
        <v>1.2160228898426324</v>
      </c>
      <c r="G35" s="3">
        <v>-5.9824565829528061E-2</v>
      </c>
    </row>
    <row r="36" spans="1:7" x14ac:dyDescent="0.25">
      <c r="A36" s="3">
        <v>10</v>
      </c>
      <c r="B36" s="3">
        <v>-8.0911610699139396E-4</v>
      </c>
      <c r="C36" s="3">
        <v>8.6644681179093839E-4</v>
      </c>
      <c r="D36" s="3">
        <v>4.6084811546126148E-2</v>
      </c>
      <c r="F36" s="3">
        <v>1.3590844062947067</v>
      </c>
      <c r="G36" s="3">
        <v>-5.752734905302713E-2</v>
      </c>
    </row>
    <row r="37" spans="1:7" x14ac:dyDescent="0.25">
      <c r="A37" s="3">
        <v>11</v>
      </c>
      <c r="B37" s="3">
        <v>-1.1796685498135905E-3</v>
      </c>
      <c r="C37" s="3">
        <v>-1.8500290757199308E-3</v>
      </c>
      <c r="D37" s="3">
        <v>-9.8399855766309385E-2</v>
      </c>
      <c r="F37" s="3">
        <v>1.5021459227467813</v>
      </c>
      <c r="G37" s="3">
        <v>-5.6784945266144332E-2</v>
      </c>
    </row>
    <row r="38" spans="1:7" x14ac:dyDescent="0.25">
      <c r="A38" s="3">
        <v>12</v>
      </c>
      <c r="B38" s="3">
        <v>-5.5844231916216775E-4</v>
      </c>
      <c r="C38" s="3">
        <v>-1.3986175078482804E-3</v>
      </c>
      <c r="D38" s="3">
        <v>-7.4390053027112657E-2</v>
      </c>
      <c r="F38" s="3">
        <v>1.6452074391988556</v>
      </c>
      <c r="G38" s="3">
        <v>-5.3712858471772505E-2</v>
      </c>
    </row>
    <row r="39" spans="1:7" x14ac:dyDescent="0.25">
      <c r="A39" s="3">
        <v>13</v>
      </c>
      <c r="B39" s="3">
        <v>-1.3969997856992438E-3</v>
      </c>
      <c r="C39" s="3">
        <v>-2.39237656572778E-3</v>
      </c>
      <c r="D39" s="3">
        <v>-0.12724638336546337</v>
      </c>
      <c r="F39" s="3">
        <v>1.7882689556509299</v>
      </c>
      <c r="G39" s="3">
        <v>-5.1320501535975484E-2</v>
      </c>
    </row>
    <row r="40" spans="1:7" x14ac:dyDescent="0.25">
      <c r="A40" s="3">
        <v>14</v>
      </c>
      <c r="B40" s="3">
        <v>0</v>
      </c>
      <c r="C40" s="3">
        <v>0</v>
      </c>
      <c r="D40" s="3">
        <v>0</v>
      </c>
      <c r="F40" s="3">
        <v>1.9313304721030045</v>
      </c>
      <c r="G40" s="3">
        <v>-5.1301407319723956E-2</v>
      </c>
    </row>
    <row r="41" spans="1:7" x14ac:dyDescent="0.25">
      <c r="A41" s="3">
        <v>15</v>
      </c>
      <c r="B41" s="3">
        <v>-9.9583666273285899E-3</v>
      </c>
      <c r="C41" s="3">
        <v>3.5875563603852273E-5</v>
      </c>
      <c r="D41" s="3">
        <v>1.9081593529984818E-3</v>
      </c>
      <c r="F41" s="3">
        <v>2.074391988555079</v>
      </c>
      <c r="G41" s="3">
        <v>-5.1118592636825839E-2</v>
      </c>
    </row>
    <row r="42" spans="1:7" x14ac:dyDescent="0.25">
      <c r="A42" s="3">
        <v>16</v>
      </c>
      <c r="B42" s="3">
        <v>-8.9373675402225298E-3</v>
      </c>
      <c r="C42" s="3">
        <v>-2.0248532627402928E-2</v>
      </c>
      <c r="D42" s="3">
        <v>-1.0769845275218193</v>
      </c>
      <c r="F42" s="3">
        <v>2.2174535050071533</v>
      </c>
      <c r="G42" s="3">
        <v>-4.9668529765822415E-2</v>
      </c>
    </row>
    <row r="43" spans="1:7" x14ac:dyDescent="0.25">
      <c r="A43" s="3">
        <v>17</v>
      </c>
      <c r="B43" s="3">
        <v>-8.860500262118251E-3</v>
      </c>
      <c r="C43" s="3">
        <v>-5.4109425807531628E-3</v>
      </c>
      <c r="D43" s="3">
        <v>-0.28779870354129328</v>
      </c>
      <c r="F43" s="3">
        <v>2.3605150214592276</v>
      </c>
      <c r="G43" s="3">
        <v>-4.9514546503676087E-2</v>
      </c>
    </row>
    <row r="44" spans="1:7" x14ac:dyDescent="0.25">
      <c r="A44" s="3">
        <v>18</v>
      </c>
      <c r="B44" s="3">
        <v>-7.9012157352824439E-3</v>
      </c>
      <c r="C44" s="3">
        <v>-2.3863552460602823E-2</v>
      </c>
      <c r="D44" s="3">
        <v>-1.2692611975740409</v>
      </c>
      <c r="F44" s="3">
        <v>2.503576537911302</v>
      </c>
      <c r="G44" s="3">
        <v>-4.8067839610622325E-2</v>
      </c>
    </row>
    <row r="45" spans="1:7" x14ac:dyDescent="0.25">
      <c r="A45" s="3">
        <v>19</v>
      </c>
      <c r="B45" s="3">
        <v>-9.7865000089059316E-3</v>
      </c>
      <c r="C45" s="3">
        <v>-2.8660331751778369E-2</v>
      </c>
      <c r="D45" s="3">
        <v>-1.5243936149987865</v>
      </c>
      <c r="F45" s="3">
        <v>2.6466380543633763</v>
      </c>
      <c r="G45" s="3">
        <v>-4.6714540326869933E-2</v>
      </c>
    </row>
    <row r="46" spans="1:7" x14ac:dyDescent="0.25">
      <c r="A46" s="3">
        <v>20</v>
      </c>
      <c r="B46" s="3">
        <v>-7.2485756548274216E-3</v>
      </c>
      <c r="C46" s="3">
        <v>-2.4332873111053588E-2</v>
      </c>
      <c r="D46" s="3">
        <v>-1.2942235535275735</v>
      </c>
      <c r="F46" s="3">
        <v>2.7896995708154511</v>
      </c>
      <c r="G46" s="3">
        <v>-4.6172356676333987E-2</v>
      </c>
    </row>
    <row r="47" spans="1:7" x14ac:dyDescent="0.25">
      <c r="A47" s="3">
        <v>21</v>
      </c>
      <c r="B47" s="3">
        <v>0</v>
      </c>
      <c r="C47" s="3">
        <v>0</v>
      </c>
      <c r="D47" s="3">
        <v>0</v>
      </c>
      <c r="F47" s="3">
        <v>2.9327610872675254</v>
      </c>
      <c r="G47" s="3">
        <v>-4.541305829098756E-2</v>
      </c>
    </row>
    <row r="48" spans="1:7" x14ac:dyDescent="0.25">
      <c r="A48" s="3">
        <v>22</v>
      </c>
      <c r="B48" s="3">
        <v>-9.8466021483572825E-3</v>
      </c>
      <c r="C48" s="3">
        <v>1.7243250423083473E-2</v>
      </c>
      <c r="D48" s="3">
        <v>0.91713875032666214</v>
      </c>
      <c r="F48" s="3">
        <v>3.0758226037195997</v>
      </c>
      <c r="G48" s="3">
        <v>-4.4656664650249214E-2</v>
      </c>
    </row>
    <row r="49" spans="1:7" x14ac:dyDescent="0.25">
      <c r="A49" s="3">
        <v>23</v>
      </c>
      <c r="B49" s="3">
        <v>-9.255525456470997E-3</v>
      </c>
      <c r="C49" s="3">
        <v>-1.2780733755468281E-2</v>
      </c>
      <c r="D49" s="3">
        <v>-0.67978518534163157</v>
      </c>
      <c r="F49" s="3">
        <v>3.218884120171674</v>
      </c>
      <c r="G49" s="3">
        <v>-4.3353873185006817E-2</v>
      </c>
    </row>
    <row r="50" spans="1:7" x14ac:dyDescent="0.25">
      <c r="A50" s="3">
        <v>24</v>
      </c>
      <c r="B50" s="3">
        <v>-8.9226968289865156E-3</v>
      </c>
      <c r="C50" s="3">
        <v>-1.6459447685162148E-2</v>
      </c>
      <c r="D50" s="3">
        <v>-0.87544963453226121</v>
      </c>
      <c r="F50" s="3">
        <v>3.3619456366237483</v>
      </c>
      <c r="G50" s="3">
        <v>-4.3277700135980521E-2</v>
      </c>
    </row>
    <row r="51" spans="1:7" x14ac:dyDescent="0.25">
      <c r="A51" s="3">
        <v>25</v>
      </c>
      <c r="B51" s="3">
        <v>-9.8123137449754056E-3</v>
      </c>
      <c r="C51" s="3">
        <v>-4.3900544726797101E-2</v>
      </c>
      <c r="D51" s="3">
        <v>-2.3349942581298162</v>
      </c>
      <c r="F51" s="3">
        <v>3.5050071530758227</v>
      </c>
      <c r="G51" s="3">
        <v>-4.2101980784173099E-2</v>
      </c>
    </row>
    <row r="52" spans="1:7" x14ac:dyDescent="0.25">
      <c r="A52" s="3">
        <v>26</v>
      </c>
      <c r="B52" s="3">
        <v>-1.0087139941903234E-2</v>
      </c>
      <c r="C52" s="3">
        <v>3.4456243253683488E-2</v>
      </c>
      <c r="D52" s="3">
        <v>1.8326681514948255</v>
      </c>
      <c r="F52" s="3">
        <v>3.6480686695278974</v>
      </c>
      <c r="G52" s="3">
        <v>-4.2050442754266698E-2</v>
      </c>
    </row>
    <row r="53" spans="1:7" x14ac:dyDescent="0.25">
      <c r="A53" s="3">
        <v>27</v>
      </c>
      <c r="B53" s="3">
        <v>-8.1860028102426017E-3</v>
      </c>
      <c r="C53" s="3">
        <v>-2.4305315979685251E-2</v>
      </c>
      <c r="D53" s="3">
        <v>-1.2927578372382647</v>
      </c>
      <c r="F53" s="3">
        <v>3.7911301859799718</v>
      </c>
      <c r="G53" s="3">
        <v>-4.1104771947793779E-2</v>
      </c>
    </row>
    <row r="54" spans="1:7" x14ac:dyDescent="0.25">
      <c r="A54" s="3">
        <v>28</v>
      </c>
      <c r="B54" s="3">
        <v>0</v>
      </c>
      <c r="C54" s="3">
        <v>0</v>
      </c>
      <c r="D54" s="3">
        <v>0</v>
      </c>
      <c r="F54" s="3">
        <v>3.9341917024320461</v>
      </c>
      <c r="G54" s="3">
        <v>-4.1013626358533457E-2</v>
      </c>
    </row>
    <row r="55" spans="1:7" x14ac:dyDescent="0.25">
      <c r="A55" s="3">
        <v>29</v>
      </c>
      <c r="B55" s="3">
        <v>-7.6165783400690065E-3</v>
      </c>
      <c r="C55" s="3">
        <v>3.7250664643602859E-3</v>
      </c>
      <c r="D55" s="3">
        <v>0.19812986056466622</v>
      </c>
      <c r="F55" s="3">
        <v>4.0772532188841213</v>
      </c>
      <c r="G55" s="3">
        <v>-4.0777152219054764E-2</v>
      </c>
    </row>
    <row r="56" spans="1:7" x14ac:dyDescent="0.25">
      <c r="A56" s="3">
        <v>30</v>
      </c>
      <c r="B56" s="3">
        <v>-7.4254894287606081E-3</v>
      </c>
      <c r="C56" s="3">
        <v>-2.7667025127450706E-3</v>
      </c>
      <c r="D56" s="3">
        <v>-0.14715613488207394</v>
      </c>
      <c r="F56" s="3">
        <v>4.2203147353361956</v>
      </c>
      <c r="G56" s="3">
        <v>-4.041346921849788E-2</v>
      </c>
    </row>
    <row r="57" spans="1:7" x14ac:dyDescent="0.25">
      <c r="A57" s="3">
        <v>31</v>
      </c>
      <c r="B57" s="3">
        <v>-6.9688990694215802E-3</v>
      </c>
      <c r="C57" s="3">
        <v>4.010694011773697E-3</v>
      </c>
      <c r="D57" s="3">
        <v>0.21332189718572697</v>
      </c>
      <c r="F57" s="3">
        <v>4.3633762517882699</v>
      </c>
      <c r="G57" s="3">
        <v>-3.9562886993047643E-2</v>
      </c>
    </row>
    <row r="58" spans="1:7" x14ac:dyDescent="0.25">
      <c r="A58" s="3">
        <v>32</v>
      </c>
      <c r="B58" s="3">
        <v>-7.8003064471994458E-3</v>
      </c>
      <c r="C58" s="3">
        <v>3.8871527521062675E-2</v>
      </c>
      <c r="D58" s="3">
        <v>2.0675095065736895</v>
      </c>
      <c r="F58" s="3">
        <v>4.5064377682403443</v>
      </c>
      <c r="G58" s="3">
        <v>-3.9278897006028282E-2</v>
      </c>
    </row>
    <row r="59" spans="1:7" x14ac:dyDescent="0.25">
      <c r="A59" s="3">
        <v>33</v>
      </c>
      <c r="B59" s="3">
        <v>-8.851794586641322E-3</v>
      </c>
      <c r="C59" s="3">
        <v>-7.5695459372986107E-3</v>
      </c>
      <c r="D59" s="3">
        <v>-0.40261109310229864</v>
      </c>
      <c r="F59" s="3">
        <v>4.6494992846924186</v>
      </c>
      <c r="G59" s="3">
        <v>-3.8818295319865005E-2</v>
      </c>
    </row>
    <row r="60" spans="1:7" x14ac:dyDescent="0.25">
      <c r="A60" s="3">
        <v>34</v>
      </c>
      <c r="B60" s="3">
        <v>-6.3588393345868034E-3</v>
      </c>
      <c r="C60" s="3">
        <v>-1.0367640530053662E-2</v>
      </c>
      <c r="D60" s="3">
        <v>-0.55143691857774035</v>
      </c>
      <c r="F60" s="3">
        <v>4.7925608011444929</v>
      </c>
      <c r="G60" s="3">
        <v>-3.875444210033685E-2</v>
      </c>
    </row>
    <row r="61" spans="1:7" x14ac:dyDescent="0.25">
      <c r="A61" s="3">
        <v>35</v>
      </c>
      <c r="B61" s="3">
        <v>0</v>
      </c>
      <c r="C61" s="3">
        <v>0</v>
      </c>
      <c r="D61" s="3">
        <v>0</v>
      </c>
      <c r="F61" s="3">
        <v>4.9356223175965672</v>
      </c>
      <c r="G61" s="3">
        <v>-3.848046383847295E-2</v>
      </c>
    </row>
    <row r="62" spans="1:7" x14ac:dyDescent="0.25">
      <c r="A62" s="3">
        <v>36</v>
      </c>
      <c r="B62" s="3">
        <v>-5.9691814729715964E-3</v>
      </c>
      <c r="C62" s="3">
        <v>-3.0818940451012029E-2</v>
      </c>
      <c r="D62" s="3">
        <v>-1.6392062887281633</v>
      </c>
      <c r="F62" s="3">
        <v>5.0786838340486415</v>
      </c>
      <c r="G62" s="3">
        <v>-3.8446831760684301E-2</v>
      </c>
    </row>
    <row r="63" spans="1:7" x14ac:dyDescent="0.25">
      <c r="A63" s="3">
        <v>37</v>
      </c>
      <c r="B63" s="3">
        <v>-7.5786991717126679E-3</v>
      </c>
      <c r="C63" s="3">
        <v>-1.4868322424623147E-2</v>
      </c>
      <c r="D63" s="3">
        <v>-0.79082042616036463</v>
      </c>
      <c r="F63" s="3">
        <v>5.2217453505007159</v>
      </c>
      <c r="G63" s="3">
        <v>-3.8001649450912202E-2</v>
      </c>
    </row>
    <row r="64" spans="1:7" x14ac:dyDescent="0.25">
      <c r="A64" s="3">
        <v>38</v>
      </c>
      <c r="B64" s="3">
        <v>-7.2310653891413546E-3</v>
      </c>
      <c r="C64" s="3">
        <v>2.4711424729022727E-2</v>
      </c>
      <c r="D64" s="3">
        <v>1.3143580611940386</v>
      </c>
      <c r="F64" s="3">
        <v>5.3648068669527902</v>
      </c>
      <c r="G64" s="3">
        <v>-3.7872728293749373E-2</v>
      </c>
    </row>
    <row r="65" spans="1:7" x14ac:dyDescent="0.25">
      <c r="A65" s="3">
        <v>39</v>
      </c>
      <c r="B65" s="3">
        <v>-6.872631864647114E-3</v>
      </c>
      <c r="C65" s="3">
        <v>-1.5192650090495863E-2</v>
      </c>
      <c r="D65" s="3">
        <v>-0.80807085533563583</v>
      </c>
      <c r="F65" s="3">
        <v>5.5078683834048654</v>
      </c>
      <c r="G65" s="3">
        <v>-3.7102551701149754E-2</v>
      </c>
    </row>
    <row r="66" spans="1:7" x14ac:dyDescent="0.25">
      <c r="A66" s="3">
        <v>40</v>
      </c>
      <c r="B66" s="3">
        <v>-8.8005651119779666E-3</v>
      </c>
      <c r="C66" s="3">
        <v>-0.10080415872699666</v>
      </c>
      <c r="D66" s="3">
        <v>-5.3615993443349801</v>
      </c>
      <c r="F66" s="3">
        <v>5.6509298998569397</v>
      </c>
      <c r="G66" s="3">
        <v>-3.6788121923983626E-2</v>
      </c>
    </row>
    <row r="67" spans="1:7" x14ac:dyDescent="0.25">
      <c r="A67" s="3">
        <v>41</v>
      </c>
      <c r="B67" s="3">
        <v>-7.6900381044828535E-3</v>
      </c>
      <c r="C67" s="3">
        <v>1.1492973789484145E-2</v>
      </c>
      <c r="D67" s="3">
        <v>0.61129145376870719</v>
      </c>
      <c r="F67" s="3">
        <v>5.793991416309014</v>
      </c>
      <c r="G67" s="3">
        <v>-3.6697937046112045E-2</v>
      </c>
    </row>
    <row r="68" spans="1:7" x14ac:dyDescent="0.25">
      <c r="A68" s="3">
        <v>42</v>
      </c>
      <c r="B68" s="3">
        <v>0</v>
      </c>
      <c r="C68" s="3">
        <v>0</v>
      </c>
      <c r="D68" s="3">
        <v>0</v>
      </c>
      <c r="F68" s="3">
        <v>5.9370529327610884</v>
      </c>
      <c r="G68" s="3">
        <v>-3.6454448393371641E-2</v>
      </c>
    </row>
    <row r="69" spans="1:7" x14ac:dyDescent="0.25">
      <c r="A69" s="3">
        <v>43</v>
      </c>
      <c r="B69" s="3">
        <v>-6.3297807674485606E-3</v>
      </c>
      <c r="C69" s="3">
        <v>-1.0290566388056518E-2</v>
      </c>
      <c r="D69" s="3">
        <v>-0.54733747789577181</v>
      </c>
      <c r="F69" s="3">
        <v>6.0801144492131627</v>
      </c>
      <c r="G69" s="3">
        <v>-3.6008908026936959E-2</v>
      </c>
    </row>
    <row r="70" spans="1:7" x14ac:dyDescent="0.25">
      <c r="A70" s="3">
        <v>44</v>
      </c>
      <c r="B70" s="3">
        <v>-1.0317084492013715E-2</v>
      </c>
      <c r="C70" s="3">
        <v>4.8695083765853738E-3</v>
      </c>
      <c r="D70" s="3">
        <v>0.25900075204081513</v>
      </c>
      <c r="F70" s="3">
        <v>6.223175965665237</v>
      </c>
      <c r="G70" s="3">
        <v>-3.5780568126183465E-2</v>
      </c>
    </row>
    <row r="71" spans="1:7" x14ac:dyDescent="0.25">
      <c r="A71" s="3">
        <v>45</v>
      </c>
      <c r="B71" s="3">
        <v>-8.1499992907444318E-3</v>
      </c>
      <c r="C71" s="3">
        <v>-5.5029951960337536E-3</v>
      </c>
      <c r="D71" s="3">
        <v>-0.29269482338362429</v>
      </c>
      <c r="F71" s="3">
        <v>6.3662374821173113</v>
      </c>
      <c r="G71" s="3">
        <v>-3.5733528465440083E-2</v>
      </c>
    </row>
    <row r="72" spans="1:7" x14ac:dyDescent="0.25">
      <c r="A72" s="3">
        <v>46</v>
      </c>
      <c r="B72" s="3">
        <v>-6.9437001920560123E-3</v>
      </c>
      <c r="C72" s="3">
        <v>-1.0190376138853789E-2</v>
      </c>
      <c r="D72" s="3">
        <v>-0.54200853134021421</v>
      </c>
      <c r="F72" s="3">
        <v>6.5092989985693857</v>
      </c>
      <c r="G72" s="3">
        <v>-3.5614941462346388E-2</v>
      </c>
    </row>
    <row r="73" spans="1:7" x14ac:dyDescent="0.25">
      <c r="A73" s="3">
        <v>47</v>
      </c>
      <c r="B73" s="3">
        <v>-7.9929857155783025E-3</v>
      </c>
      <c r="C73" s="3">
        <v>4.6994727272921255E-4</v>
      </c>
      <c r="D73" s="3">
        <v>2.499568491177892E-2</v>
      </c>
      <c r="F73" s="3">
        <v>6.65236051502146</v>
      </c>
      <c r="G73" s="3">
        <v>-3.5478262585806504E-2</v>
      </c>
    </row>
    <row r="74" spans="1:7" x14ac:dyDescent="0.25">
      <c r="A74" s="3">
        <v>48</v>
      </c>
      <c r="B74" s="3">
        <v>-8.3522621722983571E-3</v>
      </c>
      <c r="C74" s="3">
        <v>1.0901879778627666E-2</v>
      </c>
      <c r="D74" s="3">
        <v>0.57985218279942641</v>
      </c>
      <c r="F74" s="3">
        <v>6.7954220314735343</v>
      </c>
      <c r="G74" s="3">
        <v>-3.5452574606226875E-2</v>
      </c>
    </row>
    <row r="75" spans="1:7" x14ac:dyDescent="0.25">
      <c r="A75" s="3">
        <v>49</v>
      </c>
      <c r="B75" s="3">
        <v>0</v>
      </c>
      <c r="C75" s="3">
        <v>0</v>
      </c>
      <c r="D75" s="3">
        <v>0</v>
      </c>
      <c r="F75" s="3">
        <v>6.9384835479256086</v>
      </c>
      <c r="G75" s="3">
        <v>-3.518476075480699E-2</v>
      </c>
    </row>
    <row r="76" spans="1:7" x14ac:dyDescent="0.25">
      <c r="A76" s="3">
        <v>50</v>
      </c>
      <c r="B76" s="3">
        <v>-6.8385220220383517E-3</v>
      </c>
      <c r="C76" s="3">
        <v>-4.7071142546301608E-3</v>
      </c>
      <c r="D76" s="3">
        <v>-0.25036328877744934</v>
      </c>
      <c r="F76" s="3">
        <v>7.0815450643776838</v>
      </c>
      <c r="G76" s="3">
        <v>-3.4979617599542427E-2</v>
      </c>
    </row>
    <row r="77" spans="1:7" x14ac:dyDescent="0.25">
      <c r="A77" s="3">
        <v>51</v>
      </c>
      <c r="B77" s="3">
        <v>-8.3466992151267575E-3</v>
      </c>
      <c r="C77" s="3">
        <v>1.8979702603495501E-2</v>
      </c>
      <c r="D77" s="3">
        <v>1.009497646919217</v>
      </c>
      <c r="F77" s="3">
        <v>7.2246065808297582</v>
      </c>
      <c r="G77" s="3">
        <v>-3.4500809410021357E-2</v>
      </c>
    </row>
    <row r="78" spans="1:7" x14ac:dyDescent="0.25">
      <c r="A78" s="3">
        <v>52</v>
      </c>
      <c r="B78" s="3">
        <v>-8.8916714145792792E-3</v>
      </c>
      <c r="C78" s="3">
        <v>-1.0030137839499404E-2</v>
      </c>
      <c r="D78" s="3">
        <v>-0.53348573256280885</v>
      </c>
      <c r="F78" s="3">
        <v>7.3676680972818325</v>
      </c>
      <c r="G78" s="3">
        <v>-3.4443297329860643E-2</v>
      </c>
    </row>
    <row r="79" spans="1:7" x14ac:dyDescent="0.25">
      <c r="A79" s="3">
        <v>53</v>
      </c>
      <c r="B79" s="3">
        <v>-7.803425918236454E-3</v>
      </c>
      <c r="C79" s="3">
        <v>-8.9108428200074252E-3</v>
      </c>
      <c r="D79" s="3">
        <v>-0.47395236093993354</v>
      </c>
      <c r="F79" s="3">
        <v>7.5107296137339068</v>
      </c>
      <c r="G79" s="3">
        <v>-3.4409101362883096E-2</v>
      </c>
    </row>
    <row r="80" spans="1:7" x14ac:dyDescent="0.25">
      <c r="A80" s="3">
        <v>54</v>
      </c>
      <c r="B80" s="3">
        <v>-8.8578992127289549E-3</v>
      </c>
      <c r="C80" s="3">
        <v>-1.1819259021975271E-3</v>
      </c>
      <c r="D80" s="3">
        <v>-6.2864600253616884E-2</v>
      </c>
      <c r="F80" s="3">
        <v>7.6537911301859811</v>
      </c>
      <c r="G80" s="3">
        <v>-3.4166544218564396E-2</v>
      </c>
    </row>
    <row r="81" spans="1:7" x14ac:dyDescent="0.25">
      <c r="A81" s="3">
        <v>55</v>
      </c>
      <c r="B81" s="3">
        <v>-7.6255745482248886E-3</v>
      </c>
      <c r="C81" s="3">
        <v>1.1019061937281763E-2</v>
      </c>
      <c r="D81" s="3">
        <v>0.58608489971251654</v>
      </c>
      <c r="F81" s="3">
        <v>7.7968526466380554</v>
      </c>
      <c r="G81" s="3">
        <v>-3.4128784352498928E-2</v>
      </c>
    </row>
    <row r="82" spans="1:7" x14ac:dyDescent="0.25">
      <c r="A82" s="3">
        <v>56</v>
      </c>
      <c r="B82" s="3">
        <v>0</v>
      </c>
      <c r="C82" s="3">
        <v>0</v>
      </c>
      <c r="D82" s="3">
        <v>0</v>
      </c>
      <c r="F82" s="3">
        <v>7.9399141630901298</v>
      </c>
      <c r="G82" s="3">
        <v>-3.3931284523973156E-2</v>
      </c>
    </row>
    <row r="83" spans="1:7" x14ac:dyDescent="0.25">
      <c r="A83" s="3">
        <v>57</v>
      </c>
      <c r="B83" s="3">
        <v>-4.7707246338749825E-3</v>
      </c>
      <c r="C83" s="3">
        <v>-1.633910603790012E-2</v>
      </c>
      <c r="D83" s="3">
        <v>-0.86904886986932983</v>
      </c>
      <c r="F83" s="3">
        <v>8.082975679542205</v>
      </c>
      <c r="G83" s="3">
        <v>-3.3713624195451042E-2</v>
      </c>
    </row>
    <row r="84" spans="1:7" x14ac:dyDescent="0.25">
      <c r="A84" s="3">
        <v>58</v>
      </c>
      <c r="B84" s="3">
        <v>-4.2598995724334584E-3</v>
      </c>
      <c r="C84" s="3">
        <v>2.4941674061857207E-2</v>
      </c>
      <c r="D84" s="3">
        <v>1.3266046260932336</v>
      </c>
      <c r="F84" s="3">
        <v>8.2260371959942784</v>
      </c>
      <c r="G84" s="3">
        <v>-3.3365060398301741E-2</v>
      </c>
    </row>
    <row r="85" spans="1:7" x14ac:dyDescent="0.25">
      <c r="A85" s="3">
        <v>59</v>
      </c>
      <c r="B85" s="3">
        <v>-5.9906054895341367E-3</v>
      </c>
      <c r="C85" s="3">
        <v>-2.3780462902856882E-2</v>
      </c>
      <c r="D85" s="3">
        <v>-1.2648418073032661</v>
      </c>
      <c r="F85" s="3">
        <v>8.3690987124463536</v>
      </c>
      <c r="G85" s="3">
        <v>-3.3303089567002536E-2</v>
      </c>
    </row>
    <row r="86" spans="1:7" x14ac:dyDescent="0.25">
      <c r="A86" s="3">
        <v>60</v>
      </c>
      <c r="B86" s="3">
        <v>-6.8586988324640195E-3</v>
      </c>
      <c r="C86" s="3">
        <v>-5.3024459717691201E-2</v>
      </c>
      <c r="D86" s="3">
        <v>-2.8202795603506341</v>
      </c>
      <c r="F86" s="3">
        <v>8.5121602288984271</v>
      </c>
      <c r="G86" s="3">
        <v>-3.3239794657582894E-2</v>
      </c>
    </row>
    <row r="87" spans="1:7" x14ac:dyDescent="0.25">
      <c r="A87" s="3">
        <v>61</v>
      </c>
      <c r="B87" s="3">
        <v>-5.7660281323983426E-3</v>
      </c>
      <c r="C87" s="3">
        <v>9.0213014600830296E-3</v>
      </c>
      <c r="D87" s="3">
        <v>0.47982746549598088</v>
      </c>
      <c r="F87" s="3">
        <v>8.6552217453505023</v>
      </c>
      <c r="G87" s="3">
        <v>-3.284901749160965E-2</v>
      </c>
    </row>
    <row r="88" spans="1:7" x14ac:dyDescent="0.25">
      <c r="A88" s="3">
        <v>62</v>
      </c>
      <c r="B88" s="3">
        <v>-3.3032666401242917E-3</v>
      </c>
      <c r="C88" s="3">
        <v>1.4429045972368888E-2</v>
      </c>
      <c r="D88" s="3">
        <v>0.76745606929125199</v>
      </c>
      <c r="F88" s="3">
        <v>8.7982832618025757</v>
      </c>
      <c r="G88" s="3">
        <v>-3.249131878992785E-2</v>
      </c>
    </row>
    <row r="89" spans="1:7" x14ac:dyDescent="0.25">
      <c r="A89" s="3">
        <v>63</v>
      </c>
      <c r="B89" s="3">
        <v>0</v>
      </c>
      <c r="C89" s="3">
        <v>0</v>
      </c>
      <c r="D89" s="3">
        <v>0</v>
      </c>
      <c r="F89" s="3">
        <v>8.9413447782546509</v>
      </c>
      <c r="G89" s="3">
        <v>-3.2325858905252851E-2</v>
      </c>
    </row>
    <row r="90" spans="1:7" x14ac:dyDescent="0.25">
      <c r="A90" s="3">
        <v>64</v>
      </c>
      <c r="B90" s="3">
        <v>-5.6135750122001003E-3</v>
      </c>
      <c r="C90" s="3">
        <v>-2.0228783640510891E-2</v>
      </c>
      <c r="D90" s="3">
        <v>-1.0759341129703881</v>
      </c>
      <c r="F90" s="3">
        <v>9.0844062947067243</v>
      </c>
      <c r="G90" s="3">
        <v>-3.1860233221615929E-2</v>
      </c>
    </row>
    <row r="91" spans="1:7" x14ac:dyDescent="0.25">
      <c r="A91" s="3">
        <v>65</v>
      </c>
      <c r="B91" s="3">
        <v>-4.3492071372177431E-3</v>
      </c>
      <c r="C91" s="3">
        <v>3.5218984463231955E-2</v>
      </c>
      <c r="D91" s="3">
        <v>1.8732370409201891</v>
      </c>
      <c r="F91" s="3">
        <v>9.2274678111587995</v>
      </c>
      <c r="G91" s="3">
        <v>-3.1796392389900174E-2</v>
      </c>
    </row>
    <row r="92" spans="1:7" x14ac:dyDescent="0.25">
      <c r="A92" s="3">
        <v>66</v>
      </c>
      <c r="B92" s="3">
        <v>-3.838140310273342E-3</v>
      </c>
      <c r="C92" s="3">
        <v>-5.3032134306251911E-3</v>
      </c>
      <c r="D92" s="3">
        <v>-0.28206877584797074</v>
      </c>
      <c r="F92" s="3">
        <v>9.3705293276108748</v>
      </c>
      <c r="G92" s="3">
        <v>-3.1787870805741143E-2</v>
      </c>
    </row>
    <row r="93" spans="1:7" x14ac:dyDescent="0.25">
      <c r="A93" s="3">
        <v>67</v>
      </c>
      <c r="B93" s="3">
        <v>-5.4768314095865831E-3</v>
      </c>
      <c r="C93" s="3">
        <v>6.3555139671623677E-3</v>
      </c>
      <c r="D93" s="3">
        <v>0.33803882646880956</v>
      </c>
      <c r="F93" s="3">
        <v>9.5135908440629482</v>
      </c>
      <c r="G93" s="3">
        <v>-3.1784179451848527E-2</v>
      </c>
    </row>
    <row r="94" spans="1:7" x14ac:dyDescent="0.25">
      <c r="A94" s="3">
        <v>68</v>
      </c>
      <c r="B94" s="3">
        <v>-3.4623763587010095E-3</v>
      </c>
      <c r="C94" s="3">
        <v>-3.3235560687411035E-2</v>
      </c>
      <c r="D94" s="3">
        <v>-1.7677421511232285</v>
      </c>
      <c r="F94" s="3">
        <v>9.6566523605150234</v>
      </c>
      <c r="G94" s="3">
        <v>-3.1764768195885265E-2</v>
      </c>
    </row>
    <row r="95" spans="1:7" x14ac:dyDescent="0.25">
      <c r="A95" s="3">
        <v>69</v>
      </c>
      <c r="B95" s="3">
        <v>-2.684786275555801E-3</v>
      </c>
      <c r="C95" s="3">
        <v>-1.9606786459025125E-3</v>
      </c>
      <c r="D95" s="3">
        <v>-0.10428511556544698</v>
      </c>
      <c r="F95" s="3">
        <v>9.7997138769670968</v>
      </c>
      <c r="G95" s="3">
        <v>-3.1702160936060118E-2</v>
      </c>
    </row>
    <row r="96" spans="1:7" x14ac:dyDescent="0.25">
      <c r="A96" s="3">
        <v>70</v>
      </c>
      <c r="B96" s="3">
        <v>0</v>
      </c>
      <c r="C96" s="3">
        <v>0</v>
      </c>
      <c r="D96" s="3">
        <v>0</v>
      </c>
      <c r="F96" s="3">
        <v>9.942775393419172</v>
      </c>
      <c r="G96" s="3">
        <v>-3.1581448765881009E-2</v>
      </c>
    </row>
    <row r="97" spans="1:7" x14ac:dyDescent="0.25">
      <c r="A97" s="3">
        <v>71</v>
      </c>
      <c r="B97" s="3">
        <v>-7.2802906060644721E-3</v>
      </c>
      <c r="C97" s="3">
        <v>-1.1821586751830673E-2</v>
      </c>
      <c r="D97" s="3">
        <v>-0.62876981047250913</v>
      </c>
      <c r="F97" s="3">
        <v>10.085836909871245</v>
      </c>
      <c r="G97" s="3">
        <v>-3.1503356329342015E-2</v>
      </c>
    </row>
    <row r="98" spans="1:7" x14ac:dyDescent="0.25">
      <c r="A98" s="3">
        <v>72</v>
      </c>
      <c r="B98" s="3">
        <v>-5.7766046322248179E-3</v>
      </c>
      <c r="C98" s="3">
        <v>3.5354984488585395E-3</v>
      </c>
      <c r="D98" s="3">
        <v>0.18804706477075772</v>
      </c>
      <c r="F98" s="3">
        <v>10.228898426323321</v>
      </c>
      <c r="G98" s="3">
        <v>-3.1439823279595089E-2</v>
      </c>
    </row>
    <row r="99" spans="1:7" x14ac:dyDescent="0.25">
      <c r="A99" s="3">
        <v>73</v>
      </c>
      <c r="B99" s="3">
        <v>-5.475147237782918E-3</v>
      </c>
      <c r="C99" s="3">
        <v>-1.3738218000951572E-2</v>
      </c>
      <c r="D99" s="3">
        <v>-0.73071212097230842</v>
      </c>
      <c r="F99" s="3">
        <v>10.371959942775394</v>
      </c>
      <c r="G99" s="3">
        <v>-3.1426865995912934E-2</v>
      </c>
    </row>
    <row r="100" spans="1:7" x14ac:dyDescent="0.25">
      <c r="A100" s="3">
        <v>74</v>
      </c>
      <c r="B100" s="3">
        <v>-8.685695164922607E-3</v>
      </c>
      <c r="C100" s="3">
        <v>-5.1295341922644386E-2</v>
      </c>
      <c r="D100" s="3">
        <v>-2.728310767065937</v>
      </c>
      <c r="F100" s="3">
        <v>10.515021459227469</v>
      </c>
      <c r="G100" s="3">
        <v>-3.1155246569580627E-2</v>
      </c>
    </row>
    <row r="101" spans="1:7" x14ac:dyDescent="0.25">
      <c r="A101" s="3">
        <v>75</v>
      </c>
      <c r="B101" s="3">
        <v>-5.5372797550345097E-3</v>
      </c>
      <c r="C101" s="3">
        <v>-4.2530559855587818E-2</v>
      </c>
      <c r="D101" s="3">
        <v>-2.2621271256624196</v>
      </c>
      <c r="F101" s="3">
        <v>10.658082975679543</v>
      </c>
      <c r="G101" s="3">
        <v>-3.0088933119824711E-2</v>
      </c>
    </row>
    <row r="102" spans="1:7" x14ac:dyDescent="0.25">
      <c r="A102" s="3">
        <v>76</v>
      </c>
      <c r="B102" s="3">
        <v>-5.1434308895144101E-3</v>
      </c>
      <c r="C102" s="3">
        <v>-1.5750145986469E-2</v>
      </c>
      <c r="D102" s="3">
        <v>-0.83772310052141408</v>
      </c>
      <c r="F102" s="3">
        <v>10.801144492131618</v>
      </c>
      <c r="G102" s="3">
        <v>-3.0064625923274177E-2</v>
      </c>
    </row>
    <row r="103" spans="1:7" x14ac:dyDescent="0.25">
      <c r="A103" s="3">
        <v>77</v>
      </c>
      <c r="B103" s="3">
        <v>0</v>
      </c>
      <c r="C103" s="3">
        <v>0</v>
      </c>
      <c r="D103" s="3">
        <v>0</v>
      </c>
      <c r="F103" s="3">
        <v>10.944206008583693</v>
      </c>
      <c r="G103" s="3">
        <v>-3.004618277181817E-2</v>
      </c>
    </row>
    <row r="104" spans="1:7" x14ac:dyDescent="0.25">
      <c r="A104" s="3">
        <v>78</v>
      </c>
      <c r="B104" s="3">
        <v>-6.9152746517079956E-3</v>
      </c>
      <c r="C104" s="3">
        <v>2.3687899749861036E-2</v>
      </c>
      <c r="D104" s="3">
        <v>1.2599185328403923</v>
      </c>
      <c r="F104" s="3">
        <v>11.087267525035767</v>
      </c>
      <c r="G104" s="3">
        <v>-3.0014630254309345E-2</v>
      </c>
    </row>
    <row r="105" spans="1:7" x14ac:dyDescent="0.25">
      <c r="A105" s="3">
        <v>79</v>
      </c>
      <c r="B105" s="3">
        <v>-5.2849802243200884E-3</v>
      </c>
      <c r="C105" s="3">
        <v>-3.2587748069429281E-2</v>
      </c>
      <c r="D105" s="3">
        <v>-1.7332861152643357</v>
      </c>
      <c r="F105" s="3">
        <v>11.230329041487842</v>
      </c>
      <c r="G105" s="3">
        <v>-2.9771068392391017E-2</v>
      </c>
    </row>
    <row r="106" spans="1:7" x14ac:dyDescent="0.25">
      <c r="A106" s="3">
        <v>80</v>
      </c>
      <c r="B106" s="3">
        <v>-5.9365401850602914E-3</v>
      </c>
      <c r="C106" s="3">
        <v>2.068464388915504E-2</v>
      </c>
      <c r="D106" s="3">
        <v>1.1001805333671715</v>
      </c>
      <c r="F106" s="3">
        <v>11.373390557939915</v>
      </c>
      <c r="G106" s="3">
        <v>-2.9656377918261204E-2</v>
      </c>
    </row>
    <row r="107" spans="1:7" x14ac:dyDescent="0.25">
      <c r="A107" s="3">
        <v>81</v>
      </c>
      <c r="B107" s="3">
        <v>-5.9233027911106371E-3</v>
      </c>
      <c r="C107" s="3">
        <v>4.2000166763985656E-3</v>
      </c>
      <c r="D107" s="3">
        <v>0.22339164318965446</v>
      </c>
      <c r="F107" s="3">
        <v>11.51645207439199</v>
      </c>
      <c r="G107" s="3">
        <v>-2.9575525778433687E-2</v>
      </c>
    </row>
    <row r="108" spans="1:7" x14ac:dyDescent="0.25">
      <c r="A108" s="3">
        <v>82</v>
      </c>
      <c r="B108" s="3">
        <v>-7.5572540646645422E-3</v>
      </c>
      <c r="C108" s="3">
        <v>2.1602466347142288E-2</v>
      </c>
      <c r="D108" s="3">
        <v>1.1489979269261781</v>
      </c>
      <c r="F108" s="3">
        <v>11.659513590844064</v>
      </c>
      <c r="G108" s="3">
        <v>-2.9483366130070802E-2</v>
      </c>
    </row>
    <row r="109" spans="1:7" x14ac:dyDescent="0.25">
      <c r="A109" s="3">
        <v>83</v>
      </c>
      <c r="B109" s="3">
        <v>-7.2918625303065865E-3</v>
      </c>
      <c r="C109" s="3">
        <v>-2.711723883257651E-2</v>
      </c>
      <c r="D109" s="3">
        <v>-1.4423191640205562</v>
      </c>
      <c r="F109" s="3">
        <v>11.802575107296139</v>
      </c>
      <c r="G109" s="3">
        <v>-2.9481271928892872E-2</v>
      </c>
    </row>
    <row r="110" spans="1:7" x14ac:dyDescent="0.25">
      <c r="A110" s="3">
        <v>84</v>
      </c>
      <c r="B110" s="3">
        <v>0</v>
      </c>
      <c r="C110" s="3">
        <v>0</v>
      </c>
      <c r="D110" s="3">
        <v>0</v>
      </c>
      <c r="F110" s="3">
        <v>11.945636623748213</v>
      </c>
      <c r="G110" s="3">
        <v>-2.9322040856884269E-2</v>
      </c>
    </row>
    <row r="111" spans="1:7" x14ac:dyDescent="0.25">
      <c r="A111" s="3">
        <v>85</v>
      </c>
      <c r="B111" s="3">
        <v>-8.6762837948729625E-3</v>
      </c>
      <c r="C111" s="3">
        <v>-1.1020156280095641E-2</v>
      </c>
      <c r="D111" s="3">
        <v>-0.58614310591935814</v>
      </c>
      <c r="F111" s="3">
        <v>12.088698140200288</v>
      </c>
      <c r="G111" s="3">
        <v>-2.9209333943004373E-2</v>
      </c>
    </row>
    <row r="112" spans="1:7" x14ac:dyDescent="0.25">
      <c r="A112" s="3">
        <v>86</v>
      </c>
      <c r="B112" s="3">
        <v>-1.0300754598815524E-2</v>
      </c>
      <c r="C112" s="3">
        <v>1.9088990467029845E-2</v>
      </c>
      <c r="D112" s="3">
        <v>1.0153104798902894</v>
      </c>
      <c r="F112" s="3">
        <v>12.231759656652361</v>
      </c>
      <c r="G112" s="3">
        <v>-2.9185900167625459E-2</v>
      </c>
    </row>
    <row r="113" spans="1:7" x14ac:dyDescent="0.25">
      <c r="A113" s="3">
        <v>87</v>
      </c>
      <c r="B113" s="3">
        <v>-1.0751561398330391E-2</v>
      </c>
      <c r="C113" s="3">
        <v>5.5830449332144386E-3</v>
      </c>
      <c r="D113" s="3">
        <v>0.29695253084135442</v>
      </c>
      <c r="F113" s="3">
        <v>12.374821173104436</v>
      </c>
      <c r="G113" s="3">
        <v>-2.9053677507342491E-2</v>
      </c>
    </row>
    <row r="114" spans="1:7" x14ac:dyDescent="0.25">
      <c r="A114" s="3">
        <v>88</v>
      </c>
      <c r="B114" s="3">
        <v>-9.0448763628198491E-3</v>
      </c>
      <c r="C114" s="3">
        <v>-1.068952719385914E-2</v>
      </c>
      <c r="D114" s="3">
        <v>-0.56855751506308583</v>
      </c>
      <c r="F114" s="3">
        <v>12.517882689556512</v>
      </c>
      <c r="G114" s="3">
        <v>-2.8728702632978206E-2</v>
      </c>
    </row>
    <row r="115" spans="1:7" x14ac:dyDescent="0.25">
      <c r="A115" s="3">
        <v>89</v>
      </c>
      <c r="B115" s="3">
        <v>-1.0145851921843257E-2</v>
      </c>
      <c r="C115" s="3">
        <v>2.2023006532466954E-2</v>
      </c>
      <c r="D115" s="3">
        <v>1.1713657340720094</v>
      </c>
      <c r="F115" s="3">
        <v>12.660944206008585</v>
      </c>
      <c r="G115" s="3">
        <v>-2.86632661010034E-2</v>
      </c>
    </row>
    <row r="116" spans="1:7" x14ac:dyDescent="0.25">
      <c r="A116" s="3">
        <v>90</v>
      </c>
      <c r="B116" s="3">
        <v>-8.3474052995906774E-3</v>
      </c>
      <c r="C116" s="3">
        <v>-2.3092417980004411E-2</v>
      </c>
      <c r="D116" s="3">
        <v>-1.2282458845375237</v>
      </c>
      <c r="F116" s="3">
        <v>12.80400572246066</v>
      </c>
      <c r="G116" s="3">
        <v>-2.8527257478139542E-2</v>
      </c>
    </row>
    <row r="117" spans="1:7" x14ac:dyDescent="0.25">
      <c r="A117" s="3">
        <v>91</v>
      </c>
      <c r="B117" s="3">
        <v>0</v>
      </c>
      <c r="C117" s="3">
        <v>0</v>
      </c>
      <c r="D117" s="3">
        <v>0</v>
      </c>
      <c r="F117" s="3">
        <v>12.947067238912734</v>
      </c>
      <c r="G117" s="3">
        <v>-2.8272232780064521E-2</v>
      </c>
    </row>
    <row r="118" spans="1:7" x14ac:dyDescent="0.25">
      <c r="A118" s="3">
        <v>92</v>
      </c>
      <c r="B118" s="3">
        <v>-8.1016637072493253E-3</v>
      </c>
      <c r="C118" s="3">
        <v>4.7605062622923001E-3</v>
      </c>
      <c r="D118" s="3">
        <v>0.25320311757905006</v>
      </c>
      <c r="F118" s="3">
        <v>13.090128755364809</v>
      </c>
      <c r="G118" s="3">
        <v>-2.7970904788560381E-2</v>
      </c>
    </row>
    <row r="119" spans="1:7" x14ac:dyDescent="0.25">
      <c r="A119" s="3">
        <v>93</v>
      </c>
      <c r="B119" s="3">
        <v>-9.2881280332333584E-3</v>
      </c>
      <c r="C119" s="3">
        <v>2.0136781084719915E-2</v>
      </c>
      <c r="D119" s="3">
        <v>1.0710406557059713</v>
      </c>
      <c r="F119" s="3">
        <v>13.233190271816882</v>
      </c>
      <c r="G119" s="3">
        <v>-2.7503671319246026E-2</v>
      </c>
    </row>
    <row r="120" spans="1:7" x14ac:dyDescent="0.25">
      <c r="A120" s="3">
        <v>94</v>
      </c>
      <c r="B120" s="3">
        <v>-1.0870617809941491E-2</v>
      </c>
      <c r="C120" s="3">
        <v>3.3483652746349821E-3</v>
      </c>
      <c r="D120" s="3">
        <v>0.17809377398503101</v>
      </c>
      <c r="F120" s="3">
        <v>13.376251788268958</v>
      </c>
      <c r="G120" s="3">
        <v>-2.740403222276809E-2</v>
      </c>
    </row>
    <row r="121" spans="1:7" x14ac:dyDescent="0.25">
      <c r="A121" s="3">
        <v>95</v>
      </c>
      <c r="B121" s="3">
        <v>-1.0820737772276528E-2</v>
      </c>
      <c r="C121" s="3">
        <v>2.983349497442285E-4</v>
      </c>
      <c r="D121" s="3">
        <v>1.5867921434400939E-2</v>
      </c>
      <c r="F121" s="3">
        <v>13.519313304721031</v>
      </c>
      <c r="G121" s="3">
        <v>-2.7280465702133518E-2</v>
      </c>
    </row>
    <row r="122" spans="1:7" x14ac:dyDescent="0.25">
      <c r="A122" s="3">
        <v>96</v>
      </c>
      <c r="B122" s="3">
        <v>-9.5302015473903122E-3</v>
      </c>
      <c r="C122" s="3">
        <v>2.8219264624998637E-4</v>
      </c>
      <c r="D122" s="3">
        <v>1.5009340152400654E-2</v>
      </c>
      <c r="F122" s="3">
        <v>13.662374821173106</v>
      </c>
      <c r="G122" s="3">
        <v>-2.7232491001836109E-2</v>
      </c>
    </row>
    <row r="123" spans="1:7" x14ac:dyDescent="0.25">
      <c r="A123" s="3">
        <v>97</v>
      </c>
      <c r="B123" s="3">
        <v>-9.8771200785759804E-3</v>
      </c>
      <c r="C123" s="3">
        <v>1.462300347368454E-2</v>
      </c>
      <c r="D123" s="3">
        <v>0.77777233426499404</v>
      </c>
      <c r="F123" s="3">
        <v>13.80543633762518</v>
      </c>
      <c r="G123" s="3">
        <v>-2.7159994737232827E-2</v>
      </c>
    </row>
    <row r="124" spans="1:7" x14ac:dyDescent="0.25">
      <c r="A124" s="3">
        <v>98</v>
      </c>
      <c r="B124" s="3">
        <v>0</v>
      </c>
      <c r="C124" s="3">
        <v>0</v>
      </c>
      <c r="D124" s="3">
        <v>0</v>
      </c>
      <c r="F124" s="3">
        <v>13.948497854077255</v>
      </c>
      <c r="G124" s="3">
        <v>-2.7140637086649246E-2</v>
      </c>
    </row>
    <row r="125" spans="1:7" x14ac:dyDescent="0.25">
      <c r="A125" s="3">
        <v>99</v>
      </c>
      <c r="B125" s="3">
        <v>-1.6024166695185506E-3</v>
      </c>
      <c r="C125" s="3">
        <v>-6.6487296301624612E-4</v>
      </c>
      <c r="D125" s="3">
        <v>-3.5363446187059597E-2</v>
      </c>
      <c r="F125" s="3">
        <v>14.09155937052933</v>
      </c>
      <c r="G125" s="3">
        <v>-2.704013362494579E-2</v>
      </c>
    </row>
    <row r="126" spans="1:7" x14ac:dyDescent="0.25">
      <c r="A126" s="3">
        <v>100</v>
      </c>
      <c r="B126" s="3">
        <v>-7.2709580025868579E-4</v>
      </c>
      <c r="C126" s="3">
        <v>-1.229601565913277E-3</v>
      </c>
      <c r="D126" s="3">
        <v>-6.5400386579768141E-2</v>
      </c>
      <c r="F126" s="3">
        <v>14.234620886981403</v>
      </c>
      <c r="G126" s="3">
        <v>-2.6984940537942727E-2</v>
      </c>
    </row>
    <row r="127" spans="1:7" x14ac:dyDescent="0.25">
      <c r="A127" s="3">
        <v>101</v>
      </c>
      <c r="B127" s="3">
        <v>-6.8956972679335641E-4</v>
      </c>
      <c r="C127" s="3">
        <v>-2.5537272525110234E-3</v>
      </c>
      <c r="D127" s="3">
        <v>-0.13582834811165942</v>
      </c>
      <c r="F127" s="3">
        <v>14.377682403433479</v>
      </c>
      <c r="G127" s="3">
        <v>-2.6971885871342454E-2</v>
      </c>
    </row>
    <row r="128" spans="1:7" x14ac:dyDescent="0.25">
      <c r="A128" s="3">
        <v>102</v>
      </c>
      <c r="B128" s="3">
        <v>-1.2944509436980673E-3</v>
      </c>
      <c r="C128" s="3">
        <v>6.600600137948812E-3</v>
      </c>
      <c r="D128" s="3">
        <v>0.35107453718936588</v>
      </c>
      <c r="F128" s="3">
        <v>14.520743919885552</v>
      </c>
      <c r="G128" s="3">
        <v>-2.6701716373815319E-2</v>
      </c>
    </row>
    <row r="129" spans="1:7" x14ac:dyDescent="0.25">
      <c r="A129" s="3">
        <v>103</v>
      </c>
      <c r="B129" s="3">
        <v>-8.3212646958998027E-4</v>
      </c>
      <c r="C129" s="3">
        <v>-2.4670208806799676E-3</v>
      </c>
      <c r="D129" s="3">
        <v>-0.13121658573766767</v>
      </c>
      <c r="F129" s="3">
        <v>14.663805436337627</v>
      </c>
      <c r="G129" s="3">
        <v>-2.6487299664133188E-2</v>
      </c>
    </row>
    <row r="130" spans="1:7" x14ac:dyDescent="0.25">
      <c r="A130" s="3">
        <v>104</v>
      </c>
      <c r="B130" s="3">
        <v>-8.7098672226854296E-4</v>
      </c>
      <c r="C130" s="3">
        <v>-1.6246990571411697E-3</v>
      </c>
      <c r="D130" s="3">
        <v>-8.641494070796546E-2</v>
      </c>
      <c r="F130" s="3">
        <v>14.806866952789701</v>
      </c>
      <c r="G130" s="3">
        <v>-2.6452488627219505E-2</v>
      </c>
    </row>
    <row r="131" spans="1:7" x14ac:dyDescent="0.25">
      <c r="A131" s="3">
        <v>105</v>
      </c>
      <c r="B131" s="3">
        <v>0</v>
      </c>
      <c r="C131" s="3">
        <v>0</v>
      </c>
      <c r="D131" s="3">
        <v>0</v>
      </c>
      <c r="F131" s="3">
        <v>14.949928469241776</v>
      </c>
      <c r="G131" s="3">
        <v>-2.6277116982277231E-2</v>
      </c>
    </row>
    <row r="132" spans="1:7" x14ac:dyDescent="0.25">
      <c r="A132" s="3">
        <v>106</v>
      </c>
      <c r="B132" s="3">
        <v>-1.1827806645069133E-3</v>
      </c>
      <c r="C132" s="3">
        <v>1.5805662266139833E-3</v>
      </c>
      <c r="D132" s="3">
        <v>8.4067591568739525E-2</v>
      </c>
      <c r="F132" s="3">
        <v>15.092989985693849</v>
      </c>
      <c r="G132" s="3">
        <v>-2.6217637648909269E-2</v>
      </c>
    </row>
    <row r="133" spans="1:7" x14ac:dyDescent="0.25">
      <c r="A133" s="3">
        <v>107</v>
      </c>
      <c r="B133" s="3">
        <v>-9.9808681902041141E-4</v>
      </c>
      <c r="C133" s="3">
        <v>3.6967410821515212E-3</v>
      </c>
      <c r="D133" s="3">
        <v>0.19662328233816814</v>
      </c>
      <c r="F133" s="3">
        <v>15.236051502145925</v>
      </c>
      <c r="G133" s="3">
        <v>-2.5863419381277321E-2</v>
      </c>
    </row>
    <row r="134" spans="1:7" x14ac:dyDescent="0.25">
      <c r="A134" s="3">
        <v>108</v>
      </c>
      <c r="B134" s="3">
        <v>-1.478696130465227E-3</v>
      </c>
      <c r="C134" s="3">
        <v>-9.0589105608273809E-4</v>
      </c>
      <c r="D134" s="3">
        <v>-4.8182782869962651E-2</v>
      </c>
      <c r="F134" s="3">
        <v>15.379113018598</v>
      </c>
      <c r="G134" s="3">
        <v>-2.5842358652710992E-2</v>
      </c>
    </row>
    <row r="135" spans="1:7" x14ac:dyDescent="0.25">
      <c r="A135" s="3">
        <v>109</v>
      </c>
      <c r="B135" s="3">
        <v>-1.4499017688738897E-4</v>
      </c>
      <c r="C135" s="3">
        <v>-7.847992159941107E-4</v>
      </c>
      <c r="D135" s="3">
        <v>-4.1742116744452648E-2</v>
      </c>
      <c r="F135" s="3">
        <v>15.522174535050073</v>
      </c>
      <c r="G135" s="3">
        <v>-2.548167713939849E-2</v>
      </c>
    </row>
    <row r="136" spans="1:7" x14ac:dyDescent="0.25">
      <c r="A136" s="3">
        <v>110</v>
      </c>
      <c r="B136" s="3">
        <v>-8.8224312703168595E-4</v>
      </c>
      <c r="C136" s="3">
        <v>3.6014205246266864E-3</v>
      </c>
      <c r="D136" s="3">
        <v>0.19155334628413181</v>
      </c>
      <c r="F136" s="3">
        <v>15.665236051502148</v>
      </c>
      <c r="G136" s="3">
        <v>-2.5480500239702671E-2</v>
      </c>
    </row>
    <row r="137" spans="1:7" x14ac:dyDescent="0.25">
      <c r="A137" s="3">
        <v>111</v>
      </c>
      <c r="B137" s="3">
        <v>-1.4919962830276092E-3</v>
      </c>
      <c r="C137" s="3">
        <v>-8.0142315558069579E-3</v>
      </c>
      <c r="D137" s="3">
        <v>-0.42626315419520094</v>
      </c>
      <c r="F137" s="3">
        <v>15.808297567954222</v>
      </c>
      <c r="G137" s="3">
        <v>-2.5382144514148663E-2</v>
      </c>
    </row>
    <row r="138" spans="1:7" x14ac:dyDescent="0.25">
      <c r="A138" s="3">
        <v>112</v>
      </c>
      <c r="B138" s="3">
        <v>0</v>
      </c>
      <c r="C138" s="3">
        <v>0</v>
      </c>
      <c r="D138" s="3">
        <v>0</v>
      </c>
      <c r="F138" s="3">
        <v>15.951359084406297</v>
      </c>
      <c r="G138" s="3">
        <v>-2.5295566224578021E-2</v>
      </c>
    </row>
    <row r="139" spans="1:7" x14ac:dyDescent="0.25">
      <c r="A139" s="3">
        <v>113</v>
      </c>
      <c r="B139" s="3">
        <v>-1.1433574739341339E-3</v>
      </c>
      <c r="C139" s="3">
        <v>-5.290008815013578E-3</v>
      </c>
      <c r="D139" s="3">
        <v>-0.28136644511777575</v>
      </c>
      <c r="F139" s="3">
        <v>16.094420600858371</v>
      </c>
      <c r="G139" s="3">
        <v>-2.5266247115209688E-2</v>
      </c>
    </row>
    <row r="140" spans="1:7" x14ac:dyDescent="0.25">
      <c r="A140" s="3">
        <v>114</v>
      </c>
      <c r="B140" s="3">
        <v>-1.0057883484883073E-3</v>
      </c>
      <c r="C140" s="3">
        <v>-8.4087689819353217E-3</v>
      </c>
      <c r="D140" s="3">
        <v>-0.4472479194267065</v>
      </c>
      <c r="F140" s="3">
        <v>16.237482117310442</v>
      </c>
      <c r="G140" s="3">
        <v>-2.5240960960629628E-2</v>
      </c>
    </row>
    <row r="141" spans="1:7" x14ac:dyDescent="0.25">
      <c r="A141" s="3">
        <v>115</v>
      </c>
      <c r="B141" s="3">
        <v>-7.6203029383729707E-4</v>
      </c>
      <c r="C141" s="3">
        <v>4.5734824862745218E-3</v>
      </c>
      <c r="D141" s="3">
        <v>0.24325564549520812</v>
      </c>
      <c r="F141" s="3">
        <v>16.380543633762517</v>
      </c>
      <c r="G141" s="3">
        <v>-2.4924724605193727E-2</v>
      </c>
    </row>
    <row r="142" spans="1:7" x14ac:dyDescent="0.25">
      <c r="A142" s="3">
        <v>116</v>
      </c>
      <c r="B142" s="3">
        <v>-1.3473495277476603E-3</v>
      </c>
      <c r="C142" s="3">
        <v>-6.3912358593299322E-5</v>
      </c>
      <c r="D142" s="3">
        <v>-3.3993881230315118E-3</v>
      </c>
      <c r="F142" s="3">
        <v>16.523605150214593</v>
      </c>
      <c r="G142" s="3">
        <v>-2.4181000214099767E-2</v>
      </c>
    </row>
    <row r="143" spans="1:7" x14ac:dyDescent="0.25">
      <c r="A143" s="3">
        <v>117</v>
      </c>
      <c r="B143" s="3">
        <v>-9.1222217560653633E-4</v>
      </c>
      <c r="C143" s="3">
        <v>-8.4548578710113057E-4</v>
      </c>
      <c r="D143" s="3">
        <v>-4.4969930794650122E-2</v>
      </c>
      <c r="F143" s="3">
        <v>16.666666666666668</v>
      </c>
      <c r="G143" s="3">
        <v>-2.4037092341077097E-2</v>
      </c>
    </row>
    <row r="144" spans="1:7" x14ac:dyDescent="0.25">
      <c r="A144" s="3">
        <v>118</v>
      </c>
      <c r="B144" s="3">
        <v>-1.0483639214622649E-3</v>
      </c>
      <c r="C144" s="3">
        <v>-9.9529855122463973E-3</v>
      </c>
      <c r="D144" s="3">
        <v>-0.52938213334192818</v>
      </c>
      <c r="F144" s="3">
        <v>16.80972818311874</v>
      </c>
      <c r="G144" s="3">
        <v>-2.3526394937776519E-2</v>
      </c>
    </row>
    <row r="145" spans="1:7" x14ac:dyDescent="0.25">
      <c r="A145" s="3">
        <v>119</v>
      </c>
      <c r="B145" s="3">
        <v>0</v>
      </c>
      <c r="C145" s="3">
        <v>0</v>
      </c>
      <c r="D145" s="3">
        <v>0</v>
      </c>
      <c r="F145" s="3">
        <v>16.952789699570815</v>
      </c>
      <c r="G145" s="3">
        <v>-2.3473474419921477E-2</v>
      </c>
    </row>
    <row r="146" spans="1:7" x14ac:dyDescent="0.25">
      <c r="A146" s="3">
        <v>120</v>
      </c>
      <c r="B146" s="3">
        <v>-1.0549456250556945E-3</v>
      </c>
      <c r="C146" s="3">
        <v>9.9199597375027385E-6</v>
      </c>
      <c r="D146" s="3">
        <v>5.2762554934333232E-4</v>
      </c>
      <c r="F146" s="3">
        <v>17.09585121602289</v>
      </c>
      <c r="G146" s="3">
        <v>-2.3327177150567896E-2</v>
      </c>
    </row>
    <row r="147" spans="1:7" x14ac:dyDescent="0.25">
      <c r="A147" s="3">
        <v>121</v>
      </c>
      <c r="B147" s="3">
        <v>-9.2696847139795205E-4</v>
      </c>
      <c r="C147" s="3">
        <v>-2.0082512367319534E-3</v>
      </c>
      <c r="D147" s="3">
        <v>-0.10681541962254673</v>
      </c>
      <c r="F147" s="3">
        <v>17.238912732474965</v>
      </c>
      <c r="G147" s="3">
        <v>-2.3163586931270613E-2</v>
      </c>
    </row>
    <row r="148" spans="1:7" x14ac:dyDescent="0.25">
      <c r="A148" s="3">
        <v>122</v>
      </c>
      <c r="B148" s="3">
        <v>-1.1508584661845279E-3</v>
      </c>
      <c r="C148" s="3">
        <v>2.5054333945096E-3</v>
      </c>
      <c r="D148" s="3">
        <v>0.13325968109766156</v>
      </c>
      <c r="F148" s="3">
        <v>17.38197424892704</v>
      </c>
      <c r="G148" s="3">
        <v>-2.3128263852307158E-2</v>
      </c>
    </row>
    <row r="149" spans="1:7" x14ac:dyDescent="0.25">
      <c r="A149" s="3">
        <v>123</v>
      </c>
      <c r="B149" s="3">
        <v>-8.0189819901362936E-4</v>
      </c>
      <c r="C149" s="3">
        <v>-6.6138402593848133E-3</v>
      </c>
      <c r="D149" s="3">
        <v>-0.35177875641312262</v>
      </c>
      <c r="F149" s="3">
        <v>17.525035765379112</v>
      </c>
      <c r="G149" s="3">
        <v>-2.296870779253201E-2</v>
      </c>
    </row>
    <row r="150" spans="1:7" x14ac:dyDescent="0.25">
      <c r="A150" s="3">
        <v>124</v>
      </c>
      <c r="B150" s="3">
        <v>-7.8047875010746814E-4</v>
      </c>
      <c r="C150" s="3">
        <v>-4.3957222580268043E-3</v>
      </c>
      <c r="D150" s="3">
        <v>-0.23380088554028425</v>
      </c>
      <c r="F150" s="3">
        <v>17.668097281831187</v>
      </c>
      <c r="G150" s="3">
        <v>-2.2756579552817773E-2</v>
      </c>
    </row>
    <row r="151" spans="1:7" x14ac:dyDescent="0.25">
      <c r="A151" s="3">
        <v>125</v>
      </c>
      <c r="B151" s="3">
        <v>-1.3839273376465297E-3</v>
      </c>
      <c r="C151" s="3">
        <v>-3.1989772080749461E-4</v>
      </c>
      <c r="D151" s="3">
        <v>-1.7014808037640758E-2</v>
      </c>
      <c r="F151" s="3">
        <v>17.811158798283262</v>
      </c>
      <c r="G151" s="3">
        <v>-2.2514409183162616E-2</v>
      </c>
    </row>
    <row r="152" spans="1:7" x14ac:dyDescent="0.25">
      <c r="A152" s="3">
        <v>126</v>
      </c>
      <c r="B152" s="3">
        <v>0</v>
      </c>
      <c r="C152" s="3">
        <v>0</v>
      </c>
      <c r="D152" s="3">
        <v>0</v>
      </c>
      <c r="F152" s="3">
        <v>17.954220314735338</v>
      </c>
      <c r="G152" s="3">
        <v>-2.2447021596335815E-2</v>
      </c>
    </row>
    <row r="153" spans="1:7" x14ac:dyDescent="0.25">
      <c r="A153" s="3">
        <v>127</v>
      </c>
      <c r="B153" s="3">
        <v>-1.1219391716408809E-2</v>
      </c>
      <c r="C153" s="3">
        <v>-1.1017676227619295E-2</v>
      </c>
      <c r="D153" s="3">
        <v>-0.58601119620552289</v>
      </c>
      <c r="F153" s="3">
        <v>18.097281831187409</v>
      </c>
      <c r="G153" s="3">
        <v>-2.229126529213005E-2</v>
      </c>
    </row>
    <row r="154" spans="1:7" x14ac:dyDescent="0.25">
      <c r="A154" s="3">
        <v>128</v>
      </c>
      <c r="B154" s="3">
        <v>-1.3546279228205439E-2</v>
      </c>
      <c r="C154" s="3">
        <v>-1.0914916165926537E-3</v>
      </c>
      <c r="D154" s="3">
        <v>-5.8054556575581243E-2</v>
      </c>
      <c r="F154" s="3">
        <v>18.240343347639485</v>
      </c>
      <c r="G154" s="3">
        <v>-2.2237067944028105E-2</v>
      </c>
    </row>
    <row r="155" spans="1:7" x14ac:dyDescent="0.25">
      <c r="A155" s="3">
        <v>129</v>
      </c>
      <c r="B155" s="3">
        <v>-1.1906075026986264E-2</v>
      </c>
      <c r="C155" s="3">
        <v>1.4296325646059947E-2</v>
      </c>
      <c r="D155" s="3">
        <v>0.76039690403949767</v>
      </c>
      <c r="F155" s="3">
        <v>18.38340486409156</v>
      </c>
      <c r="G155" s="3">
        <v>-2.2065281955142978E-2</v>
      </c>
    </row>
    <row r="156" spans="1:7" x14ac:dyDescent="0.25">
      <c r="A156" s="3">
        <v>130</v>
      </c>
      <c r="B156" s="3">
        <v>-1.0446982613458668E-2</v>
      </c>
      <c r="C156" s="3">
        <v>-4.8486328376029595E-3</v>
      </c>
      <c r="D156" s="3">
        <v>-0.25789041812667696</v>
      </c>
      <c r="F156" s="3">
        <v>18.526466380543635</v>
      </c>
      <c r="G156" s="3">
        <v>-2.2036259211939278E-2</v>
      </c>
    </row>
    <row r="157" spans="1:7" x14ac:dyDescent="0.25">
      <c r="A157" s="3">
        <v>131</v>
      </c>
      <c r="B157" s="3">
        <v>-1.1717326007827655E-2</v>
      </c>
      <c r="C157" s="3">
        <v>2.3824344760043026E-2</v>
      </c>
      <c r="D157" s="3">
        <v>1.2671758076033393</v>
      </c>
      <c r="F157" s="3">
        <v>18.66952789699571</v>
      </c>
      <c r="G157" s="3">
        <v>-2.2035137722534223E-2</v>
      </c>
    </row>
    <row r="158" spans="1:7" x14ac:dyDescent="0.25">
      <c r="A158" s="3">
        <v>132</v>
      </c>
      <c r="B158" s="3">
        <v>-1.0970706477296178E-2</v>
      </c>
      <c r="C158" s="3">
        <v>2.1375008083329483E-2</v>
      </c>
      <c r="D158" s="3">
        <v>1.1368998141744497</v>
      </c>
      <c r="F158" s="3">
        <v>18.812589413447782</v>
      </c>
      <c r="G158" s="3">
        <v>-2.178546370476055E-2</v>
      </c>
    </row>
    <row r="159" spans="1:7" x14ac:dyDescent="0.25">
      <c r="A159" s="3">
        <v>133</v>
      </c>
      <c r="B159" s="3">
        <v>0</v>
      </c>
      <c r="C159" s="3">
        <v>0</v>
      </c>
      <c r="D159" s="3">
        <v>0</v>
      </c>
      <c r="F159" s="3">
        <v>18.955650929899857</v>
      </c>
      <c r="G159" s="3">
        <v>-2.11098306717751E-2</v>
      </c>
    </row>
    <row r="160" spans="1:7" x14ac:dyDescent="0.25">
      <c r="A160" s="3">
        <v>134</v>
      </c>
      <c r="B160" s="3">
        <v>-1.2002165279764252E-2</v>
      </c>
      <c r="C160" s="3">
        <v>1.284714440573325E-2</v>
      </c>
      <c r="D160" s="3">
        <v>0.68331745328984039</v>
      </c>
      <c r="F160" s="3">
        <v>19.098712446351932</v>
      </c>
      <c r="G160" s="3">
        <v>-2.1047520125957564E-2</v>
      </c>
    </row>
    <row r="161" spans="1:7" x14ac:dyDescent="0.25">
      <c r="A161" s="3">
        <v>135</v>
      </c>
      <c r="B161" s="3">
        <v>-1.1136323378631997E-2</v>
      </c>
      <c r="C161" s="3">
        <v>5.3101212120318401E-3</v>
      </c>
      <c r="D161" s="3">
        <v>0.28243618882704241</v>
      </c>
      <c r="F161" s="3">
        <v>19.241773962804007</v>
      </c>
      <c r="G161" s="3">
        <v>-2.1031858395159579E-2</v>
      </c>
    </row>
    <row r="162" spans="1:7" x14ac:dyDescent="0.25">
      <c r="A162" s="3">
        <v>136</v>
      </c>
      <c r="B162" s="3">
        <v>-1.1348478842120426E-2</v>
      </c>
      <c r="C162" s="3">
        <v>1.6709312339030391E-2</v>
      </c>
      <c r="D162" s="3">
        <v>0.88873950452642125</v>
      </c>
      <c r="F162" s="3">
        <v>19.384835479256079</v>
      </c>
      <c r="G162" s="3">
        <v>-2.0908798868001149E-2</v>
      </c>
    </row>
    <row r="163" spans="1:7" x14ac:dyDescent="0.25">
      <c r="A163" s="3">
        <v>137</v>
      </c>
      <c r="B163" s="3">
        <v>-1.0055210879502202E-2</v>
      </c>
      <c r="C163" s="3">
        <v>-1.0992309246455362E-2</v>
      </c>
      <c r="D163" s="3">
        <v>-0.58466197022820332</v>
      </c>
      <c r="F163" s="3">
        <v>19.527896995708154</v>
      </c>
      <c r="G163" s="3">
        <v>-2.0893576875983411E-2</v>
      </c>
    </row>
    <row r="164" spans="1:7" x14ac:dyDescent="0.25">
      <c r="A164" s="3">
        <v>138</v>
      </c>
      <c r="B164" s="3">
        <v>-1.0185335895237593E-2</v>
      </c>
      <c r="C164" s="3">
        <v>2.9681595134869149E-2</v>
      </c>
      <c r="D164" s="3">
        <v>1.5787128529580277</v>
      </c>
      <c r="F164" s="3">
        <v>19.67095851216023</v>
      </c>
      <c r="G164" s="3">
        <v>-2.0614291178941008E-2</v>
      </c>
    </row>
    <row r="165" spans="1:7" x14ac:dyDescent="0.25">
      <c r="A165" s="3">
        <v>139</v>
      </c>
      <c r="B165" s="3">
        <v>-1.4786214053161046E-2</v>
      </c>
      <c r="C165" s="3">
        <v>9.5414996180020629E-3</v>
      </c>
      <c r="D165" s="3">
        <v>0.50749590832259606</v>
      </c>
      <c r="F165" s="3">
        <v>19.814020028612305</v>
      </c>
      <c r="G165" s="3">
        <v>-2.0575673594279243E-2</v>
      </c>
    </row>
    <row r="166" spans="1:7" x14ac:dyDescent="0.25">
      <c r="A166" s="3">
        <v>140</v>
      </c>
      <c r="B166" s="3">
        <v>0</v>
      </c>
      <c r="C166" s="3">
        <v>0</v>
      </c>
      <c r="D166" s="3">
        <v>0</v>
      </c>
      <c r="F166" s="3">
        <v>19.95708154506438</v>
      </c>
      <c r="G166" s="3">
        <v>-2.0415973836386457E-2</v>
      </c>
    </row>
    <row r="167" spans="1:7" x14ac:dyDescent="0.25">
      <c r="A167" s="3">
        <v>141</v>
      </c>
      <c r="B167" s="3">
        <v>-6.8015393327344516E-3</v>
      </c>
      <c r="C167" s="3">
        <v>-1.0154410505069164E-2</v>
      </c>
      <c r="D167" s="3">
        <v>-0.54009558130964574</v>
      </c>
      <c r="F167" s="3">
        <v>20.100143061516452</v>
      </c>
      <c r="G167" s="3">
        <v>-2.003833829725445E-2</v>
      </c>
    </row>
    <row r="168" spans="1:7" x14ac:dyDescent="0.25">
      <c r="A168" s="3">
        <v>142</v>
      </c>
      <c r="B168" s="3">
        <v>-6.1979962910547332E-3</v>
      </c>
      <c r="C168" s="3">
        <v>-2.0289303373078455E-2</v>
      </c>
      <c r="D168" s="3">
        <v>-1.0791530531664206</v>
      </c>
      <c r="F168" s="3">
        <v>20.243204577968527</v>
      </c>
      <c r="G168" s="3">
        <v>-1.9879822639601575E-2</v>
      </c>
    </row>
    <row r="169" spans="1:7" x14ac:dyDescent="0.25">
      <c r="A169" s="3">
        <v>143</v>
      </c>
      <c r="B169" s="3">
        <v>-6.9470408204966765E-3</v>
      </c>
      <c r="C169" s="3">
        <v>2.230490951648198E-2</v>
      </c>
      <c r="D169" s="3">
        <v>1.186359667589717</v>
      </c>
      <c r="F169" s="3">
        <v>20.386266094420602</v>
      </c>
      <c r="G169" s="3">
        <v>-1.9859427727501228E-2</v>
      </c>
    </row>
    <row r="170" spans="1:7" x14ac:dyDescent="0.25">
      <c r="A170" s="3">
        <v>144</v>
      </c>
      <c r="B170" s="3">
        <v>-7.6565636291332957E-3</v>
      </c>
      <c r="C170" s="3">
        <v>-9.888766989952575E-3</v>
      </c>
      <c r="D170" s="3">
        <v>-0.52596646089971066</v>
      </c>
      <c r="F170" s="3">
        <v>20.529327610872677</v>
      </c>
      <c r="G170" s="3">
        <v>-1.9734403556678989E-2</v>
      </c>
    </row>
    <row r="171" spans="1:7" x14ac:dyDescent="0.25">
      <c r="A171" s="3">
        <v>145</v>
      </c>
      <c r="B171" s="3">
        <v>-5.405452713441625E-3</v>
      </c>
      <c r="C171" s="3">
        <v>-2.8761091505122773E-2</v>
      </c>
      <c r="D171" s="3">
        <v>-1.5297528524974078</v>
      </c>
      <c r="F171" s="3">
        <v>20.672389127324749</v>
      </c>
      <c r="G171" s="3">
        <v>-1.9696440074968603E-2</v>
      </c>
    </row>
    <row r="172" spans="1:7" x14ac:dyDescent="0.25">
      <c r="A172" s="3">
        <v>146</v>
      </c>
      <c r="B172" s="3">
        <v>-6.6123408534802981E-3</v>
      </c>
      <c r="C172" s="3">
        <v>-2.7830956476380345E-2</v>
      </c>
      <c r="D172" s="3">
        <v>-1.4802805745355978</v>
      </c>
      <c r="F172" s="3">
        <v>20.815450643776824</v>
      </c>
      <c r="G172" s="3">
        <v>-1.9582439294732967E-2</v>
      </c>
    </row>
    <row r="173" spans="1:7" x14ac:dyDescent="0.25">
      <c r="A173" s="3">
        <v>147</v>
      </c>
      <c r="B173" s="3">
        <v>0</v>
      </c>
      <c r="C173" s="3">
        <v>0</v>
      </c>
      <c r="D173" s="3">
        <v>0</v>
      </c>
      <c r="F173" s="3">
        <v>20.958512160228899</v>
      </c>
      <c r="G173" s="3">
        <v>-1.9525542954303494E-2</v>
      </c>
    </row>
    <row r="174" spans="1:7" x14ac:dyDescent="0.25">
      <c r="A174" s="3">
        <v>148</v>
      </c>
      <c r="B174" s="3">
        <v>-5.2310531855887053E-3</v>
      </c>
      <c r="C174" s="3">
        <v>1.9607499884649885E-2</v>
      </c>
      <c r="D174" s="3">
        <v>1.0428891015329955</v>
      </c>
      <c r="F174" s="3">
        <v>21.101573676680975</v>
      </c>
      <c r="G174" s="3">
        <v>-1.9422025481001432E-2</v>
      </c>
    </row>
    <row r="175" spans="1:7" x14ac:dyDescent="0.25">
      <c r="A175" s="3">
        <v>149</v>
      </c>
      <c r="B175" s="3">
        <v>-7.0529414343820538E-3</v>
      </c>
      <c r="C175" s="3">
        <v>-8.0697229234142753E-4</v>
      </c>
      <c r="D175" s="3">
        <v>-4.2921464433149002E-2</v>
      </c>
      <c r="F175" s="3">
        <v>21.244635193133046</v>
      </c>
      <c r="G175" s="3">
        <v>-1.9222320633097884E-2</v>
      </c>
    </row>
    <row r="176" spans="1:7" x14ac:dyDescent="0.25">
      <c r="A176" s="3">
        <v>150</v>
      </c>
      <c r="B176" s="3">
        <v>-5.1450579447149761E-3</v>
      </c>
      <c r="C176" s="3">
        <v>2.4634689354210474E-3</v>
      </c>
      <c r="D176" s="3">
        <v>0.13102766389543577</v>
      </c>
      <c r="F176" s="3">
        <v>21.387696709585121</v>
      </c>
      <c r="G176" s="3">
        <v>-1.921336523873449E-2</v>
      </c>
    </row>
    <row r="177" spans="1:7" x14ac:dyDescent="0.25">
      <c r="A177" s="3">
        <v>151</v>
      </c>
      <c r="B177" s="3">
        <v>-8.0105957151638107E-3</v>
      </c>
      <c r="C177" s="3">
        <v>2.3470371780016541E-2</v>
      </c>
      <c r="D177" s="3">
        <v>1.2483485952979205</v>
      </c>
      <c r="F177" s="3">
        <v>21.530758226037197</v>
      </c>
      <c r="G177" s="3">
        <v>-1.9152392980583341E-2</v>
      </c>
    </row>
    <row r="178" spans="1:7" x14ac:dyDescent="0.25">
      <c r="A178" s="3">
        <v>152</v>
      </c>
      <c r="B178" s="3">
        <v>-5.7773118223997943E-3</v>
      </c>
      <c r="C178" s="3">
        <v>5.7250460260652083E-4</v>
      </c>
      <c r="D178" s="3">
        <v>3.0450532405879971E-2</v>
      </c>
      <c r="F178" s="3">
        <v>21.673819742489272</v>
      </c>
      <c r="G178" s="3">
        <v>-1.9101877357895144E-2</v>
      </c>
    </row>
    <row r="179" spans="1:7" x14ac:dyDescent="0.25">
      <c r="A179" s="3">
        <v>153</v>
      </c>
      <c r="B179" s="3">
        <v>-7.4539478193424227E-3</v>
      </c>
      <c r="C179" s="3">
        <v>-3.3954214477344025E-3</v>
      </c>
      <c r="D179" s="3">
        <v>-0.18059661067374391</v>
      </c>
      <c r="F179" s="3">
        <v>21.816881258941347</v>
      </c>
      <c r="G179" s="3">
        <v>-1.9096563470515335E-2</v>
      </c>
    </row>
    <row r="180" spans="1:7" x14ac:dyDescent="0.25">
      <c r="A180" s="3">
        <v>154</v>
      </c>
      <c r="B180" s="3">
        <v>0</v>
      </c>
      <c r="C180" s="3">
        <v>0</v>
      </c>
      <c r="D180" s="3">
        <v>0</v>
      </c>
      <c r="F180" s="3">
        <v>21.959942775393419</v>
      </c>
      <c r="G180" s="3">
        <v>-1.9028364790987753E-2</v>
      </c>
    </row>
    <row r="181" spans="1:7" x14ac:dyDescent="0.25">
      <c r="A181" s="3">
        <v>155</v>
      </c>
      <c r="B181" s="3">
        <v>-4.6602931776443743E-3</v>
      </c>
      <c r="C181" s="3">
        <v>3.6169309591315693E-3</v>
      </c>
      <c r="D181" s="3">
        <v>0.19237831954438145</v>
      </c>
      <c r="F181" s="3">
        <v>22.103004291845494</v>
      </c>
      <c r="G181" s="3">
        <v>-1.8921809254078683E-2</v>
      </c>
    </row>
    <row r="182" spans="1:7" x14ac:dyDescent="0.25">
      <c r="A182" s="3">
        <v>156</v>
      </c>
      <c r="B182" s="3">
        <v>-4.7833425560044216E-3</v>
      </c>
      <c r="C182" s="3">
        <v>2.5336804828273583E-2</v>
      </c>
      <c r="D182" s="3">
        <v>1.3476209500713161</v>
      </c>
      <c r="F182" s="3">
        <v>22.246065808297569</v>
      </c>
      <c r="G182" s="3">
        <v>-1.8692108036941976E-2</v>
      </c>
    </row>
    <row r="183" spans="1:7" x14ac:dyDescent="0.25">
      <c r="A183" s="3">
        <v>157</v>
      </c>
      <c r="B183" s="3">
        <v>-3.7840464734310228E-3</v>
      </c>
      <c r="C183" s="3">
        <v>-9.6809246098621213E-3</v>
      </c>
      <c r="D183" s="3">
        <v>-0.51491168317138314</v>
      </c>
      <c r="F183" s="3">
        <v>22.389127324749644</v>
      </c>
      <c r="G183" s="3">
        <v>-1.856577374820377E-2</v>
      </c>
    </row>
    <row r="184" spans="1:7" x14ac:dyDescent="0.25">
      <c r="A184" s="3">
        <v>158</v>
      </c>
      <c r="B184" s="3">
        <v>-4.4502112175861183E-3</v>
      </c>
      <c r="C184" s="3">
        <v>-1.0109236854861141E-2</v>
      </c>
      <c r="D184" s="3">
        <v>-0.53769287276671252</v>
      </c>
      <c r="F184" s="3">
        <v>22.532188841201716</v>
      </c>
      <c r="G184" s="3">
        <v>-1.8556640338483164E-2</v>
      </c>
    </row>
    <row r="185" spans="1:7" x14ac:dyDescent="0.25">
      <c r="A185" s="3">
        <v>159</v>
      </c>
      <c r="B185" s="3">
        <v>-5.0367360537149726E-3</v>
      </c>
      <c r="C185" s="3">
        <v>-7.7089637015301171E-3</v>
      </c>
      <c r="D185" s="3">
        <v>-0.41002648352598858</v>
      </c>
      <c r="F185" s="3">
        <v>22.675250357653791</v>
      </c>
      <c r="G185" s="3">
        <v>-1.8490149194894858E-2</v>
      </c>
    </row>
    <row r="186" spans="1:7" x14ac:dyDescent="0.25">
      <c r="A186" s="3">
        <v>160</v>
      </c>
      <c r="B186" s="3">
        <v>-5.0690516697250495E-3</v>
      </c>
      <c r="C186" s="3">
        <v>2.9493663556423668E-3</v>
      </c>
      <c r="D186" s="3">
        <v>0.15687170964287558</v>
      </c>
      <c r="F186" s="3">
        <v>22.818311874105866</v>
      </c>
      <c r="G186" s="3">
        <v>-1.8326251760638936E-2</v>
      </c>
    </row>
    <row r="187" spans="1:7" x14ac:dyDescent="0.25">
      <c r="A187" s="3">
        <v>161</v>
      </c>
      <c r="B187" s="3">
        <v>0</v>
      </c>
      <c r="C187" s="3">
        <v>0</v>
      </c>
      <c r="D187" s="3">
        <v>0</v>
      </c>
      <c r="F187" s="3">
        <v>22.961373390557942</v>
      </c>
      <c r="G187" s="3">
        <v>-1.8250712330563093E-2</v>
      </c>
    </row>
    <row r="188" spans="1:7" x14ac:dyDescent="0.25">
      <c r="A188" s="3">
        <v>162</v>
      </c>
      <c r="B188" s="3">
        <v>-5.013036497429596E-3</v>
      </c>
      <c r="C188" s="3">
        <v>-8.192271346133399E-3</v>
      </c>
      <c r="D188" s="3">
        <v>-0.43573278357492751</v>
      </c>
      <c r="F188" s="3">
        <v>23.104434907010017</v>
      </c>
      <c r="G188" s="3">
        <v>-1.7847323054826513E-2</v>
      </c>
    </row>
    <row r="189" spans="1:7" x14ac:dyDescent="0.25">
      <c r="A189" s="3">
        <v>163</v>
      </c>
      <c r="B189" s="3">
        <v>-4.2294404228284547E-3</v>
      </c>
      <c r="C189" s="3">
        <v>-2.3051025279305064E-2</v>
      </c>
      <c r="D189" s="3">
        <v>-1.2260442781779</v>
      </c>
      <c r="F189" s="3">
        <v>23.247496423462088</v>
      </c>
      <c r="G189" s="3">
        <v>-1.7765106399351308E-2</v>
      </c>
    </row>
    <row r="190" spans="1:7" x14ac:dyDescent="0.25">
      <c r="A190" s="3">
        <v>164</v>
      </c>
      <c r="B190" s="3">
        <v>-2.8253223941675587E-3</v>
      </c>
      <c r="C190" s="3">
        <v>-6.071341268032362E-3</v>
      </c>
      <c r="D190" s="3">
        <v>-0.3229241707187458</v>
      </c>
      <c r="F190" s="3">
        <v>23.390557939914164</v>
      </c>
      <c r="G190" s="3">
        <v>-1.7725522142524278E-2</v>
      </c>
    </row>
    <row r="191" spans="1:7" x14ac:dyDescent="0.25">
      <c r="A191" s="3">
        <v>165</v>
      </c>
      <c r="B191" s="3">
        <v>-5.1668336856099699E-3</v>
      </c>
      <c r="C191" s="3">
        <v>2.8331767001723383E-2</v>
      </c>
      <c r="D191" s="3">
        <v>1.5069178226236191</v>
      </c>
      <c r="F191" s="3">
        <v>23.533619456366239</v>
      </c>
      <c r="G191" s="3">
        <v>-1.7545330619085871E-2</v>
      </c>
    </row>
    <row r="192" spans="1:7" x14ac:dyDescent="0.25">
      <c r="A192" s="3">
        <v>166</v>
      </c>
      <c r="B192" s="3">
        <v>-3.5526069666701639E-3</v>
      </c>
      <c r="C192" s="3">
        <v>-3.686086225182772E-2</v>
      </c>
      <c r="D192" s="3">
        <v>-1.9605656887258243</v>
      </c>
      <c r="F192" s="3">
        <v>23.676680972818314</v>
      </c>
      <c r="G192" s="3">
        <v>-1.7464178578225163E-2</v>
      </c>
    </row>
    <row r="193" spans="1:7" x14ac:dyDescent="0.25">
      <c r="A193" s="3">
        <v>167</v>
      </c>
      <c r="B193" s="3">
        <v>-4.4103692662928575E-3</v>
      </c>
      <c r="C193" s="3">
        <v>-4.9400898545909509E-3</v>
      </c>
      <c r="D193" s="3">
        <v>-0.2627548591230614</v>
      </c>
      <c r="F193" s="3">
        <v>23.819742489270386</v>
      </c>
      <c r="G193" s="3">
        <v>-1.741293567318895E-2</v>
      </c>
    </row>
    <row r="194" spans="1:7" x14ac:dyDescent="0.25">
      <c r="A194" s="3">
        <v>168</v>
      </c>
      <c r="B194" s="3">
        <v>0</v>
      </c>
      <c r="C194" s="3">
        <v>0</v>
      </c>
      <c r="D194" s="3">
        <v>0</v>
      </c>
      <c r="F194" s="3">
        <v>23.962804005722461</v>
      </c>
      <c r="G194" s="3">
        <v>-1.7224832954638249E-2</v>
      </c>
    </row>
    <row r="195" spans="1:7" x14ac:dyDescent="0.25">
      <c r="A195" s="3">
        <v>169</v>
      </c>
      <c r="B195" s="3">
        <v>-7.9796113793065661E-4</v>
      </c>
      <c r="C195" s="3">
        <v>-2.9739016328938824E-3</v>
      </c>
      <c r="D195" s="3">
        <v>-0.15817669872354506</v>
      </c>
      <c r="F195" s="3">
        <v>24.105865522174536</v>
      </c>
      <c r="G195" s="3">
        <v>-1.7137262956223653E-2</v>
      </c>
    </row>
    <row r="196" spans="1:7" x14ac:dyDescent="0.25">
      <c r="A196" s="3">
        <v>170</v>
      </c>
      <c r="B196" s="3">
        <v>-8.6579085197454665E-4</v>
      </c>
      <c r="C196" s="3">
        <v>4.9702580401317599E-3</v>
      </c>
      <c r="D196" s="3">
        <v>0.26435945288048202</v>
      </c>
      <c r="F196" s="3">
        <v>24.248927038626611</v>
      </c>
      <c r="G196" s="3">
        <v>-1.7134076330909801E-2</v>
      </c>
    </row>
    <row r="197" spans="1:7" x14ac:dyDescent="0.25">
      <c r="A197" s="3">
        <v>171</v>
      </c>
      <c r="B197" s="3">
        <v>-1.0246995972783253E-3</v>
      </c>
      <c r="C197" s="3">
        <v>-7.3408845082656203E-3</v>
      </c>
      <c r="D197" s="3">
        <v>-0.39044898606762485</v>
      </c>
      <c r="F197" s="3">
        <v>24.391988555078683</v>
      </c>
      <c r="G197" s="3">
        <v>-1.7095736033139474E-2</v>
      </c>
    </row>
    <row r="198" spans="1:7" x14ac:dyDescent="0.25">
      <c r="A198" s="3">
        <v>172</v>
      </c>
      <c r="B198" s="3">
        <v>-8.7367392763779443E-4</v>
      </c>
      <c r="C198" s="3">
        <v>-1.8226369114704415E-3</v>
      </c>
      <c r="D198" s="3">
        <v>-9.6942913793530996E-2</v>
      </c>
      <c r="F198" s="3">
        <v>24.535050071530758</v>
      </c>
      <c r="G198" s="3">
        <v>-1.6955949837803616E-2</v>
      </c>
    </row>
    <row r="199" spans="1:7" x14ac:dyDescent="0.25">
      <c r="A199" s="3">
        <v>173</v>
      </c>
      <c r="B199" s="3">
        <v>-5.6878239675706643E-4</v>
      </c>
      <c r="C199" s="3">
        <v>4.412018056373041E-3</v>
      </c>
      <c r="D199" s="3">
        <v>0.23466763094872736</v>
      </c>
      <c r="F199" s="3">
        <v>24.678111587982833</v>
      </c>
      <c r="G199" s="3">
        <v>-1.6726479864640466E-2</v>
      </c>
    </row>
    <row r="200" spans="1:7" x14ac:dyDescent="0.25">
      <c r="A200" s="3">
        <v>174</v>
      </c>
      <c r="B200" s="3">
        <v>-1.1823855191906408E-3</v>
      </c>
      <c r="C200" s="3">
        <v>-9.3770068985036432E-3</v>
      </c>
      <c r="D200" s="3">
        <v>-0.49874682427538791</v>
      </c>
      <c r="F200" s="3">
        <v>24.821173104434909</v>
      </c>
      <c r="G200" s="3">
        <v>-1.671426873824388E-2</v>
      </c>
    </row>
    <row r="201" spans="1:7" x14ac:dyDescent="0.25">
      <c r="A201" s="3">
        <v>175</v>
      </c>
      <c r="B201" s="3">
        <v>0</v>
      </c>
      <c r="C201" s="3">
        <v>0</v>
      </c>
      <c r="D201" s="3">
        <v>0</v>
      </c>
      <c r="F201" s="3">
        <v>24.964234620886984</v>
      </c>
      <c r="G201" s="3">
        <v>-1.6620347155505078E-2</v>
      </c>
    </row>
    <row r="202" spans="1:7" x14ac:dyDescent="0.25">
      <c r="A202" s="3">
        <v>176</v>
      </c>
      <c r="B202" s="3">
        <v>-1.1199231825780101E-3</v>
      </c>
      <c r="C202" s="3">
        <v>-1.2586469683170888E-3</v>
      </c>
      <c r="D202" s="3">
        <v>-6.6945261438611806E-2</v>
      </c>
      <c r="F202" s="3">
        <v>25.107296137339056</v>
      </c>
      <c r="G202" s="3">
        <v>-1.660145653806994E-2</v>
      </c>
    </row>
    <row r="203" spans="1:7" x14ac:dyDescent="0.25">
      <c r="A203" s="3">
        <v>177</v>
      </c>
      <c r="B203" s="3">
        <v>-1.1081433123349806E-3</v>
      </c>
      <c r="C203" s="3">
        <v>8.5984259111159911E-4</v>
      </c>
      <c r="D203" s="3">
        <v>4.5733544438584628E-2</v>
      </c>
      <c r="F203" s="3">
        <v>25.250357653791131</v>
      </c>
      <c r="G203" s="3">
        <v>-1.6519857614659256E-2</v>
      </c>
    </row>
    <row r="204" spans="1:7" x14ac:dyDescent="0.25">
      <c r="A204" s="3">
        <v>178</v>
      </c>
      <c r="B204" s="3">
        <v>-4.22317948705199E-4</v>
      </c>
      <c r="C204" s="3">
        <v>-2.350450656748531E-3</v>
      </c>
      <c r="D204" s="3">
        <v>-0.1250164165770635</v>
      </c>
      <c r="F204" s="3">
        <v>25.393419170243206</v>
      </c>
      <c r="G204" s="3">
        <v>-1.6461148232098537E-2</v>
      </c>
    </row>
    <row r="205" spans="1:7" x14ac:dyDescent="0.25">
      <c r="A205" s="3">
        <v>179</v>
      </c>
      <c r="B205" s="3">
        <v>-9.4163792742352041E-4</v>
      </c>
      <c r="C205" s="3">
        <v>-1.2313488248012127E-3</v>
      </c>
      <c r="D205" s="3">
        <v>-6.5493320266495403E-2</v>
      </c>
      <c r="F205" s="3">
        <v>25.536480686695281</v>
      </c>
      <c r="G205" s="3">
        <v>-1.6450540703298381E-2</v>
      </c>
    </row>
    <row r="206" spans="1:7" x14ac:dyDescent="0.25">
      <c r="A206" s="3">
        <v>180</v>
      </c>
      <c r="B206" s="3">
        <v>-1.1329613989916616E-3</v>
      </c>
      <c r="C206" s="3">
        <v>1.9995176944175401E-3</v>
      </c>
      <c r="D206" s="3">
        <v>0.10635089756970666</v>
      </c>
      <c r="F206" s="3">
        <v>25.679542203147353</v>
      </c>
      <c r="G206" s="3">
        <v>-1.6421340523939933E-2</v>
      </c>
    </row>
    <row r="207" spans="1:7" x14ac:dyDescent="0.25">
      <c r="A207" s="3">
        <v>181</v>
      </c>
      <c r="B207" s="3">
        <v>-8.4686020236710837E-4</v>
      </c>
      <c r="C207" s="3">
        <v>-1.5391273290093778E-3</v>
      </c>
      <c r="D207" s="3">
        <v>-8.1863528075401593E-2</v>
      </c>
      <c r="F207" s="3">
        <v>25.822603719599428</v>
      </c>
      <c r="G207" s="3">
        <v>-1.6039132479738608E-2</v>
      </c>
    </row>
    <row r="208" spans="1:7" x14ac:dyDescent="0.25">
      <c r="A208" s="3">
        <v>182</v>
      </c>
      <c r="B208" s="3">
        <v>0</v>
      </c>
      <c r="C208" s="3">
        <v>0</v>
      </c>
      <c r="D208" s="3">
        <v>0</v>
      </c>
      <c r="F208" s="3">
        <v>25.965665236051503</v>
      </c>
      <c r="G208" s="3">
        <v>-1.6035959442925168E-2</v>
      </c>
    </row>
    <row r="209" spans="1:7" x14ac:dyDescent="0.25">
      <c r="A209" s="3">
        <v>183</v>
      </c>
      <c r="B209" s="3">
        <v>-8.9369867172279134E-3</v>
      </c>
      <c r="C209" s="3">
        <v>1.5632226467474114E-2</v>
      </c>
      <c r="D209" s="3">
        <v>0.83145116468353331</v>
      </c>
      <c r="F209" s="3">
        <v>26.108726752503578</v>
      </c>
      <c r="G209" s="3">
        <v>-1.597744426239853E-2</v>
      </c>
    </row>
    <row r="210" spans="1:7" x14ac:dyDescent="0.25">
      <c r="A210" s="3">
        <v>184</v>
      </c>
      <c r="B210" s="3">
        <v>-9.8045855127025169E-3</v>
      </c>
      <c r="C210" s="3">
        <v>1.3380009879958518E-2</v>
      </c>
      <c r="D210" s="3">
        <v>0.71165964882328514</v>
      </c>
      <c r="F210" s="3">
        <v>26.251788268955654</v>
      </c>
      <c r="G210" s="3">
        <v>-1.594576399311563E-2</v>
      </c>
    </row>
    <row r="211" spans="1:7" x14ac:dyDescent="0.25">
      <c r="A211" s="3">
        <v>185</v>
      </c>
      <c r="B211" s="3">
        <v>-9.3568005868404948E-3</v>
      </c>
      <c r="C211" s="3">
        <v>7.2425744573747456E-3</v>
      </c>
      <c r="D211" s="3">
        <v>0.38522004401747023</v>
      </c>
      <c r="F211" s="3">
        <v>26.394849785407725</v>
      </c>
      <c r="G211" s="3">
        <v>-1.5937157901809457E-2</v>
      </c>
    </row>
    <row r="212" spans="1:7" x14ac:dyDescent="0.25">
      <c r="A212" s="3">
        <v>186</v>
      </c>
      <c r="B212" s="3">
        <v>-5.8917240975916649E-3</v>
      </c>
      <c r="C212" s="3">
        <v>-2.6957293394017985E-2</v>
      </c>
      <c r="D212" s="3">
        <v>-1.4338119420037814</v>
      </c>
      <c r="F212" s="3">
        <v>26.537911301859801</v>
      </c>
      <c r="G212" s="3">
        <v>-1.574280827077992E-2</v>
      </c>
    </row>
    <row r="213" spans="1:7" x14ac:dyDescent="0.25">
      <c r="A213" s="3">
        <v>187</v>
      </c>
      <c r="B213" s="3">
        <v>-7.8249621653980056E-3</v>
      </c>
      <c r="C213" s="3">
        <v>-1.7099762439795722E-2</v>
      </c>
      <c r="D213" s="3">
        <v>-0.90950687197133473</v>
      </c>
      <c r="F213" s="3">
        <v>26.680972818311876</v>
      </c>
      <c r="G213" s="3">
        <v>-1.5295615451061628E-2</v>
      </c>
    </row>
    <row r="214" spans="1:7" x14ac:dyDescent="0.25">
      <c r="A214" s="3">
        <v>188</v>
      </c>
      <c r="B214" s="3">
        <v>-1.0012491402405468E-2</v>
      </c>
      <c r="C214" s="3">
        <v>1.6698858355129565E-2</v>
      </c>
      <c r="D214" s="3">
        <v>0.88818347515286977</v>
      </c>
      <c r="F214" s="3">
        <v>26.824034334763951</v>
      </c>
      <c r="G214" s="3">
        <v>-1.5266142783008377E-2</v>
      </c>
    </row>
    <row r="215" spans="1:7" x14ac:dyDescent="0.25">
      <c r="A215" s="3">
        <v>189</v>
      </c>
      <c r="B215" s="3">
        <v>0</v>
      </c>
      <c r="C215" s="3">
        <v>0</v>
      </c>
      <c r="D215" s="3">
        <v>0</v>
      </c>
      <c r="F215" s="3">
        <v>26.967095851216023</v>
      </c>
      <c r="G215" s="3">
        <v>-1.5078382283911828E-2</v>
      </c>
    </row>
    <row r="216" spans="1:7" x14ac:dyDescent="0.25">
      <c r="A216" s="3">
        <v>190</v>
      </c>
      <c r="B216" s="3">
        <v>-8.9444366328812353E-3</v>
      </c>
      <c r="C216" s="3">
        <v>1.8264399638419394E-2</v>
      </c>
      <c r="D216" s="3">
        <v>0.97145191589992907</v>
      </c>
      <c r="F216" s="3">
        <v>27.110157367668098</v>
      </c>
      <c r="G216" s="3">
        <v>-1.4890964055365651E-2</v>
      </c>
    </row>
    <row r="217" spans="1:7" x14ac:dyDescent="0.25">
      <c r="A217" s="3">
        <v>191</v>
      </c>
      <c r="B217" s="3">
        <v>-1.1054204214216792E-2</v>
      </c>
      <c r="C217" s="3">
        <v>5.2328165676672183E-3</v>
      </c>
      <c r="D217" s="3">
        <v>0.27832448812169835</v>
      </c>
      <c r="F217" s="3">
        <v>27.253218884120173</v>
      </c>
      <c r="G217" s="3">
        <v>-1.4787925276716156E-2</v>
      </c>
    </row>
    <row r="218" spans="1:7" x14ac:dyDescent="0.25">
      <c r="A218" s="3">
        <v>192</v>
      </c>
      <c r="B218" s="3">
        <v>-7.4016135768648177E-3</v>
      </c>
      <c r="C218" s="3">
        <v>1.1784016298225827E-2</v>
      </c>
      <c r="D218" s="3">
        <v>0.62677150284355854</v>
      </c>
      <c r="F218" s="3">
        <v>27.396280400572248</v>
      </c>
      <c r="G218" s="3">
        <v>-1.4761621304045749E-2</v>
      </c>
    </row>
    <row r="219" spans="1:7" x14ac:dyDescent="0.25">
      <c r="A219" s="3">
        <v>193</v>
      </c>
      <c r="B219" s="3">
        <v>-1.0539544090581514E-2</v>
      </c>
      <c r="C219" s="3">
        <v>2.2525539561502293E-2</v>
      </c>
      <c r="D219" s="3">
        <v>1.1980945991605978</v>
      </c>
      <c r="F219" s="3">
        <v>27.53934191702432</v>
      </c>
      <c r="G219" s="3">
        <v>-1.4737578506355167E-2</v>
      </c>
    </row>
    <row r="220" spans="1:7" x14ac:dyDescent="0.25">
      <c r="A220" s="3">
        <v>194</v>
      </c>
      <c r="B220" s="3">
        <v>-6.4514846864673764E-3</v>
      </c>
      <c r="C220" s="3">
        <v>-2.5051871642874639E-2</v>
      </c>
      <c r="D220" s="3">
        <v>-1.332465845368229</v>
      </c>
      <c r="F220" s="3">
        <v>27.682403433476395</v>
      </c>
      <c r="G220" s="3">
        <v>-1.4637770844798092E-2</v>
      </c>
    </row>
    <row r="221" spans="1:7" x14ac:dyDescent="0.25">
      <c r="A221" s="3">
        <v>195</v>
      </c>
      <c r="B221" s="3">
        <v>-8.9164036245989089E-3</v>
      </c>
      <c r="C221" s="3">
        <v>-2.4386685942403626E-2</v>
      </c>
      <c r="D221" s="3">
        <v>-1.2970857652153329</v>
      </c>
      <c r="F221" s="3">
        <v>27.82546494992847</v>
      </c>
      <c r="G221" s="3">
        <v>-1.4635948911907056E-2</v>
      </c>
    </row>
    <row r="222" spans="1:7" x14ac:dyDescent="0.25">
      <c r="A222" s="3">
        <v>196</v>
      </c>
      <c r="B222" s="3">
        <v>0</v>
      </c>
      <c r="C222" s="3">
        <v>0</v>
      </c>
      <c r="D222" s="3">
        <v>0</v>
      </c>
      <c r="F222" s="3">
        <v>27.968526466380546</v>
      </c>
      <c r="G222" s="3">
        <v>-1.4567438393237379E-2</v>
      </c>
    </row>
    <row r="223" spans="1:7" x14ac:dyDescent="0.25">
      <c r="A223" s="3">
        <v>197</v>
      </c>
      <c r="B223" s="3">
        <v>-7.886401035736755E-3</v>
      </c>
      <c r="C223" s="3">
        <v>1.5836939252702034E-2</v>
      </c>
      <c r="D223" s="3">
        <v>0.84233948465877906</v>
      </c>
      <c r="F223" s="3">
        <v>28.111587982832621</v>
      </c>
      <c r="G223" s="3">
        <v>-1.4559448072447259E-2</v>
      </c>
    </row>
    <row r="224" spans="1:7" x14ac:dyDescent="0.25">
      <c r="A224" s="3">
        <v>198</v>
      </c>
      <c r="B224" s="3">
        <v>-8.9339456918815178E-3</v>
      </c>
      <c r="C224" s="3">
        <v>9.233097512698173E-3</v>
      </c>
      <c r="D224" s="3">
        <v>0.49109253224694188</v>
      </c>
      <c r="F224" s="3">
        <v>28.254649499284692</v>
      </c>
      <c r="G224" s="3">
        <v>-1.4379328548813351E-2</v>
      </c>
    </row>
    <row r="225" spans="1:7" x14ac:dyDescent="0.25">
      <c r="A225" s="3">
        <v>199</v>
      </c>
      <c r="B225" s="3">
        <v>-1.0183552914236843E-2</v>
      </c>
      <c r="C225" s="3">
        <v>3.3744879799811993E-3</v>
      </c>
      <c r="D225" s="3">
        <v>0.17948319562819803</v>
      </c>
      <c r="F225" s="3">
        <v>28.397711015736768</v>
      </c>
      <c r="G225" s="3">
        <v>-1.4373273124154014E-2</v>
      </c>
    </row>
    <row r="226" spans="1:7" x14ac:dyDescent="0.25">
      <c r="A226" s="3">
        <v>200</v>
      </c>
      <c r="B226" s="3">
        <v>-6.8410447799274266E-3</v>
      </c>
      <c r="C226" s="3">
        <v>8.3973052201476907E-3</v>
      </c>
      <c r="D226" s="3">
        <v>0.44663818170893405</v>
      </c>
      <c r="F226" s="3">
        <v>28.540772532188843</v>
      </c>
      <c r="G226" s="3">
        <v>-1.4271442842871414E-2</v>
      </c>
    </row>
    <row r="227" spans="1:7" x14ac:dyDescent="0.25">
      <c r="A227" s="3">
        <v>201</v>
      </c>
      <c r="B227" s="3">
        <v>-8.3826823198628036E-3</v>
      </c>
      <c r="C227" s="3">
        <v>-3.0896214686165477E-2</v>
      </c>
      <c r="D227" s="3">
        <v>-1.6433163720200121</v>
      </c>
      <c r="F227" s="3">
        <v>28.683834048640918</v>
      </c>
      <c r="G227" s="3">
        <v>-1.4218725189946378E-2</v>
      </c>
    </row>
    <row r="228" spans="1:7" x14ac:dyDescent="0.25">
      <c r="A228" s="3">
        <v>202</v>
      </c>
      <c r="B228" s="3">
        <v>-9.6654713637779645E-3</v>
      </c>
      <c r="C228" s="3">
        <v>2.4003038834207537E-2</v>
      </c>
      <c r="D228" s="3">
        <v>1.2766802372119603</v>
      </c>
      <c r="F228" s="3">
        <v>28.82689556509299</v>
      </c>
      <c r="G228" s="3">
        <v>-1.3832048435739383E-2</v>
      </c>
    </row>
    <row r="229" spans="1:7" x14ac:dyDescent="0.25">
      <c r="A229" s="3">
        <v>203</v>
      </c>
      <c r="B229" s="3">
        <v>0</v>
      </c>
      <c r="C229" s="3">
        <v>0</v>
      </c>
      <c r="D229" s="3">
        <v>0</v>
      </c>
      <c r="F229" s="3">
        <v>28.969957081545065</v>
      </c>
      <c r="G229" s="3">
        <v>-1.3660900946112125E-2</v>
      </c>
    </row>
    <row r="230" spans="1:7" x14ac:dyDescent="0.25">
      <c r="A230" s="3">
        <v>204</v>
      </c>
      <c r="B230" s="3">
        <v>-9.9982331188453889E-3</v>
      </c>
      <c r="C230" s="3">
        <v>3.6973748484009734E-3</v>
      </c>
      <c r="D230" s="3">
        <v>0.19665699127191091</v>
      </c>
      <c r="F230" s="3">
        <v>29.11301859799714</v>
      </c>
      <c r="G230" s="3">
        <v>-1.3652994486778185E-2</v>
      </c>
    </row>
    <row r="231" spans="1:7" x14ac:dyDescent="0.25">
      <c r="A231" s="3">
        <v>205</v>
      </c>
      <c r="B231" s="3">
        <v>-8.9237337034238987E-3</v>
      </c>
      <c r="C231" s="3">
        <v>1.7436098183265698E-4</v>
      </c>
      <c r="D231" s="3">
        <v>9.2739599008350351E-3</v>
      </c>
      <c r="F231" s="3">
        <v>29.256080114449215</v>
      </c>
      <c r="G231" s="3">
        <v>-1.3464971083293144E-2</v>
      </c>
    </row>
    <row r="232" spans="1:7" x14ac:dyDescent="0.25">
      <c r="A232" s="3">
        <v>206</v>
      </c>
      <c r="B232" s="3">
        <v>-9.2405005356422671E-3</v>
      </c>
      <c r="C232" s="3">
        <v>-5.1388280131710838E-3</v>
      </c>
      <c r="D232" s="3">
        <v>-0.27332539901143421</v>
      </c>
      <c r="F232" s="3">
        <v>29.399141630901291</v>
      </c>
      <c r="G232" s="3">
        <v>-1.3440187168936088E-2</v>
      </c>
    </row>
    <row r="233" spans="1:7" x14ac:dyDescent="0.25">
      <c r="A233" s="3">
        <v>207</v>
      </c>
      <c r="B233" s="3">
        <v>-8.7896416238102144E-3</v>
      </c>
      <c r="C233" s="3">
        <v>6.7621766665471403E-3</v>
      </c>
      <c r="D233" s="3">
        <v>0.35966851407219369</v>
      </c>
      <c r="F233" s="3">
        <v>29.542203147353362</v>
      </c>
      <c r="G233" s="3">
        <v>-1.3338215414942393E-2</v>
      </c>
    </row>
    <row r="234" spans="1:7" x14ac:dyDescent="0.25">
      <c r="A234" s="3">
        <v>208</v>
      </c>
      <c r="B234" s="3">
        <v>-8.0068089536914546E-3</v>
      </c>
      <c r="C234" s="3">
        <v>-2.5924475570281699E-2</v>
      </c>
      <c r="D234" s="3">
        <v>-1.3788781432747124</v>
      </c>
      <c r="F234" s="3">
        <v>29.685264663805437</v>
      </c>
      <c r="G234" s="3">
        <v>-1.3205307843562995E-2</v>
      </c>
    </row>
    <row r="235" spans="1:7" x14ac:dyDescent="0.25">
      <c r="A235" s="3">
        <v>209</v>
      </c>
      <c r="B235" s="3">
        <v>-1.0410008858448849E-2</v>
      </c>
      <c r="C235" s="3">
        <v>-9.1155340958546452E-3</v>
      </c>
      <c r="D235" s="3">
        <v>-0.48483953686831743</v>
      </c>
      <c r="F235" s="3">
        <v>29.828326180257513</v>
      </c>
      <c r="G235" s="3">
        <v>-1.3129121508479492E-2</v>
      </c>
    </row>
    <row r="236" spans="1:7" x14ac:dyDescent="0.25">
      <c r="A236" s="3">
        <v>210</v>
      </c>
      <c r="B236" s="3">
        <v>0</v>
      </c>
      <c r="C236" s="3">
        <v>0</v>
      </c>
      <c r="D236" s="3">
        <v>0</v>
      </c>
      <c r="F236" s="3">
        <v>29.971387696709588</v>
      </c>
      <c r="G236" s="3">
        <v>-1.3022292679741088E-2</v>
      </c>
    </row>
    <row r="237" spans="1:7" x14ac:dyDescent="0.25">
      <c r="A237" s="3">
        <v>211</v>
      </c>
      <c r="B237" s="3">
        <v>-4.3854250659662603E-3</v>
      </c>
      <c r="C237" s="3">
        <v>3.4134075770389052E-3</v>
      </c>
      <c r="D237" s="3">
        <v>0.18155326187051957</v>
      </c>
      <c r="F237" s="3">
        <v>30.114449213161659</v>
      </c>
      <c r="G237" s="3">
        <v>-1.2975283087593581E-2</v>
      </c>
    </row>
    <row r="238" spans="1:7" x14ac:dyDescent="0.25">
      <c r="A238" s="3">
        <v>212</v>
      </c>
      <c r="B238" s="3">
        <v>-2.6825940391798225E-3</v>
      </c>
      <c r="C238" s="3">
        <v>9.3197156774239044E-3</v>
      </c>
      <c r="D238" s="3">
        <v>0.49569960303713345</v>
      </c>
      <c r="F238" s="3">
        <v>30.257510729613735</v>
      </c>
      <c r="G238" s="3">
        <v>-1.2787314030168292E-2</v>
      </c>
    </row>
    <row r="239" spans="1:7" x14ac:dyDescent="0.25">
      <c r="A239" s="3">
        <v>213</v>
      </c>
      <c r="B239" s="3">
        <v>-6.5863816667936816E-3</v>
      </c>
      <c r="C239" s="3">
        <v>-2.0398558871149046E-2</v>
      </c>
      <c r="D239" s="3">
        <v>-1.0849641646742973</v>
      </c>
      <c r="F239" s="3">
        <v>30.40057224606581</v>
      </c>
      <c r="G239" s="3">
        <v>-1.2753949053840776E-2</v>
      </c>
    </row>
    <row r="240" spans="1:7" x14ac:dyDescent="0.25">
      <c r="A240" s="3">
        <v>214</v>
      </c>
      <c r="B240" s="3">
        <v>-4.2454886780030916E-3</v>
      </c>
      <c r="C240" s="3">
        <v>-1.3167446995185858E-2</v>
      </c>
      <c r="D240" s="3">
        <v>-0.70035379559243205</v>
      </c>
      <c r="F240" s="3">
        <v>30.543633762517885</v>
      </c>
      <c r="G240" s="3">
        <v>-1.274569975524509E-2</v>
      </c>
    </row>
    <row r="241" spans="1:7" x14ac:dyDescent="0.25">
      <c r="A241" s="3">
        <v>215</v>
      </c>
      <c r="B241" s="3">
        <v>-4.2040669173991612E-3</v>
      </c>
      <c r="C241" s="3">
        <v>1.3399955667000363E-2</v>
      </c>
      <c r="D241" s="3">
        <v>0.71272053083526077</v>
      </c>
      <c r="F241" s="3">
        <v>30.68669527896996</v>
      </c>
      <c r="G241" s="3">
        <v>-1.2673893594789336E-2</v>
      </c>
    </row>
    <row r="242" spans="1:7" x14ac:dyDescent="0.25">
      <c r="A242" s="3">
        <v>216</v>
      </c>
      <c r="B242" s="3">
        <v>-4.6141828830884605E-3</v>
      </c>
      <c r="C242" s="3">
        <v>-3.4140259217248392E-2</v>
      </c>
      <c r="D242" s="3">
        <v>-1.815861505578966</v>
      </c>
      <c r="F242" s="3">
        <v>30.829756795422032</v>
      </c>
      <c r="G242" s="3">
        <v>-1.2668829281639541E-2</v>
      </c>
    </row>
    <row r="243" spans="1:7" x14ac:dyDescent="0.25">
      <c r="A243" s="3">
        <v>217</v>
      </c>
      <c r="B243" s="3">
        <v>0</v>
      </c>
      <c r="C243" s="3">
        <v>0</v>
      </c>
      <c r="D243" s="3">
        <v>0</v>
      </c>
      <c r="F243" s="3">
        <v>30.972818311874107</v>
      </c>
      <c r="G243" s="3">
        <v>-1.2560799706673545E-2</v>
      </c>
    </row>
    <row r="244" spans="1:7" x14ac:dyDescent="0.25">
      <c r="A244" s="3">
        <v>218</v>
      </c>
      <c r="B244" s="3">
        <v>-4.7136210520216174E-3</v>
      </c>
      <c r="C244" s="3">
        <v>-2.5894719158737218E-3</v>
      </c>
      <c r="D244" s="3">
        <v>-0.13772954510659641</v>
      </c>
      <c r="F244" s="3">
        <v>31.115879828326182</v>
      </c>
      <c r="G244" s="3">
        <v>-1.2491254002288519E-2</v>
      </c>
    </row>
    <row r="245" spans="1:7" x14ac:dyDescent="0.25">
      <c r="A245" s="3">
        <v>219</v>
      </c>
      <c r="B245" s="3">
        <v>-4.4786678375111355E-3</v>
      </c>
      <c r="C245" s="3">
        <v>1.5924059483973015E-3</v>
      </c>
      <c r="D245" s="3">
        <v>8.4697325950259125E-2</v>
      </c>
      <c r="F245" s="3">
        <v>31.258941344778258</v>
      </c>
      <c r="G245" s="3">
        <v>-1.24338727987629E-2</v>
      </c>
    </row>
    <row r="246" spans="1:7" x14ac:dyDescent="0.25">
      <c r="A246" s="3">
        <v>220</v>
      </c>
      <c r="B246" s="3">
        <v>-5.3916443570106018E-3</v>
      </c>
      <c r="C246" s="3">
        <v>2.9504931420268835E-2</v>
      </c>
      <c r="D246" s="3">
        <v>1.5693164146728367</v>
      </c>
      <c r="F246" s="3">
        <v>31.402002861230329</v>
      </c>
      <c r="G246" s="3">
        <v>-1.222579638496748E-2</v>
      </c>
    </row>
    <row r="247" spans="1:7" x14ac:dyDescent="0.25">
      <c r="A247" s="3">
        <v>221</v>
      </c>
      <c r="B247" s="3">
        <v>-3.5464831216906233E-3</v>
      </c>
      <c r="C247" s="3">
        <v>1.5471627729011488E-2</v>
      </c>
      <c r="D247" s="3">
        <v>0.82290919477161495</v>
      </c>
      <c r="F247" s="3">
        <v>31.545064377682404</v>
      </c>
      <c r="G247" s="3">
        <v>-1.2045096436121658E-2</v>
      </c>
    </row>
    <row r="248" spans="1:7" x14ac:dyDescent="0.25">
      <c r="A248" s="3">
        <v>222</v>
      </c>
      <c r="B248" s="3">
        <v>-3.3685918214943593E-3</v>
      </c>
      <c r="C248" s="3">
        <v>-1.3529727856610154E-4</v>
      </c>
      <c r="D248" s="3">
        <v>-7.1962288978068027E-3</v>
      </c>
      <c r="F248" s="3">
        <v>31.68812589413448</v>
      </c>
      <c r="G248" s="3">
        <v>-1.1805058888335275E-2</v>
      </c>
    </row>
    <row r="249" spans="1:7" x14ac:dyDescent="0.25">
      <c r="A249" s="3">
        <v>223</v>
      </c>
      <c r="B249" s="3">
        <v>-6.3297048952377817E-3</v>
      </c>
      <c r="C249" s="3">
        <v>-2.4164161850724186E-3</v>
      </c>
      <c r="D249" s="3">
        <v>-0.12852500925693422</v>
      </c>
      <c r="F249" s="3">
        <v>31.831187410586555</v>
      </c>
      <c r="G249" s="3">
        <v>-1.1751936609596102E-2</v>
      </c>
    </row>
    <row r="250" spans="1:7" x14ac:dyDescent="0.25">
      <c r="A250" s="3">
        <v>224</v>
      </c>
      <c r="B250" s="3">
        <v>0</v>
      </c>
      <c r="C250" s="3">
        <v>0</v>
      </c>
      <c r="D250" s="3">
        <v>0</v>
      </c>
      <c r="F250" s="3">
        <v>31.974248927038627</v>
      </c>
      <c r="G250" s="3">
        <v>-1.1667439334664199E-2</v>
      </c>
    </row>
    <row r="251" spans="1:7" x14ac:dyDescent="0.25">
      <c r="A251" s="3">
        <v>225</v>
      </c>
      <c r="B251" s="3">
        <v>-4.0991966357940071E-3</v>
      </c>
      <c r="C251" s="3">
        <v>2.4628919410587232E-3</v>
      </c>
      <c r="D251" s="3">
        <v>0.13099697456045406</v>
      </c>
      <c r="F251" s="3">
        <v>32.117310443490709</v>
      </c>
      <c r="G251" s="3">
        <v>-1.1545636276668512E-2</v>
      </c>
    </row>
    <row r="252" spans="1:7" x14ac:dyDescent="0.25">
      <c r="A252" s="3">
        <v>226</v>
      </c>
      <c r="B252" s="3">
        <v>-4.7746859860955592E-3</v>
      </c>
      <c r="C252" s="3">
        <v>1.5525296020576899E-2</v>
      </c>
      <c r="D252" s="3">
        <v>0.82576371863751996</v>
      </c>
      <c r="F252" s="3">
        <v>32.260371959942781</v>
      </c>
      <c r="G252" s="3">
        <v>-1.1323301821860201E-2</v>
      </c>
    </row>
    <row r="253" spans="1:7" x14ac:dyDescent="0.25">
      <c r="A253" s="3">
        <v>227</v>
      </c>
      <c r="B253" s="3">
        <v>-5.9729779496363947E-3</v>
      </c>
      <c r="C253" s="3">
        <v>3.5679668151930896E-2</v>
      </c>
      <c r="D253" s="3">
        <v>1.8977400117744321</v>
      </c>
      <c r="F253" s="3">
        <v>32.403433476394852</v>
      </c>
      <c r="G253" s="3">
        <v>-1.129717322483567E-2</v>
      </c>
    </row>
    <row r="254" spans="1:7" x14ac:dyDescent="0.25">
      <c r="A254" s="3">
        <v>228</v>
      </c>
      <c r="B254" s="3">
        <v>-3.2311898514942039E-3</v>
      </c>
      <c r="C254" s="3">
        <v>1.1732014891148048E-2</v>
      </c>
      <c r="D254" s="3">
        <v>0.62400563768865147</v>
      </c>
      <c r="F254" s="3">
        <v>32.546494992846931</v>
      </c>
      <c r="G254" s="3">
        <v>-1.1280617277040777E-2</v>
      </c>
    </row>
    <row r="255" spans="1:7" x14ac:dyDescent="0.25">
      <c r="A255" s="3">
        <v>229</v>
      </c>
      <c r="B255" s="3">
        <v>-3.3604242369046104E-3</v>
      </c>
      <c r="C255" s="3">
        <v>1.728695797948164E-2</v>
      </c>
      <c r="D255" s="3">
        <v>0.91946347986844179</v>
      </c>
      <c r="F255" s="3">
        <v>32.689556509299003</v>
      </c>
      <c r="G255" s="3">
        <v>-1.1109835795712947E-2</v>
      </c>
    </row>
    <row r="256" spans="1:7" x14ac:dyDescent="0.25">
      <c r="A256" s="3">
        <v>230</v>
      </c>
      <c r="B256" s="3">
        <v>-5.5280974352161991E-3</v>
      </c>
      <c r="C256" s="3">
        <v>-2.4128280483045005E-2</v>
      </c>
      <c r="D256" s="3">
        <v>-1.2833416245075875</v>
      </c>
      <c r="F256" s="3">
        <v>32.832618025751081</v>
      </c>
      <c r="G256" s="3">
        <v>-1.1001349433708662E-2</v>
      </c>
    </row>
    <row r="257" spans="1:7" x14ac:dyDescent="0.25">
      <c r="A257" s="3">
        <v>231</v>
      </c>
      <c r="B257" s="3">
        <v>0</v>
      </c>
      <c r="C257" s="3">
        <v>0</v>
      </c>
      <c r="D257" s="3">
        <v>0</v>
      </c>
      <c r="F257" s="3">
        <v>32.975679542203153</v>
      </c>
      <c r="G257" s="3">
        <v>-1.0849369267076825E-2</v>
      </c>
    </row>
    <row r="258" spans="1:7" x14ac:dyDescent="0.25">
      <c r="A258" s="3">
        <v>232</v>
      </c>
      <c r="B258" s="3">
        <v>-5.8150625205280046E-3</v>
      </c>
      <c r="C258" s="3">
        <v>8.5684601125814597E-3</v>
      </c>
      <c r="D258" s="3">
        <v>0.45574161524422979</v>
      </c>
      <c r="F258" s="3">
        <v>33.118741058655225</v>
      </c>
      <c r="G258" s="3">
        <v>-1.0755665326862418E-2</v>
      </c>
    </row>
    <row r="259" spans="1:7" x14ac:dyDescent="0.25">
      <c r="A259" s="3">
        <v>233</v>
      </c>
      <c r="B259" s="3">
        <v>-3.5247630792621019E-3</v>
      </c>
      <c r="C259" s="3">
        <v>-4.4116863877530429E-3</v>
      </c>
      <c r="D259" s="3">
        <v>-0.23464999006686321</v>
      </c>
      <c r="F259" s="3">
        <v>33.261802575107303</v>
      </c>
      <c r="G259" s="3">
        <v>-1.0744524302963418E-2</v>
      </c>
    </row>
    <row r="260" spans="1:7" x14ac:dyDescent="0.25">
      <c r="A260" s="3">
        <v>234</v>
      </c>
      <c r="B260" s="3">
        <v>-4.3601218701671014E-3</v>
      </c>
      <c r="C260" s="3">
        <v>-2.7500111351448829E-2</v>
      </c>
      <c r="D260" s="3">
        <v>-1.4626834929537427</v>
      </c>
      <c r="F260" s="3">
        <v>33.404864091559375</v>
      </c>
      <c r="G260" s="3">
        <v>-1.0669791777957157E-2</v>
      </c>
    </row>
    <row r="261" spans="1:7" x14ac:dyDescent="0.25">
      <c r="A261" s="3">
        <v>235</v>
      </c>
      <c r="B261" s="3">
        <v>-6.5652421220731925E-3</v>
      </c>
      <c r="C261" s="3">
        <v>-2.8619518632733799E-2</v>
      </c>
      <c r="D261" s="3">
        <v>-1.5222228355877676</v>
      </c>
      <c r="F261" s="3">
        <v>33.547925608011447</v>
      </c>
      <c r="G261" s="3">
        <v>-1.0574078507620563E-2</v>
      </c>
    </row>
    <row r="262" spans="1:7" x14ac:dyDescent="0.25">
      <c r="A262" s="3">
        <v>236</v>
      </c>
      <c r="B262" s="3">
        <v>-5.4300578250293481E-3</v>
      </c>
      <c r="C262" s="3">
        <v>-2.6272103111030769E-2</v>
      </c>
      <c r="D262" s="3">
        <v>-1.3973678526090341</v>
      </c>
      <c r="F262" s="3">
        <v>33.690987124463526</v>
      </c>
      <c r="G262" s="3">
        <v>-1.0559392417694284E-2</v>
      </c>
    </row>
    <row r="263" spans="1:7" x14ac:dyDescent="0.25">
      <c r="A263" s="3">
        <v>237</v>
      </c>
      <c r="B263" s="3">
        <v>-5.4059118428411634E-3</v>
      </c>
      <c r="C263" s="3">
        <v>2.9028932529254245E-2</v>
      </c>
      <c r="D263" s="3">
        <v>1.5439988546217698</v>
      </c>
      <c r="F263" s="3">
        <v>33.834048640915597</v>
      </c>
      <c r="G263" s="3">
        <v>-1.0522402822532299E-2</v>
      </c>
    </row>
    <row r="264" spans="1:7" x14ac:dyDescent="0.25">
      <c r="A264" s="3">
        <v>238</v>
      </c>
      <c r="B264" s="3">
        <v>0</v>
      </c>
      <c r="C264" s="3">
        <v>0</v>
      </c>
      <c r="D264" s="3">
        <v>0</v>
      </c>
      <c r="F264" s="3">
        <v>33.977110157367676</v>
      </c>
      <c r="G264" s="3">
        <v>-1.0429949598326493E-2</v>
      </c>
    </row>
    <row r="265" spans="1:7" x14ac:dyDescent="0.25">
      <c r="A265" s="3">
        <v>239</v>
      </c>
      <c r="B265" s="3">
        <v>-4.1867017130449557E-3</v>
      </c>
      <c r="C265" s="3">
        <v>4.7352845180070012E-2</v>
      </c>
      <c r="D265" s="3">
        <v>2.5186161650081305</v>
      </c>
      <c r="F265" s="3">
        <v>34.120171673819748</v>
      </c>
      <c r="G265" s="3">
        <v>-1.0387915015273433E-2</v>
      </c>
    </row>
    <row r="266" spans="1:7" x14ac:dyDescent="0.25">
      <c r="A266" s="3">
        <v>240</v>
      </c>
      <c r="B266" s="3">
        <v>-5.5384951980351864E-3</v>
      </c>
      <c r="C266" s="3">
        <v>-4.5762912121688773E-2</v>
      </c>
      <c r="D266" s="3">
        <v>-2.4340503678127972</v>
      </c>
      <c r="F266" s="3">
        <v>34.263233190271819</v>
      </c>
      <c r="G266" s="3">
        <v>-1.032270465158833E-2</v>
      </c>
    </row>
    <row r="267" spans="1:7" x14ac:dyDescent="0.25">
      <c r="A267" s="3">
        <v>241</v>
      </c>
      <c r="B267" s="3">
        <v>-4.3797187119926813E-3</v>
      </c>
      <c r="C267" s="3">
        <v>5.9470797186962993E-2</v>
      </c>
      <c r="D267" s="3">
        <v>3.1631491322520691</v>
      </c>
      <c r="F267" s="3">
        <v>34.406294706723898</v>
      </c>
      <c r="G267" s="3">
        <v>-1.0192191941505679E-2</v>
      </c>
    </row>
    <row r="268" spans="1:7" x14ac:dyDescent="0.25">
      <c r="A268" s="3">
        <v>242</v>
      </c>
      <c r="B268" s="3">
        <v>-3.5799028549360272E-3</v>
      </c>
      <c r="C268" s="3">
        <v>-1.6938755605421722E-3</v>
      </c>
      <c r="D268" s="3">
        <v>-9.0094319614173926E-2</v>
      </c>
      <c r="F268" s="3">
        <v>34.54935622317597</v>
      </c>
      <c r="G268" s="3">
        <v>-1.0039825114926482E-2</v>
      </c>
    </row>
    <row r="269" spans="1:7" x14ac:dyDescent="0.25">
      <c r="A269" s="3">
        <v>243</v>
      </c>
      <c r="B269" s="3">
        <v>-4.9256733954141513E-3</v>
      </c>
      <c r="C269" s="3">
        <v>-6.6411632502080487E-2</v>
      </c>
      <c r="D269" s="3">
        <v>-3.5323201917066296</v>
      </c>
      <c r="F269" s="3">
        <v>34.692417739628048</v>
      </c>
      <c r="G269" s="3">
        <v>-9.9224910637247376E-3</v>
      </c>
    </row>
    <row r="270" spans="1:7" x14ac:dyDescent="0.25">
      <c r="A270" s="3">
        <v>244</v>
      </c>
      <c r="B270" s="3">
        <v>-2.6262225084226344E-3</v>
      </c>
      <c r="C270" s="3">
        <v>6.0905730447486425E-3</v>
      </c>
      <c r="D270" s="3">
        <v>0.32394707575296827</v>
      </c>
      <c r="F270" s="3">
        <v>34.83547925608012</v>
      </c>
      <c r="G270" s="3">
        <v>-9.8652923178599652E-3</v>
      </c>
    </row>
    <row r="271" spans="1:7" x14ac:dyDescent="0.25">
      <c r="A271" s="3">
        <v>245</v>
      </c>
      <c r="B271" s="3">
        <v>0</v>
      </c>
      <c r="C271" s="3">
        <v>0</v>
      </c>
      <c r="D271" s="3">
        <v>0</v>
      </c>
      <c r="F271" s="3">
        <v>34.978540772532192</v>
      </c>
      <c r="G271" s="3">
        <v>-9.613350089414897E-3</v>
      </c>
    </row>
    <row r="272" spans="1:7" x14ac:dyDescent="0.25">
      <c r="A272" s="3">
        <v>246</v>
      </c>
      <c r="B272" s="3">
        <v>-3.7232107186838514E-3</v>
      </c>
      <c r="C272" s="3">
        <v>6.5835099324808482E-3</v>
      </c>
      <c r="D272" s="3">
        <v>0.35016553863624322</v>
      </c>
      <c r="F272" s="3">
        <v>35.121602288984271</v>
      </c>
      <c r="G272" s="3">
        <v>-9.5988974944000577E-3</v>
      </c>
    </row>
    <row r="273" spans="1:7" x14ac:dyDescent="0.25">
      <c r="A273" s="3">
        <v>247</v>
      </c>
      <c r="B273" s="3">
        <v>-2.357138890888886E-3</v>
      </c>
      <c r="C273" s="3">
        <v>-6.9849204580798322E-3</v>
      </c>
      <c r="D273" s="3">
        <v>-0.37151587217445947</v>
      </c>
      <c r="F273" s="3">
        <v>35.264663805436342</v>
      </c>
      <c r="G273" s="3">
        <v>-9.5542094167355984E-3</v>
      </c>
    </row>
    <row r="274" spans="1:7" x14ac:dyDescent="0.25">
      <c r="A274" s="3">
        <v>248</v>
      </c>
      <c r="B274" s="3">
        <v>-5.3350698486431154E-3</v>
      </c>
      <c r="C274" s="3">
        <v>-2.0882567800266153E-2</v>
      </c>
      <c r="D274" s="3">
        <v>-1.1107077648370114</v>
      </c>
      <c r="F274" s="3">
        <v>35.407725321888421</v>
      </c>
      <c r="G274" s="3">
        <v>-9.5062278388345668E-3</v>
      </c>
    </row>
    <row r="275" spans="1:7" x14ac:dyDescent="0.25">
      <c r="A275" s="3">
        <v>249</v>
      </c>
      <c r="B275" s="3">
        <v>-4.0336455005614957E-3</v>
      </c>
      <c r="C275" s="3">
        <v>-2.2668070873253822E-2</v>
      </c>
      <c r="D275" s="3">
        <v>-1.2056755938068984</v>
      </c>
      <c r="F275" s="3">
        <v>35.550786838340493</v>
      </c>
      <c r="G275" s="3">
        <v>-9.4145573304236299E-3</v>
      </c>
    </row>
    <row r="276" spans="1:7" x14ac:dyDescent="0.25">
      <c r="A276" s="3">
        <v>250</v>
      </c>
      <c r="B276" s="3">
        <v>-3.7684044740778602E-3</v>
      </c>
      <c r="C276" s="3">
        <v>-7.9835321355182422E-3</v>
      </c>
      <c r="D276" s="3">
        <v>-0.42463030497776721</v>
      </c>
      <c r="F276" s="3">
        <v>35.693848354792564</v>
      </c>
      <c r="G276" s="3">
        <v>-9.3592244119853826E-3</v>
      </c>
    </row>
    <row r="277" spans="1:7" x14ac:dyDescent="0.25">
      <c r="A277" s="3">
        <v>251</v>
      </c>
      <c r="B277" s="3">
        <v>-2.8433336796794802E-3</v>
      </c>
      <c r="C277" s="3">
        <v>1.4526805735610906E-2</v>
      </c>
      <c r="D277" s="3">
        <v>0.77265574249045277</v>
      </c>
      <c r="F277" s="3">
        <v>35.836909871244643</v>
      </c>
      <c r="G277" s="3">
        <v>-9.3504591208838084E-3</v>
      </c>
    </row>
    <row r="278" spans="1:7" x14ac:dyDescent="0.25">
      <c r="A278" s="3">
        <v>252</v>
      </c>
      <c r="B278" s="3">
        <v>0</v>
      </c>
      <c r="C278" s="3">
        <v>0</v>
      </c>
      <c r="D278" s="3">
        <v>0</v>
      </c>
      <c r="F278" s="3">
        <v>35.979971387696715</v>
      </c>
      <c r="G278" s="3">
        <v>-9.3420593489687183E-3</v>
      </c>
    </row>
    <row r="279" spans="1:7" x14ac:dyDescent="0.25">
      <c r="A279" s="3">
        <v>253</v>
      </c>
      <c r="B279" s="3">
        <v>-8.4219744809050159E-4</v>
      </c>
      <c r="C279" s="3">
        <v>-1.9998308512256249E-3</v>
      </c>
      <c r="D279" s="3">
        <v>-0.10636755384022273</v>
      </c>
      <c r="F279" s="3">
        <v>36.123032904148786</v>
      </c>
      <c r="G279" s="3">
        <v>-9.2480089011403258E-3</v>
      </c>
    </row>
    <row r="280" spans="1:7" x14ac:dyDescent="0.25">
      <c r="A280" s="3">
        <v>254</v>
      </c>
      <c r="B280" s="3">
        <v>-1.4503650960699262E-3</v>
      </c>
      <c r="C280" s="3">
        <v>2.272700125319303E-3</v>
      </c>
      <c r="D280" s="3">
        <v>0.12088099990778077</v>
      </c>
      <c r="F280" s="3">
        <v>36.266094420600865</v>
      </c>
      <c r="G280" s="3">
        <v>-9.1413537408985331E-3</v>
      </c>
    </row>
    <row r="281" spans="1:7" x14ac:dyDescent="0.25">
      <c r="A281" s="3">
        <v>255</v>
      </c>
      <c r="B281" s="3">
        <v>-6.1290328236730622E-4</v>
      </c>
      <c r="C281" s="3">
        <v>2.3092167953605663E-3</v>
      </c>
      <c r="D281" s="3">
        <v>0.12282325860645983</v>
      </c>
      <c r="F281" s="3">
        <v>36.409155937052937</v>
      </c>
      <c r="G281" s="3">
        <v>-9.1352374286885144E-3</v>
      </c>
    </row>
    <row r="282" spans="1:7" x14ac:dyDescent="0.25">
      <c r="A282" s="3">
        <v>256</v>
      </c>
      <c r="B282" s="3">
        <v>-1.1589696433891412E-3</v>
      </c>
      <c r="C282" s="3">
        <v>4.8988080920945413E-3</v>
      </c>
      <c r="D282" s="3">
        <v>0.26055915337511526</v>
      </c>
      <c r="F282" s="3">
        <v>36.552217453505015</v>
      </c>
      <c r="G282" s="3">
        <v>-9.0386134007582747E-3</v>
      </c>
    </row>
    <row r="283" spans="1:7" x14ac:dyDescent="0.25">
      <c r="A283" s="3">
        <v>257</v>
      </c>
      <c r="B283" s="3">
        <v>-9.7767012736242826E-4</v>
      </c>
      <c r="C283" s="3">
        <v>1.3308585995707217E-3</v>
      </c>
      <c r="D283" s="3">
        <v>7.0786073560573884E-2</v>
      </c>
      <c r="F283" s="3">
        <v>36.695278969957087</v>
      </c>
      <c r="G283" s="3">
        <v>-9.0382919605798782E-3</v>
      </c>
    </row>
    <row r="284" spans="1:7" x14ac:dyDescent="0.25">
      <c r="A284" s="3">
        <v>258</v>
      </c>
      <c r="B284" s="3">
        <v>-1.0027649854084072E-3</v>
      </c>
      <c r="C284" s="3">
        <v>-1.4898114609794252E-3</v>
      </c>
      <c r="D284" s="3">
        <v>-7.9240502110661387E-2</v>
      </c>
      <c r="F284" s="3">
        <v>36.838340486409159</v>
      </c>
      <c r="G284" s="3">
        <v>-9.0276261340519227E-3</v>
      </c>
    </row>
    <row r="285" spans="1:7" x14ac:dyDescent="0.25">
      <c r="A285" s="3">
        <v>259</v>
      </c>
      <c r="B285" s="3">
        <v>0</v>
      </c>
      <c r="C285" s="3">
        <v>0</v>
      </c>
      <c r="D285" s="3">
        <v>0</v>
      </c>
      <c r="F285" s="3">
        <v>36.981402002861238</v>
      </c>
      <c r="G285" s="3">
        <v>-8.9982260138634345E-3</v>
      </c>
    </row>
    <row r="286" spans="1:7" x14ac:dyDescent="0.25">
      <c r="A286" s="3">
        <v>260</v>
      </c>
      <c r="B286" s="3">
        <v>-1.0623582720568968E-3</v>
      </c>
      <c r="C286" s="3">
        <v>-7.975933688522981E-3</v>
      </c>
      <c r="D286" s="3">
        <v>-0.42422615668723795</v>
      </c>
      <c r="F286" s="3">
        <v>37.124463519313309</v>
      </c>
      <c r="G286" s="3">
        <v>-8.9410061625447221E-3</v>
      </c>
    </row>
    <row r="287" spans="1:7" x14ac:dyDescent="0.25">
      <c r="A287" s="3">
        <v>261</v>
      </c>
      <c r="B287" s="3">
        <v>-9.1450875785091524E-4</v>
      </c>
      <c r="C287" s="3">
        <v>3.9300148846417946E-3</v>
      </c>
      <c r="D287" s="3">
        <v>0.20903071356200928</v>
      </c>
      <c r="F287" s="3">
        <v>37.267525035765388</v>
      </c>
      <c r="G287" s="3">
        <v>-8.8966636621999207E-3</v>
      </c>
    </row>
    <row r="288" spans="1:7" x14ac:dyDescent="0.25">
      <c r="A288" s="3">
        <v>262</v>
      </c>
      <c r="B288" s="3">
        <v>-7.4706230821018117E-4</v>
      </c>
      <c r="C288" s="3">
        <v>2.3390956077835876E-3</v>
      </c>
      <c r="D288" s="3">
        <v>0.12441246110683123</v>
      </c>
      <c r="F288" s="3">
        <v>37.41058655221746</v>
      </c>
      <c r="G288" s="3">
        <v>-8.8148212575402552E-3</v>
      </c>
    </row>
    <row r="289" spans="1:7" x14ac:dyDescent="0.25">
      <c r="A289" s="3">
        <v>263</v>
      </c>
      <c r="B289" s="3">
        <v>-1.1636799432967367E-3</v>
      </c>
      <c r="C289" s="3">
        <v>-4.8646549454114648E-3</v>
      </c>
      <c r="D289" s="3">
        <v>-0.25874260640745611</v>
      </c>
      <c r="F289" s="3">
        <v>37.553648068669531</v>
      </c>
      <c r="G289" s="3">
        <v>-8.7675030365960728E-3</v>
      </c>
    </row>
    <row r="290" spans="1:7" x14ac:dyDescent="0.25">
      <c r="A290" s="3">
        <v>264</v>
      </c>
      <c r="B290" s="3">
        <v>-1.1423093128422003E-3</v>
      </c>
      <c r="C290" s="3">
        <v>-4.4145316816679393E-4</v>
      </c>
      <c r="D290" s="3">
        <v>-2.3480132634287804E-2</v>
      </c>
      <c r="F290" s="3">
        <v>37.69670958512161</v>
      </c>
      <c r="G290" s="3">
        <v>-8.7493727215912417E-3</v>
      </c>
    </row>
    <row r="291" spans="1:7" x14ac:dyDescent="0.25">
      <c r="A291" s="3">
        <v>265</v>
      </c>
      <c r="B291" s="3">
        <v>-7.0416858093804986E-4</v>
      </c>
      <c r="C291" s="3">
        <v>-4.7220787510181923E-3</v>
      </c>
      <c r="D291" s="3">
        <v>-0.25115922453085082</v>
      </c>
      <c r="F291" s="3">
        <v>37.839771101573682</v>
      </c>
      <c r="G291" s="3">
        <v>-8.7461210803102003E-3</v>
      </c>
    </row>
    <row r="292" spans="1:7" x14ac:dyDescent="0.25">
      <c r="A292" s="3">
        <v>266</v>
      </c>
      <c r="B292" s="3">
        <v>0</v>
      </c>
      <c r="C292" s="3">
        <v>0</v>
      </c>
      <c r="D292" s="3">
        <v>0</v>
      </c>
      <c r="F292" s="3">
        <v>37.982832618025753</v>
      </c>
      <c r="G292" s="3">
        <v>-8.6849465989397856E-3</v>
      </c>
    </row>
    <row r="293" spans="1:7" x14ac:dyDescent="0.25">
      <c r="A293" s="3">
        <v>267</v>
      </c>
      <c r="B293" s="3">
        <v>-6.890528518121543E-3</v>
      </c>
      <c r="C293" s="3">
        <v>2.8203273334924735E-2</v>
      </c>
      <c r="D293" s="3">
        <v>1.5000834661014379</v>
      </c>
      <c r="F293" s="3">
        <v>38.125894134477832</v>
      </c>
      <c r="G293" s="3">
        <v>-8.5588117139712427E-3</v>
      </c>
    </row>
    <row r="294" spans="1:7" x14ac:dyDescent="0.25">
      <c r="A294" s="3">
        <v>268</v>
      </c>
      <c r="B294" s="3">
        <v>-6.907316061588108E-3</v>
      </c>
      <c r="C294" s="3">
        <v>-4.8977428267471673E-3</v>
      </c>
      <c r="D294" s="3">
        <v>-0.2605024937485666</v>
      </c>
      <c r="F294" s="3">
        <v>38.268955650929904</v>
      </c>
      <c r="G294" s="3">
        <v>-8.3708108008443728E-3</v>
      </c>
    </row>
    <row r="295" spans="1:7" x14ac:dyDescent="0.25">
      <c r="A295" s="3">
        <v>269</v>
      </c>
      <c r="B295" s="3">
        <v>-8.4004658087604711E-3</v>
      </c>
      <c r="C295" s="3">
        <v>3.890836969966411E-4</v>
      </c>
      <c r="D295" s="3">
        <v>2.0694690785112751E-2</v>
      </c>
      <c r="F295" s="3">
        <v>38.412017167381983</v>
      </c>
      <c r="G295" s="3">
        <v>-8.3662532856496139E-3</v>
      </c>
    </row>
    <row r="296" spans="1:7" x14ac:dyDescent="0.25">
      <c r="A296" s="3">
        <v>270</v>
      </c>
      <c r="B296" s="3">
        <v>-8.6496248424414359E-3</v>
      </c>
      <c r="C296" s="3">
        <v>4.2495357145686304E-3</v>
      </c>
      <c r="D296" s="3">
        <v>0.22602547542373683</v>
      </c>
      <c r="F296" s="3">
        <v>38.555078683834054</v>
      </c>
      <c r="G296" s="3">
        <v>-8.3655841055439457E-3</v>
      </c>
    </row>
    <row r="297" spans="1:7" x14ac:dyDescent="0.25">
      <c r="A297" s="3">
        <v>271</v>
      </c>
      <c r="B297" s="3">
        <v>-6.4801584724852191E-3</v>
      </c>
      <c r="C297" s="3">
        <v>-1.1284947926866089E-2</v>
      </c>
      <c r="D297" s="3">
        <v>-0.60022691692119134</v>
      </c>
      <c r="F297" s="3">
        <v>38.698140200286126</v>
      </c>
      <c r="G297" s="3">
        <v>-8.3369996536969988E-3</v>
      </c>
    </row>
    <row r="298" spans="1:7" x14ac:dyDescent="0.25">
      <c r="A298" s="3">
        <v>272</v>
      </c>
      <c r="B298" s="3">
        <v>-5.9180593112436791E-3</v>
      </c>
      <c r="C298" s="3">
        <v>-1.1219203644979973E-2</v>
      </c>
      <c r="D298" s="3">
        <v>-0.59673009195775883</v>
      </c>
      <c r="F298" s="3">
        <v>38.841201716738205</v>
      </c>
      <c r="G298" s="3">
        <v>-8.3357347767666328E-3</v>
      </c>
    </row>
    <row r="299" spans="1:7" x14ac:dyDescent="0.25">
      <c r="A299" s="3">
        <v>273</v>
      </c>
      <c r="B299" s="3">
        <v>0</v>
      </c>
      <c r="C299" s="3">
        <v>0</v>
      </c>
      <c r="D299" s="3">
        <v>0</v>
      </c>
      <c r="F299" s="3">
        <v>38.984263233190276</v>
      </c>
      <c r="G299" s="3">
        <v>-8.2941989799593385E-3</v>
      </c>
    </row>
    <row r="300" spans="1:7" x14ac:dyDescent="0.25">
      <c r="A300" s="3">
        <v>274</v>
      </c>
      <c r="B300" s="3">
        <v>-7.6424636198994759E-3</v>
      </c>
      <c r="C300" s="3">
        <v>-4.1872082883776612E-2</v>
      </c>
      <c r="D300" s="3">
        <v>-2.2271038712162996</v>
      </c>
      <c r="F300" s="3">
        <v>39.127324749642355</v>
      </c>
      <c r="G300" s="3">
        <v>-8.0974080616595615E-3</v>
      </c>
    </row>
    <row r="301" spans="1:7" x14ac:dyDescent="0.25">
      <c r="A301" s="3">
        <v>275</v>
      </c>
      <c r="B301" s="3">
        <v>-7.0641775875355554E-3</v>
      </c>
      <c r="C301" s="3">
        <v>-3.691487739326863E-3</v>
      </c>
      <c r="D301" s="3">
        <v>-0.196343866093839</v>
      </c>
      <c r="F301" s="3">
        <v>39.270386266094427</v>
      </c>
      <c r="G301" s="3">
        <v>-8.01138211176383E-3</v>
      </c>
    </row>
    <row r="302" spans="1:7" x14ac:dyDescent="0.25">
      <c r="A302" s="3">
        <v>276</v>
      </c>
      <c r="B302" s="3">
        <v>-8.6667930505759001E-3</v>
      </c>
      <c r="C302" s="3">
        <v>-4.2451799586249936E-2</v>
      </c>
      <c r="D302" s="3">
        <v>-2.2579380027752847</v>
      </c>
      <c r="F302" s="3">
        <v>39.413447782546498</v>
      </c>
      <c r="G302" s="3">
        <v>-7.945613010636109E-3</v>
      </c>
    </row>
    <row r="303" spans="1:7" x14ac:dyDescent="0.25">
      <c r="A303" s="3">
        <v>277</v>
      </c>
      <c r="B303" s="3">
        <v>-4.1433137635261894E-3</v>
      </c>
      <c r="C303" s="3">
        <v>-1.8371095419636427E-2</v>
      </c>
      <c r="D303" s="3">
        <v>-0.97712688048314467</v>
      </c>
      <c r="F303" s="3">
        <v>39.556509298998577</v>
      </c>
      <c r="G303" s="3">
        <v>-7.9376818982583013E-3</v>
      </c>
    </row>
    <row r="304" spans="1:7" x14ac:dyDescent="0.25">
      <c r="A304" s="3">
        <v>278</v>
      </c>
      <c r="B304" s="3">
        <v>-6.4715963962373932E-3</v>
      </c>
      <c r="C304" s="3">
        <v>-1.7565495944839703E-2</v>
      </c>
      <c r="D304" s="3">
        <v>-0.93427843384748077</v>
      </c>
      <c r="F304" s="3">
        <v>39.699570815450649</v>
      </c>
      <c r="G304" s="3">
        <v>-7.9364494670151452E-3</v>
      </c>
    </row>
    <row r="305" spans="1:7" x14ac:dyDescent="0.25">
      <c r="A305" s="3">
        <v>279</v>
      </c>
      <c r="B305" s="3">
        <v>-6.9404890713511873E-3</v>
      </c>
      <c r="C305" s="3">
        <v>-2.421475749822944E-2</v>
      </c>
      <c r="D305" s="3">
        <v>-1.2879411877971201</v>
      </c>
      <c r="F305" s="3">
        <v>39.842632331902728</v>
      </c>
      <c r="G305" s="3">
        <v>-7.9138446354468841E-3</v>
      </c>
    </row>
    <row r="306" spans="1:7" x14ac:dyDescent="0.25">
      <c r="A306" s="3">
        <v>280</v>
      </c>
      <c r="B306" s="3">
        <v>0</v>
      </c>
      <c r="C306" s="3">
        <v>0</v>
      </c>
      <c r="D306" s="3">
        <v>0</v>
      </c>
      <c r="F306" s="3">
        <v>39.985693848354799</v>
      </c>
      <c r="G306" s="3">
        <v>-7.8599137267234814E-3</v>
      </c>
    </row>
    <row r="307" spans="1:7" x14ac:dyDescent="0.25">
      <c r="A307" s="3">
        <v>281</v>
      </c>
      <c r="B307" s="3">
        <v>-8.1587415140049642E-3</v>
      </c>
      <c r="C307" s="3">
        <v>4.4246401852717193E-2</v>
      </c>
      <c r="D307" s="3">
        <v>2.3533898021528437</v>
      </c>
      <c r="F307" s="3">
        <v>40.128755364806871</v>
      </c>
      <c r="G307" s="3">
        <v>-7.8351977459112012E-3</v>
      </c>
    </row>
    <row r="308" spans="1:7" x14ac:dyDescent="0.25">
      <c r="A308" s="3">
        <v>282</v>
      </c>
      <c r="B308" s="3">
        <v>-4.4161504846106509E-3</v>
      </c>
      <c r="C308" s="3">
        <v>-2.1592243319053248E-3</v>
      </c>
      <c r="D308" s="3">
        <v>-0.11484541816939227</v>
      </c>
      <c r="F308" s="3">
        <v>40.27181688125895</v>
      </c>
      <c r="G308" s="3">
        <v>-7.5405391811980693E-3</v>
      </c>
    </row>
    <row r="309" spans="1:7" x14ac:dyDescent="0.25">
      <c r="A309" s="3">
        <v>283</v>
      </c>
      <c r="B309" s="3">
        <v>-7.9273765961391084E-3</v>
      </c>
      <c r="C309" s="3">
        <v>5.104359138589103E-3</v>
      </c>
      <c r="D309" s="3">
        <v>0.27149205902137269</v>
      </c>
      <c r="F309" s="3">
        <v>40.414878397711021</v>
      </c>
      <c r="G309" s="3">
        <v>-7.52303844284909E-3</v>
      </c>
    </row>
    <row r="310" spans="1:7" x14ac:dyDescent="0.25">
      <c r="A310" s="3">
        <v>284</v>
      </c>
      <c r="B310" s="3">
        <v>-5.8769902941464202E-3</v>
      </c>
      <c r="C310" s="3">
        <v>-1.7251273558160737E-2</v>
      </c>
      <c r="D310" s="3">
        <v>-0.91756548704380758</v>
      </c>
      <c r="F310" s="3">
        <v>40.557939914163093</v>
      </c>
      <c r="G310" s="3">
        <v>-7.5222525353065093E-3</v>
      </c>
    </row>
    <row r="311" spans="1:7" x14ac:dyDescent="0.25">
      <c r="A311" s="3">
        <v>285</v>
      </c>
      <c r="B311" s="3">
        <v>-5.4438837722392188E-3</v>
      </c>
      <c r="C311" s="3">
        <v>-1.4138555522493748E-2</v>
      </c>
      <c r="D311" s="3">
        <v>-0.75200538327536837</v>
      </c>
      <c r="F311" s="3">
        <v>40.701001430615172</v>
      </c>
      <c r="G311" s="3">
        <v>-7.5163135375389337E-3</v>
      </c>
    </row>
    <row r="312" spans="1:7" x14ac:dyDescent="0.25">
      <c r="A312" s="3">
        <v>286</v>
      </c>
      <c r="B312" s="3">
        <v>-8.292500678294356E-3</v>
      </c>
      <c r="C312" s="3">
        <v>8.2445605139067363E-3</v>
      </c>
      <c r="D312" s="3">
        <v>0.43851395422492634</v>
      </c>
      <c r="F312" s="3">
        <v>40.844062947067243</v>
      </c>
      <c r="G312" s="3">
        <v>-7.4430899208943434E-3</v>
      </c>
    </row>
    <row r="313" spans="1:7" x14ac:dyDescent="0.25">
      <c r="A313" s="3">
        <v>287</v>
      </c>
      <c r="B313" s="3">
        <v>0</v>
      </c>
      <c r="C313" s="3">
        <v>0</v>
      </c>
      <c r="D313" s="3">
        <v>0</v>
      </c>
      <c r="F313" s="3">
        <v>40.987124463519322</v>
      </c>
      <c r="G313" s="3">
        <v>-7.4157384583984423E-3</v>
      </c>
    </row>
    <row r="314" spans="1:7" x14ac:dyDescent="0.25">
      <c r="A314" s="3">
        <v>288</v>
      </c>
      <c r="B314" s="3">
        <v>-7.5120548874649503E-3</v>
      </c>
      <c r="C314" s="3">
        <v>-1.0335268167361564E-2</v>
      </c>
      <c r="D314" s="3">
        <v>-0.54971508843921812</v>
      </c>
      <c r="F314" s="3">
        <v>41.130185979971394</v>
      </c>
      <c r="G314" s="3">
        <v>-7.3030929678953391E-3</v>
      </c>
    </row>
    <row r="315" spans="1:7" x14ac:dyDescent="0.25">
      <c r="A315" s="3">
        <v>289</v>
      </c>
      <c r="B315" s="3">
        <v>-6.4229472284350071E-3</v>
      </c>
      <c r="C315" s="3">
        <v>-1.3436480499066221E-2</v>
      </c>
      <c r="D315" s="3">
        <v>-0.71466322365795087</v>
      </c>
      <c r="F315" s="3">
        <v>41.273247496423465</v>
      </c>
      <c r="G315" s="3">
        <v>-7.0303506866194309E-3</v>
      </c>
    </row>
    <row r="316" spans="1:7" x14ac:dyDescent="0.25">
      <c r="A316" s="3">
        <v>290</v>
      </c>
      <c r="B316" s="3">
        <v>-7.7441475978373983E-3</v>
      </c>
      <c r="C316" s="3">
        <v>-2.7734114987969107E-2</v>
      </c>
      <c r="D316" s="3">
        <v>-1.4751297427908847</v>
      </c>
      <c r="F316" s="3">
        <v>41.416309012875544</v>
      </c>
      <c r="G316" s="3">
        <v>-6.9820763173811867E-3</v>
      </c>
    </row>
    <row r="317" spans="1:7" x14ac:dyDescent="0.25">
      <c r="A317" s="3">
        <v>291</v>
      </c>
      <c r="B317" s="3">
        <v>-3.726813535741324E-3</v>
      </c>
      <c r="C317" s="3">
        <v>-2.3245072335601129E-2</v>
      </c>
      <c r="D317" s="3">
        <v>-1.2363653064265934</v>
      </c>
      <c r="F317" s="3">
        <v>41.559370529327616</v>
      </c>
      <c r="G317" s="3">
        <v>-6.9334578297016039E-3</v>
      </c>
    </row>
    <row r="318" spans="1:7" x14ac:dyDescent="0.25">
      <c r="A318" s="3">
        <v>292</v>
      </c>
      <c r="B318" s="3">
        <v>-4.3774453593099626E-3</v>
      </c>
      <c r="C318" s="3">
        <v>-2.5198080419123726E-2</v>
      </c>
      <c r="D318" s="3">
        <v>-1.3402424380085798</v>
      </c>
      <c r="F318" s="3">
        <v>41.702432045779695</v>
      </c>
      <c r="G318" s="3">
        <v>-6.8793281796987564E-3</v>
      </c>
    </row>
    <row r="319" spans="1:7" x14ac:dyDescent="0.25">
      <c r="A319" s="3">
        <v>293</v>
      </c>
      <c r="B319" s="3">
        <v>-6.9740677201831826E-3</v>
      </c>
      <c r="C319" s="3">
        <v>-1.3934731147817967E-2</v>
      </c>
      <c r="D319" s="3">
        <v>-0.74116431632513657</v>
      </c>
      <c r="F319" s="3">
        <v>41.845493562231766</v>
      </c>
      <c r="G319" s="3">
        <v>-6.8090649342556434E-3</v>
      </c>
    </row>
    <row r="320" spans="1:7" x14ac:dyDescent="0.25">
      <c r="A320" s="3">
        <v>294</v>
      </c>
      <c r="B320" s="3">
        <v>0</v>
      </c>
      <c r="C320" s="3">
        <v>0</v>
      </c>
      <c r="D320" s="3">
        <v>0</v>
      </c>
      <c r="F320" s="3">
        <v>41.988555078683838</v>
      </c>
      <c r="G320" s="3">
        <v>-6.7943444362488911E-3</v>
      </c>
    </row>
    <row r="321" spans="1:7" x14ac:dyDescent="0.25">
      <c r="A321" s="3">
        <v>295</v>
      </c>
      <c r="B321" s="3">
        <v>-1.1868268365548178E-3</v>
      </c>
      <c r="C321" s="3">
        <v>-9.0051480337715933E-4</v>
      </c>
      <c r="D321" s="3">
        <v>-4.7896829261051772E-2</v>
      </c>
      <c r="F321" s="3">
        <v>42.131616595135917</v>
      </c>
      <c r="G321" s="3">
        <v>-6.7524625534646473E-3</v>
      </c>
    </row>
    <row r="322" spans="1:7" x14ac:dyDescent="0.25">
      <c r="A322" s="3">
        <v>296</v>
      </c>
      <c r="B322" s="3">
        <v>-4.3812702799011529E-4</v>
      </c>
      <c r="C322" s="3">
        <v>2.8383597823907454E-3</v>
      </c>
      <c r="D322" s="3">
        <v>0.150967461466224</v>
      </c>
      <c r="F322" s="3">
        <v>42.274678111587988</v>
      </c>
      <c r="G322" s="3">
        <v>-6.5753748165159756E-3</v>
      </c>
    </row>
    <row r="323" spans="1:7" x14ac:dyDescent="0.25">
      <c r="A323" s="3">
        <v>297</v>
      </c>
      <c r="B323" s="3">
        <v>-1.2290175284049251E-3</v>
      </c>
      <c r="C323" s="3">
        <v>-4.7260157059002238E-3</v>
      </c>
      <c r="D323" s="3">
        <v>-0.25136862437090446</v>
      </c>
      <c r="F323" s="3">
        <v>42.41773962804006</v>
      </c>
      <c r="G323" s="3">
        <v>-6.4333662889477115E-3</v>
      </c>
    </row>
    <row r="324" spans="1:7" x14ac:dyDescent="0.25">
      <c r="A324" s="3">
        <v>298</v>
      </c>
      <c r="B324" s="3">
        <v>-1.0794581856163462E-3</v>
      </c>
      <c r="C324" s="3">
        <v>1.7941196866275485E-3</v>
      </c>
      <c r="D324" s="3">
        <v>9.542613178819731E-2</v>
      </c>
      <c r="F324" s="3">
        <v>42.560801144492139</v>
      </c>
      <c r="G324" s="3">
        <v>-6.3524613716441592E-3</v>
      </c>
    </row>
    <row r="325" spans="1:7" x14ac:dyDescent="0.25">
      <c r="A325" s="3">
        <v>299</v>
      </c>
      <c r="B325" s="3">
        <v>-1.1038901618227407E-3</v>
      </c>
      <c r="C325" s="3">
        <v>-3.1926031529862387E-3</v>
      </c>
      <c r="D325" s="3">
        <v>-0.16980905537966193</v>
      </c>
      <c r="F325" s="3">
        <v>42.70386266094421</v>
      </c>
      <c r="G325" s="3">
        <v>-6.3008582704444155E-3</v>
      </c>
    </row>
    <row r="326" spans="1:7" x14ac:dyDescent="0.25">
      <c r="A326" s="3">
        <v>300</v>
      </c>
      <c r="B326" s="3">
        <v>-9.3269471707749154E-4</v>
      </c>
      <c r="C326" s="3">
        <v>-5.4197666545666677E-3</v>
      </c>
      <c r="D326" s="3">
        <v>-0.28826804080842905</v>
      </c>
      <c r="F326" s="3">
        <v>42.846924177396289</v>
      </c>
      <c r="G326" s="3">
        <v>-6.1121479851448312E-3</v>
      </c>
    </row>
    <row r="327" spans="1:7" x14ac:dyDescent="0.25">
      <c r="A327" s="3">
        <v>301</v>
      </c>
      <c r="B327" s="3">
        <v>0</v>
      </c>
      <c r="C327" s="3">
        <v>0</v>
      </c>
      <c r="D327" s="3">
        <v>0</v>
      </c>
      <c r="F327" s="3">
        <v>42.989985693848361</v>
      </c>
      <c r="G327" s="3">
        <v>-6.0283348887082014E-3</v>
      </c>
    </row>
    <row r="328" spans="1:7" x14ac:dyDescent="0.25">
      <c r="A328" s="3">
        <v>302</v>
      </c>
      <c r="B328" s="3">
        <v>-7.9848984194317066E-4</v>
      </c>
      <c r="C328" s="3">
        <v>-5.076941773823459E-3</v>
      </c>
      <c r="D328" s="3">
        <v>-0.27003377667660367</v>
      </c>
      <c r="F328" s="3">
        <v>43.133047210300433</v>
      </c>
      <c r="G328" s="3">
        <v>-5.9550332343051493E-3</v>
      </c>
    </row>
    <row r="329" spans="1:7" x14ac:dyDescent="0.25">
      <c r="A329" s="3">
        <v>303</v>
      </c>
      <c r="B329" s="3">
        <v>-7.1406553858312889E-4</v>
      </c>
      <c r="C329" s="3">
        <v>6.1171533067692473E-3</v>
      </c>
      <c r="D329" s="3">
        <v>0.32536083404649152</v>
      </c>
      <c r="F329" s="3">
        <v>43.276108726752511</v>
      </c>
      <c r="G329" s="3">
        <v>-5.9540473798662648E-3</v>
      </c>
    </row>
    <row r="330" spans="1:7" x14ac:dyDescent="0.25">
      <c r="A330" s="3">
        <v>304</v>
      </c>
      <c r="B330" s="3">
        <v>-1.3415445312661464E-3</v>
      </c>
      <c r="C330" s="3">
        <v>-2.4123331406257689E-3</v>
      </c>
      <c r="D330" s="3">
        <v>-0.12830783916490127</v>
      </c>
      <c r="F330" s="3">
        <v>43.419170243204583</v>
      </c>
      <c r="G330" s="3">
        <v>-5.8754316157666299E-3</v>
      </c>
    </row>
    <row r="331" spans="1:7" x14ac:dyDescent="0.25">
      <c r="A331" s="3">
        <v>305</v>
      </c>
      <c r="B331" s="3">
        <v>-8.0841590524756391E-4</v>
      </c>
      <c r="C331" s="3">
        <v>-9.8613758727095924E-3</v>
      </c>
      <c r="D331" s="3">
        <v>-0.5245095746154026</v>
      </c>
      <c r="F331" s="3">
        <v>43.562231759656662</v>
      </c>
      <c r="G331" s="3">
        <v>-5.8262021666001572E-3</v>
      </c>
    </row>
    <row r="332" spans="1:7" x14ac:dyDescent="0.25">
      <c r="A332" s="3">
        <v>306</v>
      </c>
      <c r="B332" s="3">
        <v>-9.9618678005574572E-4</v>
      </c>
      <c r="C332" s="3">
        <v>1.0490614717781961E-2</v>
      </c>
      <c r="D332" s="3">
        <v>0.55797770352769305</v>
      </c>
      <c r="F332" s="3">
        <v>43.705293276108733</v>
      </c>
      <c r="G332" s="3">
        <v>-5.8213876465495733E-3</v>
      </c>
    </row>
    <row r="333" spans="1:7" x14ac:dyDescent="0.25">
      <c r="A333" s="3">
        <v>307</v>
      </c>
      <c r="B333" s="3">
        <v>-9.5689073536228209E-4</v>
      </c>
      <c r="C333" s="3">
        <v>-5.4855086934143204E-4</v>
      </c>
      <c r="D333" s="3">
        <v>-2.9176474646851427E-2</v>
      </c>
      <c r="F333" s="3">
        <v>43.848354792560805</v>
      </c>
      <c r="G333" s="3">
        <v>-5.6898548211311781E-3</v>
      </c>
    </row>
    <row r="334" spans="1:7" x14ac:dyDescent="0.25">
      <c r="A334" s="3">
        <v>308</v>
      </c>
      <c r="B334" s="3">
        <v>0</v>
      </c>
      <c r="C334" s="3">
        <v>0</v>
      </c>
      <c r="D334" s="3">
        <v>0</v>
      </c>
      <c r="F334" s="3">
        <v>43.991416309012884</v>
      </c>
      <c r="G334" s="3">
        <v>-5.4886933316725785E-3</v>
      </c>
    </row>
    <row r="335" spans="1:7" x14ac:dyDescent="0.25">
      <c r="A335" s="3">
        <v>309</v>
      </c>
      <c r="B335" s="3">
        <v>-9.9503175801253993E-3</v>
      </c>
      <c r="C335" s="3">
        <v>-1.3302996969153779E-3</v>
      </c>
      <c r="D335" s="3">
        <v>-7.0756346492283434E-2</v>
      </c>
      <c r="F335" s="3">
        <v>44.134477825464955</v>
      </c>
      <c r="G335" s="3">
        <v>-5.4475761154283413E-3</v>
      </c>
    </row>
    <row r="336" spans="1:7" x14ac:dyDescent="0.25">
      <c r="A336" s="3">
        <v>310</v>
      </c>
      <c r="B336" s="3">
        <v>-7.1371059343946358E-3</v>
      </c>
      <c r="C336" s="3">
        <v>-5.5317233472449052E-3</v>
      </c>
      <c r="D336" s="3">
        <v>-0.29422282419869794</v>
      </c>
      <c r="F336" s="3">
        <v>44.277539341917027</v>
      </c>
      <c r="G336" s="3">
        <v>-5.4262473319562424E-3</v>
      </c>
    </row>
    <row r="337" spans="1:7" x14ac:dyDescent="0.25">
      <c r="A337" s="3">
        <v>311</v>
      </c>
      <c r="B337" s="3">
        <v>-7.293233234437921E-3</v>
      </c>
      <c r="C337" s="3">
        <v>-2.2752949537380249E-2</v>
      </c>
      <c r="D337" s="3">
        <v>-1.2101901435603544</v>
      </c>
      <c r="F337" s="3">
        <v>44.420600858369106</v>
      </c>
      <c r="G337" s="3">
        <v>-5.2737784154781994E-3</v>
      </c>
    </row>
    <row r="338" spans="1:7" x14ac:dyDescent="0.25">
      <c r="A338" s="3">
        <v>312</v>
      </c>
      <c r="B338" s="3">
        <v>-9.1308418147420037E-3</v>
      </c>
      <c r="C338" s="3">
        <v>2.2112591816080586E-2</v>
      </c>
      <c r="D338" s="3">
        <v>1.1761306207984166</v>
      </c>
      <c r="F338" s="3">
        <v>44.563662374821178</v>
      </c>
      <c r="G338" s="3">
        <v>-5.2616748912899698E-3</v>
      </c>
    </row>
    <row r="339" spans="1:7" x14ac:dyDescent="0.25">
      <c r="A339" s="3">
        <v>313</v>
      </c>
      <c r="B339" s="3">
        <v>-6.8518177408490562E-3</v>
      </c>
      <c r="C339" s="3">
        <v>-7.9361075358670985E-3</v>
      </c>
      <c r="D339" s="3">
        <v>-0.42210787231619862</v>
      </c>
      <c r="F339" s="3">
        <v>44.706723891273256</v>
      </c>
      <c r="G339" s="3">
        <v>-5.2447144351589828E-3</v>
      </c>
    </row>
    <row r="340" spans="1:7" x14ac:dyDescent="0.25">
      <c r="A340" s="3">
        <v>314</v>
      </c>
      <c r="B340" s="3">
        <v>-8.1675213324421299E-3</v>
      </c>
      <c r="C340" s="3">
        <v>1.8751440349134375E-2</v>
      </c>
      <c r="D340" s="3">
        <v>0.9973567712968775</v>
      </c>
      <c r="F340" s="3">
        <v>44.849785407725328</v>
      </c>
      <c r="G340" s="3">
        <v>-5.2048072197932735E-3</v>
      </c>
    </row>
    <row r="341" spans="1:7" x14ac:dyDescent="0.25">
      <c r="A341" s="3">
        <v>315</v>
      </c>
      <c r="B341" s="3">
        <v>0</v>
      </c>
      <c r="C341" s="3">
        <v>0</v>
      </c>
      <c r="D341" s="3">
        <v>0</v>
      </c>
      <c r="F341" s="3">
        <v>44.9928469241774</v>
      </c>
      <c r="G341" s="3">
        <v>-5.2012933160753118E-3</v>
      </c>
    </row>
    <row r="342" spans="1:7" x14ac:dyDescent="0.25">
      <c r="A342" s="3">
        <v>316</v>
      </c>
      <c r="B342" s="3">
        <v>-7.1424228536637741E-3</v>
      </c>
      <c r="C342" s="3">
        <v>1.123204267741533E-2</v>
      </c>
      <c r="D342" s="3">
        <v>0.59741297794933523</v>
      </c>
      <c r="F342" s="3">
        <v>45.135908440629478</v>
      </c>
      <c r="G342" s="3">
        <v>-5.176201008134272E-3</v>
      </c>
    </row>
    <row r="343" spans="1:7" x14ac:dyDescent="0.25">
      <c r="A343" s="3">
        <v>317</v>
      </c>
      <c r="B343" s="3">
        <v>-6.8026682604212258E-3</v>
      </c>
      <c r="C343" s="3">
        <v>4.8273646399032265E-3</v>
      </c>
      <c r="D343" s="3">
        <v>0.25675919937258862</v>
      </c>
      <c r="F343" s="3">
        <v>45.27896995708155</v>
      </c>
      <c r="G343" s="3">
        <v>-5.1685164651159524E-3</v>
      </c>
    </row>
    <row r="344" spans="1:7" x14ac:dyDescent="0.25">
      <c r="A344" s="3">
        <v>318</v>
      </c>
      <c r="B344" s="3">
        <v>-7.879950074261689E-3</v>
      </c>
      <c r="C344" s="3">
        <v>-8.0572078275477684E-3</v>
      </c>
      <c r="D344" s="3">
        <v>-0.42854898796731278</v>
      </c>
      <c r="F344" s="3">
        <v>45.422031473533629</v>
      </c>
      <c r="G344" s="3">
        <v>-5.0790333104713667E-3</v>
      </c>
    </row>
    <row r="345" spans="1:7" x14ac:dyDescent="0.25">
      <c r="A345" s="3">
        <v>319</v>
      </c>
      <c r="B345" s="3">
        <v>-7.7756701299647622E-3</v>
      </c>
      <c r="C345" s="3">
        <v>7.5311152961856295E-3</v>
      </c>
      <c r="D345" s="3">
        <v>0.40056703358336776</v>
      </c>
      <c r="F345" s="3">
        <v>45.5650929899857</v>
      </c>
      <c r="G345" s="3">
        <v>-5.0220226943219698E-3</v>
      </c>
    </row>
    <row r="346" spans="1:7" x14ac:dyDescent="0.25">
      <c r="A346" s="3">
        <v>320</v>
      </c>
      <c r="B346" s="3">
        <v>-7.5358409824468385E-3</v>
      </c>
      <c r="C346" s="3">
        <v>3.902572034693914E-3</v>
      </c>
      <c r="D346" s="3">
        <v>0.20757107570435179</v>
      </c>
      <c r="F346" s="3">
        <v>45.708154506437772</v>
      </c>
      <c r="G346" s="3">
        <v>-4.6454649214583135E-3</v>
      </c>
    </row>
    <row r="347" spans="1:7" x14ac:dyDescent="0.25">
      <c r="A347" s="3">
        <v>321</v>
      </c>
      <c r="B347" s="3">
        <v>-8.2701213559018948E-3</v>
      </c>
      <c r="C347" s="3">
        <v>3.5757413429569937E-2</v>
      </c>
      <c r="D347" s="3">
        <v>1.901875149003676</v>
      </c>
      <c r="F347" s="3">
        <v>45.851216022889851</v>
      </c>
      <c r="G347" s="3">
        <v>-4.5730061680328473E-3</v>
      </c>
    </row>
    <row r="348" spans="1:7" x14ac:dyDescent="0.25">
      <c r="A348" s="3">
        <v>322</v>
      </c>
      <c r="B348" s="3">
        <v>0</v>
      </c>
      <c r="C348" s="3">
        <v>0</v>
      </c>
      <c r="D348" s="3">
        <v>0</v>
      </c>
      <c r="F348" s="3">
        <v>45.994277539341923</v>
      </c>
      <c r="G348" s="3">
        <v>-4.5728421289837088E-3</v>
      </c>
    </row>
    <row r="349" spans="1:7" x14ac:dyDescent="0.25">
      <c r="A349" s="3">
        <v>323</v>
      </c>
      <c r="B349" s="3">
        <v>-4.8220216133092308E-3</v>
      </c>
      <c r="C349" s="3">
        <v>-5.5658934019642021E-3</v>
      </c>
      <c r="D349" s="3">
        <v>-0.29604027047564219</v>
      </c>
      <c r="F349" s="3">
        <v>46.137339055794001</v>
      </c>
      <c r="G349" s="3">
        <v>-4.5020714125376367E-3</v>
      </c>
    </row>
    <row r="350" spans="1:7" x14ac:dyDescent="0.25">
      <c r="A350" s="3">
        <v>324</v>
      </c>
      <c r="B350" s="3">
        <v>-1.0701488832048422E-2</v>
      </c>
      <c r="C350" s="3">
        <v>1.3602648397470456E-2</v>
      </c>
      <c r="D350" s="3">
        <v>0.72350140758195458</v>
      </c>
      <c r="F350" s="3">
        <v>46.280400572246073</v>
      </c>
      <c r="G350" s="3">
        <v>-4.4724974384809518E-3</v>
      </c>
    </row>
    <row r="351" spans="1:7" x14ac:dyDescent="0.25">
      <c r="A351" s="3">
        <v>325</v>
      </c>
      <c r="B351" s="3">
        <v>-3.9267394615277919E-3</v>
      </c>
      <c r="C351" s="3">
        <v>1.1961048391751812E-2</v>
      </c>
      <c r="D351" s="3">
        <v>0.63618753456845767</v>
      </c>
      <c r="F351" s="3">
        <v>46.423462088698145</v>
      </c>
      <c r="G351" s="3">
        <v>-4.4500738637835123E-3</v>
      </c>
    </row>
    <row r="352" spans="1:7" x14ac:dyDescent="0.25">
      <c r="A352" s="3">
        <v>326</v>
      </c>
      <c r="B352" s="3">
        <v>-5.3091970658756885E-3</v>
      </c>
      <c r="C352" s="3">
        <v>9.7447606178576972E-3</v>
      </c>
      <c r="D352" s="3">
        <v>0.51830701033780469</v>
      </c>
      <c r="F352" s="3">
        <v>46.566523605150223</v>
      </c>
      <c r="G352" s="3">
        <v>-4.4254274482112216E-3</v>
      </c>
    </row>
    <row r="353" spans="1:7" x14ac:dyDescent="0.25">
      <c r="A353" s="3">
        <v>327</v>
      </c>
      <c r="B353" s="3">
        <v>-6.2131034933357934E-3</v>
      </c>
      <c r="C353" s="3">
        <v>9.8897124760096294E-3</v>
      </c>
      <c r="D353" s="3">
        <v>0.52601674967239231</v>
      </c>
      <c r="F353" s="3">
        <v>46.709585121602295</v>
      </c>
      <c r="G353" s="3">
        <v>-4.4000891278728055E-3</v>
      </c>
    </row>
    <row r="354" spans="1:7" x14ac:dyDescent="0.25">
      <c r="A354" s="3">
        <v>328</v>
      </c>
      <c r="B354" s="3">
        <v>-6.810691631675558E-3</v>
      </c>
      <c r="C354" s="3">
        <v>-1.5250431450910748E-3</v>
      </c>
      <c r="D354" s="3">
        <v>-8.1114414623977643E-2</v>
      </c>
      <c r="F354" s="3">
        <v>46.852646638054367</v>
      </c>
      <c r="G354" s="3">
        <v>-4.3337859743392002E-3</v>
      </c>
    </row>
    <row r="355" spans="1:7" x14ac:dyDescent="0.25">
      <c r="A355" s="3">
        <v>329</v>
      </c>
      <c r="B355" s="3">
        <v>0</v>
      </c>
      <c r="C355" s="3">
        <v>0</v>
      </c>
      <c r="D355" s="3">
        <v>0</v>
      </c>
      <c r="F355" s="3">
        <v>46.995708154506445</v>
      </c>
      <c r="G355" s="3">
        <v>-4.2964933148089794E-3</v>
      </c>
    </row>
    <row r="356" spans="1:7" x14ac:dyDescent="0.25">
      <c r="A356" s="3">
        <v>330</v>
      </c>
      <c r="B356" s="3">
        <v>-6.6349347839945389E-3</v>
      </c>
      <c r="C356" s="3">
        <v>2.2095073357833173E-3</v>
      </c>
      <c r="D356" s="3">
        <v>0.11751988442185687</v>
      </c>
      <c r="F356" s="3">
        <v>47.138769670958517</v>
      </c>
      <c r="G356" s="3">
        <v>-3.949378211378857E-3</v>
      </c>
    </row>
    <row r="357" spans="1:7" x14ac:dyDescent="0.25">
      <c r="A357" s="3">
        <v>331</v>
      </c>
      <c r="B357" s="3">
        <v>-5.8169665809661214E-3</v>
      </c>
      <c r="C357" s="3">
        <v>-2.4197663673343223E-2</v>
      </c>
      <c r="D357" s="3">
        <v>-1.287031996733383</v>
      </c>
      <c r="F357" s="3">
        <v>47.281831187410596</v>
      </c>
      <c r="G357" s="3">
        <v>-3.8915118757087207E-3</v>
      </c>
    </row>
    <row r="358" spans="1:7" x14ac:dyDescent="0.25">
      <c r="A358" s="3">
        <v>332</v>
      </c>
      <c r="B358" s="3">
        <v>-3.1611800458565199E-3</v>
      </c>
      <c r="C358" s="3">
        <v>-3.0078614611726374E-2</v>
      </c>
      <c r="D358" s="3">
        <v>-1.5998296341869733</v>
      </c>
      <c r="F358" s="3">
        <v>47.424892703862668</v>
      </c>
      <c r="G358" s="3">
        <v>-3.7893763514270239E-3</v>
      </c>
    </row>
    <row r="359" spans="1:7" x14ac:dyDescent="0.25">
      <c r="A359" s="3">
        <v>333</v>
      </c>
      <c r="B359" s="3">
        <v>-4.4448229181236832E-3</v>
      </c>
      <c r="C359" s="3">
        <v>-2.3058848401122344E-2</v>
      </c>
      <c r="D359" s="3">
        <v>-1.2264603765347126</v>
      </c>
      <c r="F359" s="3">
        <v>47.567954220314739</v>
      </c>
      <c r="G359" s="3">
        <v>-3.7718627708245391E-3</v>
      </c>
    </row>
    <row r="360" spans="1:7" x14ac:dyDescent="0.25">
      <c r="A360" s="3">
        <v>334</v>
      </c>
      <c r="B360" s="3">
        <v>-7.6953749912004599E-3</v>
      </c>
      <c r="C360" s="3">
        <v>-1.2880298603078783E-2</v>
      </c>
      <c r="D360" s="3">
        <v>-0.68508086786513767</v>
      </c>
      <c r="F360" s="3">
        <v>47.711015736766818</v>
      </c>
      <c r="G360" s="3">
        <v>-3.753877671891915E-3</v>
      </c>
    </row>
    <row r="361" spans="1:7" x14ac:dyDescent="0.25">
      <c r="A361" s="3">
        <v>335</v>
      </c>
      <c r="B361" s="3">
        <v>-6.5011058393544333E-3</v>
      </c>
      <c r="C361" s="3">
        <v>-5.9901481629340853E-3</v>
      </c>
      <c r="D361" s="3">
        <v>-0.31860564949346171</v>
      </c>
      <c r="F361" s="3">
        <v>47.85407725321889</v>
      </c>
      <c r="G361" s="3">
        <v>-3.7056310197494343E-3</v>
      </c>
    </row>
    <row r="362" spans="1:7" x14ac:dyDescent="0.25">
      <c r="A362" s="3">
        <v>336</v>
      </c>
      <c r="B362" s="3">
        <v>0</v>
      </c>
      <c r="C362" s="3">
        <v>0</v>
      </c>
      <c r="D362" s="3">
        <v>0</v>
      </c>
      <c r="F362" s="3">
        <v>47.997138769670968</v>
      </c>
      <c r="G362" s="3">
        <v>-3.6479417799605614E-3</v>
      </c>
    </row>
    <row r="363" spans="1:7" x14ac:dyDescent="0.25">
      <c r="A363" s="3">
        <v>337</v>
      </c>
      <c r="B363" s="3">
        <v>-7.8843142528883855E-3</v>
      </c>
      <c r="C363" s="3">
        <v>-2.1169363254454107E-2</v>
      </c>
      <c r="D363" s="3">
        <v>-1.1259619204051048</v>
      </c>
      <c r="F363" s="3">
        <v>48.14020028612304</v>
      </c>
      <c r="G363" s="3">
        <v>-3.6332689477529246E-3</v>
      </c>
    </row>
    <row r="364" spans="1:7" x14ac:dyDescent="0.25">
      <c r="A364" s="3">
        <v>338</v>
      </c>
      <c r="B364" s="3">
        <v>-5.6536187036728457E-3</v>
      </c>
      <c r="C364" s="3">
        <v>-3.639682405059385E-2</v>
      </c>
      <c r="D364" s="3">
        <v>-1.9358842971354235</v>
      </c>
      <c r="F364" s="3">
        <v>48.283261802575112</v>
      </c>
      <c r="G364" s="3">
        <v>-3.5038891000604608E-3</v>
      </c>
    </row>
    <row r="365" spans="1:7" x14ac:dyDescent="0.25">
      <c r="A365" s="3">
        <v>339</v>
      </c>
      <c r="B365" s="3">
        <v>-8.2323288139132707E-3</v>
      </c>
      <c r="C365" s="3">
        <v>-5.4285721321988539E-3</v>
      </c>
      <c r="D365" s="3">
        <v>-0.28873638897675358</v>
      </c>
      <c r="F365" s="3">
        <v>48.42632331902719</v>
      </c>
      <c r="G365" s="3">
        <v>-3.3411574449570252E-3</v>
      </c>
    </row>
    <row r="366" spans="1:7" x14ac:dyDescent="0.25">
      <c r="A366" s="3">
        <v>340</v>
      </c>
      <c r="B366" s="3">
        <v>-6.3045188607257401E-3</v>
      </c>
      <c r="C366" s="3">
        <v>-1.7022658289842157E-2</v>
      </c>
      <c r="D366" s="3">
        <v>-0.90540583521791929</v>
      </c>
      <c r="F366" s="3">
        <v>48.569384835479262</v>
      </c>
      <c r="G366" s="3">
        <v>-3.307485011260426E-3</v>
      </c>
    </row>
    <row r="367" spans="1:7" x14ac:dyDescent="0.25">
      <c r="A367" s="3">
        <v>341</v>
      </c>
      <c r="B367" s="3">
        <v>-8.3837732180155524E-3</v>
      </c>
      <c r="C367" s="3">
        <v>2.0696044899790683E-2</v>
      </c>
      <c r="D367" s="3">
        <v>1.1007869334593976</v>
      </c>
      <c r="F367" s="3">
        <v>48.712446351931334</v>
      </c>
      <c r="G367" s="3">
        <v>-3.2991473502699477E-3</v>
      </c>
    </row>
    <row r="368" spans="1:7" x14ac:dyDescent="0.25">
      <c r="A368" s="3">
        <v>342</v>
      </c>
      <c r="B368" s="3">
        <v>-7.1797390372569025E-3</v>
      </c>
      <c r="C368" s="3">
        <v>-9.2708016660414776E-3</v>
      </c>
      <c r="D368" s="3">
        <v>-0.49309795113438731</v>
      </c>
      <c r="F368" s="3">
        <v>48.855507868383413</v>
      </c>
      <c r="G368" s="3">
        <v>-3.2432969793043799E-3</v>
      </c>
    </row>
    <row r="369" spans="1:7" x14ac:dyDescent="0.25">
      <c r="A369" s="3">
        <v>343</v>
      </c>
      <c r="B369" s="3">
        <v>0</v>
      </c>
      <c r="C369" s="3">
        <v>0</v>
      </c>
      <c r="D369" s="3">
        <v>0</v>
      </c>
      <c r="F369" s="3">
        <v>48.998569384835484</v>
      </c>
      <c r="G369" s="3">
        <v>-3.0830438015053913E-3</v>
      </c>
    </row>
    <row r="370" spans="1:7" x14ac:dyDescent="0.25">
      <c r="A370" s="3">
        <v>344</v>
      </c>
      <c r="B370" s="3">
        <v>-5.8017912630695459E-3</v>
      </c>
      <c r="C370" s="3">
        <v>4.4192479445076399E-3</v>
      </c>
      <c r="D370" s="3">
        <v>0.23505217622911667</v>
      </c>
      <c r="F370" s="3">
        <v>49.141630901287563</v>
      </c>
      <c r="G370" s="3">
        <v>-3.0296976255335213E-3</v>
      </c>
    </row>
    <row r="371" spans="1:7" x14ac:dyDescent="0.25">
      <c r="A371" s="3">
        <v>345</v>
      </c>
      <c r="B371" s="3">
        <v>-7.5112066877300607E-3</v>
      </c>
      <c r="C371" s="3">
        <v>2.5774225337463087E-2</v>
      </c>
      <c r="D371" s="3">
        <v>1.3708865925297857</v>
      </c>
      <c r="F371" s="3">
        <v>49.284692417739635</v>
      </c>
      <c r="G371" s="3">
        <v>-2.9582050576478836E-3</v>
      </c>
    </row>
    <row r="372" spans="1:7" x14ac:dyDescent="0.25">
      <c r="A372" s="3">
        <v>346</v>
      </c>
      <c r="B372" s="3">
        <v>-6.9495300050625873E-3</v>
      </c>
      <c r="C372" s="3">
        <v>2.6635534732407224E-2</v>
      </c>
      <c r="D372" s="3">
        <v>1.4166981537344057</v>
      </c>
      <c r="F372" s="3">
        <v>49.427753934191706</v>
      </c>
      <c r="G372" s="3">
        <v>-2.9352197081299056E-3</v>
      </c>
    </row>
    <row r="373" spans="1:7" x14ac:dyDescent="0.25">
      <c r="A373" s="3">
        <v>347</v>
      </c>
      <c r="B373" s="3">
        <v>-8.1384572000402378E-3</v>
      </c>
      <c r="C373" s="3">
        <v>1.9284418940412884E-4</v>
      </c>
      <c r="D373" s="3">
        <v>1.0257049833312897E-2</v>
      </c>
      <c r="F373" s="3">
        <v>49.570815450643785</v>
      </c>
      <c r="G373" s="3">
        <v>-2.886261889113834E-3</v>
      </c>
    </row>
    <row r="374" spans="1:7" x14ac:dyDescent="0.25">
      <c r="A374" s="3">
        <v>348</v>
      </c>
      <c r="B374" s="3">
        <v>-7.0774155145834038E-3</v>
      </c>
      <c r="C374" s="3">
        <v>-2.0082579222649423E-2</v>
      </c>
      <c r="D374" s="3">
        <v>-1.0681577521451577</v>
      </c>
      <c r="F374" s="3">
        <v>49.713876967095857</v>
      </c>
      <c r="G374" s="3">
        <v>-2.8420282993161265E-3</v>
      </c>
    </row>
    <row r="375" spans="1:7" x14ac:dyDescent="0.25">
      <c r="A375" s="3">
        <v>349</v>
      </c>
      <c r="B375" s="3">
        <v>-8.1785053447677534E-3</v>
      </c>
      <c r="C375" s="3">
        <v>3.5066343627004566E-2</v>
      </c>
      <c r="D375" s="3">
        <v>1.8651183381030569</v>
      </c>
      <c r="F375" s="3">
        <v>49.856938483547935</v>
      </c>
      <c r="G375" s="3">
        <v>-2.8230174575500058E-3</v>
      </c>
    </row>
    <row r="376" spans="1:7" x14ac:dyDescent="0.25">
      <c r="A376" s="3">
        <v>350</v>
      </c>
      <c r="B376" s="3">
        <v>0</v>
      </c>
      <c r="C376" s="3">
        <v>0</v>
      </c>
      <c r="D376" s="3">
        <v>0</v>
      </c>
      <c r="F376" s="3">
        <v>50.000000000000007</v>
      </c>
      <c r="G376" s="3">
        <v>-2.7727686054537302E-3</v>
      </c>
    </row>
    <row r="377" spans="1:7" x14ac:dyDescent="0.25">
      <c r="A377" s="3">
        <v>351</v>
      </c>
      <c r="B377" s="3">
        <v>-5.0808640089279765E-3</v>
      </c>
      <c r="C377" s="3">
        <v>-3.9577493918302982E-3</v>
      </c>
      <c r="D377" s="3">
        <v>-0.21050586416527017</v>
      </c>
      <c r="F377" s="3">
        <v>50.143061516452079</v>
      </c>
      <c r="G377" s="3">
        <v>-2.696310839108236E-3</v>
      </c>
    </row>
    <row r="378" spans="1:7" x14ac:dyDescent="0.25">
      <c r="A378" s="3">
        <v>352</v>
      </c>
      <c r="B378" s="3">
        <v>-6.1331496517992431E-3</v>
      </c>
      <c r="C378" s="3">
        <v>2.2336348886184652E-2</v>
      </c>
      <c r="D378" s="3">
        <v>1.1880318734402779</v>
      </c>
      <c r="F378" s="3">
        <v>50.286123032904158</v>
      </c>
      <c r="G378" s="3">
        <v>-2.6815890092939288E-3</v>
      </c>
    </row>
    <row r="379" spans="1:7" x14ac:dyDescent="0.25">
      <c r="A379" s="3">
        <v>353</v>
      </c>
      <c r="B379" s="3">
        <v>-4.4233476314862593E-3</v>
      </c>
      <c r="C379" s="3">
        <v>-1.1615784848252347E-2</v>
      </c>
      <c r="D379" s="3">
        <v>-0.61782356217062306</v>
      </c>
      <c r="F379" s="3">
        <v>50.429184549356229</v>
      </c>
      <c r="G379" s="3">
        <v>-2.4956857794097126E-3</v>
      </c>
    </row>
    <row r="380" spans="1:7" x14ac:dyDescent="0.25">
      <c r="A380" s="3">
        <v>354</v>
      </c>
      <c r="B380" s="3">
        <v>-6.8535613446778915E-3</v>
      </c>
      <c r="C380" s="3">
        <v>-4.8138779899863076E-3</v>
      </c>
      <c r="D380" s="3">
        <v>-0.25604186772412302</v>
      </c>
      <c r="F380" s="3">
        <v>50.572246065808308</v>
      </c>
      <c r="G380" s="3">
        <v>-2.4925764463878323E-3</v>
      </c>
    </row>
    <row r="381" spans="1:7" x14ac:dyDescent="0.25">
      <c r="A381" s="3">
        <v>355</v>
      </c>
      <c r="B381" s="3">
        <v>-5.2432793146286166E-3</v>
      </c>
      <c r="C381" s="3">
        <v>1.0406994577479876E-2</v>
      </c>
      <c r="D381" s="3">
        <v>0.55353009248586016</v>
      </c>
      <c r="F381" s="3">
        <v>50.71530758226038</v>
      </c>
      <c r="G381" s="3">
        <v>-2.427136653319562E-3</v>
      </c>
    </row>
    <row r="382" spans="1:7" x14ac:dyDescent="0.25">
      <c r="A382" s="3">
        <v>356</v>
      </c>
      <c r="B382" s="3">
        <v>-7.2240917485113521E-3</v>
      </c>
      <c r="C382" s="3">
        <v>-1.71691441403337E-3</v>
      </c>
      <c r="D382" s="3">
        <v>-9.131971649593526E-2</v>
      </c>
      <c r="F382" s="3">
        <v>50.858369098712451</v>
      </c>
      <c r="G382" s="3">
        <v>-2.3859875313764862E-3</v>
      </c>
    </row>
    <row r="383" spans="1:7" x14ac:dyDescent="0.25">
      <c r="A383" s="3">
        <v>357</v>
      </c>
      <c r="B383" s="3">
        <v>0</v>
      </c>
      <c r="C383" s="3">
        <v>0</v>
      </c>
      <c r="D383" s="3">
        <v>0</v>
      </c>
      <c r="F383" s="3">
        <v>51.00143061516453</v>
      </c>
      <c r="G383" s="3">
        <v>-2.3845871865479651E-3</v>
      </c>
    </row>
    <row r="384" spans="1:7" x14ac:dyDescent="0.25">
      <c r="A384" s="3">
        <v>358</v>
      </c>
      <c r="B384" s="3">
        <v>-4.5976818832008208E-3</v>
      </c>
      <c r="C384" s="3">
        <v>-5.0012156111992369E-3</v>
      </c>
      <c r="D384" s="3">
        <v>-0.26600603269260181</v>
      </c>
      <c r="F384" s="3">
        <v>51.144492131616602</v>
      </c>
      <c r="G384" s="3">
        <v>-2.3785701508950989E-3</v>
      </c>
    </row>
    <row r="385" spans="1:7" x14ac:dyDescent="0.25">
      <c r="A385" s="3">
        <v>359</v>
      </c>
      <c r="B385" s="3">
        <v>-6.3825860522252181E-3</v>
      </c>
      <c r="C385" s="3">
        <v>-2.2939454804659053E-2</v>
      </c>
      <c r="D385" s="3">
        <v>-1.2201100370586495</v>
      </c>
      <c r="F385" s="3">
        <v>51.287553648068673</v>
      </c>
      <c r="G385" s="3">
        <v>-2.3770682505992609E-3</v>
      </c>
    </row>
    <row r="386" spans="1:7" x14ac:dyDescent="0.25">
      <c r="A386" s="3">
        <v>360</v>
      </c>
      <c r="B386" s="3">
        <v>-6.0806875633926749E-3</v>
      </c>
      <c r="C386" s="3">
        <v>-2.0371801063826831E-2</v>
      </c>
      <c r="D386" s="3">
        <v>-1.0835409630523962</v>
      </c>
      <c r="F386" s="3">
        <v>51.430615164520752</v>
      </c>
      <c r="G386" s="3">
        <v>-2.3167597437865244E-3</v>
      </c>
    </row>
    <row r="387" spans="1:7" x14ac:dyDescent="0.25">
      <c r="A387" s="3">
        <v>361</v>
      </c>
      <c r="B387" s="3">
        <v>-9.2032822723011384E-3</v>
      </c>
      <c r="C387" s="3">
        <v>3.4887455850766635E-2</v>
      </c>
      <c r="D387" s="3">
        <v>1.8556036058152316</v>
      </c>
      <c r="F387" s="3">
        <v>51.573676680972824</v>
      </c>
      <c r="G387" s="3">
        <v>-2.2672896325347967E-3</v>
      </c>
    </row>
    <row r="388" spans="1:7" x14ac:dyDescent="0.25">
      <c r="A388" s="3">
        <v>362</v>
      </c>
      <c r="B388" s="3">
        <v>-5.3482116154954292E-3</v>
      </c>
      <c r="C388" s="3">
        <v>-2.9631405984046996E-2</v>
      </c>
      <c r="D388" s="3">
        <v>-1.5760433785877335</v>
      </c>
      <c r="F388" s="3">
        <v>51.716738197424903</v>
      </c>
      <c r="G388" s="3">
        <v>-2.2459811797199232E-3</v>
      </c>
    </row>
    <row r="389" spans="1:7" x14ac:dyDescent="0.25">
      <c r="A389" s="3">
        <v>363</v>
      </c>
      <c r="B389" s="3">
        <v>-6.1476549269816111E-3</v>
      </c>
      <c r="C389" s="3">
        <v>-1.7378740010794907E-2</v>
      </c>
      <c r="D389" s="3">
        <v>-0.92434520781623086</v>
      </c>
      <c r="F389" s="3">
        <v>51.859799713876974</v>
      </c>
      <c r="G389" s="3">
        <v>-2.2411061833662784E-3</v>
      </c>
    </row>
    <row r="390" spans="1:7" x14ac:dyDescent="0.25">
      <c r="A390" s="3">
        <v>364</v>
      </c>
      <c r="B390" s="3">
        <v>0</v>
      </c>
      <c r="C390" s="3">
        <v>0</v>
      </c>
      <c r="D390" s="3">
        <v>0</v>
      </c>
      <c r="F390" s="3">
        <v>52.002861230329046</v>
      </c>
      <c r="G390" s="3">
        <v>-2.172986752224733E-3</v>
      </c>
    </row>
    <row r="391" spans="1:7" x14ac:dyDescent="0.25">
      <c r="A391" s="3">
        <v>365</v>
      </c>
      <c r="B391" s="3">
        <v>-9.0872784343171593E-3</v>
      </c>
      <c r="C391" s="3">
        <v>3.1769838840662729E-2</v>
      </c>
      <c r="D391" s="3">
        <v>1.6897829340458228</v>
      </c>
      <c r="F391" s="3">
        <v>52.145922746781125</v>
      </c>
      <c r="G391" s="3">
        <v>-2.1196853140826827E-3</v>
      </c>
    </row>
    <row r="392" spans="1:7" x14ac:dyDescent="0.25">
      <c r="A392" s="3">
        <v>366</v>
      </c>
      <c r="B392" s="3">
        <v>-8.9323177088304409E-3</v>
      </c>
      <c r="C392" s="3">
        <v>-2.3909841130297597E-3</v>
      </c>
      <c r="D392" s="3">
        <v>-0.12717232120803845</v>
      </c>
      <c r="F392" s="3">
        <v>52.288984263233196</v>
      </c>
      <c r="G392" s="3">
        <v>-2.1142261294657488E-3</v>
      </c>
    </row>
    <row r="393" spans="1:7" x14ac:dyDescent="0.25">
      <c r="A393" s="3">
        <v>367</v>
      </c>
      <c r="B393" s="3">
        <v>-9.1863798915525867E-3</v>
      </c>
      <c r="C393" s="3">
        <v>3.6691023932722895E-2</v>
      </c>
      <c r="D393" s="3">
        <v>1.9515322814551823</v>
      </c>
      <c r="F393" s="3">
        <v>52.432045779685275</v>
      </c>
      <c r="G393" s="3">
        <v>-2.0873416399319771E-3</v>
      </c>
    </row>
    <row r="394" spans="1:7" x14ac:dyDescent="0.25">
      <c r="A394" s="3">
        <v>368</v>
      </c>
      <c r="B394" s="3">
        <v>-1.0545886398476178E-2</v>
      </c>
      <c r="C394" s="3">
        <v>-1.4695074562153449E-2</v>
      </c>
      <c r="D394" s="3">
        <v>-0.78160567115863278</v>
      </c>
      <c r="F394" s="3">
        <v>52.575107296137347</v>
      </c>
      <c r="G394" s="3">
        <v>-2.0624674238519198E-3</v>
      </c>
    </row>
    <row r="395" spans="1:7" x14ac:dyDescent="0.25">
      <c r="A395" s="3">
        <v>369</v>
      </c>
      <c r="B395" s="3">
        <v>-1.0882850234153276E-2</v>
      </c>
      <c r="C395" s="3">
        <v>-1.9044637960150164E-3</v>
      </c>
      <c r="D395" s="3">
        <v>-0.10129514465447532</v>
      </c>
      <c r="F395" s="3">
        <v>52.718168812589418</v>
      </c>
      <c r="G395" s="3">
        <v>-2.0274649572630736E-3</v>
      </c>
    </row>
    <row r="396" spans="1:7" x14ac:dyDescent="0.25">
      <c r="A396" s="3">
        <v>370</v>
      </c>
      <c r="B396" s="3">
        <v>-1.2684672974782775E-2</v>
      </c>
      <c r="C396" s="3">
        <v>3.6864469609193401E-3</v>
      </c>
      <c r="D396" s="3">
        <v>0.19607575578424447</v>
      </c>
      <c r="F396" s="3">
        <v>52.861230329041497</v>
      </c>
      <c r="G396" s="3">
        <v>-1.9753036205179997E-3</v>
      </c>
    </row>
    <row r="397" spans="1:7" x14ac:dyDescent="0.25">
      <c r="A397" s="3">
        <v>371</v>
      </c>
      <c r="B397" s="3">
        <v>0</v>
      </c>
      <c r="C397" s="3">
        <v>0</v>
      </c>
      <c r="D397" s="3">
        <v>0</v>
      </c>
      <c r="F397" s="3">
        <v>53.004291845493569</v>
      </c>
      <c r="G397" s="3">
        <v>-1.9570598270104481E-3</v>
      </c>
    </row>
    <row r="398" spans="1:7" x14ac:dyDescent="0.25">
      <c r="A398" s="3">
        <v>372</v>
      </c>
      <c r="B398" s="3">
        <v>-1.1805404412543756E-2</v>
      </c>
      <c r="C398" s="3">
        <v>-3.0296576371629344E-2</v>
      </c>
      <c r="D398" s="3">
        <v>-1.6114226442744917</v>
      </c>
      <c r="F398" s="3">
        <v>53.14735336194564</v>
      </c>
      <c r="G398" s="3">
        <v>-1.9566973661719628E-3</v>
      </c>
    </row>
    <row r="399" spans="1:7" x14ac:dyDescent="0.25">
      <c r="A399" s="3">
        <v>373</v>
      </c>
      <c r="B399" s="3">
        <v>-9.7561658292425434E-3</v>
      </c>
      <c r="C399" s="3">
        <v>6.1082240492819819E-3</v>
      </c>
      <c r="D399" s="3">
        <v>0.32488590224116015</v>
      </c>
      <c r="F399" s="3">
        <v>53.290414878397719</v>
      </c>
      <c r="G399" s="3">
        <v>-1.7577079627076669E-3</v>
      </c>
    </row>
    <row r="400" spans="1:7" x14ac:dyDescent="0.25">
      <c r="A400" s="3">
        <v>374</v>
      </c>
      <c r="B400" s="3">
        <v>-1.1319890907050061E-2</v>
      </c>
      <c r="C400" s="3">
        <v>1.00146863472577E-2</v>
      </c>
      <c r="D400" s="3">
        <v>0.53266389433987915</v>
      </c>
      <c r="F400" s="3">
        <v>53.433476394849791</v>
      </c>
      <c r="G400" s="3">
        <v>-1.7382587667110496E-3</v>
      </c>
    </row>
    <row r="401" spans="1:7" x14ac:dyDescent="0.25">
      <c r="A401" s="3">
        <v>375</v>
      </c>
      <c r="B401" s="3">
        <v>-1.0309398314709327E-2</v>
      </c>
      <c r="C401" s="3">
        <v>-4.326550597197729E-3</v>
      </c>
      <c r="D401" s="3">
        <v>-0.23012176420212452</v>
      </c>
      <c r="F401" s="3">
        <v>53.57653791130187</v>
      </c>
      <c r="G401" s="3">
        <v>-1.7357854889527066E-3</v>
      </c>
    </row>
    <row r="402" spans="1:7" x14ac:dyDescent="0.25">
      <c r="A402" s="3">
        <v>376</v>
      </c>
      <c r="B402" s="3">
        <v>-7.6188233649893038E-3</v>
      </c>
      <c r="C402" s="3">
        <v>1.0263624925369225E-2</v>
      </c>
      <c r="D402" s="3">
        <v>0.54590450796175527</v>
      </c>
      <c r="F402" s="3">
        <v>53.719599427753941</v>
      </c>
      <c r="G402" s="3">
        <v>-1.7232861147120713E-3</v>
      </c>
    </row>
    <row r="403" spans="1:7" x14ac:dyDescent="0.25">
      <c r="A403" s="3">
        <v>377</v>
      </c>
      <c r="B403" s="3">
        <v>-1.1204209548787262E-2</v>
      </c>
      <c r="C403" s="3">
        <v>-7.4878984881547143E-3</v>
      </c>
      <c r="D403" s="3">
        <v>-0.39826840610084163</v>
      </c>
      <c r="F403" s="3">
        <v>53.862660944206013</v>
      </c>
      <c r="G403" s="3">
        <v>-1.7038250584540243E-3</v>
      </c>
    </row>
    <row r="404" spans="1:7" x14ac:dyDescent="0.25">
      <c r="A404" s="3">
        <v>378</v>
      </c>
      <c r="B404" s="3">
        <v>0</v>
      </c>
      <c r="C404" s="3">
        <v>0</v>
      </c>
      <c r="D404" s="3">
        <v>0</v>
      </c>
      <c r="F404" s="3">
        <v>54.005722460658092</v>
      </c>
      <c r="G404" s="3">
        <v>-1.6609914028230055E-3</v>
      </c>
    </row>
    <row r="405" spans="1:7" x14ac:dyDescent="0.25">
      <c r="A405" s="3">
        <v>379</v>
      </c>
      <c r="B405" s="3">
        <v>-6.5172897271968816E-3</v>
      </c>
      <c r="C405" s="3">
        <v>4.6229360959876328E-2</v>
      </c>
      <c r="D405" s="3">
        <v>2.4588599770251047</v>
      </c>
      <c r="F405" s="3">
        <v>54.148783977110163</v>
      </c>
      <c r="G405" s="3">
        <v>-1.6363046947352837E-3</v>
      </c>
    </row>
    <row r="406" spans="1:7" x14ac:dyDescent="0.25">
      <c r="A406" s="3">
        <v>380</v>
      </c>
      <c r="B406" s="3">
        <v>-5.1637890219687725E-3</v>
      </c>
      <c r="C406" s="3">
        <v>-1.7155391577299839E-3</v>
      </c>
      <c r="D406" s="3">
        <v>-9.1246568985082085E-2</v>
      </c>
      <c r="F406" s="3">
        <v>54.291845493562242</v>
      </c>
      <c r="G406" s="3">
        <v>-1.5837624810089942E-3</v>
      </c>
    </row>
    <row r="407" spans="1:7" x14ac:dyDescent="0.25">
      <c r="A407" s="3">
        <v>381</v>
      </c>
      <c r="B407" s="3">
        <v>-7.5157937759264158E-3</v>
      </c>
      <c r="C407" s="3">
        <v>-2.1693540167077956E-2</v>
      </c>
      <c r="D407" s="3">
        <v>-1.1538419863322547</v>
      </c>
      <c r="F407" s="3">
        <v>54.434907010014314</v>
      </c>
      <c r="G407" s="3">
        <v>-1.5054416047037141E-3</v>
      </c>
    </row>
    <row r="408" spans="1:7" x14ac:dyDescent="0.25">
      <c r="A408" s="3">
        <v>382</v>
      </c>
      <c r="B408" s="3">
        <v>-7.5581110877115283E-3</v>
      </c>
      <c r="C408" s="3">
        <v>7.1655279147167248E-3</v>
      </c>
      <c r="D408" s="3">
        <v>0.38112207129674863</v>
      </c>
      <c r="F408" s="3">
        <v>54.577968526466385</v>
      </c>
      <c r="G408" s="3">
        <v>-1.4841306071085184E-3</v>
      </c>
    </row>
    <row r="409" spans="1:7" x14ac:dyDescent="0.25">
      <c r="A409" s="3">
        <v>383</v>
      </c>
      <c r="B409" s="3">
        <v>-5.2159565152371246E-3</v>
      </c>
      <c r="C409" s="3">
        <v>2.1926474480660822E-2</v>
      </c>
      <c r="D409" s="3">
        <v>1.1662313607266321</v>
      </c>
      <c r="F409" s="3">
        <v>54.721030042918464</v>
      </c>
      <c r="G409" s="3">
        <v>-1.4668795778069253E-3</v>
      </c>
    </row>
    <row r="410" spans="1:7" x14ac:dyDescent="0.25">
      <c r="A410" s="3">
        <v>384</v>
      </c>
      <c r="B410" s="3">
        <v>-9.158303296657417E-3</v>
      </c>
      <c r="C410" s="3">
        <v>-5.6033180073883325E-3</v>
      </c>
      <c r="D410" s="3">
        <v>-0.29803082069140696</v>
      </c>
      <c r="F410" s="3">
        <v>54.864091559370536</v>
      </c>
      <c r="G410" s="3">
        <v>-1.445044360904291E-3</v>
      </c>
    </row>
    <row r="411" spans="1:7" x14ac:dyDescent="0.25">
      <c r="A411" s="3">
        <v>385</v>
      </c>
      <c r="B411" s="3">
        <v>0</v>
      </c>
      <c r="C411" s="3">
        <v>0</v>
      </c>
      <c r="D411" s="3">
        <v>0</v>
      </c>
      <c r="F411" s="3">
        <v>55.007153075822607</v>
      </c>
      <c r="G411" s="3">
        <v>-1.4112618863409596E-3</v>
      </c>
    </row>
    <row r="412" spans="1:7" x14ac:dyDescent="0.25">
      <c r="A412" s="3">
        <v>386</v>
      </c>
      <c r="B412" s="3">
        <v>-6.9493180345547041E-3</v>
      </c>
      <c r="C412" s="3">
        <v>-2.676430616089634E-2</v>
      </c>
      <c r="D412" s="3">
        <v>-1.4235472839218433</v>
      </c>
      <c r="F412" s="3">
        <v>55.150214592274686</v>
      </c>
      <c r="G412" s="3">
        <v>-1.3825433185619064E-3</v>
      </c>
    </row>
    <row r="413" spans="1:7" x14ac:dyDescent="0.25">
      <c r="A413" s="3">
        <v>387</v>
      </c>
      <c r="B413" s="3">
        <v>-8.3516238881978615E-3</v>
      </c>
      <c r="C413" s="3">
        <v>5.6950026133216092E-2</v>
      </c>
      <c r="D413" s="3">
        <v>3.0290736675126526</v>
      </c>
      <c r="F413" s="3">
        <v>55.293276108726758</v>
      </c>
      <c r="G413" s="3">
        <v>-1.3597988769079633E-3</v>
      </c>
    </row>
    <row r="414" spans="1:7" x14ac:dyDescent="0.25">
      <c r="A414" s="3">
        <v>388</v>
      </c>
      <c r="B414" s="3">
        <v>-8.069425255756579E-3</v>
      </c>
      <c r="C414" s="3">
        <v>-2.3718445549984563E-2</v>
      </c>
      <c r="D414" s="3">
        <v>-1.2615432112661904</v>
      </c>
      <c r="F414" s="3">
        <v>55.436337625178837</v>
      </c>
      <c r="G414" s="3">
        <v>-1.3052045597923599E-3</v>
      </c>
    </row>
    <row r="415" spans="1:7" x14ac:dyDescent="0.25">
      <c r="A415" s="3">
        <v>389</v>
      </c>
      <c r="B415" s="3">
        <v>-4.7107054604754624E-3</v>
      </c>
      <c r="C415" s="3">
        <v>-4.6609796075500018E-2</v>
      </c>
      <c r="D415" s="3">
        <v>-2.4790946646833207</v>
      </c>
      <c r="F415" s="3">
        <v>55.579399141630908</v>
      </c>
      <c r="G415" s="3">
        <v>-1.2814416811278049E-3</v>
      </c>
    </row>
    <row r="416" spans="1:7" x14ac:dyDescent="0.25">
      <c r="A416" s="3">
        <v>390</v>
      </c>
      <c r="B416" s="3">
        <v>-5.8277261228204024E-3</v>
      </c>
      <c r="C416" s="3">
        <v>-1.1397106831817848E-2</v>
      </c>
      <c r="D416" s="3">
        <v>-0.60619245563353052</v>
      </c>
      <c r="F416" s="3">
        <v>55.72246065808298</v>
      </c>
      <c r="G416" s="3">
        <v>-1.0450256653181918E-3</v>
      </c>
    </row>
    <row r="417" spans="1:7" x14ac:dyDescent="0.25">
      <c r="A417" s="3">
        <v>391</v>
      </c>
      <c r="B417" s="3">
        <v>-1.13657430422794E-2</v>
      </c>
      <c r="C417" s="3">
        <v>-2.9411409176775365E-2</v>
      </c>
      <c r="D417" s="3">
        <v>-1.5643421278405509</v>
      </c>
      <c r="F417" s="3">
        <v>55.865522174535059</v>
      </c>
      <c r="G417" s="3">
        <v>-1.0433622185128048E-3</v>
      </c>
    </row>
    <row r="418" spans="1:7" x14ac:dyDescent="0.25">
      <c r="A418" s="3">
        <v>392</v>
      </c>
      <c r="B418" s="3">
        <v>0</v>
      </c>
      <c r="C418" s="3">
        <v>0</v>
      </c>
      <c r="D418" s="3">
        <v>0</v>
      </c>
      <c r="F418" s="3">
        <v>56.00858369098713</v>
      </c>
      <c r="G418" s="3">
        <v>-1.0223758892675713E-3</v>
      </c>
    </row>
    <row r="419" spans="1:7" x14ac:dyDescent="0.25">
      <c r="A419" s="3">
        <v>393</v>
      </c>
      <c r="B419" s="3">
        <v>-1.0580265364785971E-2</v>
      </c>
      <c r="C419" s="3">
        <v>2.4013425047650729E-2</v>
      </c>
      <c r="D419" s="3">
        <v>1.2772326619917549</v>
      </c>
      <c r="F419" s="3">
        <v>56.151645207439209</v>
      </c>
      <c r="G419" s="3">
        <v>-1.0175094520965568E-3</v>
      </c>
    </row>
    <row r="420" spans="1:7" x14ac:dyDescent="0.25">
      <c r="A420" s="3">
        <v>394</v>
      </c>
      <c r="B420" s="3">
        <v>-6.9164968606642129E-3</v>
      </c>
      <c r="C420" s="3">
        <v>1.8522178049681839E-2</v>
      </c>
      <c r="D420" s="3">
        <v>0.98516270500091774</v>
      </c>
      <c r="F420" s="3">
        <v>56.294706723891281</v>
      </c>
      <c r="G420" s="3">
        <v>-9.7201748892735524E-4</v>
      </c>
    </row>
    <row r="421" spans="1:7" x14ac:dyDescent="0.25">
      <c r="A421" s="3">
        <v>395</v>
      </c>
      <c r="B421" s="3">
        <v>-1.1874936746365481E-2</v>
      </c>
      <c r="C421" s="3">
        <v>-7.2774562342178602E-3</v>
      </c>
      <c r="D421" s="3">
        <v>-0.38707534556666312</v>
      </c>
      <c r="F421" s="3">
        <v>56.437768240343352</v>
      </c>
      <c r="G421" s="3">
        <v>-9.2978939288149967E-4</v>
      </c>
    </row>
    <row r="422" spans="1:7" x14ac:dyDescent="0.25">
      <c r="A422" s="3">
        <v>396</v>
      </c>
      <c r="B422" s="3">
        <v>-9.8150649265075756E-3</v>
      </c>
      <c r="C422" s="3">
        <v>-2.1611801069405356E-2</v>
      </c>
      <c r="D422" s="3">
        <v>-1.1494944247036234</v>
      </c>
      <c r="F422" s="3">
        <v>56.580829756795431</v>
      </c>
      <c r="G422" s="3">
        <v>-4.5117459250825252E-4</v>
      </c>
    </row>
    <row r="423" spans="1:7" x14ac:dyDescent="0.25">
      <c r="A423" s="3">
        <v>397</v>
      </c>
      <c r="B423" s="3">
        <v>-8.4171436357626094E-3</v>
      </c>
      <c r="C423" s="3">
        <v>1.4350673183814227E-3</v>
      </c>
      <c r="D423" s="3">
        <v>7.6328755583868313E-2</v>
      </c>
      <c r="F423" s="3">
        <v>56.723891273247503</v>
      </c>
      <c r="G423" s="3">
        <v>-3.9557871765508797E-4</v>
      </c>
    </row>
    <row r="424" spans="1:7" x14ac:dyDescent="0.25">
      <c r="A424" s="3">
        <v>398</v>
      </c>
      <c r="B424" s="3">
        <v>-1.0609515317104332E-2</v>
      </c>
      <c r="C424" s="3">
        <v>1.5367203589140146E-2</v>
      </c>
      <c r="D424" s="3">
        <v>0.81735505487364479</v>
      </c>
      <c r="F424" s="3">
        <v>56.866952789699582</v>
      </c>
      <c r="G424" s="3">
        <v>-3.9258317299480328E-4</v>
      </c>
    </row>
    <row r="425" spans="1:7" x14ac:dyDescent="0.25">
      <c r="A425" s="3">
        <v>399</v>
      </c>
      <c r="B425" s="3">
        <v>0</v>
      </c>
      <c r="C425" s="3">
        <v>0</v>
      </c>
      <c r="D425" s="3">
        <v>0</v>
      </c>
      <c r="F425" s="3">
        <v>57.010014306151653</v>
      </c>
      <c r="G425" s="3">
        <v>-2.4830072122338149E-4</v>
      </c>
    </row>
    <row r="426" spans="1:7" x14ac:dyDescent="0.25">
      <c r="A426" s="3">
        <v>400</v>
      </c>
      <c r="B426" s="3">
        <v>-8.7641698612946628E-3</v>
      </c>
      <c r="C426" s="3">
        <v>-2.8338381839855091E-2</v>
      </c>
      <c r="D426" s="3">
        <v>-1.5072696544551401</v>
      </c>
      <c r="F426" s="3">
        <v>57.153075822603725</v>
      </c>
      <c r="G426" s="3">
        <v>-2.445548337791331E-4</v>
      </c>
    </row>
    <row r="427" spans="1:7" x14ac:dyDescent="0.25">
      <c r="A427" s="3">
        <v>401</v>
      </c>
      <c r="B427" s="3">
        <v>-8.4158562703517421E-3</v>
      </c>
      <c r="C427" s="3">
        <v>3.8428501023188948E-3</v>
      </c>
      <c r="D427" s="3">
        <v>0.2043945691245834</v>
      </c>
      <c r="F427" s="3">
        <v>57.296137339055804</v>
      </c>
      <c r="G427" s="3">
        <v>-4.9711956354042886E-5</v>
      </c>
    </row>
    <row r="428" spans="1:7" x14ac:dyDescent="0.25">
      <c r="A428" s="3">
        <v>402</v>
      </c>
      <c r="B428" s="3">
        <v>-9.5026345681332829E-3</v>
      </c>
      <c r="C428" s="3">
        <v>-3.006025242491436E-2</v>
      </c>
      <c r="D428" s="3">
        <v>-1.5988529811399648</v>
      </c>
      <c r="F428" s="3">
        <v>57.439198855507875</v>
      </c>
      <c r="G428" s="3">
        <v>-4.7940164387619597E-5</v>
      </c>
    </row>
    <row r="429" spans="1:7" x14ac:dyDescent="0.25">
      <c r="A429" s="3">
        <v>403</v>
      </c>
      <c r="B429" s="3">
        <v>-9.1615837869402205E-3</v>
      </c>
      <c r="C429" s="3">
        <v>2.2728772172229274E-2</v>
      </c>
      <c r="D429" s="3">
        <v>1.2089041912070164</v>
      </c>
      <c r="F429" s="3">
        <v>57.582260371959947</v>
      </c>
      <c r="G429" s="3">
        <v>0</v>
      </c>
    </row>
    <row r="430" spans="1:7" x14ac:dyDescent="0.25">
      <c r="A430" s="3">
        <v>404</v>
      </c>
      <c r="B430" s="3">
        <v>-9.614154399258187E-3</v>
      </c>
      <c r="C430" s="3">
        <v>1.2433435984138142E-3</v>
      </c>
      <c r="D430" s="3">
        <v>6.6131301587394498E-2</v>
      </c>
      <c r="F430" s="3">
        <v>57.725321888412026</v>
      </c>
      <c r="G430" s="3">
        <v>0</v>
      </c>
    </row>
    <row r="431" spans="1:7" x14ac:dyDescent="0.25">
      <c r="A431" s="3">
        <v>405</v>
      </c>
      <c r="B431" s="3">
        <v>-8.6150415051858102E-3</v>
      </c>
      <c r="C431" s="3">
        <v>3.129370871617649E-2</v>
      </c>
      <c r="D431" s="3">
        <v>1.6644583939127393</v>
      </c>
      <c r="F431" s="3">
        <v>57.868383404864097</v>
      </c>
      <c r="G431" s="3">
        <v>0</v>
      </c>
    </row>
    <row r="432" spans="1:7" x14ac:dyDescent="0.25">
      <c r="A432" s="3">
        <v>406</v>
      </c>
      <c r="B432" s="3">
        <v>0</v>
      </c>
      <c r="C432" s="3">
        <v>0</v>
      </c>
      <c r="D432" s="3">
        <v>0</v>
      </c>
      <c r="F432" s="3">
        <v>58.011444921316176</v>
      </c>
      <c r="G432" s="3">
        <v>0</v>
      </c>
    </row>
    <row r="433" spans="1:7" x14ac:dyDescent="0.25">
      <c r="A433" s="3">
        <v>407</v>
      </c>
      <c r="B433" s="3">
        <v>-1.1813270777068251E-2</v>
      </c>
      <c r="C433" s="3">
        <v>-6.6768784178266073E-3</v>
      </c>
      <c r="D433" s="3">
        <v>-0.35513164733784092</v>
      </c>
      <c r="F433" s="3">
        <v>58.154506437768248</v>
      </c>
      <c r="G433" s="3">
        <v>0</v>
      </c>
    </row>
    <row r="434" spans="1:7" x14ac:dyDescent="0.25">
      <c r="A434" s="3">
        <v>408</v>
      </c>
      <c r="B434" s="3">
        <v>-7.8165606164213655E-3</v>
      </c>
      <c r="C434" s="3">
        <v>-2.4509298288831485E-2</v>
      </c>
      <c r="D434" s="3">
        <v>-1.303607304450588</v>
      </c>
      <c r="F434" s="3">
        <v>58.29756795422032</v>
      </c>
      <c r="G434" s="3">
        <v>0</v>
      </c>
    </row>
    <row r="435" spans="1:7" x14ac:dyDescent="0.25">
      <c r="A435" s="3">
        <v>409</v>
      </c>
      <c r="B435" s="3">
        <v>-1.0570643167443258E-2</v>
      </c>
      <c r="C435" s="3">
        <v>9.0865125603347401E-3</v>
      </c>
      <c r="D435" s="3">
        <v>0.4832959314478652</v>
      </c>
      <c r="F435" s="3">
        <v>58.440629470672398</v>
      </c>
      <c r="G435" s="3">
        <v>0</v>
      </c>
    </row>
    <row r="436" spans="1:7" x14ac:dyDescent="0.25">
      <c r="A436" s="3">
        <v>410</v>
      </c>
      <c r="B436" s="3">
        <v>-1.1232446599268293E-2</v>
      </c>
      <c r="C436" s="3">
        <v>2.4649435626722203E-3</v>
      </c>
      <c r="D436" s="3">
        <v>0.13110609677561524</v>
      </c>
      <c r="F436" s="3">
        <v>58.58369098712447</v>
      </c>
      <c r="G436" s="3">
        <v>0</v>
      </c>
    </row>
    <row r="437" spans="1:7" x14ac:dyDescent="0.25">
      <c r="A437" s="3">
        <v>411</v>
      </c>
      <c r="B437" s="3">
        <v>-8.3421233783919618E-3</v>
      </c>
      <c r="C437" s="3">
        <v>8.0158419719389244E-4</v>
      </c>
      <c r="D437" s="3">
        <v>4.2634880945175285E-2</v>
      </c>
      <c r="F437" s="3">
        <v>58.726752503576549</v>
      </c>
      <c r="G437" s="3">
        <v>0</v>
      </c>
    </row>
    <row r="438" spans="1:7" x14ac:dyDescent="0.25">
      <c r="A438" s="3">
        <v>412</v>
      </c>
      <c r="B438" s="3">
        <v>-1.1067498457587361E-2</v>
      </c>
      <c r="C438" s="3">
        <v>1.290842027331273E-2</v>
      </c>
      <c r="D438" s="3">
        <v>0.68657661100304013</v>
      </c>
      <c r="F438" s="3">
        <v>58.86981402002862</v>
      </c>
      <c r="G438" s="3">
        <v>0</v>
      </c>
    </row>
    <row r="439" spans="1:7" x14ac:dyDescent="0.25">
      <c r="A439" s="3">
        <v>413</v>
      </c>
      <c r="B439" s="3">
        <v>0</v>
      </c>
      <c r="C439" s="3">
        <v>0</v>
      </c>
      <c r="D439" s="3">
        <v>0</v>
      </c>
      <c r="F439" s="3">
        <v>59.012875536480692</v>
      </c>
      <c r="G439" s="3">
        <v>0</v>
      </c>
    </row>
    <row r="440" spans="1:7" x14ac:dyDescent="0.25">
      <c r="A440" s="3">
        <v>414</v>
      </c>
      <c r="B440" s="3">
        <v>-8.6394659328774548E-3</v>
      </c>
      <c r="C440" s="3">
        <v>2.9427428180099892E-2</v>
      </c>
      <c r="D440" s="3">
        <v>1.5651941509991816</v>
      </c>
      <c r="F440" s="3">
        <v>59.155937052932771</v>
      </c>
      <c r="G440" s="3">
        <v>0</v>
      </c>
    </row>
    <row r="441" spans="1:7" x14ac:dyDescent="0.25">
      <c r="A441" s="3">
        <v>415</v>
      </c>
      <c r="B441" s="3">
        <v>-9.5227052981576854E-3</v>
      </c>
      <c r="C441" s="3">
        <v>-2.0566227821667026E-2</v>
      </c>
      <c r="D441" s="3">
        <v>-1.0938821869713455</v>
      </c>
      <c r="F441" s="3">
        <v>59.298998569384842</v>
      </c>
      <c r="G441" s="3">
        <v>0</v>
      </c>
    </row>
    <row r="442" spans="1:7" x14ac:dyDescent="0.25">
      <c r="A442" s="3">
        <v>416</v>
      </c>
      <c r="B442" s="3">
        <v>-1.0031850919618982E-2</v>
      </c>
      <c r="C442" s="3">
        <v>2.4787396345334431E-2</v>
      </c>
      <c r="D442" s="3">
        <v>1.3183988604363401</v>
      </c>
      <c r="F442" s="3">
        <v>59.442060085836914</v>
      </c>
      <c r="G442" s="3">
        <v>0</v>
      </c>
    </row>
    <row r="443" spans="1:7" x14ac:dyDescent="0.25">
      <c r="A443" s="3">
        <v>417</v>
      </c>
      <c r="B443" s="3">
        <v>-1.1795254954703174E-2</v>
      </c>
      <c r="C443" s="3">
        <v>9.5492737749832517E-3</v>
      </c>
      <c r="D443" s="3">
        <v>0.50790940232422732</v>
      </c>
      <c r="F443" s="3">
        <v>59.585121602288993</v>
      </c>
      <c r="G443" s="3">
        <v>0</v>
      </c>
    </row>
    <row r="444" spans="1:7" x14ac:dyDescent="0.25">
      <c r="A444" s="3">
        <v>418</v>
      </c>
      <c r="B444" s="3">
        <v>-9.6639691933751437E-3</v>
      </c>
      <c r="C444" s="3">
        <v>1.1369031854530436E-2</v>
      </c>
      <c r="D444" s="3">
        <v>0.60469919601292232</v>
      </c>
      <c r="F444" s="3">
        <v>59.728183118741065</v>
      </c>
      <c r="G444" s="3">
        <v>0</v>
      </c>
    </row>
    <row r="445" spans="1:7" x14ac:dyDescent="0.25">
      <c r="A445" s="3">
        <v>419</v>
      </c>
      <c r="B445" s="3">
        <v>-1.1381051505864409E-2</v>
      </c>
      <c r="C445" s="3">
        <v>1.3279488563992891E-2</v>
      </c>
      <c r="D445" s="3">
        <v>0.70631309339760462</v>
      </c>
      <c r="F445" s="3">
        <v>59.871244635193143</v>
      </c>
      <c r="G445" s="3">
        <v>0</v>
      </c>
    </row>
    <row r="446" spans="1:7" x14ac:dyDescent="0.25">
      <c r="A446" s="3">
        <v>420</v>
      </c>
      <c r="B446" s="3">
        <v>0</v>
      </c>
      <c r="C446" s="3">
        <v>0</v>
      </c>
      <c r="D446" s="3">
        <v>0</v>
      </c>
      <c r="F446" s="3">
        <v>60.014306151645215</v>
      </c>
      <c r="G446" s="3">
        <v>0</v>
      </c>
    </row>
    <row r="447" spans="1:7" x14ac:dyDescent="0.25">
      <c r="A447" s="3">
        <v>421</v>
      </c>
      <c r="B447" s="3">
        <v>-5.3678023136946125E-3</v>
      </c>
      <c r="C447" s="3">
        <v>-1.4054223167306819E-2</v>
      </c>
      <c r="D447" s="3">
        <v>-0.74751989075217773</v>
      </c>
      <c r="F447" s="3">
        <v>60.157367668097287</v>
      </c>
      <c r="G447" s="3">
        <v>0</v>
      </c>
    </row>
    <row r="448" spans="1:7" x14ac:dyDescent="0.25">
      <c r="A448" s="3">
        <v>422</v>
      </c>
      <c r="B448" s="3">
        <v>-7.2835169444498624E-3</v>
      </c>
      <c r="C448" s="3">
        <v>-2.9170931448921779E-2</v>
      </c>
      <c r="D448" s="3">
        <v>-1.5515515322513469</v>
      </c>
      <c r="F448" s="3">
        <v>60.300429184549365</v>
      </c>
      <c r="G448" s="3">
        <v>0</v>
      </c>
    </row>
    <row r="449" spans="1:7" x14ac:dyDescent="0.25">
      <c r="A449" s="3">
        <v>423</v>
      </c>
      <c r="B449" s="3">
        <v>-5.155155421755887E-3</v>
      </c>
      <c r="C449" s="3">
        <v>1.0335481195879173E-2</v>
      </c>
      <c r="D449" s="3">
        <v>0.54972641905865638</v>
      </c>
      <c r="F449" s="3">
        <v>60.443490701001437</v>
      </c>
      <c r="G449" s="3">
        <v>0</v>
      </c>
    </row>
    <row r="450" spans="1:7" x14ac:dyDescent="0.25">
      <c r="A450" s="3">
        <v>424</v>
      </c>
      <c r="B450" s="3">
        <v>-5.7681326590295406E-3</v>
      </c>
      <c r="C450" s="3">
        <v>-6.9858163948112355E-3</v>
      </c>
      <c r="D450" s="3">
        <v>-0.3715635255039681</v>
      </c>
      <c r="F450" s="3">
        <v>60.586552217453516</v>
      </c>
      <c r="G450" s="3">
        <v>0</v>
      </c>
    </row>
    <row r="451" spans="1:7" x14ac:dyDescent="0.25">
      <c r="A451" s="3">
        <v>425</v>
      </c>
      <c r="B451" s="3">
        <v>-6.3481502605406345E-3</v>
      </c>
      <c r="C451" s="3">
        <v>-1.9133526878857856E-2</v>
      </c>
      <c r="D451" s="3">
        <v>-1.0176792948228439</v>
      </c>
      <c r="F451" s="3">
        <v>60.729613733905587</v>
      </c>
      <c r="G451" s="3">
        <v>0</v>
      </c>
    </row>
    <row r="452" spans="1:7" x14ac:dyDescent="0.25">
      <c r="A452" s="3">
        <v>426</v>
      </c>
      <c r="B452" s="3">
        <v>-5.0358539173477818E-3</v>
      </c>
      <c r="C452" s="3">
        <v>-1.5996004477811798E-2</v>
      </c>
      <c r="D452" s="3">
        <v>-0.85079988964033071</v>
      </c>
      <c r="F452" s="3">
        <v>60.872675250357659</v>
      </c>
      <c r="G452" s="3">
        <v>0</v>
      </c>
    </row>
    <row r="453" spans="1:7" x14ac:dyDescent="0.25">
      <c r="A453" s="3">
        <v>427</v>
      </c>
      <c r="B453" s="3">
        <v>0</v>
      </c>
      <c r="C453" s="3">
        <v>0</v>
      </c>
      <c r="D453" s="3">
        <v>0</v>
      </c>
      <c r="F453" s="3">
        <v>61.015736766809738</v>
      </c>
      <c r="G453" s="3">
        <v>0</v>
      </c>
    </row>
    <row r="454" spans="1:7" x14ac:dyDescent="0.25">
      <c r="A454" s="3">
        <v>428</v>
      </c>
      <c r="B454" s="3">
        <v>-7.4970021025823133E-3</v>
      </c>
      <c r="C454" s="3">
        <v>-7.0704362906550654E-3</v>
      </c>
      <c r="D454" s="3">
        <v>-0.37606431181877387</v>
      </c>
      <c r="F454" s="3">
        <v>61.15879828326181</v>
      </c>
      <c r="G454" s="3">
        <v>0</v>
      </c>
    </row>
    <row r="455" spans="1:7" x14ac:dyDescent="0.25">
      <c r="A455" s="3">
        <v>429</v>
      </c>
      <c r="B455" s="3">
        <v>-6.2999675313540789E-3</v>
      </c>
      <c r="C455" s="3">
        <v>-1.9942314486052597E-3</v>
      </c>
      <c r="D455" s="3">
        <v>-0.10606973127221415</v>
      </c>
      <c r="F455" s="3">
        <v>61.301859799713888</v>
      </c>
      <c r="G455" s="3">
        <v>0</v>
      </c>
    </row>
    <row r="456" spans="1:7" x14ac:dyDescent="0.25">
      <c r="A456" s="3">
        <v>430</v>
      </c>
      <c r="B456" s="3">
        <v>-5.4479791188033685E-3</v>
      </c>
      <c r="C456" s="3">
        <v>-3.6872583098851459E-3</v>
      </c>
      <c r="D456" s="3">
        <v>-0.19611891003639068</v>
      </c>
      <c r="F456" s="3">
        <v>61.44492131616596</v>
      </c>
      <c r="G456" s="3">
        <v>0</v>
      </c>
    </row>
    <row r="457" spans="1:7" x14ac:dyDescent="0.25">
      <c r="A457" s="3">
        <v>431</v>
      </c>
      <c r="B457" s="3">
        <v>-5.8147941413362559E-3</v>
      </c>
      <c r="C457" s="3">
        <v>-1.4223544155918193E-2</v>
      </c>
      <c r="D457" s="3">
        <v>-0.75652578210612009</v>
      </c>
      <c r="F457" s="3">
        <v>61.587982832618032</v>
      </c>
      <c r="G457" s="3">
        <v>0</v>
      </c>
    </row>
    <row r="458" spans="1:7" x14ac:dyDescent="0.25">
      <c r="A458" s="3">
        <v>432</v>
      </c>
      <c r="B458" s="3">
        <v>-6.3688034073922442E-3</v>
      </c>
      <c r="C458" s="3">
        <v>-5.3455762422135816E-2</v>
      </c>
      <c r="D458" s="3">
        <v>-2.8432198073261872</v>
      </c>
      <c r="F458" s="3">
        <v>61.73104434907011</v>
      </c>
      <c r="G458" s="3">
        <v>0</v>
      </c>
    </row>
    <row r="459" spans="1:7" x14ac:dyDescent="0.25">
      <c r="A459" s="3">
        <v>433</v>
      </c>
      <c r="B459" s="3">
        <v>-6.4663780780234211E-3</v>
      </c>
      <c r="C459" s="3">
        <v>6.6753385137526735E-3</v>
      </c>
      <c r="D459" s="3">
        <v>0.35504974249604265</v>
      </c>
      <c r="F459" s="3">
        <v>61.874105865522182</v>
      </c>
      <c r="G459" s="3">
        <v>0</v>
      </c>
    </row>
    <row r="460" spans="1:7" x14ac:dyDescent="0.25">
      <c r="A460" s="3">
        <v>434</v>
      </c>
      <c r="B460" s="3">
        <v>0</v>
      </c>
      <c r="C460" s="3">
        <v>0</v>
      </c>
      <c r="D460" s="3">
        <v>0</v>
      </c>
      <c r="F460" s="3">
        <v>62.017167381974254</v>
      </c>
      <c r="G460" s="3">
        <v>0</v>
      </c>
    </row>
    <row r="461" spans="1:7" x14ac:dyDescent="0.25">
      <c r="A461" s="3">
        <v>435</v>
      </c>
      <c r="B461" s="3">
        <v>-5.5372560056300597E-3</v>
      </c>
      <c r="C461" s="3">
        <v>4.6155918204298679E-2</v>
      </c>
      <c r="D461" s="3">
        <v>2.4549536835236858</v>
      </c>
      <c r="F461" s="3">
        <v>62.160228898426332</v>
      </c>
      <c r="G461" s="3">
        <v>0</v>
      </c>
    </row>
    <row r="462" spans="1:7" x14ac:dyDescent="0.25">
      <c r="A462" s="3">
        <v>436</v>
      </c>
      <c r="B462" s="3">
        <v>-5.6089358727818023E-3</v>
      </c>
      <c r="C462" s="3">
        <v>1.7744075549511115E-2</v>
      </c>
      <c r="D462" s="3">
        <v>0.94377677502119084</v>
      </c>
      <c r="F462" s="3">
        <v>62.303290414878404</v>
      </c>
      <c r="G462" s="3">
        <v>0</v>
      </c>
    </row>
    <row r="463" spans="1:7" x14ac:dyDescent="0.25">
      <c r="A463" s="3">
        <v>437</v>
      </c>
      <c r="B463" s="3">
        <v>-7.0633096322728645E-3</v>
      </c>
      <c r="C463" s="3">
        <v>6.1389164718144498E-2</v>
      </c>
      <c r="D463" s="3">
        <v>3.265183792600082</v>
      </c>
      <c r="F463" s="3">
        <v>62.446351931330483</v>
      </c>
      <c r="G463" s="3">
        <v>0</v>
      </c>
    </row>
    <row r="464" spans="1:7" x14ac:dyDescent="0.25">
      <c r="A464" s="3">
        <v>438</v>
      </c>
      <c r="B464" s="3">
        <v>-5.7788286169555073E-3</v>
      </c>
      <c r="C464" s="3">
        <v>-5.8566219135092988E-2</v>
      </c>
      <c r="D464" s="3">
        <v>-3.1150361858116251</v>
      </c>
      <c r="F464" s="3">
        <v>62.589413447782555</v>
      </c>
      <c r="G464" s="3">
        <v>0</v>
      </c>
    </row>
    <row r="465" spans="1:7" x14ac:dyDescent="0.25">
      <c r="A465" s="3">
        <v>439</v>
      </c>
      <c r="B465" s="3">
        <v>-4.3391934521722466E-3</v>
      </c>
      <c r="C465" s="3">
        <v>2.2973916181990607E-2</v>
      </c>
      <c r="D465" s="3">
        <v>1.2219429782828914</v>
      </c>
      <c r="F465" s="3">
        <v>62.732474964234626</v>
      </c>
      <c r="G465" s="3">
        <v>0</v>
      </c>
    </row>
    <row r="466" spans="1:7" x14ac:dyDescent="0.25">
      <c r="A466" s="3">
        <v>440</v>
      </c>
      <c r="B466" s="3">
        <v>-5.0126085471369607E-3</v>
      </c>
      <c r="C466" s="3">
        <v>-9.8783555082286902E-3</v>
      </c>
      <c r="D466" s="3">
        <v>-0.52541269214364661</v>
      </c>
      <c r="F466" s="3">
        <v>62.875536480686705</v>
      </c>
      <c r="G466" s="3">
        <v>0</v>
      </c>
    </row>
    <row r="467" spans="1:7" x14ac:dyDescent="0.25">
      <c r="A467" s="3">
        <v>441</v>
      </c>
      <c r="B467" s="3">
        <v>0</v>
      </c>
      <c r="C467" s="3">
        <v>0</v>
      </c>
      <c r="D467" s="3">
        <v>0</v>
      </c>
      <c r="F467" s="3">
        <v>63.018597997138777</v>
      </c>
      <c r="G467" s="3">
        <v>0</v>
      </c>
    </row>
    <row r="468" spans="1:7" x14ac:dyDescent="0.25">
      <c r="A468" s="3">
        <v>442</v>
      </c>
      <c r="B468" s="3">
        <v>-4.1700111602321257E-3</v>
      </c>
      <c r="C468" s="3">
        <v>2.4342256712794191E-3</v>
      </c>
      <c r="D468" s="3">
        <v>0.1294722651120126</v>
      </c>
      <c r="F468" s="3">
        <v>63.161659513590855</v>
      </c>
      <c r="G468" s="3">
        <v>0</v>
      </c>
    </row>
    <row r="469" spans="1:7" x14ac:dyDescent="0.25">
      <c r="A469" s="3">
        <v>443</v>
      </c>
      <c r="B469" s="3">
        <v>-5.3463685464343793E-3</v>
      </c>
      <c r="C469" s="3">
        <v>-2.4718257376839796E-2</v>
      </c>
      <c r="D469" s="3">
        <v>-1.3147214779470644</v>
      </c>
      <c r="F469" s="3">
        <v>63.304721030042927</v>
      </c>
      <c r="G469" s="3">
        <v>0</v>
      </c>
    </row>
    <row r="470" spans="1:7" x14ac:dyDescent="0.25">
      <c r="A470" s="3">
        <v>444</v>
      </c>
      <c r="B470" s="3">
        <v>-5.8687549207264642E-3</v>
      </c>
      <c r="C470" s="3">
        <v>-7.9171965133893407E-2</v>
      </c>
      <c r="D470" s="3">
        <v>-4.2110202764671385</v>
      </c>
      <c r="F470" s="3">
        <v>63.447782546494999</v>
      </c>
      <c r="G470" s="3">
        <v>0</v>
      </c>
    </row>
    <row r="471" spans="1:7" x14ac:dyDescent="0.25">
      <c r="A471" s="3">
        <v>445</v>
      </c>
      <c r="B471" s="3">
        <v>-6.6194634561281239E-3</v>
      </c>
      <c r="C471" s="3">
        <v>5.8784683225080223E-2</v>
      </c>
      <c r="D471" s="3">
        <v>3.1266559139699495</v>
      </c>
      <c r="F471" s="3">
        <v>63.590844062947077</v>
      </c>
      <c r="G471" s="3">
        <v>0</v>
      </c>
    </row>
    <row r="472" spans="1:7" x14ac:dyDescent="0.25">
      <c r="A472" s="3">
        <v>446</v>
      </c>
      <c r="B472" s="3">
        <v>-5.5871181652513979E-3</v>
      </c>
      <c r="C472" s="3">
        <v>2.765229858879693E-2</v>
      </c>
      <c r="D472" s="3">
        <v>1.470778069628814</v>
      </c>
      <c r="F472" s="3">
        <v>63.733905579399149</v>
      </c>
      <c r="G472" s="3">
        <v>0</v>
      </c>
    </row>
    <row r="473" spans="1:7" x14ac:dyDescent="0.25">
      <c r="A473" s="3">
        <v>447</v>
      </c>
      <c r="B473" s="3">
        <v>-4.2399730090743933E-3</v>
      </c>
      <c r="C473" s="3">
        <v>-8.1938997896885066E-3</v>
      </c>
      <c r="D473" s="3">
        <v>-0.43581939767902411</v>
      </c>
      <c r="F473" s="3">
        <v>63.876967095851221</v>
      </c>
      <c r="G473" s="3">
        <v>0</v>
      </c>
    </row>
    <row r="474" spans="1:7" x14ac:dyDescent="0.25">
      <c r="A474" s="3">
        <v>448</v>
      </c>
      <c r="B474" s="3">
        <v>0</v>
      </c>
      <c r="C474" s="3">
        <v>0</v>
      </c>
      <c r="D474" s="3">
        <v>0</v>
      </c>
      <c r="F474" s="3">
        <v>64.020028612303292</v>
      </c>
      <c r="G474" s="3">
        <v>0</v>
      </c>
    </row>
    <row r="475" spans="1:7" x14ac:dyDescent="0.25">
      <c r="A475" s="3">
        <v>449</v>
      </c>
      <c r="B475" s="3">
        <v>-1.0014467654032211E-2</v>
      </c>
      <c r="C475" s="3">
        <v>-2.4114316698466719E-2</v>
      </c>
      <c r="D475" s="3">
        <v>-1.2825989148894046</v>
      </c>
      <c r="F475" s="3">
        <v>64.163090128755371</v>
      </c>
      <c r="G475" s="3">
        <v>0</v>
      </c>
    </row>
    <row r="476" spans="1:7" x14ac:dyDescent="0.25">
      <c r="A476" s="3">
        <v>450</v>
      </c>
      <c r="B476" s="3">
        <v>-8.9024303718659454E-3</v>
      </c>
      <c r="C476" s="3">
        <v>-9.4238213887729901E-3</v>
      </c>
      <c r="D476" s="3">
        <v>-0.50123680627120304</v>
      </c>
      <c r="F476" s="3">
        <v>64.306151645207436</v>
      </c>
      <c r="G476" s="3">
        <v>0</v>
      </c>
    </row>
    <row r="477" spans="1:7" x14ac:dyDescent="0.25">
      <c r="A477" s="3">
        <v>451</v>
      </c>
      <c r="B477" s="3">
        <v>-9.1862278899333457E-3</v>
      </c>
      <c r="C477" s="3">
        <v>-3.6986128786400639E-2</v>
      </c>
      <c r="D477" s="3">
        <v>-1.9672283996507993</v>
      </c>
      <c r="F477" s="3">
        <v>64.449213161659515</v>
      </c>
      <c r="G477" s="3">
        <v>0</v>
      </c>
    </row>
    <row r="478" spans="1:7" x14ac:dyDescent="0.25">
      <c r="A478" s="3">
        <v>452</v>
      </c>
      <c r="B478" s="3">
        <v>-9.2340272356666239E-3</v>
      </c>
      <c r="C478" s="3">
        <v>-4.8293321817360506E-2</v>
      </c>
      <c r="D478" s="3">
        <v>-2.5686384952922938</v>
      </c>
      <c r="F478" s="3">
        <v>64.592274678111593</v>
      </c>
      <c r="G478" s="3">
        <v>0</v>
      </c>
    </row>
    <row r="479" spans="1:7" x14ac:dyDescent="0.25">
      <c r="A479" s="3">
        <v>453</v>
      </c>
      <c r="B479" s="3">
        <v>-8.2077689729518101E-3</v>
      </c>
      <c r="C479" s="3">
        <v>-1.1014551660146074E-2</v>
      </c>
      <c r="D479" s="3">
        <v>-0.58584500585060773</v>
      </c>
      <c r="F479" s="3">
        <v>64.735336194563658</v>
      </c>
      <c r="G479" s="3">
        <v>0</v>
      </c>
    </row>
    <row r="480" spans="1:7" x14ac:dyDescent="0.25">
      <c r="A480" s="3">
        <v>454</v>
      </c>
      <c r="B480" s="3">
        <v>-8.9499454455124611E-3</v>
      </c>
      <c r="C480" s="3">
        <v>3.4923791457822734E-2</v>
      </c>
      <c r="D480" s="3">
        <v>1.8575362340860115</v>
      </c>
      <c r="F480" s="3">
        <v>64.878397711015737</v>
      </c>
      <c r="G480" s="3">
        <v>0</v>
      </c>
    </row>
    <row r="481" spans="1:7" x14ac:dyDescent="0.25">
      <c r="A481" s="3">
        <v>455</v>
      </c>
      <c r="B481" s="3">
        <v>0</v>
      </c>
      <c r="C481" s="3">
        <v>0</v>
      </c>
      <c r="D481" s="3">
        <v>0</v>
      </c>
      <c r="F481" s="3">
        <v>65.021459227467815</v>
      </c>
      <c r="G481" s="3">
        <v>0</v>
      </c>
    </row>
    <row r="482" spans="1:7" x14ac:dyDescent="0.25">
      <c r="A482" s="3">
        <v>456</v>
      </c>
      <c r="B482" s="3">
        <v>-8.7890837478508642E-3</v>
      </c>
      <c r="C482" s="3">
        <v>-1.0239281043136889E-2</v>
      </c>
      <c r="D482" s="3">
        <v>-0.54460969885205435</v>
      </c>
      <c r="F482" s="3">
        <v>65.16452074391988</v>
      </c>
      <c r="G482" s="3">
        <v>0</v>
      </c>
    </row>
    <row r="483" spans="1:7" x14ac:dyDescent="0.25">
      <c r="A483" s="3">
        <v>457</v>
      </c>
      <c r="B483" s="3">
        <v>-7.185973846973899E-3</v>
      </c>
      <c r="C483" s="3">
        <v>-2.8266600759252976E-2</v>
      </c>
      <c r="D483" s="3">
        <v>-1.5034517425797556</v>
      </c>
      <c r="F483" s="3">
        <v>65.307582260371959</v>
      </c>
      <c r="G483" s="3">
        <v>0</v>
      </c>
    </row>
    <row r="484" spans="1:7" x14ac:dyDescent="0.25">
      <c r="A484" s="3">
        <v>458</v>
      </c>
      <c r="B484" s="3">
        <v>-1.1414207641957995E-2</v>
      </c>
      <c r="C484" s="3">
        <v>-3.5300332684911936E-2</v>
      </c>
      <c r="D484" s="3">
        <v>-1.8775638125289225</v>
      </c>
      <c r="F484" s="3">
        <v>65.450643776824037</v>
      </c>
      <c r="G484" s="3">
        <v>0</v>
      </c>
    </row>
    <row r="485" spans="1:7" x14ac:dyDescent="0.25">
      <c r="A485" s="3">
        <v>459</v>
      </c>
      <c r="B485" s="3">
        <v>-7.9715067472241746E-3</v>
      </c>
      <c r="C485" s="3">
        <v>-3.5306193388756346E-2</v>
      </c>
      <c r="D485" s="3">
        <v>-1.8778755332583681</v>
      </c>
      <c r="F485" s="3">
        <v>65.593705293276116</v>
      </c>
      <c r="G485" s="3">
        <v>0</v>
      </c>
    </row>
    <row r="486" spans="1:7" x14ac:dyDescent="0.25">
      <c r="A486" s="3">
        <v>460</v>
      </c>
      <c r="B486" s="3">
        <v>-9.5618055420396975E-3</v>
      </c>
      <c r="C486" s="3">
        <v>1.8217735821508173E-2</v>
      </c>
      <c r="D486" s="3">
        <v>0.96896994796016422</v>
      </c>
      <c r="F486" s="3">
        <v>65.736766809728181</v>
      </c>
      <c r="G486" s="3">
        <v>0</v>
      </c>
    </row>
    <row r="487" spans="1:7" x14ac:dyDescent="0.25">
      <c r="A487" s="3">
        <v>461</v>
      </c>
      <c r="B487" s="3">
        <v>-7.990996583447145E-3</v>
      </c>
      <c r="C487" s="3">
        <v>8.0679692983577928E-3</v>
      </c>
      <c r="D487" s="3">
        <v>0.42912137203923756</v>
      </c>
      <c r="F487" s="3">
        <v>65.87982832618026</v>
      </c>
      <c r="G487" s="3">
        <v>0</v>
      </c>
    </row>
    <row r="488" spans="1:7" x14ac:dyDescent="0.25">
      <c r="A488" s="3">
        <v>462</v>
      </c>
      <c r="B488" s="3">
        <v>0</v>
      </c>
      <c r="C488" s="3">
        <v>0</v>
      </c>
      <c r="D488" s="3">
        <v>0</v>
      </c>
      <c r="F488" s="3">
        <v>66.022889842632338</v>
      </c>
      <c r="G488" s="3">
        <v>0</v>
      </c>
    </row>
    <row r="489" spans="1:7" x14ac:dyDescent="0.25">
      <c r="A489" s="3">
        <v>463</v>
      </c>
      <c r="B489" s="3">
        <v>-1.1410331369832941E-2</v>
      </c>
      <c r="C489" s="3">
        <v>-6.6926872617791247E-2</v>
      </c>
      <c r="D489" s="3">
        <v>-3.5597249248193923</v>
      </c>
      <c r="F489" s="3">
        <v>66.165951359084403</v>
      </c>
      <c r="G489" s="3">
        <v>0</v>
      </c>
    </row>
    <row r="490" spans="1:7" x14ac:dyDescent="0.25">
      <c r="A490" s="3">
        <v>464</v>
      </c>
      <c r="B490" s="3">
        <v>-1.1439991668363785E-2</v>
      </c>
      <c r="C490" s="3">
        <v>-3.3973066622623775E-2</v>
      </c>
      <c r="D490" s="3">
        <v>-1.8069688198303082</v>
      </c>
      <c r="F490" s="3">
        <v>66.309012875536482</v>
      </c>
      <c r="G490" s="3">
        <v>0</v>
      </c>
    </row>
    <row r="491" spans="1:7" x14ac:dyDescent="0.25">
      <c r="A491" s="3">
        <v>465</v>
      </c>
      <c r="B491" s="3">
        <v>-7.6812250767524619E-3</v>
      </c>
      <c r="C491" s="3">
        <v>1.0431114686049082E-2</v>
      </c>
      <c r="D491" s="3">
        <v>0.55481299946036489</v>
      </c>
      <c r="F491" s="3">
        <v>66.45207439198856</v>
      </c>
      <c r="G491" s="3">
        <v>0</v>
      </c>
    </row>
    <row r="492" spans="1:7" x14ac:dyDescent="0.25">
      <c r="A492" s="3">
        <v>466</v>
      </c>
      <c r="B492" s="3">
        <v>-1.065878896362403E-2</v>
      </c>
      <c r="C492" s="3">
        <v>-1.7613443816440491E-2</v>
      </c>
      <c r="D492" s="3">
        <v>-0.93682869844155636</v>
      </c>
      <c r="F492" s="3">
        <v>66.595135908440625</v>
      </c>
      <c r="G492" s="3">
        <v>0</v>
      </c>
    </row>
    <row r="493" spans="1:7" x14ac:dyDescent="0.25">
      <c r="A493" s="3">
        <v>467</v>
      </c>
      <c r="B493" s="3">
        <v>-1.2922463639730094E-2</v>
      </c>
      <c r="C493" s="3">
        <v>-2.2692477822616294E-2</v>
      </c>
      <c r="D493" s="3">
        <v>-1.2069737573484787</v>
      </c>
      <c r="F493" s="3">
        <v>66.738197424892704</v>
      </c>
      <c r="G493" s="3">
        <v>0</v>
      </c>
    </row>
    <row r="494" spans="1:7" x14ac:dyDescent="0.25">
      <c r="A494" s="3">
        <v>468</v>
      </c>
      <c r="B494" s="3">
        <v>-1.3534826828527918E-2</v>
      </c>
      <c r="C494" s="3">
        <v>-3.0666297095420219E-3</v>
      </c>
      <c r="D494" s="3">
        <v>-0.16310874519103827</v>
      </c>
      <c r="F494" s="3">
        <v>66.881258941344782</v>
      </c>
      <c r="G494" s="3">
        <v>0</v>
      </c>
    </row>
    <row r="495" spans="1:7" x14ac:dyDescent="0.25">
      <c r="A495" s="3">
        <v>469</v>
      </c>
      <c r="B495" s="3">
        <v>0</v>
      </c>
      <c r="C495" s="3">
        <v>0</v>
      </c>
      <c r="D495" s="3">
        <v>0</v>
      </c>
      <c r="F495" s="3">
        <v>67.024320457796847</v>
      </c>
      <c r="G495" s="3">
        <v>0</v>
      </c>
    </row>
    <row r="496" spans="1:7" x14ac:dyDescent="0.25">
      <c r="A496" s="3">
        <v>470</v>
      </c>
      <c r="B496" s="3">
        <v>-1.0384304325972182E-2</v>
      </c>
      <c r="C496" s="3">
        <v>4.6944495048410039E-3</v>
      </c>
      <c r="D496" s="3">
        <v>0.24968967257923666</v>
      </c>
      <c r="F496" s="3">
        <v>67.167381974248926</v>
      </c>
      <c r="G496" s="3">
        <v>0</v>
      </c>
    </row>
    <row r="497" spans="1:7" x14ac:dyDescent="0.25">
      <c r="A497" s="3">
        <v>471</v>
      </c>
      <c r="B497" s="3">
        <v>-8.146572456036498E-3</v>
      </c>
      <c r="C497" s="3">
        <v>7.0348253514215461E-4</v>
      </c>
      <c r="D497" s="3">
        <v>3.7417022737963199E-2</v>
      </c>
      <c r="F497" s="3">
        <v>67.310443490701005</v>
      </c>
      <c r="G497" s="3">
        <v>0</v>
      </c>
    </row>
    <row r="498" spans="1:7" x14ac:dyDescent="0.25">
      <c r="A498" s="3">
        <v>472</v>
      </c>
      <c r="B498" s="3">
        <v>-9.7279091851984641E-3</v>
      </c>
      <c r="C498" s="3">
        <v>6.6448653836930728E-3</v>
      </c>
      <c r="D498" s="3">
        <v>0.35342892926560959</v>
      </c>
      <c r="F498" s="3">
        <v>67.453505007153083</v>
      </c>
      <c r="G498" s="3">
        <v>0</v>
      </c>
    </row>
    <row r="499" spans="1:7" x14ac:dyDescent="0.25">
      <c r="A499" s="3">
        <v>473</v>
      </c>
      <c r="B499" s="3">
        <v>-8.6134610155556585E-3</v>
      </c>
      <c r="C499" s="3">
        <v>4.1113896030180218E-3</v>
      </c>
      <c r="D499" s="3">
        <v>0.2186777220129065</v>
      </c>
      <c r="F499" s="3">
        <v>67.596566523605148</v>
      </c>
      <c r="G499" s="3">
        <v>0</v>
      </c>
    </row>
    <row r="500" spans="1:7" x14ac:dyDescent="0.25">
      <c r="A500" s="3">
        <v>474</v>
      </c>
      <c r="B500" s="3">
        <v>-8.3978709076781358E-3</v>
      </c>
      <c r="C500" s="3">
        <v>9.6773500456182032E-3</v>
      </c>
      <c r="D500" s="3">
        <v>0.51472155826435051</v>
      </c>
      <c r="F500" s="3">
        <v>67.739628040057227</v>
      </c>
      <c r="G500" s="3">
        <v>0</v>
      </c>
    </row>
    <row r="501" spans="1:7" x14ac:dyDescent="0.25">
      <c r="A501" s="3">
        <v>475</v>
      </c>
      <c r="B501" s="3">
        <v>-7.2978671022847896E-3</v>
      </c>
      <c r="C501" s="3">
        <v>1.7471365173729915E-2</v>
      </c>
      <c r="D501" s="3">
        <v>0.92927178048081938</v>
      </c>
      <c r="F501" s="3">
        <v>67.882689556509305</v>
      </c>
      <c r="G501" s="3">
        <v>0</v>
      </c>
    </row>
    <row r="502" spans="1:7" x14ac:dyDescent="0.25">
      <c r="A502" s="3">
        <v>476</v>
      </c>
      <c r="B502" s="3">
        <v>0</v>
      </c>
      <c r="C502" s="3">
        <v>0</v>
      </c>
      <c r="D502" s="3">
        <v>0</v>
      </c>
      <c r="F502" s="3">
        <v>68.02575107296137</v>
      </c>
      <c r="G502" s="3">
        <v>0</v>
      </c>
    </row>
    <row r="503" spans="1:7" x14ac:dyDescent="0.25">
      <c r="A503" s="3">
        <v>477</v>
      </c>
      <c r="B503" s="3">
        <v>-5.0949618890147545E-3</v>
      </c>
      <c r="C503" s="3">
        <v>1.7874768777543285E-3</v>
      </c>
      <c r="D503" s="3">
        <v>9.5072812241176877E-2</v>
      </c>
      <c r="F503" s="3">
        <v>68.168812589413449</v>
      </c>
      <c r="G503" s="3">
        <v>0</v>
      </c>
    </row>
    <row r="504" spans="1:7" x14ac:dyDescent="0.25">
      <c r="A504" s="3">
        <v>478</v>
      </c>
      <c r="B504" s="3">
        <v>-6.6840754176202945E-3</v>
      </c>
      <c r="C504" s="3">
        <v>2.8288862403366141E-2</v>
      </c>
      <c r="D504" s="3">
        <v>1.5046358010351633</v>
      </c>
      <c r="F504" s="3">
        <v>68.311874105865527</v>
      </c>
      <c r="G504" s="3">
        <v>0</v>
      </c>
    </row>
    <row r="505" spans="1:7" x14ac:dyDescent="0.25">
      <c r="A505" s="3">
        <v>479</v>
      </c>
      <c r="B505" s="3">
        <v>-5.8970726047729953E-3</v>
      </c>
      <c r="C505" s="3">
        <v>-1.0048691388342634E-2</v>
      </c>
      <c r="D505" s="3">
        <v>-0.534472563826213</v>
      </c>
      <c r="F505" s="3">
        <v>68.454935622317592</v>
      </c>
      <c r="G505" s="3">
        <v>0</v>
      </c>
    </row>
    <row r="506" spans="1:7" x14ac:dyDescent="0.25">
      <c r="A506" s="3">
        <v>480</v>
      </c>
      <c r="B506" s="3">
        <v>-6.8256919093874005E-3</v>
      </c>
      <c r="C506" s="3">
        <v>5.3806475484831093E-3</v>
      </c>
      <c r="D506" s="3">
        <v>0.28618736302511844</v>
      </c>
      <c r="F506" s="3">
        <v>68.597997138769671</v>
      </c>
      <c r="G506" s="3">
        <v>0</v>
      </c>
    </row>
    <row r="507" spans="1:7" x14ac:dyDescent="0.25">
      <c r="A507" s="3">
        <v>481</v>
      </c>
      <c r="B507" s="3">
        <v>-5.0651505070883566E-3</v>
      </c>
      <c r="C507" s="3">
        <v>7.1918585183750917E-3</v>
      </c>
      <c r="D507" s="3">
        <v>0.38252255069257374</v>
      </c>
      <c r="F507" s="3">
        <v>68.74105865522175</v>
      </c>
      <c r="G507" s="3">
        <v>0</v>
      </c>
    </row>
    <row r="508" spans="1:7" x14ac:dyDescent="0.25">
      <c r="A508" s="3">
        <v>482</v>
      </c>
      <c r="B508" s="3">
        <v>-6.1953892097703616E-3</v>
      </c>
      <c r="C508" s="3">
        <v>-1.9285111029932307E-2</v>
      </c>
      <c r="D508" s="3">
        <v>-1.0257417943791711</v>
      </c>
      <c r="F508" s="3">
        <v>68.884120171673828</v>
      </c>
      <c r="G508" s="3">
        <v>0</v>
      </c>
    </row>
    <row r="509" spans="1:7" x14ac:dyDescent="0.25">
      <c r="A509" s="3">
        <v>483</v>
      </c>
      <c r="B509" s="3">
        <v>0</v>
      </c>
      <c r="C509" s="3">
        <v>0</v>
      </c>
      <c r="D509" s="3">
        <v>0</v>
      </c>
      <c r="F509" s="3">
        <v>69.027181688125893</v>
      </c>
      <c r="G509" s="3">
        <v>0</v>
      </c>
    </row>
    <row r="510" spans="1:7" x14ac:dyDescent="0.25">
      <c r="A510" s="3">
        <v>484</v>
      </c>
      <c r="B510" s="3">
        <v>-7.2275459988567232E-3</v>
      </c>
      <c r="C510" s="3">
        <v>2.2960847517671669E-2</v>
      </c>
      <c r="D510" s="3">
        <v>1.2212478785674767</v>
      </c>
      <c r="F510" s="3">
        <v>69.170243204577972</v>
      </c>
      <c r="G510" s="3">
        <v>0</v>
      </c>
    </row>
    <row r="511" spans="1:7" x14ac:dyDescent="0.25">
      <c r="A511" s="3">
        <v>485</v>
      </c>
      <c r="B511" s="3">
        <v>-6.8468325171976178E-3</v>
      </c>
      <c r="C511" s="3">
        <v>-1.4938631187562931E-2</v>
      </c>
      <c r="D511" s="3">
        <v>-0.79456002799861691</v>
      </c>
      <c r="F511" s="3">
        <v>69.31330472103005</v>
      </c>
      <c r="G511" s="3">
        <v>0</v>
      </c>
    </row>
    <row r="512" spans="1:7" x14ac:dyDescent="0.25">
      <c r="A512" s="3">
        <v>486</v>
      </c>
      <c r="B512" s="3">
        <v>-4.1023802836911254E-3</v>
      </c>
      <c r="C512" s="3">
        <v>8.3457688998635707E-3</v>
      </c>
      <c r="D512" s="3">
        <v>0.44389705371843996</v>
      </c>
      <c r="F512" s="3">
        <v>69.456366237482115</v>
      </c>
      <c r="G512" s="3">
        <v>0</v>
      </c>
    </row>
    <row r="513" spans="1:7" x14ac:dyDescent="0.25">
      <c r="A513" s="3">
        <v>487</v>
      </c>
      <c r="B513" s="3">
        <v>-5.1591911649920422E-3</v>
      </c>
      <c r="C513" s="3">
        <v>-4.4541589244228548E-3</v>
      </c>
      <c r="D513" s="3">
        <v>-0.23690903103934763</v>
      </c>
      <c r="F513" s="3">
        <v>69.599427753934194</v>
      </c>
      <c r="G513" s="3">
        <v>0</v>
      </c>
    </row>
    <row r="514" spans="1:7" x14ac:dyDescent="0.25">
      <c r="A514" s="3">
        <v>488</v>
      </c>
      <c r="B514" s="3">
        <v>-6.9446825324916799E-3</v>
      </c>
      <c r="C514" s="3">
        <v>9.2544669436363126E-3</v>
      </c>
      <c r="D514" s="3">
        <v>0.49222913542238267</v>
      </c>
      <c r="F514" s="3">
        <v>69.742489270386272</v>
      </c>
      <c r="G514" s="3">
        <v>0</v>
      </c>
    </row>
    <row r="515" spans="1:7" x14ac:dyDescent="0.25">
      <c r="A515" s="3">
        <v>489</v>
      </c>
      <c r="B515" s="3">
        <v>-4.9832084983172402E-3</v>
      </c>
      <c r="C515" s="3">
        <v>2.1778215018084086E-2</v>
      </c>
      <c r="D515" s="3">
        <v>1.1583456956173612</v>
      </c>
      <c r="F515" s="3">
        <v>69.885550786838337</v>
      </c>
      <c r="G515" s="3">
        <v>0</v>
      </c>
    </row>
    <row r="516" spans="1:7" x14ac:dyDescent="0.25">
      <c r="A516" s="3">
        <v>490</v>
      </c>
      <c r="B516" s="3">
        <v>0</v>
      </c>
      <c r="C516" s="3">
        <v>0</v>
      </c>
      <c r="D516" s="3">
        <v>0</v>
      </c>
      <c r="F516" s="3">
        <v>70.028612303290416</v>
      </c>
      <c r="G516" s="3">
        <v>0</v>
      </c>
    </row>
    <row r="517" spans="1:7" x14ac:dyDescent="0.25">
      <c r="A517" s="3">
        <v>491</v>
      </c>
      <c r="B517" s="3">
        <v>-9.7455927872906831E-3</v>
      </c>
      <c r="C517" s="3">
        <v>2.4700123020561487E-2</v>
      </c>
      <c r="D517" s="3">
        <v>1.3137569428132012</v>
      </c>
      <c r="F517" s="3">
        <v>70.171673819742495</v>
      </c>
      <c r="G517" s="3">
        <v>0</v>
      </c>
    </row>
    <row r="518" spans="1:7" x14ac:dyDescent="0.25">
      <c r="A518" s="3">
        <v>492</v>
      </c>
      <c r="B518" s="3">
        <v>-1.0085639218953529E-2</v>
      </c>
      <c r="C518" s="3">
        <v>5.0636165246315595E-3</v>
      </c>
      <c r="D518" s="3">
        <v>0.26932502965433175</v>
      </c>
      <c r="F518" s="3">
        <v>70.314735336194559</v>
      </c>
      <c r="G518" s="3">
        <v>0</v>
      </c>
    </row>
    <row r="519" spans="1:7" x14ac:dyDescent="0.25">
      <c r="A519" s="3">
        <v>493</v>
      </c>
      <c r="B519" s="3">
        <v>-7.9681091687552486E-3</v>
      </c>
      <c r="C519" s="3">
        <v>-4.7057844260340875E-3</v>
      </c>
      <c r="D519" s="3">
        <v>-0.25029255748799834</v>
      </c>
      <c r="F519" s="3">
        <v>70.457796852646638</v>
      </c>
      <c r="G519" s="3">
        <v>0</v>
      </c>
    </row>
    <row r="520" spans="1:7" x14ac:dyDescent="0.25">
      <c r="A520" s="3">
        <v>494</v>
      </c>
      <c r="B520" s="3">
        <v>-1.1118005936120029E-2</v>
      </c>
      <c r="C520" s="3">
        <v>1.1267286752581349E-2</v>
      </c>
      <c r="D520" s="3">
        <v>0.59928754952146235</v>
      </c>
      <c r="F520" s="3">
        <v>70.600858369098717</v>
      </c>
      <c r="G520" s="3">
        <v>0</v>
      </c>
    </row>
    <row r="521" spans="1:7" x14ac:dyDescent="0.25">
      <c r="A521" s="3">
        <v>495</v>
      </c>
      <c r="B521" s="3">
        <v>-1.1702714802742804E-2</v>
      </c>
      <c r="C521" s="3">
        <v>-4.3332446401823637E-3</v>
      </c>
      <c r="D521" s="3">
        <v>-0.23047780880316693</v>
      </c>
      <c r="F521" s="3">
        <v>70.743919885550795</v>
      </c>
      <c r="G521" s="3">
        <v>0</v>
      </c>
    </row>
    <row r="522" spans="1:7" x14ac:dyDescent="0.25">
      <c r="A522" s="3">
        <v>496</v>
      </c>
      <c r="B522" s="3">
        <v>-1.0352292135927267E-2</v>
      </c>
      <c r="C522" s="3">
        <v>-1.2616415656604743E-2</v>
      </c>
      <c r="D522" s="3">
        <v>-0.67104538906482214</v>
      </c>
      <c r="F522" s="3">
        <v>70.88698140200286</v>
      </c>
      <c r="G522" s="3">
        <v>0</v>
      </c>
    </row>
    <row r="523" spans="1:7" x14ac:dyDescent="0.25">
      <c r="A523" s="3">
        <v>497</v>
      </c>
      <c r="B523" s="3">
        <v>0</v>
      </c>
      <c r="C523" s="3">
        <v>0</v>
      </c>
      <c r="D523" s="3">
        <v>0</v>
      </c>
      <c r="F523" s="3">
        <v>71.030042918454939</v>
      </c>
      <c r="G523" s="3">
        <v>0</v>
      </c>
    </row>
    <row r="524" spans="1:7" x14ac:dyDescent="0.25">
      <c r="A524" s="3">
        <v>498</v>
      </c>
      <c r="B524" s="3">
        <v>-9.6165932623094221E-3</v>
      </c>
      <c r="C524" s="3">
        <v>3.3037627590701196E-2</v>
      </c>
      <c r="D524" s="3">
        <v>1.7572144310872351</v>
      </c>
      <c r="F524" s="3">
        <v>71.173104434907017</v>
      </c>
      <c r="G524" s="3">
        <v>0</v>
      </c>
    </row>
    <row r="525" spans="1:7" x14ac:dyDescent="0.25">
      <c r="A525" s="3">
        <v>499</v>
      </c>
      <c r="B525" s="3">
        <v>-9.353553370709998E-3</v>
      </c>
      <c r="C525" s="3">
        <v>4.9034795069264857E-3</v>
      </c>
      <c r="D525" s="3">
        <v>0.26080761787317136</v>
      </c>
      <c r="F525" s="3">
        <v>71.316165951359082</v>
      </c>
      <c r="G525" s="3">
        <v>0</v>
      </c>
    </row>
    <row r="526" spans="1:7" x14ac:dyDescent="0.25">
      <c r="A526" s="3">
        <v>500</v>
      </c>
      <c r="B526" s="3">
        <v>-9.2453566559137553E-3</v>
      </c>
      <c r="C526" s="3">
        <v>7.1828892320618355E-3</v>
      </c>
      <c r="D526" s="3">
        <v>0.38204548982302622</v>
      </c>
      <c r="F526" s="3">
        <v>71.459227467811161</v>
      </c>
      <c r="G526" s="3">
        <v>0</v>
      </c>
    </row>
    <row r="527" spans="1:7" x14ac:dyDescent="0.25">
      <c r="A527" s="3">
        <v>501</v>
      </c>
      <c r="B527" s="3">
        <v>-6.3999412083001793E-3</v>
      </c>
      <c r="C527" s="3">
        <v>-1.6356638344517595E-2</v>
      </c>
      <c r="D527" s="3">
        <v>-0.86998138302009687</v>
      </c>
      <c r="F527" s="3">
        <v>71.60228898426324</v>
      </c>
      <c r="G527" s="3">
        <v>0</v>
      </c>
    </row>
    <row r="528" spans="1:7" x14ac:dyDescent="0.25">
      <c r="A528" s="3">
        <v>502</v>
      </c>
      <c r="B528" s="3">
        <v>-1.2048290763320488E-2</v>
      </c>
      <c r="C528" s="3">
        <v>3.0009087001768693E-2</v>
      </c>
      <c r="D528" s="3">
        <v>1.5961315805285736</v>
      </c>
      <c r="F528" s="3">
        <v>71.745350500715304</v>
      </c>
      <c r="G528" s="3">
        <v>5.7330704799544385E-5</v>
      </c>
    </row>
    <row r="529" spans="1:7" x14ac:dyDescent="0.25">
      <c r="A529" s="3">
        <v>503</v>
      </c>
      <c r="B529" s="3">
        <v>-9.6012587759864015E-3</v>
      </c>
      <c r="C529" s="3">
        <v>1.0024499761701153E-2</v>
      </c>
      <c r="D529" s="3">
        <v>0.53318585292879217</v>
      </c>
      <c r="F529" s="3">
        <v>71.888412017167383</v>
      </c>
      <c r="G529" s="3">
        <v>7.6972714910647413E-5</v>
      </c>
    </row>
    <row r="530" spans="1:7" x14ac:dyDescent="0.25">
      <c r="A530" s="3">
        <v>504</v>
      </c>
      <c r="B530" s="3">
        <v>0</v>
      </c>
      <c r="C530" s="3">
        <v>0</v>
      </c>
      <c r="D530" s="3">
        <v>0</v>
      </c>
      <c r="F530" s="3">
        <v>72.031473533619462</v>
      </c>
      <c r="G530" s="3">
        <v>1.4928081646132035E-4</v>
      </c>
    </row>
    <row r="531" spans="1:7" x14ac:dyDescent="0.25">
      <c r="A531" s="3">
        <v>505</v>
      </c>
      <c r="B531" s="3">
        <v>-6.6390759800505879E-3</v>
      </c>
      <c r="C531" s="3">
        <v>1.6400704175867489E-2</v>
      </c>
      <c r="D531" s="3">
        <v>0.87232516858863707</v>
      </c>
      <c r="F531" s="3">
        <v>72.174535050071526</v>
      </c>
      <c r="G531" s="3">
        <v>2.0896043572925249E-4</v>
      </c>
    </row>
    <row r="532" spans="1:7" x14ac:dyDescent="0.25">
      <c r="A532" s="3">
        <v>506</v>
      </c>
      <c r="B532" s="3">
        <v>-8.6523053805357408E-3</v>
      </c>
      <c r="C532" s="3">
        <v>-4.6859100344066526E-3</v>
      </c>
      <c r="D532" s="3">
        <v>-0.24923547287497858</v>
      </c>
      <c r="F532" s="3">
        <v>72.317596566523605</v>
      </c>
      <c r="G532" s="3">
        <v>2.9915182081665553E-4</v>
      </c>
    </row>
    <row r="533" spans="1:7" x14ac:dyDescent="0.25">
      <c r="A533" s="3">
        <v>507</v>
      </c>
      <c r="B533" s="3">
        <v>-8.5175882745194519E-3</v>
      </c>
      <c r="C533" s="3">
        <v>1.166720032051265E-2</v>
      </c>
      <c r="D533" s="3">
        <v>0.62055826246315859</v>
      </c>
      <c r="F533" s="3">
        <v>72.460658082975684</v>
      </c>
      <c r="G533" s="3">
        <v>3.5318847220829346E-4</v>
      </c>
    </row>
    <row r="534" spans="1:7" x14ac:dyDescent="0.25">
      <c r="A534" s="3">
        <v>508</v>
      </c>
      <c r="B534" s="3">
        <v>-8.5837545077811182E-3</v>
      </c>
      <c r="C534" s="3">
        <v>-4.820119075836321E-2</v>
      </c>
      <c r="D534" s="3">
        <v>-2.5637382031639642</v>
      </c>
      <c r="F534" s="3">
        <v>72.603719599427762</v>
      </c>
      <c r="G534" s="3">
        <v>3.9778556210706998E-4</v>
      </c>
    </row>
    <row r="535" spans="1:7" x14ac:dyDescent="0.25">
      <c r="A535" s="3">
        <v>509</v>
      </c>
      <c r="B535" s="3">
        <v>-9.4934389369765691E-3</v>
      </c>
      <c r="C535" s="3">
        <v>1.2006680139597443E-2</v>
      </c>
      <c r="D535" s="3">
        <v>0.6386146085346478</v>
      </c>
      <c r="F535" s="3">
        <v>72.746781115879827</v>
      </c>
      <c r="G535" s="3">
        <v>4.2324098571475073E-4</v>
      </c>
    </row>
    <row r="536" spans="1:7" x14ac:dyDescent="0.25">
      <c r="A536" s="3">
        <v>510</v>
      </c>
      <c r="B536" s="3">
        <v>-6.7245583055673547E-3</v>
      </c>
      <c r="C536" s="3">
        <v>-1.6748916114354123E-2</v>
      </c>
      <c r="D536" s="3">
        <v>-0.89084596103070079</v>
      </c>
      <c r="F536" s="3">
        <v>72.889842632331906</v>
      </c>
      <c r="G536" s="3">
        <v>7.1466150101120237E-4</v>
      </c>
    </row>
    <row r="537" spans="1:7" x14ac:dyDescent="0.25">
      <c r="A537" s="3">
        <v>511</v>
      </c>
      <c r="B537" s="3">
        <v>0</v>
      </c>
      <c r="C537" s="3">
        <v>0</v>
      </c>
      <c r="D537" s="3">
        <v>0</v>
      </c>
      <c r="F537" s="3">
        <v>73.032904148783985</v>
      </c>
      <c r="G537" s="3">
        <v>7.2482879063166426E-4</v>
      </c>
    </row>
    <row r="538" spans="1:7" x14ac:dyDescent="0.25">
      <c r="A538" s="3">
        <v>512</v>
      </c>
      <c r="B538" s="3">
        <v>-7.6892725217065881E-3</v>
      </c>
      <c r="C538" s="3">
        <v>-2.8319635505230371E-2</v>
      </c>
      <c r="D538" s="3">
        <v>-1.5062725692485188</v>
      </c>
      <c r="F538" s="3">
        <v>73.175965665236049</v>
      </c>
      <c r="G538" s="3">
        <v>8.2233502924937679E-4</v>
      </c>
    </row>
    <row r="539" spans="1:7" x14ac:dyDescent="0.25">
      <c r="A539" s="3">
        <v>513</v>
      </c>
      <c r="B539" s="3">
        <v>-8.9982558543449769E-3</v>
      </c>
      <c r="C539" s="3">
        <v>-1.6297310370233044E-2</v>
      </c>
      <c r="D539" s="3">
        <v>-0.86682583039169547</v>
      </c>
      <c r="F539" s="3">
        <v>73.319027181688128</v>
      </c>
      <c r="G539" s="3">
        <v>8.4497912596899775E-4</v>
      </c>
    </row>
    <row r="540" spans="1:7" x14ac:dyDescent="0.25">
      <c r="A540" s="3">
        <v>514</v>
      </c>
      <c r="B540" s="3">
        <v>-8.7438432827388907E-3</v>
      </c>
      <c r="C540" s="3">
        <v>-3.4819531022285896E-3</v>
      </c>
      <c r="D540" s="3">
        <v>-0.18519908013392505</v>
      </c>
      <c r="F540" s="3">
        <v>73.462088698140207</v>
      </c>
      <c r="G540" s="3">
        <v>8.6655629542587841E-4</v>
      </c>
    </row>
    <row r="541" spans="1:7" x14ac:dyDescent="0.25">
      <c r="A541" s="3">
        <v>515</v>
      </c>
      <c r="B541" s="3">
        <v>-1.067350704977901E-2</v>
      </c>
      <c r="C541" s="3">
        <v>6.1006649207953007E-3</v>
      </c>
      <c r="D541" s="3">
        <v>0.32448384523428908</v>
      </c>
      <c r="F541" s="3">
        <v>73.605150214592271</v>
      </c>
      <c r="G541" s="3">
        <v>8.7868255757578501E-4</v>
      </c>
    </row>
    <row r="542" spans="1:7" x14ac:dyDescent="0.25">
      <c r="A542" s="3">
        <v>516</v>
      </c>
      <c r="B542" s="3">
        <v>-8.7518495818337955E-3</v>
      </c>
      <c r="C542" s="3">
        <v>-2.3579862138791517E-3</v>
      </c>
      <c r="D542" s="3">
        <v>-0.12541721986415957</v>
      </c>
      <c r="F542" s="3">
        <v>73.74821173104435</v>
      </c>
      <c r="G542" s="3">
        <v>9.5499073946187234E-4</v>
      </c>
    </row>
    <row r="543" spans="1:7" x14ac:dyDescent="0.25">
      <c r="A543" s="3">
        <v>517</v>
      </c>
      <c r="B543" s="3">
        <v>-7.9506123559399018E-3</v>
      </c>
      <c r="C543" s="3">
        <v>3.0381360916099231E-2</v>
      </c>
      <c r="D543" s="3">
        <v>1.6159321879657456</v>
      </c>
      <c r="F543" s="3">
        <v>73.891273247496429</v>
      </c>
      <c r="G543" s="3">
        <v>1.2794791379400667E-3</v>
      </c>
    </row>
    <row r="544" spans="1:7" x14ac:dyDescent="0.25">
      <c r="A544" s="3">
        <v>518</v>
      </c>
      <c r="B544" s="3">
        <v>0</v>
      </c>
      <c r="C544" s="3">
        <v>0</v>
      </c>
      <c r="D544" s="3">
        <v>0</v>
      </c>
      <c r="F544" s="3">
        <v>74.034334763948493</v>
      </c>
      <c r="G544" s="3">
        <v>1.3545749283250719E-3</v>
      </c>
    </row>
    <row r="545" spans="1:7" x14ac:dyDescent="0.25">
      <c r="A545" s="3">
        <v>519</v>
      </c>
      <c r="B545" s="3">
        <v>-7.3982815151353741E-3</v>
      </c>
      <c r="C545" s="3">
        <v>1.3122509707335694E-2</v>
      </c>
      <c r="D545" s="3">
        <v>0.69796365875565591</v>
      </c>
      <c r="F545" s="3">
        <v>74.177396280400572</v>
      </c>
      <c r="G545" s="3">
        <v>1.5562604402202648E-3</v>
      </c>
    </row>
    <row r="546" spans="1:7" x14ac:dyDescent="0.25">
      <c r="A546" s="3">
        <v>520</v>
      </c>
      <c r="B546" s="3">
        <v>-8.284471264032282E-3</v>
      </c>
      <c r="C546" s="3">
        <v>6.9246723871243185E-3</v>
      </c>
      <c r="D546" s="3">
        <v>0.36831138119103324</v>
      </c>
      <c r="F546" s="3">
        <v>74.320457796852651</v>
      </c>
      <c r="G546" s="3">
        <v>1.5920332995734065E-3</v>
      </c>
    </row>
    <row r="547" spans="1:7" x14ac:dyDescent="0.25">
      <c r="A547" s="3">
        <v>521</v>
      </c>
      <c r="B547" s="3">
        <v>-8.3519459192982447E-3</v>
      </c>
      <c r="C547" s="3">
        <v>-4.2088537873753006E-3</v>
      </c>
      <c r="D547" s="3">
        <v>-0.22386167388101708</v>
      </c>
      <c r="F547" s="3">
        <v>74.46351931330473</v>
      </c>
      <c r="G547" s="3">
        <v>1.6963135129932601E-3</v>
      </c>
    </row>
    <row r="548" spans="1:7" x14ac:dyDescent="0.25">
      <c r="A548" s="3">
        <v>522</v>
      </c>
      <c r="B548" s="3">
        <v>-8.4938755509921682E-3</v>
      </c>
      <c r="C548" s="3">
        <v>-1.0071898197211602E-2</v>
      </c>
      <c r="D548" s="3">
        <v>-0.53570689396484283</v>
      </c>
      <c r="F548" s="3">
        <v>74.606580829756794</v>
      </c>
      <c r="G548" s="3">
        <v>1.705062661155292E-3</v>
      </c>
    </row>
    <row r="549" spans="1:7" x14ac:dyDescent="0.25">
      <c r="A549" s="3">
        <v>523</v>
      </c>
      <c r="B549" s="3">
        <v>-7.7328855879026416E-3</v>
      </c>
      <c r="C549" s="3">
        <v>-2.4051293863945885E-2</v>
      </c>
      <c r="D549" s="3">
        <v>-1.2792468390176128</v>
      </c>
      <c r="F549" s="3">
        <v>74.749642346208873</v>
      </c>
      <c r="G549" s="3">
        <v>1.8409218157253704E-3</v>
      </c>
    </row>
    <row r="550" spans="1:7" x14ac:dyDescent="0.25">
      <c r="A550" s="3">
        <v>524</v>
      </c>
      <c r="B550" s="3">
        <v>-9.3861774181544823E-3</v>
      </c>
      <c r="C550" s="3">
        <v>-4.9870957059995318E-3</v>
      </c>
      <c r="D550" s="3">
        <v>-0.26525501928782907</v>
      </c>
      <c r="F550" s="3">
        <v>74.892703862660952</v>
      </c>
      <c r="G550" s="3">
        <v>1.871771937018383E-3</v>
      </c>
    </row>
    <row r="551" spans="1:7" x14ac:dyDescent="0.25">
      <c r="A551" s="3">
        <v>525</v>
      </c>
      <c r="B551" s="3">
        <v>0</v>
      </c>
      <c r="C551" s="3">
        <v>0</v>
      </c>
      <c r="D551" s="3">
        <v>0</v>
      </c>
      <c r="F551" s="3">
        <v>75.035765379113016</v>
      </c>
      <c r="G551" s="3">
        <v>1.8984370581284821E-3</v>
      </c>
    </row>
    <row r="552" spans="1:7" x14ac:dyDescent="0.25">
      <c r="A552" s="3">
        <v>526</v>
      </c>
      <c r="B552" s="3">
        <v>-6.1151287355330512E-3</v>
      </c>
      <c r="C552" s="3">
        <v>2.3212194031848515E-2</v>
      </c>
      <c r="D552" s="3">
        <v>1.2346165661556661</v>
      </c>
      <c r="F552" s="3">
        <v>75.178826895565095</v>
      </c>
      <c r="G552" s="3">
        <v>2.0850107734558497E-3</v>
      </c>
    </row>
    <row r="553" spans="1:7" x14ac:dyDescent="0.25">
      <c r="A553" s="3">
        <v>527</v>
      </c>
      <c r="B553" s="3">
        <v>-9.3008696201383433E-3</v>
      </c>
      <c r="C553" s="3">
        <v>1.4879710404489448E-2</v>
      </c>
      <c r="D553" s="3">
        <v>0.79142613316844379</v>
      </c>
      <c r="F553" s="3">
        <v>75.321888412017174</v>
      </c>
      <c r="G553" s="3">
        <v>2.1267080112867347E-3</v>
      </c>
    </row>
    <row r="554" spans="1:7" x14ac:dyDescent="0.25">
      <c r="A554" s="3">
        <v>528</v>
      </c>
      <c r="B554" s="3">
        <v>-6.3324115898569016E-3</v>
      </c>
      <c r="C554" s="3">
        <v>2.7535999572680381E-2</v>
      </c>
      <c r="D554" s="3">
        <v>1.4645923255441278</v>
      </c>
      <c r="F554" s="3">
        <v>75.464949928469238</v>
      </c>
      <c r="G554" s="3">
        <v>2.3097844111446327E-3</v>
      </c>
    </row>
    <row r="555" spans="1:7" x14ac:dyDescent="0.25">
      <c r="A555" s="3">
        <v>529</v>
      </c>
      <c r="B555" s="3">
        <v>-7.8707568475587034E-3</v>
      </c>
      <c r="C555" s="3">
        <v>-8.1418975138108224E-4</v>
      </c>
      <c r="D555" s="3">
        <v>-4.3305348631414858E-2</v>
      </c>
      <c r="F555" s="3">
        <v>75.608011444921317</v>
      </c>
      <c r="G555" s="3">
        <v>2.3119085628266378E-3</v>
      </c>
    </row>
    <row r="556" spans="1:7" x14ac:dyDescent="0.25">
      <c r="A556" s="3">
        <v>530</v>
      </c>
      <c r="B556" s="3">
        <v>-7.6230238052193153E-3</v>
      </c>
      <c r="C556" s="3">
        <v>-4.7438425644024621E-4</v>
      </c>
      <c r="D556" s="3">
        <v>-2.5231680422840432E-2</v>
      </c>
      <c r="F556" s="3">
        <v>75.751072961373396</v>
      </c>
      <c r="G556" s="3">
        <v>2.3902506190736838E-3</v>
      </c>
    </row>
    <row r="557" spans="1:7" x14ac:dyDescent="0.25">
      <c r="A557" s="3">
        <v>531</v>
      </c>
      <c r="B557" s="3">
        <v>-7.4212074814111158E-3</v>
      </c>
      <c r="C557" s="3">
        <v>-2.8312320984028968E-2</v>
      </c>
      <c r="D557" s="3">
        <v>-1.5058835224812741</v>
      </c>
      <c r="F557" s="3">
        <v>75.89413447782546</v>
      </c>
      <c r="G557" s="3">
        <v>2.40023275440063E-3</v>
      </c>
    </row>
    <row r="558" spans="1:7" x14ac:dyDescent="0.25">
      <c r="A558" s="3">
        <v>532</v>
      </c>
      <c r="B558" s="3">
        <v>0</v>
      </c>
      <c r="C558" s="3">
        <v>0</v>
      </c>
      <c r="D558" s="3">
        <v>0</v>
      </c>
      <c r="F558" s="3">
        <v>76.037195994277539</v>
      </c>
      <c r="G558" s="3">
        <v>2.5132412026208739E-3</v>
      </c>
    </row>
    <row r="559" spans="1:7" x14ac:dyDescent="0.25">
      <c r="A559" s="3">
        <v>533</v>
      </c>
      <c r="B559" s="3">
        <v>-6.9220056068834681E-3</v>
      </c>
      <c r="C559" s="3">
        <v>3.5199767230654884E-2</v>
      </c>
      <c r="D559" s="3">
        <v>1.8722149094636469</v>
      </c>
      <c r="F559" s="3">
        <v>76.180257510729618</v>
      </c>
      <c r="G559" s="3">
        <v>2.5496176063293081E-3</v>
      </c>
    </row>
    <row r="560" spans="1:7" x14ac:dyDescent="0.25">
      <c r="A560" s="3">
        <v>534</v>
      </c>
      <c r="B560" s="3">
        <v>-6.1249428782209261E-3</v>
      </c>
      <c r="C560" s="3">
        <v>1.2794893076094847E-5</v>
      </c>
      <c r="D560" s="3">
        <v>6.8053829518497874E-4</v>
      </c>
      <c r="F560" s="3">
        <v>76.323319027181697</v>
      </c>
      <c r="G560" s="3">
        <v>2.64480156037992E-3</v>
      </c>
    </row>
    <row r="561" spans="1:7" x14ac:dyDescent="0.25">
      <c r="A561" s="3">
        <v>535</v>
      </c>
      <c r="B561" s="3">
        <v>-8.0560464634923685E-3</v>
      </c>
      <c r="C561" s="3">
        <v>1.4042792904520734E-2</v>
      </c>
      <c r="D561" s="3">
        <v>0.74691193478852125</v>
      </c>
      <c r="F561" s="3">
        <v>76.466380543633761</v>
      </c>
      <c r="G561" s="3">
        <v>2.6986542631311098E-3</v>
      </c>
    </row>
    <row r="562" spans="1:7" x14ac:dyDescent="0.25">
      <c r="A562" s="3">
        <v>536</v>
      </c>
      <c r="B562" s="3">
        <v>-5.5958511149728244E-3</v>
      </c>
      <c r="C562" s="3">
        <v>-2.1636639886863283E-2</v>
      </c>
      <c r="D562" s="3">
        <v>-1.1508155585643518</v>
      </c>
      <c r="F562" s="3">
        <v>76.60944206008584</v>
      </c>
      <c r="G562" s="3">
        <v>2.7191773975950005E-3</v>
      </c>
    </row>
    <row r="563" spans="1:7" x14ac:dyDescent="0.25">
      <c r="A563" s="3">
        <v>537</v>
      </c>
      <c r="B563" s="3">
        <v>-8.6890550158444969E-3</v>
      </c>
      <c r="C563" s="3">
        <v>-3.5967609634404721E-2</v>
      </c>
      <c r="D563" s="3">
        <v>-1.9130551226104797</v>
      </c>
      <c r="F563" s="3">
        <v>76.752503576537919</v>
      </c>
      <c r="G563" s="3">
        <v>2.7498896092966207E-3</v>
      </c>
    </row>
    <row r="564" spans="1:7" x14ac:dyDescent="0.25">
      <c r="A564" s="3">
        <v>538</v>
      </c>
      <c r="B564" s="3">
        <v>-8.9736754584802611E-3</v>
      </c>
      <c r="C564" s="3">
        <v>-2.9844619861384744E-2</v>
      </c>
      <c r="D564" s="3">
        <v>-1.5873838569903476</v>
      </c>
      <c r="F564" s="3">
        <v>76.895565092989983</v>
      </c>
      <c r="G564" s="3">
        <v>2.7533975920534556E-3</v>
      </c>
    </row>
    <row r="565" spans="1:7" x14ac:dyDescent="0.25">
      <c r="A565" s="3">
        <v>539</v>
      </c>
      <c r="B565" s="3">
        <v>0</v>
      </c>
      <c r="C565" s="3">
        <v>0</v>
      </c>
      <c r="D565" s="3">
        <v>0</v>
      </c>
      <c r="F565" s="3">
        <v>77.038626609442062</v>
      </c>
      <c r="G565" s="3">
        <v>2.8602992137969968E-3</v>
      </c>
    </row>
    <row r="566" spans="1:7" x14ac:dyDescent="0.25">
      <c r="A566" s="3">
        <v>540</v>
      </c>
      <c r="B566" s="3">
        <v>-8.188189222668547E-3</v>
      </c>
      <c r="C566" s="3">
        <v>1.2353660929857142E-2</v>
      </c>
      <c r="D566" s="3">
        <v>0.65706991832589956</v>
      </c>
      <c r="F566" s="3">
        <v>77.181688125894141</v>
      </c>
      <c r="G566" s="3">
        <v>2.9011595654220342E-3</v>
      </c>
    </row>
    <row r="567" spans="1:7" x14ac:dyDescent="0.25">
      <c r="A567" s="3">
        <v>541</v>
      </c>
      <c r="B567" s="3">
        <v>-6.7541445261378183E-3</v>
      </c>
      <c r="C567" s="3">
        <v>1.1851819512212074E-2</v>
      </c>
      <c r="D567" s="3">
        <v>0.63037783885432774</v>
      </c>
      <c r="F567" s="3">
        <v>77.324749642346205</v>
      </c>
      <c r="G567" s="3">
        <v>3.0155061267908797E-3</v>
      </c>
    </row>
    <row r="568" spans="1:7" x14ac:dyDescent="0.25">
      <c r="A568" s="3">
        <v>542</v>
      </c>
      <c r="B568" s="3">
        <v>-5.8278004189190992E-3</v>
      </c>
      <c r="C568" s="3">
        <v>-2.9952767707264367E-2</v>
      </c>
      <c r="D568" s="3">
        <v>-1.59313605438857</v>
      </c>
      <c r="F568" s="3">
        <v>77.467811158798284</v>
      </c>
      <c r="G568" s="3">
        <v>3.1496120459931984E-3</v>
      </c>
    </row>
    <row r="569" spans="1:7" x14ac:dyDescent="0.25">
      <c r="A569" s="3">
        <v>543</v>
      </c>
      <c r="B569" s="3">
        <v>-8.1864389811205415E-3</v>
      </c>
      <c r="C569" s="3">
        <v>1.3920945448716504E-3</v>
      </c>
      <c r="D569" s="3">
        <v>7.4043107876631944E-2</v>
      </c>
      <c r="F569" s="3">
        <v>77.610872675250363</v>
      </c>
      <c r="G569" s="3">
        <v>3.1854121812712206E-3</v>
      </c>
    </row>
    <row r="570" spans="1:7" x14ac:dyDescent="0.25">
      <c r="A570" s="3">
        <v>544</v>
      </c>
      <c r="B570" s="3">
        <v>-5.0116773673643039E-3</v>
      </c>
      <c r="C570" s="3">
        <v>1.6738445412545287E-2</v>
      </c>
      <c r="D570" s="3">
        <v>0.89028904246045582</v>
      </c>
      <c r="F570" s="3">
        <v>77.753934191702427</v>
      </c>
      <c r="G570" s="3">
        <v>3.2552733276846862E-3</v>
      </c>
    </row>
    <row r="571" spans="1:7" x14ac:dyDescent="0.25">
      <c r="A571" s="3">
        <v>545</v>
      </c>
      <c r="B571" s="3">
        <v>-6.9491429191821464E-3</v>
      </c>
      <c r="C571" s="3">
        <v>1.572705218304624E-2</v>
      </c>
      <c r="D571" s="3">
        <v>0.83649478094756591</v>
      </c>
      <c r="F571" s="3">
        <v>77.896995708154506</v>
      </c>
      <c r="G571" s="3">
        <v>3.3934873890568737E-3</v>
      </c>
    </row>
    <row r="572" spans="1:7" x14ac:dyDescent="0.25">
      <c r="A572" s="3">
        <v>546</v>
      </c>
      <c r="B572" s="3">
        <v>0</v>
      </c>
      <c r="C572" s="3">
        <v>0</v>
      </c>
      <c r="D572" s="3">
        <v>0</v>
      </c>
      <c r="F572" s="3">
        <v>78.040057224606585</v>
      </c>
      <c r="G572" s="3">
        <v>3.4643505363260081E-3</v>
      </c>
    </row>
    <row r="573" spans="1:7" x14ac:dyDescent="0.25">
      <c r="A573" s="3">
        <v>547</v>
      </c>
      <c r="B573" s="3">
        <v>-1.3878929481907273E-2</v>
      </c>
      <c r="C573" s="3">
        <v>2.1140271741836254E-2</v>
      </c>
      <c r="D573" s="3">
        <v>1.1244145930235032</v>
      </c>
      <c r="F573" s="3">
        <v>78.183118741058664</v>
      </c>
      <c r="G573" s="3">
        <v>3.5754243672560006E-3</v>
      </c>
    </row>
    <row r="574" spans="1:7" x14ac:dyDescent="0.25">
      <c r="A574" s="3">
        <v>548</v>
      </c>
      <c r="B574" s="3">
        <v>-1.4802944214183168E-2</v>
      </c>
      <c r="C574" s="3">
        <v>1.0469158239843967E-2</v>
      </c>
      <c r="D574" s="3">
        <v>0.55683647047246121</v>
      </c>
      <c r="F574" s="3">
        <v>78.326180257510728</v>
      </c>
      <c r="G574" s="3">
        <v>3.6766089826738351E-3</v>
      </c>
    </row>
    <row r="575" spans="1:7" x14ac:dyDescent="0.25">
      <c r="A575" s="3">
        <v>549</v>
      </c>
      <c r="B575" s="3">
        <v>-1.2551580711011794E-2</v>
      </c>
      <c r="C575" s="3">
        <v>-1.1629419503087973E-2</v>
      </c>
      <c r="D575" s="3">
        <v>-0.6185487659454485</v>
      </c>
      <c r="F575" s="3">
        <v>78.469241773962807</v>
      </c>
      <c r="G575" s="3">
        <v>3.7398384487054002E-3</v>
      </c>
    </row>
    <row r="576" spans="1:7" x14ac:dyDescent="0.25">
      <c r="A576" s="3">
        <v>550</v>
      </c>
      <c r="B576" s="3">
        <v>-1.3141281777584647E-2</v>
      </c>
      <c r="C576" s="3">
        <v>-1.3898851847361143E-2</v>
      </c>
      <c r="D576" s="3">
        <v>-0.7392559582153736</v>
      </c>
      <c r="F576" s="3">
        <v>78.612303290414886</v>
      </c>
      <c r="G576" s="3">
        <v>3.8029356850012917E-3</v>
      </c>
    </row>
    <row r="577" spans="1:7" x14ac:dyDescent="0.25">
      <c r="A577" s="3">
        <v>551</v>
      </c>
      <c r="B577" s="3">
        <v>-1.20937196192148E-2</v>
      </c>
      <c r="C577" s="3">
        <v>2.4416203895232851E-2</v>
      </c>
      <c r="D577" s="3">
        <v>1.2986557742162899</v>
      </c>
      <c r="F577" s="3">
        <v>78.75536480686695</v>
      </c>
      <c r="G577" s="3">
        <v>3.8114521924372249E-3</v>
      </c>
    </row>
    <row r="578" spans="1:7" x14ac:dyDescent="0.25">
      <c r="A578" s="3">
        <v>552</v>
      </c>
      <c r="B578" s="3">
        <v>-1.0442812644260084E-2</v>
      </c>
      <c r="C578" s="3">
        <v>-1.312658633604788E-4</v>
      </c>
      <c r="D578" s="3">
        <v>-6.9818048760583798E-3</v>
      </c>
      <c r="F578" s="3">
        <v>78.898426323319029</v>
      </c>
      <c r="G578" s="3">
        <v>3.8424151316828626E-3</v>
      </c>
    </row>
    <row r="579" spans="1:7" x14ac:dyDescent="0.25">
      <c r="A579" s="3">
        <v>553</v>
      </c>
      <c r="B579" s="3">
        <v>0</v>
      </c>
      <c r="C579" s="3">
        <v>0</v>
      </c>
      <c r="D579" s="3">
        <v>0</v>
      </c>
      <c r="F579" s="3">
        <v>79.041487839771108</v>
      </c>
      <c r="G579" s="3">
        <v>3.8432356596159742E-3</v>
      </c>
    </row>
    <row r="580" spans="1:7" x14ac:dyDescent="0.25">
      <c r="A580" s="3">
        <v>554</v>
      </c>
      <c r="B580" s="3">
        <v>-1.0425911226176626E-2</v>
      </c>
      <c r="C580" s="3">
        <v>5.6061890831666031E-4</v>
      </c>
      <c r="D580" s="3">
        <v>2.981835282602683E-2</v>
      </c>
      <c r="F580" s="3">
        <v>79.184549356223172</v>
      </c>
      <c r="G580" s="3">
        <v>3.9660698336579118E-3</v>
      </c>
    </row>
    <row r="581" spans="1:7" x14ac:dyDescent="0.25">
      <c r="A581" s="3">
        <v>555</v>
      </c>
      <c r="B581" s="3">
        <v>-1.2376305365775268E-2</v>
      </c>
      <c r="C581" s="3">
        <v>1.4248077302793651E-2</v>
      </c>
      <c r="D581" s="3">
        <v>0.75783065787576132</v>
      </c>
      <c r="F581" s="3">
        <v>79.327610872675251</v>
      </c>
      <c r="G581" s="3">
        <v>4.0896198237515549E-3</v>
      </c>
    </row>
    <row r="582" spans="1:7" x14ac:dyDescent="0.25">
      <c r="A582" s="3">
        <v>556</v>
      </c>
      <c r="B582" s="3">
        <v>-1.2345928925254806E-2</v>
      </c>
      <c r="C582" s="3">
        <v>1.1894754332746553E-2</v>
      </c>
      <c r="D582" s="3">
        <v>0.63266146790826627</v>
      </c>
      <c r="F582" s="3">
        <v>79.47067238912733</v>
      </c>
      <c r="G582" s="3">
        <v>4.1044671881572134E-3</v>
      </c>
    </row>
    <row r="583" spans="1:7" x14ac:dyDescent="0.25">
      <c r="A583" s="3">
        <v>557</v>
      </c>
      <c r="B583" s="3">
        <v>-1.3720548556163998E-2</v>
      </c>
      <c r="C583" s="3">
        <v>5.8853508102527964E-3</v>
      </c>
      <c r="D583" s="3">
        <v>0.31303165904981584</v>
      </c>
      <c r="F583" s="3">
        <v>79.613733905579409</v>
      </c>
      <c r="G583" s="3">
        <v>4.1133180162157574E-3</v>
      </c>
    </row>
    <row r="584" spans="1:7" x14ac:dyDescent="0.25">
      <c r="A584" s="3">
        <v>558</v>
      </c>
      <c r="B584" s="3">
        <v>-1.3877745263918323E-2</v>
      </c>
      <c r="C584" s="3">
        <v>4.0065216810969743E-2</v>
      </c>
      <c r="D584" s="3">
        <v>2.1309997811310963</v>
      </c>
      <c r="F584" s="3">
        <v>79.756795422031473</v>
      </c>
      <c r="G584" s="3">
        <v>4.1493542879714263E-3</v>
      </c>
    </row>
    <row r="585" spans="1:7" x14ac:dyDescent="0.25">
      <c r="A585" s="3">
        <v>559</v>
      </c>
      <c r="B585" s="3">
        <v>-1.2058378439184815E-2</v>
      </c>
      <c r="C585" s="3">
        <v>2.8137549843205233E-2</v>
      </c>
      <c r="D585" s="3">
        <v>1.4965877469311106</v>
      </c>
      <c r="F585" s="3">
        <v>79.899856938483552</v>
      </c>
      <c r="G585" s="3">
        <v>4.1654717071885955E-3</v>
      </c>
    </row>
    <row r="586" spans="1:7" x14ac:dyDescent="0.25">
      <c r="A586" s="3">
        <v>560</v>
      </c>
      <c r="B586" s="3">
        <v>0</v>
      </c>
      <c r="C586" s="3">
        <v>0</v>
      </c>
      <c r="D586" s="3">
        <v>0</v>
      </c>
      <c r="F586" s="3">
        <v>80.042918454935631</v>
      </c>
      <c r="G586" s="3">
        <v>4.2433886161724454E-3</v>
      </c>
    </row>
    <row r="587" spans="1:7" x14ac:dyDescent="0.25">
      <c r="A587" s="3">
        <v>561</v>
      </c>
      <c r="B587" s="3">
        <v>-5.7090106390971541E-3</v>
      </c>
      <c r="C587" s="3">
        <v>3.5829455328555776E-2</v>
      </c>
      <c r="D587" s="3">
        <v>1.9057069333590537</v>
      </c>
      <c r="F587" s="3">
        <v>80.185979971387695</v>
      </c>
      <c r="G587" s="3">
        <v>4.3824027213610096E-3</v>
      </c>
    </row>
    <row r="588" spans="1:7" x14ac:dyDescent="0.25">
      <c r="A588" s="3">
        <v>562</v>
      </c>
      <c r="B588" s="3">
        <v>-5.964532204643852E-3</v>
      </c>
      <c r="C588" s="3">
        <v>2.5859331262207491E-2</v>
      </c>
      <c r="D588" s="3">
        <v>1.375413229883552</v>
      </c>
      <c r="F588" s="3">
        <v>80.329041487839774</v>
      </c>
      <c r="G588" s="3">
        <v>4.4206801769619969E-3</v>
      </c>
    </row>
    <row r="589" spans="1:7" x14ac:dyDescent="0.25">
      <c r="A589" s="3">
        <v>563</v>
      </c>
      <c r="B589" s="3">
        <v>-5.7111488583026218E-3</v>
      </c>
      <c r="C589" s="3">
        <v>2.7690546837255397E-2</v>
      </c>
      <c r="D589" s="3">
        <v>1.4728124279970263</v>
      </c>
      <c r="F589" s="3">
        <v>80.472103004291853</v>
      </c>
      <c r="G589" s="3">
        <v>4.4355635519820096E-3</v>
      </c>
    </row>
    <row r="590" spans="1:7" x14ac:dyDescent="0.25">
      <c r="A590" s="3">
        <v>564</v>
      </c>
      <c r="B590" s="3">
        <v>-5.6055570905588457E-3</v>
      </c>
      <c r="C590" s="3">
        <v>-1.2951083247924319E-2</v>
      </c>
      <c r="D590" s="3">
        <v>-0.68884578104119654</v>
      </c>
      <c r="F590" s="3">
        <v>80.615164520743917</v>
      </c>
      <c r="G590" s="3">
        <v>4.7458833951085598E-3</v>
      </c>
    </row>
    <row r="591" spans="1:7" x14ac:dyDescent="0.25">
      <c r="A591" s="3">
        <v>565</v>
      </c>
      <c r="B591" s="3">
        <v>-4.2023604392780467E-3</v>
      </c>
      <c r="C591" s="3">
        <v>7.3877726205492673E-3</v>
      </c>
      <c r="D591" s="3">
        <v>0.39294288389140358</v>
      </c>
      <c r="F591" s="3">
        <v>80.758226037195996</v>
      </c>
      <c r="G591" s="3">
        <v>4.7576882720358126E-3</v>
      </c>
    </row>
    <row r="592" spans="1:7" x14ac:dyDescent="0.25">
      <c r="A592" s="3">
        <v>566</v>
      </c>
      <c r="B592" s="3">
        <v>-5.1419797602124569E-3</v>
      </c>
      <c r="C592" s="3">
        <v>4.1518814775779594E-2</v>
      </c>
      <c r="D592" s="3">
        <v>2.2083141498384258</v>
      </c>
      <c r="F592" s="3">
        <v>80.901287553648075</v>
      </c>
      <c r="G592" s="3">
        <v>5.0976749860742552E-3</v>
      </c>
    </row>
    <row r="593" spans="1:7" x14ac:dyDescent="0.25">
      <c r="A593" s="3">
        <v>567</v>
      </c>
      <c r="B593" s="3">
        <v>0</v>
      </c>
      <c r="C593" s="3">
        <v>0</v>
      </c>
      <c r="D593" s="3">
        <v>0</v>
      </c>
      <c r="F593" s="3">
        <v>81.044349070100139</v>
      </c>
      <c r="G593" s="3">
        <v>5.16371526285126E-3</v>
      </c>
    </row>
    <row r="594" spans="1:7" x14ac:dyDescent="0.25">
      <c r="A594" s="3">
        <v>568</v>
      </c>
      <c r="B594" s="3">
        <v>-6.5071541253076629E-3</v>
      </c>
      <c r="C594" s="3">
        <v>5.0608898489484744E-2</v>
      </c>
      <c r="D594" s="3">
        <v>2.6918000247748441</v>
      </c>
      <c r="F594" s="3">
        <v>81.187410586552218</v>
      </c>
      <c r="G594" s="3">
        <v>5.1803257741232858E-3</v>
      </c>
    </row>
    <row r="595" spans="1:7" x14ac:dyDescent="0.25">
      <c r="A595" s="3">
        <v>569</v>
      </c>
      <c r="B595" s="3">
        <v>-3.8950628938302051E-3</v>
      </c>
      <c r="C595" s="3">
        <v>-3.7118563464703255E-2</v>
      </c>
      <c r="D595" s="3">
        <v>-1.9742723717777584</v>
      </c>
      <c r="F595" s="3">
        <v>81.330472103004297</v>
      </c>
      <c r="G595" s="3">
        <v>5.3061491942507444E-3</v>
      </c>
    </row>
    <row r="596" spans="1:7" x14ac:dyDescent="0.25">
      <c r="A596" s="3">
        <v>570</v>
      </c>
      <c r="B596" s="3">
        <v>-4.6774352147124568E-3</v>
      </c>
      <c r="C596" s="3">
        <v>-1.7357702507821766E-2</v>
      </c>
      <c r="D596" s="3">
        <v>-0.92322625931676761</v>
      </c>
      <c r="F596" s="3">
        <v>81.473533619456376</v>
      </c>
      <c r="G596" s="3">
        <v>5.3608334969099643E-3</v>
      </c>
    </row>
    <row r="597" spans="1:7" x14ac:dyDescent="0.25">
      <c r="A597" s="3">
        <v>571</v>
      </c>
      <c r="B597" s="3">
        <v>-5.2266607979225095E-3</v>
      </c>
      <c r="C597" s="3">
        <v>2.5367481847197657E-5</v>
      </c>
      <c r="D597" s="3">
        <v>1.3492526077988004E-3</v>
      </c>
      <c r="F597" s="3">
        <v>81.61659513590844</v>
      </c>
      <c r="G597" s="3">
        <v>5.4030877681861189E-3</v>
      </c>
    </row>
    <row r="598" spans="1:7" x14ac:dyDescent="0.25">
      <c r="A598" s="3">
        <v>572</v>
      </c>
      <c r="B598" s="3">
        <v>-5.1182031776235712E-3</v>
      </c>
      <c r="C598" s="3">
        <v>2.0436512353611866E-2</v>
      </c>
      <c r="D598" s="3">
        <v>1.0869828449475882</v>
      </c>
      <c r="F598" s="3">
        <v>81.759656652360519</v>
      </c>
      <c r="G598" s="3">
        <v>5.5788407843511047E-3</v>
      </c>
    </row>
    <row r="599" spans="1:7" x14ac:dyDescent="0.25">
      <c r="A599" s="3">
        <v>573</v>
      </c>
      <c r="B599" s="3">
        <v>-5.3206781952699119E-3</v>
      </c>
      <c r="C599" s="3">
        <v>-1.7842908736000702E-2</v>
      </c>
      <c r="D599" s="3">
        <v>-0.94903354175158161</v>
      </c>
      <c r="F599" s="3">
        <v>81.902718168812598</v>
      </c>
      <c r="G599" s="3">
        <v>5.7242281922003204E-3</v>
      </c>
    </row>
    <row r="600" spans="1:7" x14ac:dyDescent="0.25">
      <c r="A600" s="3">
        <v>574</v>
      </c>
      <c r="B600" s="3">
        <v>0</v>
      </c>
      <c r="C600" s="3">
        <v>0</v>
      </c>
      <c r="D600" s="3">
        <v>0</v>
      </c>
      <c r="F600" s="3">
        <v>82.045779685264662</v>
      </c>
      <c r="G600" s="3">
        <v>5.727317080878134E-3</v>
      </c>
    </row>
    <row r="601" spans="1:7" x14ac:dyDescent="0.25">
      <c r="A601" s="3">
        <v>575</v>
      </c>
      <c r="B601" s="3">
        <v>-8.8369738718840265E-3</v>
      </c>
      <c r="C601" s="3">
        <v>-4.1383092157095541E-3</v>
      </c>
      <c r="D601" s="3">
        <v>-0.22010952978333351</v>
      </c>
      <c r="F601" s="3">
        <v>82.188841201716741</v>
      </c>
      <c r="G601" s="3">
        <v>5.9867464410283651E-3</v>
      </c>
    </row>
    <row r="602" spans="1:7" x14ac:dyDescent="0.25">
      <c r="A602" s="3">
        <v>576</v>
      </c>
      <c r="B602" s="3">
        <v>-8.4373475149365773E-3</v>
      </c>
      <c r="C602" s="3">
        <v>1.8513433018480019E-2</v>
      </c>
      <c r="D602" s="3">
        <v>0.98469757187397156</v>
      </c>
      <c r="F602" s="3">
        <v>82.33190271816882</v>
      </c>
      <c r="G602" s="3">
        <v>6.6371216382440819E-3</v>
      </c>
    </row>
    <row r="603" spans="1:7" x14ac:dyDescent="0.25">
      <c r="A603" s="3">
        <v>577</v>
      </c>
      <c r="B603" s="3">
        <v>-9.8941773737275737E-3</v>
      </c>
      <c r="C603" s="3">
        <v>-4.8434011326275936E-3</v>
      </c>
      <c r="D603" s="3">
        <v>-0.25761215276223259</v>
      </c>
      <c r="F603" s="3">
        <v>82.474964234620884</v>
      </c>
      <c r="G603" s="3">
        <v>6.6863669527240975E-3</v>
      </c>
    </row>
    <row r="604" spans="1:7" x14ac:dyDescent="0.25">
      <c r="A604" s="3">
        <v>578</v>
      </c>
      <c r="B604" s="3">
        <v>-9.9314965283402532E-3</v>
      </c>
      <c r="C604" s="3">
        <v>-1.7472535694427839E-2</v>
      </c>
      <c r="D604" s="3">
        <v>-0.92933403845792839</v>
      </c>
      <c r="F604" s="3">
        <v>82.618025751072963</v>
      </c>
      <c r="G604" s="3">
        <v>6.6952397502462015E-3</v>
      </c>
    </row>
    <row r="605" spans="1:7" x14ac:dyDescent="0.25">
      <c r="A605" s="3">
        <v>579</v>
      </c>
      <c r="B605" s="3">
        <v>-8.4647043495655466E-3</v>
      </c>
      <c r="C605" s="3">
        <v>-1.7398715031711774E-2</v>
      </c>
      <c r="D605" s="3">
        <v>-0.92540764472759884</v>
      </c>
      <c r="F605" s="3">
        <v>82.761087267525042</v>
      </c>
      <c r="G605" s="3">
        <v>7.2613422599289799E-3</v>
      </c>
    </row>
    <row r="606" spans="1:7" x14ac:dyDescent="0.25">
      <c r="A606" s="3">
        <v>580</v>
      </c>
      <c r="B606" s="3">
        <v>-8.8150919235366835E-3</v>
      </c>
      <c r="C606" s="3">
        <v>-2.918655752737552E-2</v>
      </c>
      <c r="D606" s="3">
        <v>-1.5523826564137835</v>
      </c>
      <c r="F606" s="3">
        <v>82.904148783977107</v>
      </c>
      <c r="G606" s="3">
        <v>7.2911297893566143E-3</v>
      </c>
    </row>
    <row r="607" spans="1:7" x14ac:dyDescent="0.25">
      <c r="A607" s="3">
        <v>581</v>
      </c>
      <c r="B607" s="3">
        <v>0</v>
      </c>
      <c r="C607" s="3">
        <v>0</v>
      </c>
      <c r="D607" s="3">
        <v>0</v>
      </c>
      <c r="F607" s="3">
        <v>83.047210300429185</v>
      </c>
      <c r="G607" s="3">
        <v>7.3966482747261884E-3</v>
      </c>
    </row>
    <row r="608" spans="1:7" x14ac:dyDescent="0.25">
      <c r="A608" s="3">
        <v>582</v>
      </c>
      <c r="B608" s="3">
        <v>-9.395738292209509E-3</v>
      </c>
      <c r="C608" s="3">
        <v>-1.6881378690067721E-2</v>
      </c>
      <c r="D608" s="3">
        <v>-0.89789141697283492</v>
      </c>
      <c r="F608" s="3">
        <v>83.190271816881264</v>
      </c>
      <c r="G608" s="3">
        <v>7.4797528594674244E-3</v>
      </c>
    </row>
    <row r="609" spans="1:7" x14ac:dyDescent="0.25">
      <c r="A609" s="3">
        <v>583</v>
      </c>
      <c r="B609" s="3">
        <v>-7.5421485244823398E-3</v>
      </c>
      <c r="C609" s="3">
        <v>-7.94851129214659E-4</v>
      </c>
      <c r="D609" s="3">
        <v>-4.2276760671977144E-2</v>
      </c>
      <c r="F609" s="3">
        <v>83.333333333333343</v>
      </c>
      <c r="G609" s="3">
        <v>7.9505382169652791E-3</v>
      </c>
    </row>
    <row r="610" spans="1:7" x14ac:dyDescent="0.25">
      <c r="A610" s="3">
        <v>584</v>
      </c>
      <c r="B610" s="3">
        <v>-9.7484028157021323E-3</v>
      </c>
      <c r="C610" s="3">
        <v>-2.204798957419804E-2</v>
      </c>
      <c r="D610" s="3">
        <v>-1.1726945389730816</v>
      </c>
      <c r="F610" s="3">
        <v>83.476394849785407</v>
      </c>
      <c r="G610" s="3">
        <v>8.0343089302240198E-3</v>
      </c>
    </row>
    <row r="611" spans="1:7" x14ac:dyDescent="0.25">
      <c r="A611" s="3">
        <v>585</v>
      </c>
      <c r="B611" s="3">
        <v>-7.7974249222364355E-3</v>
      </c>
      <c r="C611" s="3">
        <v>-7.2809573616753921E-3</v>
      </c>
      <c r="D611" s="3">
        <v>-0.38726156449768534</v>
      </c>
      <c r="F611" s="3">
        <v>83.619456366237486</v>
      </c>
      <c r="G611" s="3">
        <v>8.1830829877983062E-3</v>
      </c>
    </row>
    <row r="612" spans="1:7" x14ac:dyDescent="0.25">
      <c r="A612" s="3">
        <v>586</v>
      </c>
      <c r="B612" s="3">
        <v>-9.5563170952177191E-3</v>
      </c>
      <c r="C612" s="3">
        <v>-1.9172385537760489E-2</v>
      </c>
      <c r="D612" s="3">
        <v>-1.0197461198697981</v>
      </c>
      <c r="F612" s="3">
        <v>83.762517882689565</v>
      </c>
      <c r="G612" s="3">
        <v>8.3892705285473334E-3</v>
      </c>
    </row>
    <row r="613" spans="1:7" x14ac:dyDescent="0.25">
      <c r="A613" s="3">
        <v>587</v>
      </c>
      <c r="B613" s="3">
        <v>-9.1956677564873704E-3</v>
      </c>
      <c r="C613" s="3">
        <v>-6.3615225547411586E-2</v>
      </c>
      <c r="D613" s="3">
        <v>-3.383584128790297</v>
      </c>
      <c r="F613" s="3">
        <v>83.905579399141629</v>
      </c>
      <c r="G613" s="3">
        <v>8.4645270253451126E-3</v>
      </c>
    </row>
    <row r="614" spans="1:7" x14ac:dyDescent="0.25">
      <c r="A614" s="3">
        <v>588</v>
      </c>
      <c r="B614" s="3">
        <v>0</v>
      </c>
      <c r="C614" s="3">
        <v>0</v>
      </c>
      <c r="D614" s="3">
        <v>0</v>
      </c>
      <c r="F614" s="3">
        <v>84.048640915593708</v>
      </c>
      <c r="G614" s="3">
        <v>8.5008250396538445E-3</v>
      </c>
    </row>
    <row r="615" spans="1:7" x14ac:dyDescent="0.25">
      <c r="A615" s="3">
        <v>589</v>
      </c>
      <c r="B615" s="3">
        <v>-8.6996415824958633E-3</v>
      </c>
      <c r="C615" s="3">
        <v>3.7689618485792394E-2</v>
      </c>
      <c r="D615" s="3">
        <v>2.0046458034428425</v>
      </c>
      <c r="F615" s="3">
        <v>84.191702432045787</v>
      </c>
      <c r="G615" s="3">
        <v>8.6115206007628467E-3</v>
      </c>
    </row>
    <row r="616" spans="1:7" x14ac:dyDescent="0.25">
      <c r="A616" s="3">
        <v>590</v>
      </c>
      <c r="B616" s="3">
        <v>-8.1722996266608196E-3</v>
      </c>
      <c r="C616" s="3">
        <v>1.2592979803622817E-2</v>
      </c>
      <c r="D616" s="3">
        <v>0.66979887646485958</v>
      </c>
      <c r="F616" s="3">
        <v>84.334763948497852</v>
      </c>
      <c r="G616" s="3">
        <v>8.6559302794684736E-3</v>
      </c>
    </row>
    <row r="617" spans="1:7" x14ac:dyDescent="0.25">
      <c r="A617" s="3">
        <v>591</v>
      </c>
      <c r="B617" s="3">
        <v>-9.778867403825494E-3</v>
      </c>
      <c r="C617" s="3">
        <v>4.2901740721529155E-3</v>
      </c>
      <c r="D617" s="3">
        <v>0.22818695957409657</v>
      </c>
      <c r="F617" s="3">
        <v>84.47782546494993</v>
      </c>
      <c r="G617" s="3">
        <v>8.7779092638640924E-3</v>
      </c>
    </row>
    <row r="618" spans="1:7" x14ac:dyDescent="0.25">
      <c r="A618" s="3">
        <v>592</v>
      </c>
      <c r="B618" s="3">
        <v>-8.9406736891644908E-3</v>
      </c>
      <c r="C618" s="3">
        <v>2.3381865105282285E-2</v>
      </c>
      <c r="D618" s="3">
        <v>1.2436410779175153</v>
      </c>
      <c r="F618" s="3">
        <v>84.620886981402009</v>
      </c>
      <c r="G618" s="3">
        <v>8.7882358682143235E-3</v>
      </c>
    </row>
    <row r="619" spans="1:7" x14ac:dyDescent="0.25">
      <c r="A619" s="3">
        <v>593</v>
      </c>
      <c r="B619" s="3">
        <v>-6.7372033892216677E-3</v>
      </c>
      <c r="C619" s="3">
        <v>3.0315723694722334E-3</v>
      </c>
      <c r="D619" s="3">
        <v>0.16124410573661496</v>
      </c>
      <c r="F619" s="3">
        <v>84.763948497854074</v>
      </c>
      <c r="G619" s="3">
        <v>9.1958887496012016E-3</v>
      </c>
    </row>
    <row r="620" spans="1:7" x14ac:dyDescent="0.25">
      <c r="A620" s="3">
        <v>594</v>
      </c>
      <c r="B620" s="3">
        <v>-6.3825996393650584E-3</v>
      </c>
      <c r="C620" s="3">
        <v>4.7216082365420528E-3</v>
      </c>
      <c r="D620" s="3">
        <v>0.25113419867736791</v>
      </c>
      <c r="F620" s="3">
        <v>84.907010014306152</v>
      </c>
      <c r="G620" s="3">
        <v>9.31035949152593E-3</v>
      </c>
    </row>
    <row r="621" spans="1:7" x14ac:dyDescent="0.25">
      <c r="A621" s="3">
        <v>595</v>
      </c>
      <c r="B621" s="3">
        <v>0</v>
      </c>
      <c r="C621" s="3">
        <v>0</v>
      </c>
      <c r="D621" s="3">
        <v>0</v>
      </c>
      <c r="F621" s="3">
        <v>85.050071530758231</v>
      </c>
      <c r="G621" s="3">
        <v>9.3199630055381608E-3</v>
      </c>
    </row>
    <row r="622" spans="1:7" x14ac:dyDescent="0.25">
      <c r="A622" s="3">
        <v>596</v>
      </c>
      <c r="B622" s="3">
        <v>-8.018906915822941E-3</v>
      </c>
      <c r="C622" s="3">
        <v>-5.4212802531131473E-3</v>
      </c>
      <c r="D622" s="3">
        <v>-0.28834854650459152</v>
      </c>
      <c r="F622" s="3">
        <v>85.19313304721031</v>
      </c>
      <c r="G622" s="3">
        <v>9.3741716935085186E-3</v>
      </c>
    </row>
    <row r="623" spans="1:7" x14ac:dyDescent="0.25">
      <c r="A623" s="3">
        <v>597</v>
      </c>
      <c r="B623" s="3">
        <v>-9.1329210402331575E-3</v>
      </c>
      <c r="C623" s="3">
        <v>-2.1642521846025123E-3</v>
      </c>
      <c r="D623" s="3">
        <v>-0.11511284098274722</v>
      </c>
      <c r="F623" s="3">
        <v>85.336194563662374</v>
      </c>
      <c r="G623" s="3">
        <v>9.4420384197208031E-3</v>
      </c>
    </row>
    <row r="624" spans="1:7" x14ac:dyDescent="0.25">
      <c r="A624" s="3">
        <v>598</v>
      </c>
      <c r="B624" s="3">
        <v>-7.6979317448908156E-3</v>
      </c>
      <c r="C624" s="3">
        <v>-7.5682110381175612E-3</v>
      </c>
      <c r="D624" s="3">
        <v>-0.40254009211717806</v>
      </c>
      <c r="F624" s="3">
        <v>85.479256080114453</v>
      </c>
      <c r="G624" s="3">
        <v>9.4944279377262158E-3</v>
      </c>
    </row>
    <row r="625" spans="1:7" x14ac:dyDescent="0.25">
      <c r="A625" s="3">
        <v>599</v>
      </c>
      <c r="B625" s="3">
        <v>-1.0378218773384731E-2</v>
      </c>
      <c r="C625" s="3">
        <v>1.9820257193105532E-2</v>
      </c>
      <c r="D625" s="3">
        <v>1.0542052958242214</v>
      </c>
      <c r="F625" s="3">
        <v>85.622317596566532</v>
      </c>
      <c r="G625" s="3">
        <v>9.7616281958169022E-3</v>
      </c>
    </row>
    <row r="626" spans="1:7" x14ac:dyDescent="0.25">
      <c r="A626" s="3">
        <v>600</v>
      </c>
      <c r="B626" s="3">
        <v>-7.3845556570052394E-3</v>
      </c>
      <c r="C626" s="3">
        <v>1.6694915148531171E-2</v>
      </c>
      <c r="D626" s="3">
        <v>0.88797374279480523</v>
      </c>
      <c r="F626" s="3">
        <v>85.765379113018597</v>
      </c>
      <c r="G626" s="3">
        <v>9.777505188676797E-3</v>
      </c>
    </row>
    <row r="627" spans="1:7" x14ac:dyDescent="0.25">
      <c r="A627" s="3">
        <v>601</v>
      </c>
      <c r="B627" s="3">
        <v>-9.950871267710654E-3</v>
      </c>
      <c r="C627" s="3">
        <v>-9.1456922028046814E-3</v>
      </c>
      <c r="D627" s="3">
        <v>-0.48644359456287756</v>
      </c>
      <c r="F627" s="3">
        <v>85.908440629470675</v>
      </c>
      <c r="G627" s="3">
        <v>1.007608550354344E-2</v>
      </c>
    </row>
    <row r="628" spans="1:7" x14ac:dyDescent="0.25">
      <c r="A628" s="3">
        <v>602</v>
      </c>
      <c r="B628" s="3">
        <v>0</v>
      </c>
      <c r="C628" s="3">
        <v>0</v>
      </c>
      <c r="D628" s="3">
        <v>0</v>
      </c>
      <c r="F628" s="3">
        <v>86.051502145922754</v>
      </c>
      <c r="G628" s="3">
        <v>1.0173498071445127E-2</v>
      </c>
    </row>
    <row r="629" spans="1:7" x14ac:dyDescent="0.25">
      <c r="A629" s="3">
        <v>603</v>
      </c>
      <c r="B629" s="3">
        <v>-7.9172390925243558E-3</v>
      </c>
      <c r="C629" s="3">
        <v>1.6528759693287202E-2</v>
      </c>
      <c r="D629" s="3">
        <v>0.87913622070103503</v>
      </c>
      <c r="F629" s="3">
        <v>86.194563662374819</v>
      </c>
      <c r="G629" s="3">
        <v>1.0404301606033306E-2</v>
      </c>
    </row>
    <row r="630" spans="1:7" x14ac:dyDescent="0.25">
      <c r="A630" s="3">
        <v>604</v>
      </c>
      <c r="B630" s="3">
        <v>-9.3832287584702072E-3</v>
      </c>
      <c r="C630" s="3">
        <v>2.7196624370127695E-2</v>
      </c>
      <c r="D630" s="3">
        <v>1.4465415438455476</v>
      </c>
      <c r="F630" s="3">
        <v>86.337625178826897</v>
      </c>
      <c r="G630" s="3">
        <v>1.0583919016692247E-2</v>
      </c>
    </row>
    <row r="631" spans="1:7" x14ac:dyDescent="0.25">
      <c r="A631" s="3">
        <v>605</v>
      </c>
      <c r="B631" s="3">
        <v>-9.9061812735772876E-3</v>
      </c>
      <c r="C631" s="3">
        <v>4.6445063822873178E-3</v>
      </c>
      <c r="D631" s="3">
        <v>0.24703328402821378</v>
      </c>
      <c r="F631" s="3">
        <v>86.480686695278976</v>
      </c>
      <c r="G631" s="3">
        <v>1.0633003388368744E-2</v>
      </c>
    </row>
    <row r="632" spans="1:7" x14ac:dyDescent="0.25">
      <c r="A632" s="3">
        <v>606</v>
      </c>
      <c r="B632" s="3">
        <v>-7.4693268602815501E-3</v>
      </c>
      <c r="C632" s="3">
        <v>1.4760456649638164E-2</v>
      </c>
      <c r="D632" s="3">
        <v>0.78508323162653659</v>
      </c>
      <c r="F632" s="3">
        <v>86.623748211731041</v>
      </c>
      <c r="G632" s="3">
        <v>1.075061003448134E-2</v>
      </c>
    </row>
    <row r="633" spans="1:7" x14ac:dyDescent="0.25">
      <c r="A633" s="3">
        <v>607</v>
      </c>
      <c r="B633" s="3">
        <v>-7.3811934878840564E-3</v>
      </c>
      <c r="C633" s="3">
        <v>1.1223608619566918E-2</v>
      </c>
      <c r="D633" s="3">
        <v>0.59696438495871673</v>
      </c>
      <c r="F633" s="3">
        <v>86.766809728183119</v>
      </c>
      <c r="G633" s="3">
        <v>1.0810476033319975E-2</v>
      </c>
    </row>
    <row r="634" spans="1:7" x14ac:dyDescent="0.25">
      <c r="A634" s="3">
        <v>608</v>
      </c>
      <c r="B634" s="3">
        <v>-7.2290625236501376E-3</v>
      </c>
      <c r="C634" s="3">
        <v>1.8552254197897994E-2</v>
      </c>
      <c r="D634" s="3">
        <v>0.98676240345177813</v>
      </c>
      <c r="F634" s="3">
        <v>86.909871244635198</v>
      </c>
      <c r="G634" s="3">
        <v>1.0848653051486556E-2</v>
      </c>
    </row>
    <row r="635" spans="1:7" x14ac:dyDescent="0.25">
      <c r="A635" s="3">
        <v>609</v>
      </c>
      <c r="B635" s="3">
        <v>0</v>
      </c>
      <c r="C635" s="3">
        <v>0</v>
      </c>
      <c r="D635" s="3">
        <v>0</v>
      </c>
      <c r="F635" s="3">
        <v>87.052932761087277</v>
      </c>
      <c r="G635" s="3">
        <v>1.1125779332244597E-2</v>
      </c>
    </row>
    <row r="636" spans="1:7" x14ac:dyDescent="0.25">
      <c r="A636" s="3">
        <v>610</v>
      </c>
      <c r="B636" s="3">
        <v>-6.3751105112041526E-3</v>
      </c>
      <c r="C636" s="3">
        <v>1.574928220471267E-2</v>
      </c>
      <c r="D636" s="3">
        <v>0.8376771574595715</v>
      </c>
      <c r="F636" s="3">
        <v>87.195994277539342</v>
      </c>
      <c r="G636" s="3">
        <v>1.1323191674247857E-2</v>
      </c>
    </row>
    <row r="637" spans="1:7" x14ac:dyDescent="0.25">
      <c r="A637" s="3">
        <v>611</v>
      </c>
      <c r="B637" s="3">
        <v>-6.5335026666334811E-3</v>
      </c>
      <c r="C637" s="3">
        <v>-2.1993754811506061E-2</v>
      </c>
      <c r="D637" s="3">
        <v>-1.169809885484955</v>
      </c>
      <c r="F637" s="3">
        <v>87.33905579399142</v>
      </c>
      <c r="G637" s="3">
        <v>1.1328906266827594E-2</v>
      </c>
    </row>
    <row r="638" spans="1:7" x14ac:dyDescent="0.25">
      <c r="A638" s="3">
        <v>612</v>
      </c>
      <c r="B638" s="3">
        <v>-7.3645912406496263E-3</v>
      </c>
      <c r="C638" s="3">
        <v>-1.7901655874560062E-2</v>
      </c>
      <c r="D638" s="3">
        <v>-0.95215820072953572</v>
      </c>
      <c r="F638" s="3">
        <v>87.482117310443499</v>
      </c>
      <c r="G638" s="3">
        <v>1.1605681189017626E-2</v>
      </c>
    </row>
    <row r="639" spans="1:7" x14ac:dyDescent="0.25">
      <c r="A639" s="3">
        <v>613</v>
      </c>
      <c r="B639" s="3">
        <v>-7.0381720564168075E-3</v>
      </c>
      <c r="C639" s="3">
        <v>-4.7814148112212615E-4</v>
      </c>
      <c r="D639" s="3">
        <v>-2.5431520723531238E-2</v>
      </c>
      <c r="F639" s="3">
        <v>87.625178826895564</v>
      </c>
      <c r="G639" s="3">
        <v>1.1683472055931426E-2</v>
      </c>
    </row>
    <row r="640" spans="1:7" x14ac:dyDescent="0.25">
      <c r="A640" s="3">
        <v>614</v>
      </c>
      <c r="B640" s="3">
        <v>-9.3560972732360196E-3</v>
      </c>
      <c r="C640" s="3">
        <v>-2.0125174655656851E-2</v>
      </c>
      <c r="D640" s="3">
        <v>-1.0704233297618788</v>
      </c>
      <c r="F640" s="3">
        <v>87.768240343347642</v>
      </c>
      <c r="G640" s="3">
        <v>1.1726768045180982E-2</v>
      </c>
    </row>
    <row r="641" spans="1:7" x14ac:dyDescent="0.25">
      <c r="A641" s="3">
        <v>615</v>
      </c>
      <c r="B641" s="3">
        <v>-5.8637062529766533E-3</v>
      </c>
      <c r="C641" s="3">
        <v>1.7192612519804248E-2</v>
      </c>
      <c r="D641" s="3">
        <v>0.91444540758714599</v>
      </c>
      <c r="F641" s="3">
        <v>87.911301859799721</v>
      </c>
      <c r="G641" s="3">
        <v>1.1877154610623697E-2</v>
      </c>
    </row>
    <row r="642" spans="1:7" x14ac:dyDescent="0.25">
      <c r="A642" s="3">
        <v>616</v>
      </c>
      <c r="B642" s="3">
        <v>0</v>
      </c>
      <c r="C642" s="3">
        <v>0</v>
      </c>
      <c r="D642" s="3">
        <v>0</v>
      </c>
      <c r="F642" s="3">
        <v>88.054363376251786</v>
      </c>
      <c r="G642" s="3">
        <v>1.1925144607320864E-2</v>
      </c>
    </row>
    <row r="643" spans="1:7" x14ac:dyDescent="0.25">
      <c r="A643" s="3">
        <v>617</v>
      </c>
      <c r="B643" s="3">
        <v>-5.6301566080858879E-3</v>
      </c>
      <c r="C643" s="3">
        <v>-2.887065280193547E-2</v>
      </c>
      <c r="D643" s="3">
        <v>-1.5355802289129616</v>
      </c>
      <c r="F643" s="3">
        <v>88.197424892703864</v>
      </c>
      <c r="G643" s="3">
        <v>1.1985995470920777E-2</v>
      </c>
    </row>
    <row r="644" spans="1:7" x14ac:dyDescent="0.25">
      <c r="A644" s="3">
        <v>618</v>
      </c>
      <c r="B644" s="3">
        <v>-5.090262469050367E-3</v>
      </c>
      <c r="C644" s="3">
        <v>3.6501663571142033E-2</v>
      </c>
      <c r="D644" s="3">
        <v>1.941460530415182</v>
      </c>
      <c r="F644" s="3">
        <v>88.340486409155943</v>
      </c>
      <c r="G644" s="3">
        <v>1.2107018752215372E-2</v>
      </c>
    </row>
    <row r="645" spans="1:7" x14ac:dyDescent="0.25">
      <c r="A645" s="3">
        <v>619</v>
      </c>
      <c r="B645" s="3">
        <v>-4.2872619050497067E-3</v>
      </c>
      <c r="C645" s="3">
        <v>-7.7578345310719511E-3</v>
      </c>
      <c r="D645" s="3">
        <v>-0.41262583866110991</v>
      </c>
      <c r="F645" s="3">
        <v>88.483547925608008</v>
      </c>
      <c r="G645" s="3">
        <v>1.2135139676729313E-2</v>
      </c>
    </row>
    <row r="646" spans="1:7" x14ac:dyDescent="0.25">
      <c r="A646" s="3">
        <v>620</v>
      </c>
      <c r="B646" s="3">
        <v>-4.8691386199693903E-3</v>
      </c>
      <c r="C646" s="3">
        <v>-2.3101766168590991E-2</v>
      </c>
      <c r="D646" s="3">
        <v>-1.2287430985654912</v>
      </c>
      <c r="F646" s="3">
        <v>88.626609442060087</v>
      </c>
      <c r="G646" s="3">
        <v>1.2301097211532757E-2</v>
      </c>
    </row>
    <row r="647" spans="1:7" x14ac:dyDescent="0.25">
      <c r="A647" s="3">
        <v>621</v>
      </c>
      <c r="B647" s="3">
        <v>-5.9418116283692576E-3</v>
      </c>
      <c r="C647" s="3">
        <v>1.8702955118764922E-2</v>
      </c>
      <c r="D647" s="3">
        <v>0.99477792551668676</v>
      </c>
      <c r="F647" s="3">
        <v>88.769670958512165</v>
      </c>
      <c r="G647" s="3">
        <v>1.2312271681775131E-2</v>
      </c>
    </row>
    <row r="648" spans="1:7" x14ac:dyDescent="0.25">
      <c r="A648" s="3">
        <v>622</v>
      </c>
      <c r="B648" s="3">
        <v>-4.7335808511529999E-3</v>
      </c>
      <c r="C648" s="3">
        <v>3.4521391700251952E-3</v>
      </c>
      <c r="D648" s="3">
        <v>0.18361332850053577</v>
      </c>
      <c r="F648" s="3">
        <v>88.912732474964244</v>
      </c>
      <c r="G648" s="3">
        <v>1.2322484276018052E-2</v>
      </c>
    </row>
    <row r="649" spans="1:7" x14ac:dyDescent="0.25">
      <c r="A649" s="3">
        <v>623</v>
      </c>
      <c r="B649" s="3">
        <v>0</v>
      </c>
      <c r="C649" s="3">
        <v>0</v>
      </c>
      <c r="D649" s="3">
        <v>0</v>
      </c>
      <c r="F649" s="3">
        <v>89.055793991416309</v>
      </c>
      <c r="G649" s="3">
        <v>1.2761143490395662E-2</v>
      </c>
    </row>
    <row r="650" spans="1:7" x14ac:dyDescent="0.25">
      <c r="A650" s="3">
        <v>624</v>
      </c>
      <c r="B650" s="3">
        <v>-2.7104137543506792E-3</v>
      </c>
      <c r="C650" s="3">
        <v>1.0190166613818104E-2</v>
      </c>
      <c r="D650" s="3">
        <v>0.54199738706493694</v>
      </c>
      <c r="F650" s="3">
        <v>89.198855507868387</v>
      </c>
      <c r="G650" s="3">
        <v>1.2981750001338582E-2</v>
      </c>
    </row>
    <row r="651" spans="1:7" x14ac:dyDescent="0.25">
      <c r="A651" s="3">
        <v>625</v>
      </c>
      <c r="B651" s="3">
        <v>-4.1637530009377179E-3</v>
      </c>
      <c r="C651" s="3">
        <v>-1.1813691261460812E-2</v>
      </c>
      <c r="D651" s="3">
        <v>-0.62834986295719986</v>
      </c>
      <c r="F651" s="3">
        <v>89.341917024320466</v>
      </c>
      <c r="G651" s="3">
        <v>1.3433159682864758E-2</v>
      </c>
    </row>
    <row r="652" spans="1:7" x14ac:dyDescent="0.25">
      <c r="A652" s="3">
        <v>626</v>
      </c>
      <c r="B652" s="3">
        <v>-6.0315249040084687E-3</v>
      </c>
      <c r="C652" s="3">
        <v>-3.5226845127271297E-3</v>
      </c>
      <c r="D652" s="3">
        <v>-0.18736551360830436</v>
      </c>
      <c r="F652" s="3">
        <v>89.484978540772531</v>
      </c>
      <c r="G652" s="3">
        <v>1.3567188385289053E-2</v>
      </c>
    </row>
    <row r="653" spans="1:7" x14ac:dyDescent="0.25">
      <c r="A653" s="3">
        <v>627</v>
      </c>
      <c r="B653" s="3">
        <v>-3.8976135733834521E-3</v>
      </c>
      <c r="C653" s="3">
        <v>-3.9456259611623364E-2</v>
      </c>
      <c r="D653" s="3">
        <v>-2.0986103979749311</v>
      </c>
      <c r="F653" s="3">
        <v>89.628040057224609</v>
      </c>
      <c r="G653" s="3">
        <v>1.3926533742577031E-2</v>
      </c>
    </row>
    <row r="654" spans="1:7" x14ac:dyDescent="0.25">
      <c r="A654" s="3">
        <v>628</v>
      </c>
      <c r="B654" s="3">
        <v>-3.8666100719825678E-3</v>
      </c>
      <c r="C654" s="3">
        <v>-6.8779142309808505E-3</v>
      </c>
      <c r="D654" s="3">
        <v>-0.3658243955102134</v>
      </c>
      <c r="F654" s="3">
        <v>89.771101573676688</v>
      </c>
      <c r="G654" s="3">
        <v>1.4045212282477747E-2</v>
      </c>
    </row>
    <row r="655" spans="1:7" x14ac:dyDescent="0.25">
      <c r="A655" s="3">
        <v>629</v>
      </c>
      <c r="B655" s="3">
        <v>-4.416875724479098E-3</v>
      </c>
      <c r="C655" s="3">
        <v>-1.2102981890180158E-2</v>
      </c>
      <c r="D655" s="3">
        <v>-0.64373673255515518</v>
      </c>
      <c r="F655" s="3">
        <v>89.914163090128753</v>
      </c>
      <c r="G655" s="3">
        <v>1.4337567470429573E-2</v>
      </c>
    </row>
    <row r="656" spans="1:7" x14ac:dyDescent="0.25">
      <c r="A656" s="3">
        <v>630</v>
      </c>
      <c r="B656" s="3">
        <v>0</v>
      </c>
      <c r="C656" s="3">
        <v>0</v>
      </c>
      <c r="D656" s="3">
        <v>0</v>
      </c>
      <c r="F656" s="3">
        <v>90.057224606580832</v>
      </c>
      <c r="G656" s="3">
        <v>1.437644669906118E-2</v>
      </c>
    </row>
    <row r="657" spans="1:7" x14ac:dyDescent="0.25">
      <c r="A657" s="3">
        <v>631</v>
      </c>
      <c r="B657" s="3">
        <v>-1.0375218485909578E-2</v>
      </c>
      <c r="C657" s="3">
        <v>1.3475923518576557E-3</v>
      </c>
      <c r="D657" s="3">
        <v>7.1676112983777365E-2</v>
      </c>
      <c r="F657" s="3">
        <v>90.20028612303291</v>
      </c>
      <c r="G657" s="3">
        <v>1.4441191416117794E-2</v>
      </c>
    </row>
    <row r="658" spans="1:7" x14ac:dyDescent="0.25">
      <c r="A658" s="3">
        <v>632</v>
      </c>
      <c r="B658" s="3">
        <v>-1.5522599748695388E-2</v>
      </c>
      <c r="C658" s="3">
        <v>4.4729347675452953E-2</v>
      </c>
      <c r="D658" s="3">
        <v>2.3790768575206886</v>
      </c>
      <c r="F658" s="3">
        <v>90.343347639484989</v>
      </c>
      <c r="G658" s="3">
        <v>1.474810370409475E-2</v>
      </c>
    </row>
    <row r="659" spans="1:7" x14ac:dyDescent="0.25">
      <c r="A659" s="3">
        <v>633</v>
      </c>
      <c r="B659" s="3">
        <v>-8.2924456366777425E-3</v>
      </c>
      <c r="C659" s="3">
        <v>-9.17173294154742E-3</v>
      </c>
      <c r="D659" s="3">
        <v>-0.4878286565437745</v>
      </c>
      <c r="F659" s="3">
        <v>90.486409155937054</v>
      </c>
      <c r="G659" s="3">
        <v>1.4755545425715449E-2</v>
      </c>
    </row>
    <row r="660" spans="1:7" x14ac:dyDescent="0.25">
      <c r="A660" s="3">
        <v>634</v>
      </c>
      <c r="B660" s="3">
        <v>-6.3736085780773805E-3</v>
      </c>
      <c r="C660" s="3">
        <v>6.3238966217233376E-3</v>
      </c>
      <c r="D660" s="3">
        <v>0.33635715439578906</v>
      </c>
      <c r="F660" s="3">
        <v>90.629470672389132</v>
      </c>
      <c r="G660" s="3">
        <v>1.4954530233270804E-2</v>
      </c>
    </row>
    <row r="661" spans="1:7" x14ac:dyDescent="0.25">
      <c r="A661" s="3">
        <v>635</v>
      </c>
      <c r="B661" s="3">
        <v>-1.2845766402152193E-2</v>
      </c>
      <c r="C661" s="3">
        <v>-4.8797557403720843E-3</v>
      </c>
      <c r="D661" s="3">
        <v>-0.25954579164685743</v>
      </c>
      <c r="F661" s="3">
        <v>90.772532188841211</v>
      </c>
      <c r="G661" s="3">
        <v>1.5318309175988296E-2</v>
      </c>
    </row>
    <row r="662" spans="1:7" x14ac:dyDescent="0.25">
      <c r="A662" s="3">
        <v>636</v>
      </c>
      <c r="B662" s="3">
        <v>-8.8123938826309735E-3</v>
      </c>
      <c r="C662" s="3">
        <v>7.7948844305344165E-3</v>
      </c>
      <c r="D662" s="3">
        <v>0.41459645891303443</v>
      </c>
      <c r="F662" s="3">
        <v>90.915593705293276</v>
      </c>
      <c r="G662" s="3">
        <v>1.5357868695985303E-2</v>
      </c>
    </row>
    <row r="663" spans="1:7" x14ac:dyDescent="0.25">
      <c r="A663" s="3">
        <v>637</v>
      </c>
      <c r="B663" s="3">
        <v>0</v>
      </c>
      <c r="C663" s="3">
        <v>0</v>
      </c>
      <c r="D663" s="3">
        <v>0</v>
      </c>
      <c r="F663" s="3">
        <v>91.058655221745354</v>
      </c>
      <c r="G663" s="3">
        <v>1.5459776064852732E-2</v>
      </c>
    </row>
    <row r="664" spans="1:7" x14ac:dyDescent="0.25">
      <c r="A664" s="3">
        <v>638</v>
      </c>
      <c r="B664" s="3">
        <v>-1.0513048864419174E-2</v>
      </c>
      <c r="C664" s="3">
        <v>1.903442128308435E-4</v>
      </c>
      <c r="D664" s="3">
        <v>1.0124080391124697E-2</v>
      </c>
      <c r="F664" s="3">
        <v>91.201716738197433</v>
      </c>
      <c r="G664" s="3">
        <v>1.5733301518814947E-2</v>
      </c>
    </row>
    <row r="665" spans="1:7" x14ac:dyDescent="0.25">
      <c r="A665" s="3">
        <v>639</v>
      </c>
      <c r="B665" s="3">
        <v>-1.2259608599388773E-2</v>
      </c>
      <c r="C665" s="3">
        <v>-1.5724398363506104E-3</v>
      </c>
      <c r="D665" s="3">
        <v>-8.3635362886330597E-2</v>
      </c>
      <c r="F665" s="3">
        <v>91.344778254649498</v>
      </c>
      <c r="G665" s="3">
        <v>1.6079171404020418E-2</v>
      </c>
    </row>
    <row r="666" spans="1:7" x14ac:dyDescent="0.25">
      <c r="A666" s="3">
        <v>640</v>
      </c>
      <c r="B666" s="3">
        <v>-1.0170098159074025E-2</v>
      </c>
      <c r="C666" s="3">
        <v>1.2255108932529875E-2</v>
      </c>
      <c r="D666" s="3">
        <v>0.65182810756208165</v>
      </c>
      <c r="F666" s="3">
        <v>91.487839771101577</v>
      </c>
      <c r="G666" s="3">
        <v>1.6203199234385408E-2</v>
      </c>
    </row>
    <row r="667" spans="1:7" x14ac:dyDescent="0.25">
      <c r="A667" s="3">
        <v>641</v>
      </c>
      <c r="B667" s="3">
        <v>-9.0660431107176774E-3</v>
      </c>
      <c r="C667" s="3">
        <v>3.9696203202122152E-2</v>
      </c>
      <c r="D667" s="3">
        <v>2.1113725837194677</v>
      </c>
      <c r="F667" s="3">
        <v>91.630901287553655</v>
      </c>
      <c r="G667" s="3">
        <v>1.6710517965423697E-2</v>
      </c>
    </row>
    <row r="668" spans="1:7" x14ac:dyDescent="0.25">
      <c r="A668" s="3">
        <v>642</v>
      </c>
      <c r="B668" s="3">
        <v>-1.262154983909889E-2</v>
      </c>
      <c r="C668" s="3">
        <v>4.1480007819105907E-2</v>
      </c>
      <c r="D668" s="3">
        <v>2.2062500747438576</v>
      </c>
      <c r="F668" s="3">
        <v>91.77396280400572</v>
      </c>
      <c r="G668" s="3">
        <v>1.6772625098153041E-2</v>
      </c>
    </row>
    <row r="669" spans="1:7" x14ac:dyDescent="0.25">
      <c r="A669" s="3">
        <v>643</v>
      </c>
      <c r="B669" s="3">
        <v>-9.0417601015417935E-3</v>
      </c>
      <c r="C669" s="3">
        <v>-3.2063011846251988E-2</v>
      </c>
      <c r="D669" s="3">
        <v>-1.7053763005734988</v>
      </c>
      <c r="F669" s="3">
        <v>91.917024320457799</v>
      </c>
      <c r="G669" s="3">
        <v>1.6795006519766845E-2</v>
      </c>
    </row>
    <row r="670" spans="1:7" x14ac:dyDescent="0.25">
      <c r="A670" s="3">
        <v>644</v>
      </c>
      <c r="B670" s="3">
        <v>0</v>
      </c>
      <c r="C670" s="3">
        <v>0</v>
      </c>
      <c r="D670" s="3">
        <v>0</v>
      </c>
      <c r="F670" s="3">
        <v>92.060085836909877</v>
      </c>
      <c r="G670" s="3">
        <v>1.7097065296315463E-2</v>
      </c>
    </row>
    <row r="671" spans="1:7" x14ac:dyDescent="0.25">
      <c r="A671" s="3">
        <v>645</v>
      </c>
      <c r="B671" s="3">
        <v>-1.0217891182704854E-2</v>
      </c>
      <c r="C671" s="3">
        <v>9.8223124650497658E-3</v>
      </c>
      <c r="D671" s="3">
        <v>0.52243185933518643</v>
      </c>
      <c r="F671" s="3">
        <v>92.203147353361956</v>
      </c>
      <c r="G671" s="3">
        <v>1.748035933988137E-2</v>
      </c>
    </row>
    <row r="672" spans="1:7" x14ac:dyDescent="0.25">
      <c r="A672" s="3">
        <v>646</v>
      </c>
      <c r="B672" s="3">
        <v>-7.6706873800427592E-3</v>
      </c>
      <c r="C672" s="3">
        <v>1.5853770367841066E-2</v>
      </c>
      <c r="D672" s="3">
        <v>0.84323470264416256</v>
      </c>
      <c r="F672" s="3">
        <v>92.346208869814021</v>
      </c>
      <c r="G672" s="3">
        <v>1.7796573964989158E-2</v>
      </c>
    </row>
    <row r="673" spans="1:7" x14ac:dyDescent="0.25">
      <c r="A673" s="3">
        <v>647</v>
      </c>
      <c r="B673" s="3">
        <v>-8.5639872140056764E-3</v>
      </c>
      <c r="C673" s="3">
        <v>6.2630531574737504E-4</v>
      </c>
      <c r="D673" s="3">
        <v>3.3312099546993421E-2</v>
      </c>
      <c r="F673" s="3">
        <v>92.489270386266099</v>
      </c>
      <c r="G673" s="3">
        <v>1.7813395611657488E-2</v>
      </c>
    </row>
    <row r="674" spans="1:7" x14ac:dyDescent="0.25">
      <c r="A674" s="3">
        <v>648</v>
      </c>
      <c r="B674" s="3">
        <v>-9.2390692501877463E-3</v>
      </c>
      <c r="C674" s="3">
        <v>9.9638980408194109E-3</v>
      </c>
      <c r="D674" s="3">
        <v>0.52996255191573483</v>
      </c>
      <c r="F674" s="3">
        <v>92.632331902718178</v>
      </c>
      <c r="G674" s="3">
        <v>1.7960796238448207E-2</v>
      </c>
    </row>
    <row r="675" spans="1:7" x14ac:dyDescent="0.25">
      <c r="A675" s="3">
        <v>649</v>
      </c>
      <c r="B675" s="3">
        <v>-6.9280052174478255E-3</v>
      </c>
      <c r="C675" s="3">
        <v>-1.3487968618938632E-2</v>
      </c>
      <c r="D675" s="3">
        <v>-0.71740178795167808</v>
      </c>
      <c r="F675" s="3">
        <v>92.775393419170243</v>
      </c>
      <c r="G675" s="3">
        <v>1.8263018649733027E-2</v>
      </c>
    </row>
    <row r="676" spans="1:7" x14ac:dyDescent="0.25">
      <c r="A676" s="3">
        <v>650</v>
      </c>
      <c r="B676" s="3">
        <v>-8.635774007124673E-3</v>
      </c>
      <c r="C676" s="3">
        <v>3.4292244491091715E-2</v>
      </c>
      <c r="D676" s="3">
        <v>1.8239453401635475</v>
      </c>
      <c r="F676" s="3">
        <v>92.918454935622321</v>
      </c>
      <c r="G676" s="3">
        <v>1.8634722729818361E-2</v>
      </c>
    </row>
    <row r="677" spans="1:7" x14ac:dyDescent="0.25">
      <c r="A677" s="3">
        <v>651</v>
      </c>
      <c r="B677" s="3">
        <v>0</v>
      </c>
      <c r="C677" s="3">
        <v>0</v>
      </c>
      <c r="D677" s="3">
        <v>0</v>
      </c>
      <c r="F677" s="3">
        <v>93.0615164520744</v>
      </c>
      <c r="G677" s="3">
        <v>1.9496259239631556E-2</v>
      </c>
    </row>
    <row r="678" spans="1:7" x14ac:dyDescent="0.25">
      <c r="A678" s="3">
        <v>652</v>
      </c>
      <c r="B678" s="3">
        <v>-8.6368774361962053E-3</v>
      </c>
      <c r="C678" s="3">
        <v>-4.3854152435448823E-3</v>
      </c>
      <c r="D678" s="3">
        <v>-0.23325267321664403</v>
      </c>
      <c r="F678" s="3">
        <v>93.204577968526465</v>
      </c>
      <c r="G678" s="3">
        <v>1.9686004727344636E-2</v>
      </c>
    </row>
    <row r="679" spans="1:7" x14ac:dyDescent="0.25">
      <c r="A679" s="3">
        <v>653</v>
      </c>
      <c r="B679" s="3">
        <v>-7.8816534535312739E-3</v>
      </c>
      <c r="C679" s="3">
        <v>-2.5483406944770467E-2</v>
      </c>
      <c r="D679" s="3">
        <v>-1.3554184638010478</v>
      </c>
      <c r="F679" s="3">
        <v>93.347639484978544</v>
      </c>
      <c r="G679" s="3">
        <v>1.9894799057563639E-2</v>
      </c>
    </row>
    <row r="680" spans="1:7" x14ac:dyDescent="0.25">
      <c r="A680" s="3">
        <v>654</v>
      </c>
      <c r="B680" s="3">
        <v>-9.5278592550030062E-3</v>
      </c>
      <c r="C680" s="3">
        <v>3.3491808992663873E-2</v>
      </c>
      <c r="D680" s="3">
        <v>1.7813715565245616</v>
      </c>
      <c r="F680" s="3">
        <v>93.490701001430622</v>
      </c>
      <c r="G680" s="3">
        <v>2.0253461204415599E-2</v>
      </c>
    </row>
    <row r="681" spans="1:7" x14ac:dyDescent="0.25">
      <c r="A681" s="3">
        <v>655</v>
      </c>
      <c r="B681" s="3">
        <v>-8.2270179825032173E-3</v>
      </c>
      <c r="C681" s="3">
        <v>1.6616288511050549E-2</v>
      </c>
      <c r="D681" s="3">
        <v>0.88379172755568125</v>
      </c>
      <c r="F681" s="3">
        <v>93.633762517882687</v>
      </c>
      <c r="G681" s="3">
        <v>2.055346227226916E-2</v>
      </c>
    </row>
    <row r="682" spans="1:7" x14ac:dyDescent="0.25">
      <c r="A682" s="3">
        <v>656</v>
      </c>
      <c r="B682" s="3">
        <v>-1.0073786899498399E-2</v>
      </c>
      <c r="C682" s="3">
        <v>-1.7066850187150845E-2</v>
      </c>
      <c r="D682" s="3">
        <v>-0.90775632601737999</v>
      </c>
      <c r="F682" s="3">
        <v>93.776824034334766</v>
      </c>
      <c r="G682" s="3">
        <v>2.0681774489423748E-2</v>
      </c>
    </row>
    <row r="683" spans="1:7" x14ac:dyDescent="0.25">
      <c r="A683" s="3">
        <v>657</v>
      </c>
      <c r="B683" s="3">
        <v>-8.3082733030803661E-3</v>
      </c>
      <c r="C683" s="3">
        <v>-2.1216762952461273E-3</v>
      </c>
      <c r="D683" s="3">
        <v>-0.11284830285911783</v>
      </c>
      <c r="F683" s="3">
        <v>93.919885550786844</v>
      </c>
      <c r="G683" s="3">
        <v>2.0787962247222437E-2</v>
      </c>
    </row>
    <row r="684" spans="1:7" x14ac:dyDescent="0.25">
      <c r="A684" s="3">
        <v>658</v>
      </c>
      <c r="B684" s="3">
        <v>0</v>
      </c>
      <c r="C684" s="3">
        <v>0</v>
      </c>
      <c r="D684" s="3">
        <v>0</v>
      </c>
      <c r="F684" s="3">
        <v>94.062947067238923</v>
      </c>
      <c r="G684" s="3">
        <v>2.1203587982823478E-2</v>
      </c>
    </row>
    <row r="685" spans="1:7" x14ac:dyDescent="0.25">
      <c r="A685" s="3">
        <v>659</v>
      </c>
      <c r="B685" s="3">
        <v>-4.0575713004972029E-3</v>
      </c>
      <c r="C685" s="3">
        <v>-1.0161153889449175E-2</v>
      </c>
      <c r="D685" s="3">
        <v>-0.54045425029440841</v>
      </c>
      <c r="F685" s="3">
        <v>94.206008583690988</v>
      </c>
      <c r="G685" s="3">
        <v>2.1312744816803193E-2</v>
      </c>
    </row>
    <row r="686" spans="1:7" x14ac:dyDescent="0.25">
      <c r="A686" s="3">
        <v>660</v>
      </c>
      <c r="B686" s="3">
        <v>-6.1786354477712264E-3</v>
      </c>
      <c r="C686" s="3">
        <v>1.1905952528649361E-2</v>
      </c>
      <c r="D686" s="3">
        <v>0.63325708063465025</v>
      </c>
      <c r="F686" s="3">
        <v>94.349070100143066</v>
      </c>
      <c r="G686" s="3">
        <v>2.1604786985745847E-2</v>
      </c>
    </row>
    <row r="687" spans="1:7" x14ac:dyDescent="0.25">
      <c r="A687" s="3">
        <v>661</v>
      </c>
      <c r="B687" s="3">
        <v>-5.8940592667781795E-3</v>
      </c>
      <c r="C687" s="3">
        <v>-1.4720231912162828E-2</v>
      </c>
      <c r="D687" s="3">
        <v>-0.78294374721639537</v>
      </c>
      <c r="F687" s="3">
        <v>94.492131616595145</v>
      </c>
      <c r="G687" s="3">
        <v>2.1979397978952774E-2</v>
      </c>
    </row>
    <row r="688" spans="1:7" x14ac:dyDescent="0.25">
      <c r="A688" s="3">
        <v>662</v>
      </c>
      <c r="B688" s="3">
        <v>-5.1918602408512413E-3</v>
      </c>
      <c r="C688" s="3">
        <v>-1.8384904457681896E-3</v>
      </c>
      <c r="D688" s="3">
        <v>-9.7786135940014063E-2</v>
      </c>
      <c r="F688" s="3">
        <v>94.63519313304721</v>
      </c>
      <c r="G688" s="3">
        <v>2.2065180423545532E-2</v>
      </c>
    </row>
    <row r="689" spans="1:7" x14ac:dyDescent="0.25">
      <c r="A689" s="3">
        <v>663</v>
      </c>
      <c r="B689" s="3">
        <v>-4.9114862113676157E-3</v>
      </c>
      <c r="C689" s="3">
        <v>5.8664769508294879E-3</v>
      </c>
      <c r="D689" s="3">
        <v>0.31202779101910155</v>
      </c>
      <c r="F689" s="3">
        <v>94.778254649499289</v>
      </c>
      <c r="G689" s="3">
        <v>2.2430748560159329E-2</v>
      </c>
    </row>
    <row r="690" spans="1:7" x14ac:dyDescent="0.25">
      <c r="A690" s="3">
        <v>664</v>
      </c>
      <c r="B690" s="3">
        <v>-5.8379530911152507E-3</v>
      </c>
      <c r="C690" s="3">
        <v>-4.3830576674707161E-2</v>
      </c>
      <c r="D690" s="3">
        <v>-2.3312727781140383</v>
      </c>
      <c r="F690" s="3">
        <v>94.921316165951367</v>
      </c>
      <c r="G690" s="3">
        <v>2.2678667210990679E-2</v>
      </c>
    </row>
    <row r="691" spans="1:7" x14ac:dyDescent="0.25">
      <c r="A691" s="3">
        <v>665</v>
      </c>
      <c r="B691" s="3">
        <v>0</v>
      </c>
      <c r="C691" s="3">
        <v>0</v>
      </c>
      <c r="D691" s="3">
        <v>0</v>
      </c>
      <c r="F691" s="3">
        <v>95.064377682403432</v>
      </c>
      <c r="G691" s="3">
        <v>2.2682560406345569E-2</v>
      </c>
    </row>
    <row r="692" spans="1:7" x14ac:dyDescent="0.25">
      <c r="A692" s="3">
        <v>666</v>
      </c>
      <c r="B692" s="3">
        <v>-4.6229390456475018E-3</v>
      </c>
      <c r="C692" s="3">
        <v>-2.4860427084423299E-2</v>
      </c>
      <c r="D692" s="3">
        <v>-1.3222832394913315</v>
      </c>
      <c r="F692" s="3">
        <v>95.207439198855511</v>
      </c>
      <c r="G692" s="3">
        <v>2.3164933316113412E-2</v>
      </c>
    </row>
    <row r="693" spans="1:7" x14ac:dyDescent="0.25">
      <c r="A693" s="3">
        <v>667</v>
      </c>
      <c r="B693" s="3">
        <v>-6.7578440191507138E-3</v>
      </c>
      <c r="C693" s="3">
        <v>2.4554417984139872E-2</v>
      </c>
      <c r="D693" s="3">
        <v>1.3060071432254663</v>
      </c>
      <c r="F693" s="3">
        <v>95.350500715307589</v>
      </c>
      <c r="G693" s="3">
        <v>2.3421034328391772E-2</v>
      </c>
    </row>
    <row r="694" spans="1:7" x14ac:dyDescent="0.25">
      <c r="A694" s="3">
        <v>668</v>
      </c>
      <c r="B694" s="3">
        <v>-5.63891249735701E-3</v>
      </c>
      <c r="C694" s="3">
        <v>1.5416417686033808E-2</v>
      </c>
      <c r="D694" s="3">
        <v>0.81997266780717182</v>
      </c>
      <c r="F694" s="3">
        <v>95.493562231759654</v>
      </c>
      <c r="G694" s="3">
        <v>2.3623020686413081E-2</v>
      </c>
    </row>
    <row r="695" spans="1:7" x14ac:dyDescent="0.25">
      <c r="A695" s="3">
        <v>669</v>
      </c>
      <c r="B695" s="3">
        <v>-6.3341920622143133E-3</v>
      </c>
      <c r="C695" s="3">
        <v>3.2856872505895286E-2</v>
      </c>
      <c r="D695" s="3">
        <v>1.7476003798772521</v>
      </c>
      <c r="F695" s="3">
        <v>95.636623748211733</v>
      </c>
      <c r="G695" s="3">
        <v>2.3963949737660868E-2</v>
      </c>
    </row>
    <row r="696" spans="1:7" x14ac:dyDescent="0.25">
      <c r="A696" s="3">
        <v>670</v>
      </c>
      <c r="B696" s="3">
        <v>-3.9375606029630698E-3</v>
      </c>
      <c r="C696" s="3">
        <v>-1.3158175430176404E-2</v>
      </c>
      <c r="D696" s="3">
        <v>-0.69986065704037814</v>
      </c>
      <c r="F696" s="3">
        <v>95.779685264663811</v>
      </c>
      <c r="G696" s="3">
        <v>2.4113287063258233E-2</v>
      </c>
    </row>
    <row r="697" spans="1:7" x14ac:dyDescent="0.25">
      <c r="A697" s="3">
        <v>671</v>
      </c>
      <c r="B697" s="3">
        <v>-5.6778573687705225E-3</v>
      </c>
      <c r="C697" s="3">
        <v>-3.2802606469702428E-2</v>
      </c>
      <c r="D697" s="3">
        <v>-1.7447140630055518</v>
      </c>
      <c r="F697" s="3">
        <v>95.92274678111589</v>
      </c>
      <c r="G697" s="3">
        <v>2.4369103311780251E-2</v>
      </c>
    </row>
    <row r="698" spans="1:7" x14ac:dyDescent="0.25">
      <c r="A698" s="3">
        <v>672</v>
      </c>
      <c r="B698" s="3">
        <v>0</v>
      </c>
      <c r="C698" s="3">
        <v>0</v>
      </c>
      <c r="D698" s="3">
        <v>0</v>
      </c>
      <c r="F698" s="3">
        <v>96.065808297567955</v>
      </c>
      <c r="G698" s="3">
        <v>2.5656470483967041E-2</v>
      </c>
    </row>
    <row r="699" spans="1:7" x14ac:dyDescent="0.25">
      <c r="A699" s="3">
        <v>673</v>
      </c>
      <c r="B699" s="3">
        <v>-1.1141929032247318E-2</v>
      </c>
      <c r="C699" s="3">
        <v>-8.7378936073542572E-3</v>
      </c>
      <c r="D699" s="3">
        <v>-0.46475349060685733</v>
      </c>
      <c r="F699" s="3">
        <v>96.208869814020034</v>
      </c>
      <c r="G699" s="3">
        <v>2.5684173578465495E-2</v>
      </c>
    </row>
    <row r="700" spans="1:7" x14ac:dyDescent="0.25">
      <c r="A700" s="3">
        <v>674</v>
      </c>
      <c r="B700" s="3">
        <v>-8.4731159112565839E-3</v>
      </c>
      <c r="C700" s="3">
        <v>2.0774213122789341E-2</v>
      </c>
      <c r="D700" s="3">
        <v>1.1049445664228599</v>
      </c>
      <c r="F700" s="3">
        <v>96.351931330472112</v>
      </c>
      <c r="G700" s="3">
        <v>2.5973846012310276E-2</v>
      </c>
    </row>
    <row r="701" spans="1:7" x14ac:dyDescent="0.25">
      <c r="A701" s="3">
        <v>675</v>
      </c>
      <c r="B701" s="3">
        <v>-9.9006030154066508E-3</v>
      </c>
      <c r="C701" s="3">
        <v>-1.23906622767234E-2</v>
      </c>
      <c r="D701" s="3">
        <v>-0.65903795614897109</v>
      </c>
      <c r="F701" s="3">
        <v>96.494992846924177</v>
      </c>
      <c r="G701" s="3">
        <v>2.6187471547051418E-2</v>
      </c>
    </row>
    <row r="702" spans="1:7" x14ac:dyDescent="0.25">
      <c r="A702" s="3">
        <v>676</v>
      </c>
      <c r="B702" s="3">
        <v>-1.1772235481191849E-2</v>
      </c>
      <c r="C702" s="3">
        <v>1.5921589769163275E-2</v>
      </c>
      <c r="D702" s="3">
        <v>0.84684189963141299</v>
      </c>
      <c r="F702" s="3">
        <v>96.638054363376256</v>
      </c>
      <c r="G702" s="3">
        <v>2.652268044368097E-2</v>
      </c>
    </row>
    <row r="703" spans="1:7" x14ac:dyDescent="0.25">
      <c r="A703" s="3">
        <v>677</v>
      </c>
      <c r="B703" s="3">
        <v>-8.2636733359006398E-3</v>
      </c>
      <c r="C703" s="3">
        <v>2.8517134540316239E-2</v>
      </c>
      <c r="D703" s="3">
        <v>1.5167772022953656</v>
      </c>
      <c r="F703" s="3">
        <v>96.781115879828334</v>
      </c>
      <c r="G703" s="3">
        <v>2.6887838282236814E-2</v>
      </c>
    </row>
    <row r="704" spans="1:7" x14ac:dyDescent="0.25">
      <c r="A704" s="3">
        <v>678</v>
      </c>
      <c r="B704" s="3">
        <v>-9.9104566985111896E-3</v>
      </c>
      <c r="C704" s="3">
        <v>-5.8323515722687302E-3</v>
      </c>
      <c r="D704" s="3">
        <v>-0.31021272098997643</v>
      </c>
      <c r="F704" s="3">
        <v>96.924177396280399</v>
      </c>
      <c r="G704" s="3">
        <v>2.7487292073668044E-2</v>
      </c>
    </row>
    <row r="705" spans="1:7" x14ac:dyDescent="0.25">
      <c r="A705" s="3">
        <v>679</v>
      </c>
      <c r="B705" s="3">
        <v>0</v>
      </c>
      <c r="C705" s="3">
        <v>0</v>
      </c>
      <c r="D705" s="3">
        <v>0</v>
      </c>
      <c r="F705" s="3">
        <v>97.067238912732478</v>
      </c>
      <c r="G705" s="3">
        <v>2.7504644041170308E-2</v>
      </c>
    </row>
    <row r="706" spans="1:7" x14ac:dyDescent="0.25">
      <c r="A706" s="3">
        <v>680</v>
      </c>
      <c r="B706" s="3">
        <v>-1.0100701531658677E-2</v>
      </c>
      <c r="C706" s="3">
        <v>-6.3604467004398594E-3</v>
      </c>
      <c r="D706" s="3">
        <v>-0.33830119004428466</v>
      </c>
      <c r="F706" s="3">
        <v>97.210300429184556</v>
      </c>
      <c r="G706" s="3">
        <v>2.8277761623771415E-2</v>
      </c>
    </row>
    <row r="707" spans="1:7" x14ac:dyDescent="0.25">
      <c r="A707" s="3">
        <v>681</v>
      </c>
      <c r="B707" s="3">
        <v>-9.626670547591247E-3</v>
      </c>
      <c r="C707" s="3">
        <v>1.3739988563807004E-2</v>
      </c>
      <c r="D707" s="3">
        <v>0.73080629415687415</v>
      </c>
      <c r="F707" s="3">
        <v>97.353361945636621</v>
      </c>
      <c r="G707" s="3">
        <v>2.8858457980007021E-2</v>
      </c>
    </row>
    <row r="708" spans="1:7" x14ac:dyDescent="0.25">
      <c r="A708" s="3">
        <v>682</v>
      </c>
      <c r="B708" s="3">
        <v>-9.0024051262994741E-3</v>
      </c>
      <c r="C708" s="3">
        <v>-1.9660860974703924E-2</v>
      </c>
      <c r="D708" s="3">
        <v>-1.0457272858803455</v>
      </c>
      <c r="F708" s="3">
        <v>97.4964234620887</v>
      </c>
      <c r="G708" s="3">
        <v>2.8989976903296532E-2</v>
      </c>
    </row>
    <row r="709" spans="1:7" x14ac:dyDescent="0.25">
      <c r="A709" s="3">
        <v>683</v>
      </c>
      <c r="B709" s="3">
        <v>-9.8141483453200729E-3</v>
      </c>
      <c r="C709" s="3">
        <v>8.0758895786090228E-3</v>
      </c>
      <c r="D709" s="3">
        <v>0.42954263808558146</v>
      </c>
      <c r="F709" s="3">
        <v>97.639484978540779</v>
      </c>
      <c r="G709" s="3">
        <v>2.9206747926757565E-2</v>
      </c>
    </row>
    <row r="710" spans="1:7" x14ac:dyDescent="0.25">
      <c r="A710" s="3">
        <v>684</v>
      </c>
      <c r="B710" s="3">
        <v>-9.5356615607878267E-3</v>
      </c>
      <c r="C710" s="3">
        <v>-8.7150507697752663E-3</v>
      </c>
      <c r="D710" s="3">
        <v>-0.46353851947339486</v>
      </c>
      <c r="F710" s="3">
        <v>97.782546494992857</v>
      </c>
      <c r="G710" s="3">
        <v>2.9706690202294501E-2</v>
      </c>
    </row>
    <row r="711" spans="1:7" x14ac:dyDescent="0.25">
      <c r="A711" s="3">
        <v>685</v>
      </c>
      <c r="B711" s="3">
        <v>-9.7358582328795993E-3</v>
      </c>
      <c r="C711" s="3">
        <v>8.7134823436120275E-3</v>
      </c>
      <c r="D711" s="3">
        <v>0.4634550975908589</v>
      </c>
      <c r="F711" s="3">
        <v>97.925608011444922</v>
      </c>
      <c r="G711" s="3">
        <v>3.0120444689458618E-2</v>
      </c>
    </row>
    <row r="712" spans="1:7" x14ac:dyDescent="0.25">
      <c r="A712" s="3">
        <v>686</v>
      </c>
      <c r="B712" s="3">
        <v>0</v>
      </c>
      <c r="C712" s="3">
        <v>0</v>
      </c>
      <c r="D712" s="3">
        <v>0</v>
      </c>
      <c r="F712" s="3">
        <v>98.068669527897001</v>
      </c>
      <c r="G712" s="3">
        <v>3.0630160091404471E-2</v>
      </c>
    </row>
    <row r="713" spans="1:7" x14ac:dyDescent="0.25">
      <c r="A713" s="3">
        <v>687</v>
      </c>
      <c r="B713" s="3">
        <v>-9.2011381973958334E-3</v>
      </c>
      <c r="C713" s="3">
        <v>7.7342586195889079E-3</v>
      </c>
      <c r="D713" s="3">
        <v>0.4113718765910338</v>
      </c>
      <c r="F713" s="3">
        <v>98.211731044349079</v>
      </c>
      <c r="G713" s="3">
        <v>3.086977732601421E-2</v>
      </c>
    </row>
    <row r="714" spans="1:7" x14ac:dyDescent="0.25">
      <c r="A714" s="3">
        <v>688</v>
      </c>
      <c r="B714" s="3">
        <v>-8.4973074810855385E-3</v>
      </c>
      <c r="C714" s="3">
        <v>2.5432601012192737E-3</v>
      </c>
      <c r="D714" s="3">
        <v>0.13527161838729468</v>
      </c>
      <c r="F714" s="3">
        <v>98.354792560801144</v>
      </c>
      <c r="G714" s="3">
        <v>3.1071221073863228E-2</v>
      </c>
    </row>
    <row r="715" spans="1:7" x14ac:dyDescent="0.25">
      <c r="A715" s="3">
        <v>689</v>
      </c>
      <c r="B715" s="3">
        <v>-1.0405384256566527E-2</v>
      </c>
      <c r="C715" s="3">
        <v>1.4371454090224438E-2</v>
      </c>
      <c r="D715" s="3">
        <v>0.76439285640951993</v>
      </c>
      <c r="F715" s="3">
        <v>98.497854077253223</v>
      </c>
      <c r="G715" s="3">
        <v>3.1411401102091667E-2</v>
      </c>
    </row>
    <row r="716" spans="1:7" x14ac:dyDescent="0.25">
      <c r="A716" s="3">
        <v>690</v>
      </c>
      <c r="B716" s="3">
        <v>-9.14162662953567E-3</v>
      </c>
      <c r="C716" s="3">
        <v>-3.9874948789438217E-3</v>
      </c>
      <c r="D716" s="3">
        <v>-0.21208797532237741</v>
      </c>
      <c r="F716" s="3">
        <v>98.640915593705301</v>
      </c>
      <c r="G716" s="3">
        <v>3.6087660338712232E-2</v>
      </c>
    </row>
    <row r="717" spans="1:7" x14ac:dyDescent="0.25">
      <c r="A717" s="3">
        <v>691</v>
      </c>
      <c r="B717" s="3">
        <v>-1.0631240968441435E-2</v>
      </c>
      <c r="C717" s="3">
        <v>1.8164197109011796E-3</v>
      </c>
      <c r="D717" s="3">
        <v>9.661223161814543E-2</v>
      </c>
      <c r="F717" s="3">
        <v>98.783977110157366</v>
      </c>
      <c r="G717" s="3">
        <v>3.6376835015567134E-2</v>
      </c>
    </row>
    <row r="718" spans="1:7" x14ac:dyDescent="0.25">
      <c r="A718" s="3">
        <v>692</v>
      </c>
      <c r="B718" s="3">
        <v>-1.154501639520372E-2</v>
      </c>
      <c r="C718" s="3">
        <v>2.2355492428523693E-2</v>
      </c>
      <c r="D718" s="3">
        <v>1.1890500854401542</v>
      </c>
      <c r="F718" s="3">
        <v>98.927038626609445</v>
      </c>
      <c r="G718" s="3">
        <v>3.9712071232679447E-2</v>
      </c>
    </row>
    <row r="719" spans="1:7" x14ac:dyDescent="0.25">
      <c r="A719" s="3">
        <v>693</v>
      </c>
      <c r="B719" s="3">
        <v>0</v>
      </c>
      <c r="C719" s="3">
        <v>0</v>
      </c>
      <c r="D719" s="3">
        <v>0</v>
      </c>
      <c r="F719" s="3">
        <v>99.070100143061524</v>
      </c>
      <c r="G719" s="3">
        <v>4.0618662198668623E-2</v>
      </c>
    </row>
    <row r="720" spans="1:7" x14ac:dyDescent="0.25">
      <c r="A720" s="3">
        <v>694</v>
      </c>
      <c r="B720" s="3">
        <v>-8.7525942854615093E-3</v>
      </c>
      <c r="C720" s="3">
        <v>4.8032160740826522E-3</v>
      </c>
      <c r="D720" s="3">
        <v>0.25547477880596425</v>
      </c>
      <c r="F720" s="3">
        <v>99.213161659513588</v>
      </c>
      <c r="G720" s="3">
        <v>4.3166143467025055E-2</v>
      </c>
    </row>
    <row r="721" spans="1:7" x14ac:dyDescent="0.25">
      <c r="A721" s="3">
        <v>695</v>
      </c>
      <c r="B721" s="3">
        <v>-8.1783883661305356E-3</v>
      </c>
      <c r="C721" s="3">
        <v>2.645437306836515E-4</v>
      </c>
      <c r="D721" s="3">
        <v>1.4070624772760843E-2</v>
      </c>
      <c r="F721" s="3">
        <v>99.356223175965667</v>
      </c>
      <c r="G721" s="3">
        <v>4.4101744364177083E-2</v>
      </c>
    </row>
    <row r="722" spans="1:7" x14ac:dyDescent="0.25">
      <c r="A722" s="3">
        <v>696</v>
      </c>
      <c r="B722" s="3">
        <v>-1.068454808446667E-2</v>
      </c>
      <c r="C722" s="3">
        <v>5.6055147739953034E-3</v>
      </c>
      <c r="D722" s="3">
        <v>0.29814766291843742</v>
      </c>
      <c r="F722" s="3">
        <v>99.499284692417746</v>
      </c>
      <c r="G722" s="3">
        <v>4.8598402245018227E-2</v>
      </c>
    </row>
    <row r="723" spans="1:7" x14ac:dyDescent="0.25">
      <c r="A723" s="3">
        <v>697</v>
      </c>
      <c r="B723" s="3">
        <v>-8.121493495932117E-3</v>
      </c>
      <c r="C723" s="3">
        <v>-1.2377309160532656E-3</v>
      </c>
      <c r="D723" s="3">
        <v>-6.5832772692909325E-2</v>
      </c>
      <c r="F723" s="3">
        <v>99.642346208869824</v>
      </c>
      <c r="G723" s="3">
        <v>5.2165219768952095E-2</v>
      </c>
    </row>
    <row r="724" spans="1:7" x14ac:dyDescent="0.25">
      <c r="A724" s="3">
        <v>698</v>
      </c>
      <c r="B724" s="3">
        <v>-8.7834572370207673E-3</v>
      </c>
      <c r="C724" s="3">
        <v>1.724798426236588E-2</v>
      </c>
      <c r="D724" s="3">
        <v>0.91739053507357404</v>
      </c>
      <c r="F724" s="3">
        <v>99.785407725321889</v>
      </c>
      <c r="G724" s="3">
        <v>5.4325855085871635E-2</v>
      </c>
    </row>
    <row r="725" spans="1:7" ht="15.75" thickBot="1" x14ac:dyDescent="0.3">
      <c r="A725" s="4">
        <v>699</v>
      </c>
      <c r="B725" s="4">
        <v>-7.633341154096104E-3</v>
      </c>
      <c r="C725" s="4">
        <v>-7.329121315535099E-4</v>
      </c>
      <c r="D725" s="4">
        <v>-3.8982332213443278E-2</v>
      </c>
      <c r="F725" s="4">
        <v>99.928469241773968</v>
      </c>
      <c r="G725" s="4">
        <v>5.5091078474970308E-2</v>
      </c>
    </row>
  </sheetData>
  <sortState ref="G27:G725">
    <sortCondition ref="G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1" sqref="D11"/>
    </sheetView>
  </sheetViews>
  <sheetFormatPr defaultRowHeight="15" x14ac:dyDescent="0.25"/>
  <sheetData>
    <row r="1" spans="1:6" x14ac:dyDescent="0.25">
      <c r="A1" s="5"/>
      <c r="B1" s="5" t="s">
        <v>176</v>
      </c>
      <c r="C1" s="5" t="s">
        <v>177</v>
      </c>
      <c r="D1" s="5" t="s">
        <v>178</v>
      </c>
      <c r="E1" s="5" t="s">
        <v>122</v>
      </c>
      <c r="F1" s="5" t="s">
        <v>121</v>
      </c>
    </row>
    <row r="2" spans="1:6" x14ac:dyDescent="0.25">
      <c r="A2" s="3" t="s">
        <v>176</v>
      </c>
      <c r="B2" s="3">
        <v>1</v>
      </c>
      <c r="C2" s="3"/>
      <c r="D2" s="3"/>
      <c r="E2" s="3"/>
      <c r="F2" s="3"/>
    </row>
    <row r="3" spans="1:6" x14ac:dyDescent="0.25">
      <c r="A3" s="3" t="s">
        <v>177</v>
      </c>
      <c r="B3" s="3">
        <v>4.3578617021723135E-3</v>
      </c>
      <c r="C3" s="3">
        <v>1</v>
      </c>
      <c r="D3" s="3"/>
      <c r="E3" s="3"/>
      <c r="F3" s="3"/>
    </row>
    <row r="4" spans="1:6" x14ac:dyDescent="0.25">
      <c r="A4" s="3" t="s">
        <v>178</v>
      </c>
      <c r="B4" s="3">
        <v>9.2294139444673004E-2</v>
      </c>
      <c r="C4" s="3">
        <v>5.5119915451910202E-2</v>
      </c>
      <c r="D4" s="3">
        <v>1</v>
      </c>
      <c r="E4" s="3"/>
      <c r="F4" s="3"/>
    </row>
    <row r="5" spans="1:6" x14ac:dyDescent="0.25">
      <c r="A5" s="3" t="s">
        <v>122</v>
      </c>
      <c r="B5" s="3">
        <v>-3.5554455236536366E-2</v>
      </c>
      <c r="C5" s="3">
        <v>4.6501273479512828E-2</v>
      </c>
      <c r="D5" s="3">
        <v>0.68049993636922856</v>
      </c>
      <c r="E5" s="3">
        <v>1</v>
      </c>
      <c r="F5" s="3"/>
    </row>
    <row r="6" spans="1:6" ht="15.75" thickBot="1" x14ac:dyDescent="0.3">
      <c r="A6" s="4" t="s">
        <v>121</v>
      </c>
      <c r="B6" s="4">
        <v>-8.2674918136685094E-2</v>
      </c>
      <c r="C6" s="4">
        <v>2.6552439822661682E-2</v>
      </c>
      <c r="D6" s="4">
        <v>-7.6532240033473586E-2</v>
      </c>
      <c r="E6" s="4">
        <v>2.2325282530418235E-2</v>
      </c>
      <c r="F6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0" sqref="C20"/>
    </sheetView>
  </sheetViews>
  <sheetFormatPr defaultRowHeight="15" x14ac:dyDescent="0.25"/>
  <cols>
    <col min="1" max="1" width="29.42578125" customWidth="1"/>
  </cols>
  <sheetData>
    <row r="1" spans="1:7" x14ac:dyDescent="0.25">
      <c r="A1" t="s">
        <v>179</v>
      </c>
    </row>
    <row r="3" spans="1:7" ht="15.75" thickBot="1" x14ac:dyDescent="0.3">
      <c r="A3" t="s">
        <v>180</v>
      </c>
    </row>
    <row r="4" spans="1:7" x14ac:dyDescent="0.25">
      <c r="A4" s="5" t="s">
        <v>181</v>
      </c>
      <c r="B4" s="5" t="s">
        <v>142</v>
      </c>
      <c r="C4" s="5" t="s">
        <v>141</v>
      </c>
      <c r="D4" s="5" t="s">
        <v>182</v>
      </c>
      <c r="E4" s="5" t="s">
        <v>183</v>
      </c>
    </row>
    <row r="5" spans="1:7" x14ac:dyDescent="0.25">
      <c r="A5" s="3" t="s">
        <v>176</v>
      </c>
      <c r="B5" s="3">
        <v>700</v>
      </c>
      <c r="C5" s="3">
        <v>-71.152447187602732</v>
      </c>
      <c r="D5" s="3">
        <v>-0.10164635312514676</v>
      </c>
      <c r="E5" s="3">
        <v>6.4237331295258606</v>
      </c>
    </row>
    <row r="6" spans="1:7" x14ac:dyDescent="0.25">
      <c r="A6" s="3" t="s">
        <v>177</v>
      </c>
      <c r="B6" s="3">
        <v>700</v>
      </c>
      <c r="C6" s="3">
        <v>1.8985724114696803</v>
      </c>
      <c r="D6" s="3">
        <v>2.7122463020995431E-3</v>
      </c>
      <c r="E6" s="3">
        <v>5.1543999139839737E-2</v>
      </c>
    </row>
    <row r="7" spans="1:7" x14ac:dyDescent="0.25">
      <c r="A7" s="3" t="s">
        <v>178</v>
      </c>
      <c r="B7" s="3">
        <v>700</v>
      </c>
      <c r="C7" s="3">
        <v>-4.0785794204257986</v>
      </c>
      <c r="D7" s="3">
        <v>-5.8265420291797121E-3</v>
      </c>
      <c r="E7" s="3">
        <v>1.4476025110211109E-5</v>
      </c>
    </row>
    <row r="8" spans="1:7" x14ac:dyDescent="0.25">
      <c r="A8" s="3" t="s">
        <v>122</v>
      </c>
      <c r="B8" s="3">
        <v>700</v>
      </c>
      <c r="C8" s="3">
        <v>-1.4803917692973116</v>
      </c>
      <c r="D8" s="3">
        <v>-2.1148453847104451E-3</v>
      </c>
      <c r="E8" s="3">
        <v>4.9740508551793098E-6</v>
      </c>
    </row>
    <row r="9" spans="1:7" ht="15.75" thickBot="1" x14ac:dyDescent="0.3">
      <c r="A9" s="4" t="s">
        <v>121</v>
      </c>
      <c r="B9" s="4">
        <v>700</v>
      </c>
      <c r="C9" s="4">
        <v>-672352.38960823172</v>
      </c>
      <c r="D9" s="4">
        <v>-960.50341372604532</v>
      </c>
      <c r="E9" s="4">
        <v>6819182.8488129862</v>
      </c>
    </row>
    <row r="12" spans="1:7" ht="15.75" thickBot="1" x14ac:dyDescent="0.3">
      <c r="A12" t="s">
        <v>152</v>
      </c>
    </row>
    <row r="13" spans="1:7" x14ac:dyDescent="0.25">
      <c r="A13" s="5" t="s">
        <v>184</v>
      </c>
      <c r="B13" s="5" t="s">
        <v>158</v>
      </c>
      <c r="C13" s="5" t="s">
        <v>157</v>
      </c>
      <c r="D13" s="5" t="s">
        <v>159</v>
      </c>
      <c r="E13" s="5" t="s">
        <v>160</v>
      </c>
      <c r="F13" s="5" t="s">
        <v>164</v>
      </c>
      <c r="G13" s="5" t="s">
        <v>185</v>
      </c>
    </row>
    <row r="14" spans="1:7" x14ac:dyDescent="0.25">
      <c r="A14" s="3" t="s">
        <v>186</v>
      </c>
      <c r="B14" s="3">
        <v>516608674.82418156</v>
      </c>
      <c r="C14" s="3">
        <v>4</v>
      </c>
      <c r="D14" s="3">
        <v>129152168.70604539</v>
      </c>
      <c r="E14" s="3">
        <v>94.697597153830017</v>
      </c>
      <c r="F14" s="3">
        <v>1.384511097324532E-76</v>
      </c>
      <c r="G14" s="3">
        <v>2.3744746033658171</v>
      </c>
    </row>
    <row r="15" spans="1:7" x14ac:dyDescent="0.25">
      <c r="A15" s="3" t="s">
        <v>187</v>
      </c>
      <c r="B15" s="3">
        <v>4766613337.5525932</v>
      </c>
      <c r="C15" s="3">
        <v>3495</v>
      </c>
      <c r="D15" s="3">
        <v>1363837.864821915</v>
      </c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ht="15.75" thickBot="1" x14ac:dyDescent="0.3">
      <c r="A17" s="4" t="s">
        <v>155</v>
      </c>
      <c r="B17" s="4">
        <v>5283222012.3767748</v>
      </c>
      <c r="C17" s="4">
        <v>3499</v>
      </c>
      <c r="D17" s="4"/>
      <c r="E17" s="4"/>
      <c r="F17" s="4"/>
      <c r="G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701"/>
  <sheetViews>
    <sheetView tabSelected="1" workbookViewId="0">
      <pane ySplit="1" topLeftCell="A647" activePane="bottomLeft" state="frozen"/>
      <selection pane="bottomLeft" sqref="A1:XFD1"/>
    </sheetView>
  </sheetViews>
  <sheetFormatPr defaultRowHeight="15" x14ac:dyDescent="0.25"/>
  <cols>
    <col min="9" max="9" width="13.7109375" customWidth="1"/>
    <col min="22" max="22" width="21.140625" customWidth="1"/>
    <col min="23" max="23" width="21.28515625" customWidth="1"/>
  </cols>
  <sheetData>
    <row r="1" spans="1:2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110</v>
      </c>
      <c r="O1" s="2" t="s">
        <v>111</v>
      </c>
      <c r="P1" s="2" t="s">
        <v>112</v>
      </c>
      <c r="Q1" s="2" t="s">
        <v>113</v>
      </c>
      <c r="R1" s="2" t="s">
        <v>114</v>
      </c>
      <c r="S1" s="2" t="s">
        <v>115</v>
      </c>
      <c r="T1" s="2" t="s">
        <v>116</v>
      </c>
      <c r="U1" s="2" t="s">
        <v>10</v>
      </c>
      <c r="V1" s="2" t="s">
        <v>117</v>
      </c>
      <c r="W1" s="2" t="s">
        <v>118</v>
      </c>
      <c r="X1" s="2" t="s">
        <v>119</v>
      </c>
      <c r="Y1" s="2" t="s">
        <v>120</v>
      </c>
      <c r="Z1" s="2" t="s">
        <v>122</v>
      </c>
      <c r="AA1" s="2" t="s">
        <v>121</v>
      </c>
      <c r="AB1" s="2" t="s">
        <v>123</v>
      </c>
    </row>
    <row r="2" spans="1:28" x14ac:dyDescent="0.25">
      <c r="A2" t="s">
        <v>13</v>
      </c>
      <c r="B2" t="s">
        <v>63</v>
      </c>
      <c r="C2" t="s">
        <v>82</v>
      </c>
      <c r="D2" t="s">
        <v>84</v>
      </c>
      <c r="E2">
        <v>2005</v>
      </c>
      <c r="F2">
        <v>1998</v>
      </c>
      <c r="G2" t="s">
        <v>108</v>
      </c>
      <c r="H2">
        <v>53429.21</v>
      </c>
      <c r="I2">
        <v>329494</v>
      </c>
      <c r="J2">
        <v>27231.14</v>
      </c>
      <c r="K2">
        <v>12493.25</v>
      </c>
      <c r="L2">
        <v>5958.69</v>
      </c>
      <c r="M2">
        <v>1214.1099999999999</v>
      </c>
      <c r="N2" t="str">
        <f>IF(COUNTIFS($A:$A,$A2,$F:$F,$F2-1)=0,"",SUMIFS($I:$I,$A:$A,$A2,$F:$F,$F2-1))</f>
        <v/>
      </c>
      <c r="O2">
        <f>H2 - SUMIFS($H:$H,$A:$A,$A2,$F:$F,$F2-1)</f>
        <v>53429.21</v>
      </c>
      <c r="P2">
        <f>J2 - SUMIFS($J:$J,$A:$A,$A2,$F:$F,$F2-1)</f>
        <v>27231.14</v>
      </c>
      <c r="Q2">
        <f>L2 - M2</f>
        <v>4744.58</v>
      </c>
      <c r="R2">
        <f>IFERROR(Q2 / VALUE(N2),0)</f>
        <v>0</v>
      </c>
      <c r="S2">
        <f>IFERROR(1 / VALUE(N2), 0)</f>
        <v>0</v>
      </c>
      <c r="T2">
        <f>IFERROR( (O2 - P2) / VALUE(N2), 0)</f>
        <v>0</v>
      </c>
      <c r="U2">
        <f>IFERROR( K2 / VALUE(N2), 0)</f>
        <v>0</v>
      </c>
      <c r="V2" t="str">
        <f>D2 &amp; "-" &amp; F2</f>
        <v>Insurance-1998</v>
      </c>
      <c r="W2">
        <f>Regression!B18</f>
        <v>-67.062564615467679</v>
      </c>
      <c r="X2">
        <f>Regression!B19</f>
        <v>-2.2848168104515489E-2</v>
      </c>
      <c r="Y2">
        <f>Regression!B20</f>
        <v>-1.5057496760684656E-2</v>
      </c>
      <c r="Z2">
        <f>($W2*$S2) + ($X2*$T2) + ($Y2*$U2)</f>
        <v>0</v>
      </c>
      <c r="AA2">
        <f>$Q2-$Z2</f>
        <v>4744.58</v>
      </c>
      <c r="AB2">
        <f>IF($G2="Post",1,0)</f>
        <v>0</v>
      </c>
    </row>
    <row r="3" spans="1:28" x14ac:dyDescent="0.25">
      <c r="A3" t="s">
        <v>13</v>
      </c>
      <c r="B3" t="s">
        <v>63</v>
      </c>
      <c r="C3" t="s">
        <v>82</v>
      </c>
      <c r="D3" t="s">
        <v>84</v>
      </c>
      <c r="E3">
        <v>2005</v>
      </c>
      <c r="F3">
        <v>1999</v>
      </c>
      <c r="G3" t="s">
        <v>108</v>
      </c>
      <c r="H3">
        <v>54773.81</v>
      </c>
      <c r="I3">
        <v>319538.24</v>
      </c>
      <c r="J3">
        <v>28433.439999999999</v>
      </c>
      <c r="K3">
        <v>14825.42</v>
      </c>
      <c r="L3">
        <v>7143.39</v>
      </c>
      <c r="M3">
        <v>6381.63</v>
      </c>
      <c r="N3">
        <f>IF(COUNTIFS($A:$A,$A3,$F:$F,$F3-1)=0,"",SUMIFS($I:$I,$A:$A,$A3,$F:$F,$F3-1))</f>
        <v>329494</v>
      </c>
      <c r="O3">
        <f>H3 - SUMIFS($H:$H,$A:$A,$A3,$F:$F,$F3-1)</f>
        <v>1344.5999999999985</v>
      </c>
      <c r="P3">
        <f>J3 - SUMIFS($J:$J,$A:$A,$A3,$F:$F,$F3-1)</f>
        <v>1202.2999999999993</v>
      </c>
      <c r="Q3">
        <f t="shared" ref="Q3:Q66" si="0">L3 - M3</f>
        <v>761.76000000000022</v>
      </c>
      <c r="R3">
        <f t="shared" ref="R3:R40" si="1">IFERROR(Q3 / VALUE(N3),0)</f>
        <v>2.3119085628266378E-3</v>
      </c>
      <c r="S3">
        <f t="shared" ref="S3:S66" si="2">IFERROR(1 / VALUE(N3), 0)</f>
        <v>3.0349566304697507E-6</v>
      </c>
      <c r="T3">
        <f t="shared" ref="T3:T66" si="3">IFERROR( (O3 - P3) / VALUE(N3), 0)</f>
        <v>4.3187432851584328E-4</v>
      </c>
      <c r="U3">
        <f t="shared" ref="U3:U66" si="4">IFERROR( K3 / VALUE(N3), 0)</f>
        <v>4.4994506728498848E-2</v>
      </c>
      <c r="V3" t="str">
        <f t="shared" ref="V3:V66" si="5">D3 &amp; "-" &amp; F3</f>
        <v>Insurance-1999</v>
      </c>
      <c r="W3">
        <f>Regression!B19</f>
        <v>-2.2848168104515489E-2</v>
      </c>
      <c r="X3">
        <f>Regression!B20</f>
        <v>-1.5057496760684656E-2</v>
      </c>
      <c r="Y3">
        <f>Regression!B21</f>
        <v>0</v>
      </c>
      <c r="Z3">
        <f t="shared" ref="Z3:Z66" si="6">($W3*$S3) + ($X3*$T3) + ($Y3*$U3)</f>
        <v>-6.5722895019330581E-6</v>
      </c>
      <c r="AA3">
        <f t="shared" ref="AA3:AA66" si="7">$Q3-$Z3</f>
        <v>761.76000657228974</v>
      </c>
      <c r="AB3">
        <f t="shared" ref="AB3:AB66" si="8">IF($G3="Post",1,0)</f>
        <v>0</v>
      </c>
    </row>
    <row r="4" spans="1:28" x14ac:dyDescent="0.25">
      <c r="A4" t="s">
        <v>13</v>
      </c>
      <c r="B4" t="s">
        <v>63</v>
      </c>
      <c r="C4" t="s">
        <v>82</v>
      </c>
      <c r="D4" t="s">
        <v>84</v>
      </c>
      <c r="E4">
        <v>2005</v>
      </c>
      <c r="F4">
        <v>2000</v>
      </c>
      <c r="G4" t="s">
        <v>108</v>
      </c>
      <c r="H4">
        <v>57570.7</v>
      </c>
      <c r="I4">
        <v>339029.97</v>
      </c>
      <c r="J4">
        <v>29913.09</v>
      </c>
      <c r="K4">
        <v>12844.23</v>
      </c>
      <c r="L4">
        <v>5973.56</v>
      </c>
      <c r="M4">
        <v>8131.23</v>
      </c>
      <c r="N4">
        <f>IF(COUNTIFS($A:$A,$A4,$F:$F,$F4-1)=0,"",SUMIFS($I:$I,$A:$A,$A4,$F:$F,$F4-1))</f>
        <v>319538.24</v>
      </c>
      <c r="O4">
        <f>H4 - SUMIFS($H:$H,$A:$A,$A4,$F:$F,$F4-1)</f>
        <v>2796.8899999999994</v>
      </c>
      <c r="P4">
        <f>J4 - SUMIFS($J:$J,$A:$A,$A4,$F:$F,$F4-1)</f>
        <v>1479.6500000000015</v>
      </c>
      <c r="Q4">
        <f t="shared" si="0"/>
        <v>-2157.6699999999992</v>
      </c>
      <c r="R4">
        <f t="shared" si="1"/>
        <v>-6.7524625534646473E-3</v>
      </c>
      <c r="S4">
        <f t="shared" si="2"/>
        <v>3.1295158914313354E-6</v>
      </c>
      <c r="T4">
        <f t="shared" si="3"/>
        <v>4.1223235128290056E-3</v>
      </c>
      <c r="U4">
        <f t="shared" si="4"/>
        <v>4.0196221898199103E-2</v>
      </c>
      <c r="V4" t="str">
        <f t="shared" si="5"/>
        <v>Insurance-2000</v>
      </c>
      <c r="W4">
        <f>Regression!B20</f>
        <v>-1.5057496760684656E-2</v>
      </c>
      <c r="X4">
        <f>Regression!B21</f>
        <v>0</v>
      </c>
      <c r="Y4">
        <f>Regression!B22</f>
        <v>0</v>
      </c>
      <c r="Z4">
        <f t="shared" si="6"/>
        <v>-4.7122675397738485E-8</v>
      </c>
      <c r="AA4">
        <f t="shared" si="7"/>
        <v>-2157.6699999528764</v>
      </c>
      <c r="AB4">
        <f t="shared" si="8"/>
        <v>0</v>
      </c>
    </row>
    <row r="5" spans="1:28" x14ac:dyDescent="0.25">
      <c r="A5" t="s">
        <v>13</v>
      </c>
      <c r="B5" t="s">
        <v>63</v>
      </c>
      <c r="C5" t="s">
        <v>82</v>
      </c>
      <c r="D5" t="s">
        <v>84</v>
      </c>
      <c r="E5">
        <v>2005</v>
      </c>
      <c r="F5">
        <v>2001</v>
      </c>
      <c r="G5" t="s">
        <v>108</v>
      </c>
      <c r="H5">
        <v>56670.13</v>
      </c>
      <c r="I5">
        <v>351260.21</v>
      </c>
      <c r="J5">
        <v>24751.34</v>
      </c>
      <c r="K5">
        <v>14928.47</v>
      </c>
      <c r="L5">
        <v>4845.54</v>
      </c>
      <c r="M5">
        <v>7196.19</v>
      </c>
      <c r="N5">
        <f>IF(COUNTIFS($A:$A,$A5,$F:$F,$F5-1)=0,"",SUMIFS($I:$I,$A:$A,$A5,$F:$F,$F5-1))</f>
        <v>339029.97</v>
      </c>
      <c r="O5">
        <f>H5 - SUMIFS($H:$H,$A:$A,$A5,$F:$F,$F5-1)</f>
        <v>-900.56999999999971</v>
      </c>
      <c r="P5">
        <f>J5 - SUMIFS($J:$J,$A:$A,$A5,$F:$F,$F5-1)</f>
        <v>-5161.75</v>
      </c>
      <c r="Q5">
        <f t="shared" si="0"/>
        <v>-2350.6499999999996</v>
      </c>
      <c r="R5">
        <f t="shared" si="1"/>
        <v>-6.9334578297016039E-3</v>
      </c>
      <c r="S5">
        <f t="shared" si="2"/>
        <v>2.9495917425825219E-6</v>
      </c>
      <c r="T5">
        <f t="shared" si="3"/>
        <v>1.256874134165779E-2</v>
      </c>
      <c r="U5">
        <f t="shared" si="4"/>
        <v>4.4032891841390899E-2</v>
      </c>
      <c r="V5" t="str">
        <f t="shared" si="5"/>
        <v>Insurance-2001</v>
      </c>
      <c r="W5">
        <f>Regression!B21</f>
        <v>0</v>
      </c>
      <c r="X5">
        <f>Regression!B22</f>
        <v>0</v>
      </c>
      <c r="Y5">
        <f>Regression!B23</f>
        <v>0</v>
      </c>
      <c r="Z5">
        <f t="shared" si="6"/>
        <v>0</v>
      </c>
      <c r="AA5">
        <f t="shared" si="7"/>
        <v>-2350.6499999999996</v>
      </c>
      <c r="AB5">
        <f t="shared" si="8"/>
        <v>0</v>
      </c>
    </row>
    <row r="6" spans="1:28" x14ac:dyDescent="0.25">
      <c r="A6" t="s">
        <v>13</v>
      </c>
      <c r="B6" t="s">
        <v>63</v>
      </c>
      <c r="C6" t="s">
        <v>82</v>
      </c>
      <c r="D6" t="s">
        <v>84</v>
      </c>
      <c r="E6">
        <v>2005</v>
      </c>
      <c r="F6">
        <v>2002</v>
      </c>
      <c r="G6" t="s">
        <v>108</v>
      </c>
      <c r="H6">
        <v>57038.7</v>
      </c>
      <c r="I6">
        <v>324621.49</v>
      </c>
      <c r="J6">
        <v>29936.23</v>
      </c>
      <c r="K6">
        <v>12111.26</v>
      </c>
      <c r="L6">
        <v>5358.01</v>
      </c>
      <c r="M6">
        <v>8364.3799999999992</v>
      </c>
      <c r="N6">
        <f>IF(COUNTIFS($A:$A,$A6,$F:$F,$F6-1)=0,"",SUMIFS($I:$I,$A:$A,$A6,$F:$F,$F6-1))</f>
        <v>351260.21</v>
      </c>
      <c r="O6">
        <f>H6 - SUMIFS($H:$H,$A:$A,$A6,$F:$F,$F6-1)</f>
        <v>368.56999999999971</v>
      </c>
      <c r="P6">
        <f>J6 - SUMIFS($J:$J,$A:$A,$A6,$F:$F,$F6-1)</f>
        <v>5184.8899999999994</v>
      </c>
      <c r="Q6">
        <f t="shared" si="0"/>
        <v>-3006.369999999999</v>
      </c>
      <c r="R6">
        <f t="shared" si="1"/>
        <v>-8.5588117139712427E-3</v>
      </c>
      <c r="S6">
        <f t="shared" si="2"/>
        <v>2.8468923365957106E-6</v>
      </c>
      <c r="T6">
        <f t="shared" si="3"/>
        <v>-1.3711544498592651E-2</v>
      </c>
      <c r="U6">
        <f t="shared" si="4"/>
        <v>3.4479453280518164E-2</v>
      </c>
      <c r="V6" t="str">
        <f t="shared" si="5"/>
        <v>Insurance-2002</v>
      </c>
      <c r="W6">
        <f>Regression!B22</f>
        <v>0</v>
      </c>
      <c r="X6">
        <f>Regression!B23</f>
        <v>0</v>
      </c>
      <c r="Y6">
        <f>Regression!B24</f>
        <v>0</v>
      </c>
      <c r="Z6">
        <f t="shared" si="6"/>
        <v>0</v>
      </c>
      <c r="AA6">
        <f t="shared" si="7"/>
        <v>-3006.369999999999</v>
      </c>
      <c r="AB6">
        <f t="shared" si="8"/>
        <v>0</v>
      </c>
    </row>
    <row r="7" spans="1:28" x14ac:dyDescent="0.25">
      <c r="A7" t="s">
        <v>13</v>
      </c>
      <c r="B7" t="s">
        <v>63</v>
      </c>
      <c r="C7" t="s">
        <v>82</v>
      </c>
      <c r="D7" t="s">
        <v>84</v>
      </c>
      <c r="E7">
        <v>2005</v>
      </c>
      <c r="F7">
        <v>2003</v>
      </c>
      <c r="G7" t="s">
        <v>108</v>
      </c>
      <c r="H7">
        <v>58143.43</v>
      </c>
      <c r="I7">
        <v>349259.28</v>
      </c>
      <c r="J7">
        <v>31215.79</v>
      </c>
      <c r="K7">
        <v>14026.67</v>
      </c>
      <c r="L7">
        <v>6368.62</v>
      </c>
      <c r="M7">
        <v>7120.69</v>
      </c>
      <c r="N7">
        <f>IF(COUNTIFS($A:$A,$A7,$F:$F,$F7-1)=0,"",SUMIFS($I:$I,$A:$A,$A7,$F:$F,$F7-1))</f>
        <v>324621.49</v>
      </c>
      <c r="O7">
        <f>H7 - SUMIFS($H:$H,$A:$A,$A7,$F:$F,$F7-1)</f>
        <v>1104.7300000000032</v>
      </c>
      <c r="P7">
        <f>J7 - SUMIFS($J:$J,$A:$A,$A7,$F:$F,$F7-1)</f>
        <v>1279.5600000000013</v>
      </c>
      <c r="Q7">
        <f t="shared" si="0"/>
        <v>-752.06999999999971</v>
      </c>
      <c r="R7">
        <f t="shared" si="1"/>
        <v>-2.3167597437865244E-3</v>
      </c>
      <c r="S7">
        <f t="shared" si="2"/>
        <v>3.080510781957165E-6</v>
      </c>
      <c r="T7">
        <f t="shared" si="3"/>
        <v>-5.3856570000956536E-4</v>
      </c>
      <c r="U7">
        <f t="shared" si="4"/>
        <v>4.3209308169955107E-2</v>
      </c>
      <c r="V7" t="str">
        <f t="shared" si="5"/>
        <v>Insurance-2003</v>
      </c>
      <c r="W7">
        <f>Regression!B23</f>
        <v>0</v>
      </c>
      <c r="X7">
        <f>Regression!B24</f>
        <v>0</v>
      </c>
      <c r="Y7">
        <f>Regression!B25</f>
        <v>0</v>
      </c>
      <c r="Z7">
        <f t="shared" si="6"/>
        <v>0</v>
      </c>
      <c r="AA7">
        <f t="shared" si="7"/>
        <v>-752.06999999999971</v>
      </c>
      <c r="AB7">
        <f t="shared" si="8"/>
        <v>0</v>
      </c>
    </row>
    <row r="8" spans="1:28" x14ac:dyDescent="0.25">
      <c r="A8" t="s">
        <v>13</v>
      </c>
      <c r="B8" t="s">
        <v>63</v>
      </c>
      <c r="C8" t="s">
        <v>82</v>
      </c>
      <c r="D8" t="s">
        <v>84</v>
      </c>
      <c r="E8">
        <v>2005</v>
      </c>
      <c r="F8">
        <v>2004</v>
      </c>
      <c r="G8" t="s">
        <v>108</v>
      </c>
      <c r="H8">
        <v>48368.49</v>
      </c>
      <c r="I8">
        <v>278342.36</v>
      </c>
      <c r="J8">
        <v>27107.35</v>
      </c>
      <c r="K8">
        <v>11103.62</v>
      </c>
      <c r="L8">
        <v>4590.8</v>
      </c>
      <c r="M8">
        <v>5438.5</v>
      </c>
      <c r="N8">
        <f>IF(COUNTIFS($A:$A,$A8,$F:$F,$F8-1)=0,"",SUMIFS($I:$I,$A:$A,$A8,$F:$F,$F8-1))</f>
        <v>349259.28</v>
      </c>
      <c r="O8">
        <f>H8 - SUMIFS($H:$H,$A:$A,$A8,$F:$F,$F8-1)</f>
        <v>-9774.9400000000023</v>
      </c>
      <c r="P8">
        <f>J8 - SUMIFS($J:$J,$A:$A,$A8,$F:$F,$F8-1)</f>
        <v>-4108.4400000000023</v>
      </c>
      <c r="Q8">
        <f t="shared" si="0"/>
        <v>-847.69999999999982</v>
      </c>
      <c r="R8">
        <f t="shared" si="1"/>
        <v>-2.427136653319562E-3</v>
      </c>
      <c r="S8">
        <f t="shared" si="2"/>
        <v>2.8632023750378228E-6</v>
      </c>
      <c r="T8">
        <f t="shared" si="3"/>
        <v>-1.6224336258151822E-2</v>
      </c>
      <c r="U8">
        <f t="shared" si="4"/>
        <v>3.1791911155517473E-2</v>
      </c>
      <c r="V8" t="str">
        <f t="shared" si="5"/>
        <v>Insurance-2004</v>
      </c>
      <c r="W8">
        <f>Regression!B24</f>
        <v>0</v>
      </c>
      <c r="X8">
        <f>Regression!B25</f>
        <v>0</v>
      </c>
      <c r="Y8">
        <v>0</v>
      </c>
      <c r="Z8">
        <v>0</v>
      </c>
      <c r="AA8">
        <f t="shared" si="7"/>
        <v>-847.69999999999982</v>
      </c>
      <c r="AB8">
        <f t="shared" si="8"/>
        <v>0</v>
      </c>
    </row>
    <row r="9" spans="1:28" x14ac:dyDescent="0.25">
      <c r="A9" t="s">
        <v>13</v>
      </c>
      <c r="B9" t="s">
        <v>63</v>
      </c>
      <c r="C9" t="s">
        <v>82</v>
      </c>
      <c r="D9" t="s">
        <v>84</v>
      </c>
      <c r="E9">
        <v>2005</v>
      </c>
      <c r="F9">
        <v>2006</v>
      </c>
      <c r="G9" t="s">
        <v>109</v>
      </c>
      <c r="H9">
        <v>42998.55</v>
      </c>
      <c r="I9">
        <v>263391.68</v>
      </c>
      <c r="J9">
        <v>21355.46</v>
      </c>
      <c r="K9">
        <v>11761.73</v>
      </c>
      <c r="L9">
        <v>3826.91</v>
      </c>
      <c r="M9">
        <v>2950.19</v>
      </c>
      <c r="N9" t="str">
        <f>IF(COUNTIFS($A:$A,$A9,$F:$F,$F9-1)=0,"",SUMIFS($I:$I,$A:$A,$A9,$F:$F,$F9-1))</f>
        <v/>
      </c>
      <c r="O9">
        <f>H9 - SUMIFS($H:$H,$A:$A,$A9,$F:$F,$F9-1)</f>
        <v>42998.55</v>
      </c>
      <c r="P9">
        <f>J9 - SUMIFS($J:$J,$A:$A,$A9,$F:$F,$F9-1)</f>
        <v>21355.46</v>
      </c>
      <c r="Q9">
        <f t="shared" si="0"/>
        <v>876.7199999999998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 t="str">
        <f t="shared" si="5"/>
        <v>Insurance-2006</v>
      </c>
      <c r="W9">
        <f>Regression!B25</f>
        <v>0</v>
      </c>
      <c r="X9">
        <v>6</v>
      </c>
      <c r="Y9">
        <f>Regression!B27</f>
        <v>-8.9090415170694983E-4</v>
      </c>
      <c r="Z9">
        <f t="shared" si="6"/>
        <v>0</v>
      </c>
      <c r="AA9">
        <f t="shared" si="7"/>
        <v>876.7199999999998</v>
      </c>
      <c r="AB9">
        <f t="shared" si="8"/>
        <v>1</v>
      </c>
    </row>
    <row r="10" spans="1:28" x14ac:dyDescent="0.25">
      <c r="A10" t="s">
        <v>13</v>
      </c>
      <c r="B10" t="s">
        <v>63</v>
      </c>
      <c r="C10" t="s">
        <v>82</v>
      </c>
      <c r="D10" t="s">
        <v>84</v>
      </c>
      <c r="E10">
        <v>2005</v>
      </c>
      <c r="F10">
        <v>2007</v>
      </c>
      <c r="G10" t="s">
        <v>109</v>
      </c>
      <c r="H10">
        <v>41896.85</v>
      </c>
      <c r="I10">
        <v>246533.4</v>
      </c>
      <c r="J10">
        <v>20839.77</v>
      </c>
      <c r="K10">
        <v>9753.7800000000007</v>
      </c>
      <c r="L10">
        <v>5540.58</v>
      </c>
      <c r="M10">
        <v>6166.68</v>
      </c>
      <c r="N10">
        <f>IF(COUNTIFS($A:$A,$A10,$F:$F,$F10-1)=0,"",SUMIFS($I:$I,$A:$A,$A10,$F:$F,$F10-1))</f>
        <v>263391.68</v>
      </c>
      <c r="O10">
        <f>H10 - SUMIFS($H:$H,$A:$A,$A10,$F:$F,$F10-1)</f>
        <v>-1101.7000000000044</v>
      </c>
      <c r="P10">
        <f>J10 - SUMIFS($J:$J,$A:$A,$A10,$F:$F,$F10-1)</f>
        <v>-515.68999999999869</v>
      </c>
      <c r="Q10">
        <f t="shared" si="0"/>
        <v>-626.10000000000036</v>
      </c>
      <c r="R10">
        <f t="shared" si="1"/>
        <v>-2.3770682505992609E-3</v>
      </c>
      <c r="S10">
        <f t="shared" si="2"/>
        <v>3.7966271371973484E-6</v>
      </c>
      <c r="T10">
        <f t="shared" si="3"/>
        <v>-2.2248614686690396E-3</v>
      </c>
      <c r="U10">
        <f t="shared" si="4"/>
        <v>3.7031465838252751E-2</v>
      </c>
      <c r="V10" t="str">
        <f t="shared" si="5"/>
        <v>Insurance-2007</v>
      </c>
      <c r="W10">
        <v>0</v>
      </c>
      <c r="X10">
        <f>Regression!B27</f>
        <v>-8.9090415170694983E-4</v>
      </c>
      <c r="Y10">
        <f>Regression!B28</f>
        <v>-9.0931538331045537E-4</v>
      </c>
      <c r="Z10">
        <f t="shared" si="6"/>
        <v>-3.1691143233848771E-5</v>
      </c>
      <c r="AA10">
        <f t="shared" si="7"/>
        <v>-626.09996830885711</v>
      </c>
      <c r="AB10">
        <f t="shared" si="8"/>
        <v>1</v>
      </c>
    </row>
    <row r="11" spans="1:28" x14ac:dyDescent="0.25">
      <c r="A11" t="s">
        <v>13</v>
      </c>
      <c r="B11" t="s">
        <v>63</v>
      </c>
      <c r="C11" t="s">
        <v>82</v>
      </c>
      <c r="D11" t="s">
        <v>84</v>
      </c>
      <c r="E11">
        <v>2005</v>
      </c>
      <c r="F11">
        <v>2008</v>
      </c>
      <c r="G11" t="s">
        <v>109</v>
      </c>
      <c r="H11">
        <v>37950.129999999997</v>
      </c>
      <c r="I11">
        <v>231987.38</v>
      </c>
      <c r="J11">
        <v>17342.29</v>
      </c>
      <c r="K11">
        <v>8677.4599999999991</v>
      </c>
      <c r="L11">
        <v>4695.8900000000003</v>
      </c>
      <c r="M11">
        <v>5798.51</v>
      </c>
      <c r="N11">
        <f>IF(COUNTIFS($A:$A,$A11,$F:$F,$F11-1)=0,"",SUMIFS($I:$I,$A:$A,$A11,$F:$F,$F11-1))</f>
        <v>246533.4</v>
      </c>
      <c r="O11">
        <f>H11 - SUMIFS($H:$H,$A:$A,$A11,$F:$F,$F11-1)</f>
        <v>-3946.7200000000012</v>
      </c>
      <c r="P11">
        <f>J11 - SUMIFS($J:$J,$A:$A,$A11,$F:$F,$F11-1)</f>
        <v>-3497.4799999999996</v>
      </c>
      <c r="Q11">
        <f t="shared" si="0"/>
        <v>-1102.6199999999999</v>
      </c>
      <c r="R11">
        <f t="shared" si="1"/>
        <v>-4.4724974384809518E-3</v>
      </c>
      <c r="S11">
        <f t="shared" si="2"/>
        <v>4.0562455229190045E-6</v>
      </c>
      <c r="T11">
        <f t="shared" si="3"/>
        <v>-1.82222773871614E-3</v>
      </c>
      <c r="U11">
        <f t="shared" si="4"/>
        <v>3.5197908275308741E-2</v>
      </c>
      <c r="V11" t="str">
        <f t="shared" si="5"/>
        <v>Insurance-2008</v>
      </c>
      <c r="W11">
        <f>Regression!B27</f>
        <v>-8.9090415170694983E-4</v>
      </c>
      <c r="X11">
        <f>Regression!B28</f>
        <v>-9.0931538331045537E-4</v>
      </c>
      <c r="Y11">
        <f>Regression!B29</f>
        <v>-1.1480050281278823E-3</v>
      </c>
      <c r="Z11">
        <f t="shared" si="6"/>
        <v>-3.8754009690905537E-5</v>
      </c>
      <c r="AA11">
        <f t="shared" si="7"/>
        <v>-1102.6199612459902</v>
      </c>
      <c r="AB11">
        <f t="shared" si="8"/>
        <v>1</v>
      </c>
    </row>
    <row r="12" spans="1:28" x14ac:dyDescent="0.25">
      <c r="A12" t="s">
        <v>13</v>
      </c>
      <c r="B12" t="s">
        <v>63</v>
      </c>
      <c r="C12" t="s">
        <v>82</v>
      </c>
      <c r="D12" t="s">
        <v>84</v>
      </c>
      <c r="E12">
        <v>2005</v>
      </c>
      <c r="F12">
        <v>2009</v>
      </c>
      <c r="G12" t="s">
        <v>109</v>
      </c>
      <c r="H12">
        <v>36791.19</v>
      </c>
      <c r="I12">
        <v>217034.86</v>
      </c>
      <c r="J12">
        <v>17153.21</v>
      </c>
      <c r="K12">
        <v>9483.76</v>
      </c>
      <c r="L12">
        <v>2912.64</v>
      </c>
      <c r="M12">
        <v>2899.34</v>
      </c>
      <c r="N12">
        <f>IF(COUNTIFS($A:$A,$A12,$F:$F,$F12-1)=0,"",SUMIFS($I:$I,$A:$A,$A12,$F:$F,$F12-1))</f>
        <v>231987.38</v>
      </c>
      <c r="O12">
        <f>H12 - SUMIFS($H:$H,$A:$A,$A12,$F:$F,$F12-1)</f>
        <v>-1158.9399999999951</v>
      </c>
      <c r="P12">
        <f>J12 - SUMIFS($J:$J,$A:$A,$A12,$F:$F,$F12-1)</f>
        <v>-189.08000000000175</v>
      </c>
      <c r="Q12">
        <f t="shared" si="0"/>
        <v>13.299999999999727</v>
      </c>
      <c r="R12">
        <f t="shared" si="1"/>
        <v>5.7330704799544385E-5</v>
      </c>
      <c r="S12">
        <f t="shared" si="2"/>
        <v>4.3105793082365083E-6</v>
      </c>
      <c r="T12">
        <f t="shared" si="3"/>
        <v>-4.180658447886231E-3</v>
      </c>
      <c r="U12">
        <f t="shared" si="4"/>
        <v>4.088049962028107E-2</v>
      </c>
      <c r="V12" t="str">
        <f t="shared" si="5"/>
        <v>Insurance-2009</v>
      </c>
      <c r="W12">
        <f>Regression!B28</f>
        <v>-9.0931538331045537E-4</v>
      </c>
      <c r="X12">
        <f>Regression!B29</f>
        <v>-1.1480050281278823E-3</v>
      </c>
      <c r="Y12">
        <f>Regression!B30</f>
        <v>-3.9681048368142032E-4</v>
      </c>
      <c r="Z12">
        <f t="shared" si="6"/>
        <v>-1.1426313584479108E-5</v>
      </c>
      <c r="AA12">
        <f t="shared" si="7"/>
        <v>13.300011426313311</v>
      </c>
      <c r="AB12">
        <f t="shared" si="8"/>
        <v>1</v>
      </c>
    </row>
    <row r="13" spans="1:28" x14ac:dyDescent="0.25">
      <c r="A13" t="s">
        <v>13</v>
      </c>
      <c r="B13" t="s">
        <v>63</v>
      </c>
      <c r="C13" t="s">
        <v>82</v>
      </c>
      <c r="D13" t="s">
        <v>84</v>
      </c>
      <c r="E13">
        <v>2005</v>
      </c>
      <c r="F13">
        <v>2010</v>
      </c>
      <c r="G13" t="s">
        <v>109</v>
      </c>
      <c r="H13">
        <v>38373.25</v>
      </c>
      <c r="I13">
        <v>240222.6</v>
      </c>
      <c r="J13">
        <v>17383.650000000001</v>
      </c>
      <c r="K13">
        <v>10498.73</v>
      </c>
      <c r="L13">
        <v>3820.75</v>
      </c>
      <c r="M13">
        <v>4478.3</v>
      </c>
      <c r="N13">
        <f>IF(COUNTIFS($A:$A,$A13,$F:$F,$F13-1)=0,"",SUMIFS($I:$I,$A:$A,$A13,$F:$F,$F13-1))</f>
        <v>217034.86</v>
      </c>
      <c r="O13">
        <f>H13 - SUMIFS($H:$H,$A:$A,$A13,$F:$F,$F13-1)</f>
        <v>1582.0599999999977</v>
      </c>
      <c r="P13">
        <f>J13 - SUMIFS($J:$J,$A:$A,$A13,$F:$F,$F13-1)</f>
        <v>230.44000000000233</v>
      </c>
      <c r="Q13">
        <f t="shared" si="0"/>
        <v>-657.55000000000018</v>
      </c>
      <c r="R13">
        <f t="shared" si="1"/>
        <v>-3.0296976255335213E-3</v>
      </c>
      <c r="S13">
        <f t="shared" si="2"/>
        <v>4.6075547494996891E-6</v>
      </c>
      <c r="T13">
        <f t="shared" si="3"/>
        <v>6.2276631505187481E-3</v>
      </c>
      <c r="U13">
        <f t="shared" si="4"/>
        <v>4.8373473275214865E-2</v>
      </c>
      <c r="V13" t="str">
        <f t="shared" si="5"/>
        <v>Insurance-2010</v>
      </c>
      <c r="W13">
        <f>Regression!B29</f>
        <v>-1.1480050281278823E-3</v>
      </c>
      <c r="X13">
        <f>Regression!B30</f>
        <v>-3.9681048368142032E-4</v>
      </c>
      <c r="Y13">
        <f>Regression!B31</f>
        <v>-8.4490573151502679E-4</v>
      </c>
      <c r="Z13">
        <f t="shared" si="6"/>
        <v>-4.3347516346500113E-5</v>
      </c>
      <c r="AA13">
        <f t="shared" si="7"/>
        <v>-657.54995665248384</v>
      </c>
      <c r="AB13">
        <f t="shared" si="8"/>
        <v>1</v>
      </c>
    </row>
    <row r="14" spans="1:28" x14ac:dyDescent="0.25">
      <c r="A14" t="s">
        <v>13</v>
      </c>
      <c r="B14" t="s">
        <v>63</v>
      </c>
      <c r="C14" t="s">
        <v>82</v>
      </c>
      <c r="D14" t="s">
        <v>84</v>
      </c>
      <c r="E14">
        <v>2005</v>
      </c>
      <c r="F14">
        <v>2011</v>
      </c>
      <c r="G14" t="s">
        <v>109</v>
      </c>
      <c r="H14">
        <v>38161.800000000003</v>
      </c>
      <c r="I14">
        <v>232777.09</v>
      </c>
      <c r="J14">
        <v>21001.58</v>
      </c>
      <c r="K14">
        <v>10266.129999999999</v>
      </c>
      <c r="L14">
        <v>3599.6</v>
      </c>
      <c r="M14">
        <v>4069.73</v>
      </c>
      <c r="N14">
        <f>IF(COUNTIFS($A:$A,$A14,$F:$F,$F14-1)=0,"",SUMIFS($I:$I,$A:$A,$A14,$F:$F,$F14-1))</f>
        <v>240222.6</v>
      </c>
      <c r="O14">
        <f>H14 - SUMIFS($H:$H,$A:$A,$A14,$F:$F,$F14-1)</f>
        <v>-211.44999999999709</v>
      </c>
      <c r="P14">
        <f>J14 - SUMIFS($J:$J,$A:$A,$A14,$F:$F,$F14-1)</f>
        <v>3617.9300000000003</v>
      </c>
      <c r="Q14">
        <f t="shared" si="0"/>
        <v>-470.13000000000011</v>
      </c>
      <c r="R14">
        <f t="shared" si="1"/>
        <v>-1.9570598270104481E-3</v>
      </c>
      <c r="S14">
        <f t="shared" si="2"/>
        <v>4.1628056644129239E-6</v>
      </c>
      <c r="T14">
        <f t="shared" si="3"/>
        <v>-1.5940964755189552E-2</v>
      </c>
      <c r="U14">
        <f t="shared" si="4"/>
        <v>4.2735904115599445E-2</v>
      </c>
      <c r="V14" t="str">
        <f t="shared" si="5"/>
        <v>Insurance-2011</v>
      </c>
      <c r="W14">
        <f>Regression!B30</f>
        <v>-3.9681048368142032E-4</v>
      </c>
      <c r="X14">
        <f>Regression!B31</f>
        <v>-8.4490573151502679E-4</v>
      </c>
      <c r="Y14">
        <f>Regression!B32</f>
        <v>-3.0002393131287459E-4</v>
      </c>
      <c r="Z14">
        <f t="shared" si="6"/>
        <v>6.4516668163731683E-7</v>
      </c>
      <c r="AA14">
        <f t="shared" si="7"/>
        <v>-470.13000064516677</v>
      </c>
      <c r="AB14">
        <f t="shared" si="8"/>
        <v>1</v>
      </c>
    </row>
    <row r="15" spans="1:28" x14ac:dyDescent="0.25">
      <c r="A15" t="s">
        <v>13</v>
      </c>
      <c r="B15" t="s">
        <v>63</v>
      </c>
      <c r="C15" t="s">
        <v>82</v>
      </c>
      <c r="D15" t="s">
        <v>84</v>
      </c>
      <c r="E15">
        <v>2005</v>
      </c>
      <c r="F15">
        <v>2012</v>
      </c>
      <c r="G15" t="s">
        <v>109</v>
      </c>
      <c r="H15">
        <v>41953.43</v>
      </c>
      <c r="I15">
        <v>245872.36</v>
      </c>
      <c r="J15">
        <v>19225.75</v>
      </c>
      <c r="K15">
        <v>8694.7199999999993</v>
      </c>
      <c r="L15">
        <v>4351.28</v>
      </c>
      <c r="M15">
        <v>5233.3599999999997</v>
      </c>
      <c r="N15">
        <f>IF(COUNTIFS($A:$A,$A15,$F:$F,$F15-1)=0,"",SUMIFS($I:$I,$A:$A,$A15,$F:$F,$F15-1))</f>
        <v>232777.09</v>
      </c>
      <c r="O15">
        <f>H15 - SUMIFS($H:$H,$A:$A,$A15,$F:$F,$F15-1)</f>
        <v>3791.6299999999974</v>
      </c>
      <c r="P15">
        <f>J15 - SUMIFS($J:$J,$A:$A,$A15,$F:$F,$F15-1)</f>
        <v>-1775.8300000000017</v>
      </c>
      <c r="Q15">
        <f t="shared" si="0"/>
        <v>-882.07999999999993</v>
      </c>
      <c r="R15">
        <f t="shared" si="1"/>
        <v>-3.7893763514270239E-3</v>
      </c>
      <c r="S15">
        <f t="shared" si="2"/>
        <v>4.295955413825304E-6</v>
      </c>
      <c r="T15">
        <f t="shared" si="3"/>
        <v>2.3917559928255824E-2</v>
      </c>
      <c r="U15">
        <f t="shared" si="4"/>
        <v>3.7352129455695146E-2</v>
      </c>
      <c r="V15" t="str">
        <f t="shared" si="5"/>
        <v>Insurance-2012</v>
      </c>
      <c r="W15">
        <f>Regression!B31</f>
        <v>-8.4490573151502679E-4</v>
      </c>
      <c r="X15">
        <f>Regression!B32</f>
        <v>-3.0002393131287459E-4</v>
      </c>
      <c r="Y15">
        <f>Regression!B33</f>
        <v>0</v>
      </c>
      <c r="Z15">
        <f t="shared" si="6"/>
        <v>-7.1794700344380617E-6</v>
      </c>
      <c r="AA15">
        <f t="shared" si="7"/>
        <v>-882.07999282052992</v>
      </c>
      <c r="AB15">
        <f t="shared" si="8"/>
        <v>1</v>
      </c>
    </row>
    <row r="16" spans="1:28" x14ac:dyDescent="0.25">
      <c r="A16" t="s">
        <v>14</v>
      </c>
      <c r="B16" t="s">
        <v>64</v>
      </c>
      <c r="C16" t="s">
        <v>83</v>
      </c>
      <c r="D16" t="s">
        <v>85</v>
      </c>
      <c r="E16">
        <v>2005</v>
      </c>
      <c r="F16">
        <v>1998</v>
      </c>
      <c r="G16" t="s">
        <v>108</v>
      </c>
      <c r="H16">
        <v>46887.040000000001</v>
      </c>
      <c r="I16">
        <v>75414.53</v>
      </c>
      <c r="J16">
        <v>6501.15</v>
      </c>
      <c r="K16">
        <v>35893.19</v>
      </c>
      <c r="L16">
        <v>9827.2199999999993</v>
      </c>
      <c r="M16">
        <v>9864.0499999999993</v>
      </c>
      <c r="N16" t="str">
        <f>IF(COUNTIFS($A:$A,$A16,$F:$F,$F16-1)=0,"",SUMIFS($I:$I,$A:$A,$A16,$F:$F,$F16-1))</f>
        <v/>
      </c>
      <c r="O16">
        <f>H16 - SUMIFS($H:$H,$A:$A,$A16,$F:$F,$F16-1)</f>
        <v>46887.040000000001</v>
      </c>
      <c r="P16">
        <f>J16 - SUMIFS($J:$J,$A:$A,$A16,$F:$F,$F16-1)</f>
        <v>6501.15</v>
      </c>
      <c r="Q16">
        <f t="shared" si="0"/>
        <v>-36.829999999999927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 t="str">
        <f t="shared" si="5"/>
        <v>Semiconductors-1998</v>
      </c>
      <c r="W16">
        <f>Regression!B32</f>
        <v>-3.0002393131287459E-4</v>
      </c>
      <c r="X16">
        <f>Regression!B33</f>
        <v>0</v>
      </c>
      <c r="Y16">
        <f>Regression!B34</f>
        <v>-7.6137872076662114E-4</v>
      </c>
      <c r="Z16">
        <f t="shared" si="6"/>
        <v>0</v>
      </c>
      <c r="AA16">
        <f t="shared" si="7"/>
        <v>-36.829999999999927</v>
      </c>
      <c r="AB16">
        <f t="shared" si="8"/>
        <v>0</v>
      </c>
    </row>
    <row r="17" spans="1:28" x14ac:dyDescent="0.25">
      <c r="A17" t="s">
        <v>14</v>
      </c>
      <c r="B17" t="s">
        <v>64</v>
      </c>
      <c r="C17" t="s">
        <v>83</v>
      </c>
      <c r="D17" t="s">
        <v>85</v>
      </c>
      <c r="E17">
        <v>2005</v>
      </c>
      <c r="F17">
        <v>1999</v>
      </c>
      <c r="G17" t="s">
        <v>108</v>
      </c>
      <c r="H17">
        <v>48924.27</v>
      </c>
      <c r="I17">
        <v>80441.240000000005</v>
      </c>
      <c r="J17">
        <v>8003.16</v>
      </c>
      <c r="K17">
        <v>44609.95</v>
      </c>
      <c r="L17">
        <v>9968.65</v>
      </c>
      <c r="M17">
        <v>10716.95</v>
      </c>
      <c r="N17">
        <f>IF(COUNTIFS($A:$A,$A17,$F:$F,$F17-1)=0,"",SUMIFS($I:$I,$A:$A,$A17,$F:$F,$F17-1))</f>
        <v>75414.53</v>
      </c>
      <c r="O17">
        <f>H17 - SUMIFS($H:$H,$A:$A,$A17,$F:$F,$F17-1)</f>
        <v>2037.2299999999959</v>
      </c>
      <c r="P17">
        <f>J17 - SUMIFS($J:$J,$A:$A,$A17,$F:$F,$F17-1)</f>
        <v>1502.0100000000002</v>
      </c>
      <c r="Q17">
        <f t="shared" si="0"/>
        <v>-748.30000000000109</v>
      </c>
      <c r="R17">
        <f t="shared" si="1"/>
        <v>-9.9224910637247376E-3</v>
      </c>
      <c r="S17">
        <f t="shared" si="2"/>
        <v>1.3260044185119234E-5</v>
      </c>
      <c r="T17">
        <f t="shared" si="3"/>
        <v>7.0970408487594592E-3</v>
      </c>
      <c r="U17">
        <f t="shared" si="4"/>
        <v>0.59152990809595973</v>
      </c>
      <c r="V17" t="str">
        <f t="shared" si="5"/>
        <v>Semiconductors-1999</v>
      </c>
      <c r="W17">
        <f>Regression!B33</f>
        <v>0</v>
      </c>
      <c r="X17">
        <f>Regression!B34</f>
        <v>-7.6137872076662114E-4</v>
      </c>
      <c r="Y17">
        <f>Regression!B35</f>
        <v>-7.6038005161639677E-4</v>
      </c>
      <c r="Z17">
        <f t="shared" si="6"/>
        <v>-4.5519107793330524E-4</v>
      </c>
      <c r="AA17">
        <f t="shared" si="7"/>
        <v>-748.2995448089232</v>
      </c>
      <c r="AB17">
        <f t="shared" si="8"/>
        <v>0</v>
      </c>
    </row>
    <row r="18" spans="1:28" x14ac:dyDescent="0.25">
      <c r="A18" t="s">
        <v>14</v>
      </c>
      <c r="B18" t="s">
        <v>64</v>
      </c>
      <c r="C18" t="s">
        <v>83</v>
      </c>
      <c r="D18" t="s">
        <v>85</v>
      </c>
      <c r="E18">
        <v>2005</v>
      </c>
      <c r="F18">
        <v>2000</v>
      </c>
      <c r="G18" t="s">
        <v>108</v>
      </c>
      <c r="H18">
        <v>51900.18</v>
      </c>
      <c r="I18">
        <v>83243.16</v>
      </c>
      <c r="J18">
        <v>8337.74</v>
      </c>
      <c r="K18">
        <v>39284.14</v>
      </c>
      <c r="L18">
        <v>9347.9</v>
      </c>
      <c r="M18">
        <v>11695.65</v>
      </c>
      <c r="N18">
        <f>IF(COUNTIFS($A:$A,$A18,$F:$F,$F18-1)=0,"",SUMIFS($I:$I,$A:$A,$A18,$F:$F,$F18-1))</f>
        <v>80441.240000000005</v>
      </c>
      <c r="O18">
        <f>H18 - SUMIFS($H:$H,$A:$A,$A18,$F:$F,$F18-1)</f>
        <v>2975.9100000000035</v>
      </c>
      <c r="P18">
        <f>J18 - SUMIFS($J:$J,$A:$A,$A18,$F:$F,$F18-1)</f>
        <v>334.57999999999993</v>
      </c>
      <c r="Q18">
        <f t="shared" si="0"/>
        <v>-2347.75</v>
      </c>
      <c r="R18">
        <f t="shared" si="1"/>
        <v>-2.9185900167625459E-2</v>
      </c>
      <c r="S18">
        <f t="shared" si="2"/>
        <v>1.2431434423437529E-5</v>
      </c>
      <c r="T18">
        <f t="shared" si="3"/>
        <v>3.2835520685658294E-2</v>
      </c>
      <c r="U18">
        <f t="shared" si="4"/>
        <v>0.48835821029113918</v>
      </c>
      <c r="V18" t="str">
        <f t="shared" si="5"/>
        <v>Semiconductors-2000</v>
      </c>
      <c r="W18">
        <f>Regression!B34</f>
        <v>-7.6137872076662114E-4</v>
      </c>
      <c r="X18">
        <f>Regression!B35</f>
        <v>-7.6038005161639677E-4</v>
      </c>
      <c r="Y18">
        <f>Regression!B36</f>
        <v>-8.0911610699139396E-4</v>
      </c>
      <c r="Z18">
        <f t="shared" si="6"/>
        <v>-4.2011543387150175E-4</v>
      </c>
      <c r="AA18">
        <f t="shared" si="7"/>
        <v>-2347.7495798845662</v>
      </c>
      <c r="AB18">
        <f t="shared" si="8"/>
        <v>0</v>
      </c>
    </row>
    <row r="19" spans="1:28" x14ac:dyDescent="0.25">
      <c r="A19" t="s">
        <v>14</v>
      </c>
      <c r="B19" t="s">
        <v>64</v>
      </c>
      <c r="C19" t="s">
        <v>83</v>
      </c>
      <c r="D19" t="s">
        <v>85</v>
      </c>
      <c r="E19">
        <v>2005</v>
      </c>
      <c r="F19">
        <v>2001</v>
      </c>
      <c r="G19" t="s">
        <v>108</v>
      </c>
      <c r="H19">
        <v>52193.89</v>
      </c>
      <c r="I19">
        <v>80616.990000000005</v>
      </c>
      <c r="J19">
        <v>7751.08</v>
      </c>
      <c r="K19">
        <v>43194.34</v>
      </c>
      <c r="L19">
        <v>9976.94</v>
      </c>
      <c r="M19">
        <v>11164.94</v>
      </c>
      <c r="N19">
        <f>IF(COUNTIFS($A:$A,$A19,$F:$F,$F19-1)=0,"",SUMIFS($I:$I,$A:$A,$A19,$F:$F,$F19-1))</f>
        <v>83243.16</v>
      </c>
      <c r="O19">
        <f>H19 - SUMIFS($H:$H,$A:$A,$A19,$F:$F,$F19-1)</f>
        <v>293.70999999999913</v>
      </c>
      <c r="P19">
        <f>J19 - SUMIFS($J:$J,$A:$A,$A19,$F:$F,$F19-1)</f>
        <v>-586.65999999999985</v>
      </c>
      <c r="Q19">
        <f t="shared" si="0"/>
        <v>-1188</v>
      </c>
      <c r="R19">
        <f t="shared" si="1"/>
        <v>-1.4271442842871414E-2</v>
      </c>
      <c r="S19">
        <f t="shared" si="2"/>
        <v>1.2012999025986038E-5</v>
      </c>
      <c r="T19">
        <f t="shared" si="3"/>
        <v>1.0575883952507317E-2</v>
      </c>
      <c r="U19">
        <f t="shared" si="4"/>
        <v>0.51889356434810974</v>
      </c>
      <c r="V19" t="str">
        <f t="shared" si="5"/>
        <v>Semiconductors-2001</v>
      </c>
      <c r="W19">
        <f>Regression!B35</f>
        <v>-7.6038005161639677E-4</v>
      </c>
      <c r="X19">
        <f>Regression!B36</f>
        <v>-8.0911610699139396E-4</v>
      </c>
      <c r="Y19">
        <f>Regression!B37</f>
        <v>-1.1796685498135905E-3</v>
      </c>
      <c r="Z19">
        <f t="shared" si="6"/>
        <v>-6.2068867105860451E-4</v>
      </c>
      <c r="AA19">
        <f t="shared" si="7"/>
        <v>-1187.999379311329</v>
      </c>
      <c r="AB19">
        <f t="shared" si="8"/>
        <v>0</v>
      </c>
    </row>
    <row r="20" spans="1:28" x14ac:dyDescent="0.25">
      <c r="A20" t="s">
        <v>14</v>
      </c>
      <c r="B20" t="s">
        <v>64</v>
      </c>
      <c r="C20" t="s">
        <v>83</v>
      </c>
      <c r="D20" t="s">
        <v>85</v>
      </c>
      <c r="E20">
        <v>2005</v>
      </c>
      <c r="F20">
        <v>2002</v>
      </c>
      <c r="G20" t="s">
        <v>108</v>
      </c>
      <c r="H20">
        <v>54942.85</v>
      </c>
      <c r="I20">
        <v>84236.85</v>
      </c>
      <c r="J20">
        <v>10676.62</v>
      </c>
      <c r="K20">
        <v>38116.839999999997</v>
      </c>
      <c r="L20">
        <v>11499.24</v>
      </c>
      <c r="M20">
        <v>14060.02</v>
      </c>
      <c r="N20">
        <f>IF(COUNTIFS($A:$A,$A20,$F:$F,$F20-1)=0,"",SUMIFS($I:$I,$A:$A,$A20,$F:$F,$F20-1))</f>
        <v>80616.990000000005</v>
      </c>
      <c r="O20">
        <f>H20 - SUMIFS($H:$H,$A:$A,$A20,$F:$F,$F20-1)</f>
        <v>2748.9599999999991</v>
      </c>
      <c r="P20">
        <f>J20 - SUMIFS($J:$J,$A:$A,$A20,$F:$F,$F20-1)</f>
        <v>2925.5400000000009</v>
      </c>
      <c r="Q20">
        <f t="shared" si="0"/>
        <v>-2560.7800000000007</v>
      </c>
      <c r="R20">
        <f t="shared" si="1"/>
        <v>-3.1764768195885265E-2</v>
      </c>
      <c r="S20">
        <f t="shared" si="2"/>
        <v>1.2404333131266745E-5</v>
      </c>
      <c r="T20">
        <f t="shared" si="3"/>
        <v>-2.1903571443191035E-3</v>
      </c>
      <c r="U20">
        <f t="shared" si="4"/>
        <v>0.47281398127119351</v>
      </c>
      <c r="V20" t="str">
        <f t="shared" si="5"/>
        <v>Semiconductors-2002</v>
      </c>
      <c r="W20">
        <f>Regression!B36</f>
        <v>-8.0911610699139396E-4</v>
      </c>
      <c r="X20">
        <f>Regression!B37</f>
        <v>-1.1796685498135905E-3</v>
      </c>
      <c r="Y20">
        <f>Regression!B38</f>
        <v>-5.5844231916216775E-4</v>
      </c>
      <c r="Z20">
        <f t="shared" si="6"/>
        <v>-2.6146547734310325E-4</v>
      </c>
      <c r="AA20">
        <f t="shared" si="7"/>
        <v>-2560.7797385345234</v>
      </c>
      <c r="AB20">
        <f t="shared" si="8"/>
        <v>0</v>
      </c>
    </row>
    <row r="21" spans="1:28" x14ac:dyDescent="0.25">
      <c r="A21" t="s">
        <v>14</v>
      </c>
      <c r="B21" t="s">
        <v>64</v>
      </c>
      <c r="C21" t="s">
        <v>83</v>
      </c>
      <c r="D21" t="s">
        <v>85</v>
      </c>
      <c r="E21">
        <v>2005</v>
      </c>
      <c r="F21">
        <v>2003</v>
      </c>
      <c r="G21" t="s">
        <v>108</v>
      </c>
      <c r="H21">
        <v>57049.15</v>
      </c>
      <c r="I21">
        <v>90686.15</v>
      </c>
      <c r="J21">
        <v>9167.86</v>
      </c>
      <c r="K21">
        <v>44809.83</v>
      </c>
      <c r="L21">
        <v>13059.49</v>
      </c>
      <c r="M21">
        <v>16298.13</v>
      </c>
      <c r="N21">
        <f>IF(COUNTIFS($A:$A,$A21,$F:$F,$F21-1)=0,"",SUMIFS($I:$I,$A:$A,$A21,$F:$F,$F21-1))</f>
        <v>84236.85</v>
      </c>
      <c r="O21">
        <f>H21 - SUMIFS($H:$H,$A:$A,$A21,$F:$F,$F21-1)</f>
        <v>2106.3000000000029</v>
      </c>
      <c r="P21">
        <f>J21 - SUMIFS($J:$J,$A:$A,$A21,$F:$F,$F21-1)</f>
        <v>-1508.7600000000002</v>
      </c>
      <c r="Q21">
        <f t="shared" si="0"/>
        <v>-3238.6399999999994</v>
      </c>
      <c r="R21">
        <f t="shared" si="1"/>
        <v>-3.8446831760684301E-2</v>
      </c>
      <c r="S21">
        <f t="shared" si="2"/>
        <v>1.1871289109220014E-5</v>
      </c>
      <c r="T21">
        <f t="shared" si="3"/>
        <v>4.291542240717694E-2</v>
      </c>
      <c r="U21">
        <f t="shared" si="4"/>
        <v>0.53195044686500026</v>
      </c>
      <c r="V21" t="str">
        <f t="shared" si="5"/>
        <v>Semiconductors-2003</v>
      </c>
      <c r="W21">
        <f>Regression!B37</f>
        <v>-1.1796685498135905E-3</v>
      </c>
      <c r="X21">
        <f>Regression!B38</f>
        <v>-5.5844231916216775E-4</v>
      </c>
      <c r="Y21">
        <f>Regression!B39</f>
        <v>-1.3969997856992438E-3</v>
      </c>
      <c r="Z21">
        <f t="shared" si="6"/>
        <v>-7.6711445247631819E-4</v>
      </c>
      <c r="AA21">
        <f t="shared" si="7"/>
        <v>-3238.6392328855468</v>
      </c>
      <c r="AB21">
        <f t="shared" si="8"/>
        <v>0</v>
      </c>
    </row>
    <row r="22" spans="1:28" x14ac:dyDescent="0.25">
      <c r="A22" t="s">
        <v>14</v>
      </c>
      <c r="B22" t="s">
        <v>64</v>
      </c>
      <c r="C22" t="s">
        <v>83</v>
      </c>
      <c r="D22" t="s">
        <v>85</v>
      </c>
      <c r="E22">
        <v>2005</v>
      </c>
      <c r="F22">
        <v>2004</v>
      </c>
      <c r="G22" t="s">
        <v>108</v>
      </c>
      <c r="H22">
        <v>57150.21</v>
      </c>
      <c r="I22">
        <v>91036.71</v>
      </c>
      <c r="J22">
        <v>11502.93</v>
      </c>
      <c r="K22">
        <v>42591.8</v>
      </c>
      <c r="L22">
        <v>14240.32</v>
      </c>
      <c r="M22">
        <v>17104.32</v>
      </c>
      <c r="N22">
        <f>IF(COUNTIFS($A:$A,$A22,$F:$F,$F22-1)=0,"",SUMIFS($I:$I,$A:$A,$A22,$F:$F,$F22-1))</f>
        <v>90686.15</v>
      </c>
      <c r="O22">
        <f>H22 - SUMIFS($H:$H,$A:$A,$A22,$F:$F,$F22-1)</f>
        <v>101.05999999999767</v>
      </c>
      <c r="P22">
        <f>J22 - SUMIFS($J:$J,$A:$A,$A22,$F:$F,$F22-1)</f>
        <v>2335.0699999999997</v>
      </c>
      <c r="Q22">
        <f t="shared" si="0"/>
        <v>-2864</v>
      </c>
      <c r="R22">
        <f t="shared" si="1"/>
        <v>-3.1581448765881009E-2</v>
      </c>
      <c r="S22">
        <f t="shared" si="2"/>
        <v>1.1027042166857894E-5</v>
      </c>
      <c r="T22">
        <f t="shared" si="3"/>
        <v>-2.4634522471182228E-2</v>
      </c>
      <c r="U22">
        <f t="shared" si="4"/>
        <v>0.46966157456237811</v>
      </c>
      <c r="V22" t="str">
        <f t="shared" si="5"/>
        <v>Semiconductors-2004</v>
      </c>
      <c r="W22">
        <f>Regression!B38</f>
        <v>-5.5844231916216775E-4</v>
      </c>
      <c r="X22">
        <f>Regression!B39</f>
        <v>-1.3969997856992438E-3</v>
      </c>
      <c r="Y22">
        <f>Regression!B40</f>
        <v>0</v>
      </c>
      <c r="Z22">
        <f t="shared" si="6"/>
        <v>3.4408264646043618E-5</v>
      </c>
      <c r="AA22">
        <f t="shared" si="7"/>
        <v>-2864.0000344082646</v>
      </c>
      <c r="AB22">
        <f t="shared" si="8"/>
        <v>0</v>
      </c>
    </row>
    <row r="23" spans="1:28" x14ac:dyDescent="0.25">
      <c r="A23" t="s">
        <v>14</v>
      </c>
      <c r="B23" t="s">
        <v>64</v>
      </c>
      <c r="C23" t="s">
        <v>83</v>
      </c>
      <c r="D23" t="s">
        <v>85</v>
      </c>
      <c r="E23">
        <v>2005</v>
      </c>
      <c r="F23">
        <v>2006</v>
      </c>
      <c r="G23" t="s">
        <v>109</v>
      </c>
      <c r="H23">
        <v>61888.18</v>
      </c>
      <c r="I23">
        <v>97144</v>
      </c>
      <c r="J23">
        <v>9700.52</v>
      </c>
      <c r="K23">
        <v>46311.73</v>
      </c>
      <c r="L23">
        <v>10493.59</v>
      </c>
      <c r="M23">
        <v>8589.2000000000007</v>
      </c>
      <c r="N23" t="str">
        <f>IF(COUNTIFS($A:$A,$A23,$F:$F,$F23-1)=0,"",SUMIFS($I:$I,$A:$A,$A23,$F:$F,$F23-1))</f>
        <v/>
      </c>
      <c r="O23">
        <f>H23 - SUMIFS($H:$H,$A:$A,$A23,$F:$F,$F23-1)</f>
        <v>61888.18</v>
      </c>
      <c r="P23">
        <f>J23 - SUMIFS($J:$J,$A:$A,$A23,$F:$F,$F23-1)</f>
        <v>9700.52</v>
      </c>
      <c r="Q23">
        <f t="shared" si="0"/>
        <v>1904.3899999999994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 t="str">
        <f t="shared" si="5"/>
        <v>Semiconductors-2006</v>
      </c>
      <c r="W23">
        <f>Regression!B39</f>
        <v>-1.3969997856992438E-3</v>
      </c>
      <c r="X23">
        <f>Regression!B40</f>
        <v>0</v>
      </c>
      <c r="Y23">
        <f>Regression!B41</f>
        <v>-9.9583666273285899E-3</v>
      </c>
      <c r="Z23">
        <f t="shared" si="6"/>
        <v>0</v>
      </c>
      <c r="AA23">
        <f t="shared" si="7"/>
        <v>1904.3899999999994</v>
      </c>
      <c r="AB23">
        <f t="shared" si="8"/>
        <v>1</v>
      </c>
    </row>
    <row r="24" spans="1:28" x14ac:dyDescent="0.25">
      <c r="A24" t="s">
        <v>14</v>
      </c>
      <c r="B24" t="s">
        <v>64</v>
      </c>
      <c r="C24" t="s">
        <v>83</v>
      </c>
      <c r="D24" t="s">
        <v>85</v>
      </c>
      <c r="E24">
        <v>2005</v>
      </c>
      <c r="F24">
        <v>2007</v>
      </c>
      <c r="G24" t="s">
        <v>109</v>
      </c>
      <c r="H24">
        <v>64512.75</v>
      </c>
      <c r="I24">
        <v>104426.98</v>
      </c>
      <c r="J24">
        <v>8716.0400000000009</v>
      </c>
      <c r="K24">
        <v>53595.6</v>
      </c>
      <c r="L24">
        <v>14515.75</v>
      </c>
      <c r="M24">
        <v>13797.21</v>
      </c>
      <c r="N24">
        <f>IF(COUNTIFS($A:$A,$A24,$F:$F,$F24-1)=0,"",SUMIFS($I:$I,$A:$A,$A24,$F:$F,$F24-1))</f>
        <v>97144</v>
      </c>
      <c r="O24">
        <f>H24 - SUMIFS($H:$H,$A:$A,$A24,$F:$F,$F24-1)</f>
        <v>2624.5699999999997</v>
      </c>
      <c r="P24">
        <f>J24 - SUMIFS($J:$J,$A:$A,$A24,$F:$F,$F24-1)</f>
        <v>-984.47999999999956</v>
      </c>
      <c r="Q24">
        <f t="shared" si="0"/>
        <v>718.54000000000087</v>
      </c>
      <c r="R24">
        <f t="shared" si="1"/>
        <v>7.3966482747261884E-3</v>
      </c>
      <c r="S24">
        <f t="shared" si="2"/>
        <v>1.0293996541217162E-5</v>
      </c>
      <c r="T24">
        <f t="shared" si="3"/>
        <v>3.7151548217079791E-2</v>
      </c>
      <c r="U24">
        <f t="shared" si="4"/>
        <v>0.55171292102445857</v>
      </c>
      <c r="V24" t="str">
        <f t="shared" si="5"/>
        <v>Semiconductors-2007</v>
      </c>
      <c r="W24">
        <f>Regression!B40</f>
        <v>0</v>
      </c>
      <c r="X24">
        <f>Regression!B41</f>
        <v>-9.9583666273285899E-3</v>
      </c>
      <c r="Y24">
        <f>Regression!B42</f>
        <v>-8.9373675402225298E-3</v>
      </c>
      <c r="Z24">
        <f t="shared" si="6"/>
        <v>-5.3008298898039085E-3</v>
      </c>
      <c r="AA24">
        <f t="shared" si="7"/>
        <v>718.54530082989072</v>
      </c>
      <c r="AB24">
        <f t="shared" si="8"/>
        <v>1</v>
      </c>
    </row>
    <row r="25" spans="1:28" x14ac:dyDescent="0.25">
      <c r="A25" t="s">
        <v>14</v>
      </c>
      <c r="B25" t="s">
        <v>64</v>
      </c>
      <c r="C25" t="s">
        <v>83</v>
      </c>
      <c r="D25" t="s">
        <v>85</v>
      </c>
      <c r="E25">
        <v>2005</v>
      </c>
      <c r="F25">
        <v>2008</v>
      </c>
      <c r="G25" t="s">
        <v>109</v>
      </c>
      <c r="H25">
        <v>69341.94</v>
      </c>
      <c r="I25">
        <v>120225.46</v>
      </c>
      <c r="J25">
        <v>11559.6</v>
      </c>
      <c r="K25">
        <v>56722.31</v>
      </c>
      <c r="L25">
        <v>13752.37</v>
      </c>
      <c r="M25">
        <v>16053.55</v>
      </c>
      <c r="N25">
        <f>IF(COUNTIFS($A:$A,$A25,$F:$F,$F25-1)=0,"",SUMIFS($I:$I,$A:$A,$A25,$F:$F,$F25-1))</f>
        <v>104426.98</v>
      </c>
      <c r="O25">
        <f>H25 - SUMIFS($H:$H,$A:$A,$A25,$F:$F,$F25-1)</f>
        <v>4829.1900000000023</v>
      </c>
      <c r="P25">
        <f>J25 - SUMIFS($J:$J,$A:$A,$A25,$F:$F,$F25-1)</f>
        <v>2843.5599999999995</v>
      </c>
      <c r="Q25">
        <f t="shared" si="0"/>
        <v>-2301.1799999999985</v>
      </c>
      <c r="R25">
        <f t="shared" si="1"/>
        <v>-2.2036259211939278E-2</v>
      </c>
      <c r="S25">
        <f t="shared" si="2"/>
        <v>9.576069326145408E-6</v>
      </c>
      <c r="T25">
        <f t="shared" si="3"/>
        <v>1.9014530536074135E-2</v>
      </c>
      <c r="U25">
        <f t="shared" si="4"/>
        <v>0.54317677289911093</v>
      </c>
      <c r="V25" t="str">
        <f t="shared" si="5"/>
        <v>Semiconductors-2008</v>
      </c>
      <c r="W25">
        <f>Regression!B41</f>
        <v>-9.9583666273285899E-3</v>
      </c>
      <c r="X25">
        <f>Regression!B42</f>
        <v>-8.9373675402225298E-3</v>
      </c>
      <c r="Y25">
        <f>Regression!B43</f>
        <v>-8.860500262118251E-3</v>
      </c>
      <c r="Z25">
        <f t="shared" si="6"/>
        <v>-4.9828531486639958E-3</v>
      </c>
      <c r="AA25">
        <f t="shared" si="7"/>
        <v>-2301.1750171468498</v>
      </c>
      <c r="AB25">
        <f t="shared" si="8"/>
        <v>1</v>
      </c>
    </row>
    <row r="26" spans="1:28" x14ac:dyDescent="0.25">
      <c r="A26" t="s">
        <v>14</v>
      </c>
      <c r="B26" t="s">
        <v>64</v>
      </c>
      <c r="C26" t="s">
        <v>83</v>
      </c>
      <c r="D26" t="s">
        <v>85</v>
      </c>
      <c r="E26">
        <v>2005</v>
      </c>
      <c r="F26">
        <v>2009</v>
      </c>
      <c r="G26" t="s">
        <v>109</v>
      </c>
      <c r="H26">
        <v>73258.37</v>
      </c>
      <c r="I26">
        <v>118205.96</v>
      </c>
      <c r="J26">
        <v>10064.280000000001</v>
      </c>
      <c r="K26">
        <v>58577.08</v>
      </c>
      <c r="L26">
        <v>12665.11</v>
      </c>
      <c r="M26">
        <v>15716.69</v>
      </c>
      <c r="N26">
        <f>IF(COUNTIFS($A:$A,$A26,$F:$F,$F26-1)=0,"",SUMIFS($I:$I,$A:$A,$A26,$F:$F,$F26-1))</f>
        <v>120225.46</v>
      </c>
      <c r="O26">
        <f>H26 - SUMIFS($H:$H,$A:$A,$A26,$F:$F,$F26-1)</f>
        <v>3916.429999999993</v>
      </c>
      <c r="P26">
        <f>J26 - SUMIFS($J:$J,$A:$A,$A26,$F:$F,$F26-1)</f>
        <v>-1495.3199999999997</v>
      </c>
      <c r="Q26">
        <f t="shared" si="0"/>
        <v>-3051.58</v>
      </c>
      <c r="R26">
        <f t="shared" si="1"/>
        <v>-2.5382144514148663E-2</v>
      </c>
      <c r="S26">
        <f t="shared" si="2"/>
        <v>8.3177057505124116E-6</v>
      </c>
      <c r="T26">
        <f t="shared" si="3"/>
        <v>4.5013344095335486E-2</v>
      </c>
      <c r="U26">
        <f t="shared" si="4"/>
        <v>0.48722691516422562</v>
      </c>
      <c r="V26" t="str">
        <f t="shared" si="5"/>
        <v>Semiconductors-2009</v>
      </c>
      <c r="W26">
        <f>Regression!B42</f>
        <v>-8.9373675402225298E-3</v>
      </c>
      <c r="X26">
        <f>Regression!B43</f>
        <v>-8.860500262118251E-3</v>
      </c>
      <c r="Y26">
        <f>Regression!B44</f>
        <v>-7.9012157352824439E-3</v>
      </c>
      <c r="Z26">
        <f t="shared" si="6"/>
        <v>-4.2486000542976271E-3</v>
      </c>
      <c r="AA26">
        <f t="shared" si="7"/>
        <v>-3051.5757513999456</v>
      </c>
      <c r="AB26">
        <f t="shared" si="8"/>
        <v>1</v>
      </c>
    </row>
    <row r="27" spans="1:28" x14ac:dyDescent="0.25">
      <c r="A27" t="s">
        <v>14</v>
      </c>
      <c r="B27" t="s">
        <v>64</v>
      </c>
      <c r="C27" t="s">
        <v>83</v>
      </c>
      <c r="D27" t="s">
        <v>85</v>
      </c>
      <c r="E27">
        <v>2005</v>
      </c>
      <c r="F27">
        <v>2010</v>
      </c>
      <c r="G27" t="s">
        <v>109</v>
      </c>
      <c r="H27">
        <v>79766.27</v>
      </c>
      <c r="I27">
        <v>120655.65</v>
      </c>
      <c r="J27">
        <v>12358.78</v>
      </c>
      <c r="K27">
        <v>66182.509999999995</v>
      </c>
      <c r="L27">
        <v>16292.38</v>
      </c>
      <c r="M27">
        <v>22641.56</v>
      </c>
      <c r="N27">
        <f>IF(COUNTIFS($A:$A,$A27,$F:$F,$F27-1)=0,"",SUMIFS($I:$I,$A:$A,$A27,$F:$F,$F27-1))</f>
        <v>118205.96</v>
      </c>
      <c r="O27">
        <f>H27 - SUMIFS($H:$H,$A:$A,$A27,$F:$F,$F27-1)</f>
        <v>6507.9000000000087</v>
      </c>
      <c r="P27">
        <f>J27 - SUMIFS($J:$J,$A:$A,$A27,$F:$F,$F27-1)</f>
        <v>2294.5</v>
      </c>
      <c r="Q27">
        <f t="shared" si="0"/>
        <v>-6349.1800000000021</v>
      </c>
      <c r="R27">
        <f t="shared" si="1"/>
        <v>-5.3712858471772505E-2</v>
      </c>
      <c r="S27">
        <f t="shared" si="2"/>
        <v>8.4598103175169839E-6</v>
      </c>
      <c r="T27">
        <f t="shared" si="3"/>
        <v>3.5644564791826136E-2</v>
      </c>
      <c r="U27">
        <f t="shared" si="4"/>
        <v>0.55989148093717089</v>
      </c>
      <c r="V27" t="str">
        <f t="shared" si="5"/>
        <v>Semiconductors-2010</v>
      </c>
      <c r="W27">
        <f>Regression!B43</f>
        <v>-8.860500262118251E-3</v>
      </c>
      <c r="X27">
        <f>Regression!B44</f>
        <v>-7.9012157352824439E-3</v>
      </c>
      <c r="Y27">
        <f>Regression!B45</f>
        <v>-9.7865000089059316E-3</v>
      </c>
      <c r="Z27">
        <f t="shared" si="6"/>
        <v>-5.7610883375399848E-3</v>
      </c>
      <c r="AA27">
        <f t="shared" si="7"/>
        <v>-6349.1742389116644</v>
      </c>
      <c r="AB27">
        <f t="shared" si="8"/>
        <v>1</v>
      </c>
    </row>
    <row r="28" spans="1:28" x14ac:dyDescent="0.25">
      <c r="A28" t="s">
        <v>14</v>
      </c>
      <c r="B28" t="s">
        <v>64</v>
      </c>
      <c r="C28" t="s">
        <v>83</v>
      </c>
      <c r="D28" t="s">
        <v>85</v>
      </c>
      <c r="E28">
        <v>2005</v>
      </c>
      <c r="F28">
        <v>2011</v>
      </c>
      <c r="G28" t="s">
        <v>109</v>
      </c>
      <c r="H28">
        <v>83905.59</v>
      </c>
      <c r="I28">
        <v>135145.32999999999</v>
      </c>
      <c r="J28">
        <v>13220.2</v>
      </c>
      <c r="K28">
        <v>71400.570000000007</v>
      </c>
      <c r="L28">
        <v>19189.3</v>
      </c>
      <c r="M28">
        <v>16249.03</v>
      </c>
      <c r="N28">
        <f>IF(COUNTIFS($A:$A,$A28,$F:$F,$F28-1)=0,"",SUMIFS($I:$I,$A:$A,$A28,$F:$F,$F28-1))</f>
        <v>120655.65</v>
      </c>
      <c r="O28">
        <f>H28 - SUMIFS($H:$H,$A:$A,$A28,$F:$F,$F28-1)</f>
        <v>4139.3199999999924</v>
      </c>
      <c r="P28">
        <f>J28 - SUMIFS($J:$J,$A:$A,$A28,$F:$F,$F28-1)</f>
        <v>861.42000000000007</v>
      </c>
      <c r="Q28">
        <f t="shared" si="0"/>
        <v>2940.2699999999986</v>
      </c>
      <c r="R28">
        <f t="shared" si="1"/>
        <v>2.4369103311780251E-2</v>
      </c>
      <c r="S28">
        <f t="shared" si="2"/>
        <v>8.2880495028620715E-6</v>
      </c>
      <c r="T28">
        <f t="shared" si="3"/>
        <v>2.7167397465431519E-2</v>
      </c>
      <c r="U28">
        <f t="shared" si="4"/>
        <v>0.59177145869256853</v>
      </c>
      <c r="V28" t="str">
        <f t="shared" si="5"/>
        <v>Semiconductors-2011</v>
      </c>
      <c r="W28">
        <f>Regression!B44</f>
        <v>-7.9012157352824439E-3</v>
      </c>
      <c r="X28">
        <f>Regression!B45</f>
        <v>-9.7865000089059316E-3</v>
      </c>
      <c r="Y28">
        <f>Regression!B46</f>
        <v>-7.2485756548274216E-3</v>
      </c>
      <c r="Z28">
        <f t="shared" si="6"/>
        <v>-4.5554394099052067E-3</v>
      </c>
      <c r="AA28">
        <f t="shared" si="7"/>
        <v>2940.2745554394087</v>
      </c>
      <c r="AB28">
        <f t="shared" si="8"/>
        <v>1</v>
      </c>
    </row>
    <row r="29" spans="1:28" x14ac:dyDescent="0.25">
      <c r="A29" t="s">
        <v>14</v>
      </c>
      <c r="B29" t="s">
        <v>64</v>
      </c>
      <c r="C29" t="s">
        <v>83</v>
      </c>
      <c r="D29" t="s">
        <v>85</v>
      </c>
      <c r="E29">
        <v>2005</v>
      </c>
      <c r="F29">
        <v>2012</v>
      </c>
      <c r="G29" t="s">
        <v>109</v>
      </c>
      <c r="H29">
        <v>83691.97</v>
      </c>
      <c r="I29">
        <v>126519.72</v>
      </c>
      <c r="J29">
        <v>10507.84</v>
      </c>
      <c r="K29">
        <v>65226.37</v>
      </c>
      <c r="L29">
        <v>22997.72</v>
      </c>
      <c r="M29">
        <v>27388.77</v>
      </c>
      <c r="N29">
        <f>IF(COUNTIFS($A:$A,$A29,$F:$F,$F29-1)=0,"",SUMIFS($I:$I,$A:$A,$A29,$F:$F,$F29-1))</f>
        <v>135145.32999999999</v>
      </c>
      <c r="O29">
        <f>H29 - SUMIFS($H:$H,$A:$A,$A29,$F:$F,$F29-1)</f>
        <v>-213.61999999999534</v>
      </c>
      <c r="P29">
        <f>J29 - SUMIFS($J:$J,$A:$A,$A29,$F:$F,$F29-1)</f>
        <v>-2712.3600000000006</v>
      </c>
      <c r="Q29">
        <f t="shared" si="0"/>
        <v>-4391.0499999999993</v>
      </c>
      <c r="R29">
        <f t="shared" si="1"/>
        <v>-3.249131878992785E-2</v>
      </c>
      <c r="S29">
        <f t="shared" si="2"/>
        <v>7.3994417713138891E-6</v>
      </c>
      <c r="T29">
        <f t="shared" si="3"/>
        <v>1.8489281131652907E-2</v>
      </c>
      <c r="U29">
        <f t="shared" si="4"/>
        <v>0.48263872676917513</v>
      </c>
      <c r="V29" t="str">
        <f t="shared" si="5"/>
        <v>Semiconductors-2012</v>
      </c>
      <c r="W29">
        <f>Regression!B45</f>
        <v>-9.7865000089059316E-3</v>
      </c>
      <c r="X29">
        <f>Regression!B46</f>
        <v>-7.2485756548274216E-3</v>
      </c>
      <c r="Y29">
        <f>Regression!B47</f>
        <v>0</v>
      </c>
      <c r="Z29">
        <f t="shared" si="6"/>
        <v>-1.3409336772312011E-4</v>
      </c>
      <c r="AA29">
        <f t="shared" si="7"/>
        <v>-4391.0498659066316</v>
      </c>
      <c r="AB29">
        <f t="shared" si="8"/>
        <v>1</v>
      </c>
    </row>
    <row r="30" spans="1:28" x14ac:dyDescent="0.25">
      <c r="A30" t="s">
        <v>15</v>
      </c>
      <c r="B30" t="s">
        <v>65</v>
      </c>
      <c r="C30" t="s">
        <v>83</v>
      </c>
      <c r="D30" t="s">
        <v>86</v>
      </c>
      <c r="E30">
        <v>2005</v>
      </c>
      <c r="F30">
        <v>1998</v>
      </c>
      <c r="G30" t="s">
        <v>108</v>
      </c>
      <c r="H30">
        <v>17764.09</v>
      </c>
      <c r="I30">
        <v>24630.53</v>
      </c>
      <c r="J30">
        <v>3293.96</v>
      </c>
      <c r="K30">
        <v>7368.64</v>
      </c>
      <c r="L30">
        <v>1465</v>
      </c>
      <c r="M30">
        <v>2179.65</v>
      </c>
      <c r="N30" t="str">
        <f>IF(COUNTIFS($A:$A,$A30,$F:$F,$F30-1)=0,"",SUMIFS($I:$I,$A:$A,$A30,$F:$F,$F30-1))</f>
        <v/>
      </c>
      <c r="O30">
        <f>H30 - SUMIFS($H:$H,$A:$A,$A30,$F:$F,$F30-1)</f>
        <v>17764.09</v>
      </c>
      <c r="P30">
        <f>J30 - SUMIFS($J:$J,$A:$A,$A30,$F:$F,$F30-1)</f>
        <v>3293.96</v>
      </c>
      <c r="Q30">
        <f t="shared" si="0"/>
        <v>-714.65000000000009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 t="str">
        <f t="shared" si="5"/>
        <v>Sportswear-1998</v>
      </c>
      <c r="W30">
        <f>Regression!B46</f>
        <v>-7.2485756548274216E-3</v>
      </c>
      <c r="X30">
        <f>Regression!B47</f>
        <v>0</v>
      </c>
      <c r="Y30">
        <f>Regression!B48</f>
        <v>-9.8466021483572825E-3</v>
      </c>
      <c r="Z30">
        <f t="shared" si="6"/>
        <v>0</v>
      </c>
      <c r="AA30">
        <f t="shared" si="7"/>
        <v>-714.65000000000009</v>
      </c>
      <c r="AB30">
        <f t="shared" si="8"/>
        <v>0</v>
      </c>
    </row>
    <row r="31" spans="1:28" x14ac:dyDescent="0.25">
      <c r="A31" t="s">
        <v>15</v>
      </c>
      <c r="B31" t="s">
        <v>65</v>
      </c>
      <c r="C31" t="s">
        <v>83</v>
      </c>
      <c r="D31" t="s">
        <v>86</v>
      </c>
      <c r="E31">
        <v>2005</v>
      </c>
      <c r="F31">
        <v>1999</v>
      </c>
      <c r="G31" t="s">
        <v>108</v>
      </c>
      <c r="H31">
        <v>19183.189999999999</v>
      </c>
      <c r="I31">
        <v>25635.31</v>
      </c>
      <c r="J31">
        <v>3937.35</v>
      </c>
      <c r="K31">
        <v>6828.11</v>
      </c>
      <c r="L31">
        <v>2087.19</v>
      </c>
      <c r="M31">
        <v>2183.04</v>
      </c>
      <c r="N31">
        <f>IF(COUNTIFS($A:$A,$A31,$F:$F,$F31-1)=0,"",SUMIFS($I:$I,$A:$A,$A31,$F:$F,$F31-1))</f>
        <v>24630.53</v>
      </c>
      <c r="O31">
        <f>H31 - SUMIFS($H:$H,$A:$A,$A31,$F:$F,$F31-1)</f>
        <v>1419.0999999999985</v>
      </c>
      <c r="P31">
        <f>J31 - SUMIFS($J:$J,$A:$A,$A31,$F:$F,$F31-1)</f>
        <v>643.38999999999987</v>
      </c>
      <c r="Q31">
        <f t="shared" si="0"/>
        <v>-95.849999999999909</v>
      </c>
      <c r="R31">
        <f t="shared" si="1"/>
        <v>-3.8915118757087207E-3</v>
      </c>
      <c r="S31">
        <f t="shared" si="2"/>
        <v>4.0600019569209437E-5</v>
      </c>
      <c r="T31">
        <f t="shared" si="3"/>
        <v>3.1493841180031394E-2</v>
      </c>
      <c r="U31">
        <f t="shared" si="4"/>
        <v>0.27722139962071463</v>
      </c>
      <c r="V31" t="str">
        <f t="shared" si="5"/>
        <v>Sportswear-1999</v>
      </c>
      <c r="W31">
        <f>Regression!B47</f>
        <v>0</v>
      </c>
      <c r="X31">
        <f>Regression!B48</f>
        <v>-9.8466021483572825E-3</v>
      </c>
      <c r="Y31">
        <f>Regression!B49</f>
        <v>-9.255525456470997E-3</v>
      </c>
      <c r="Z31">
        <f t="shared" si="6"/>
        <v>-2.8759370454913636E-3</v>
      </c>
      <c r="AA31">
        <f t="shared" si="7"/>
        <v>-95.847124062954421</v>
      </c>
      <c r="AB31">
        <f t="shared" si="8"/>
        <v>0</v>
      </c>
    </row>
    <row r="32" spans="1:28" x14ac:dyDescent="0.25">
      <c r="A32" t="s">
        <v>15</v>
      </c>
      <c r="B32" t="s">
        <v>65</v>
      </c>
      <c r="C32" t="s">
        <v>83</v>
      </c>
      <c r="D32" t="s">
        <v>86</v>
      </c>
      <c r="E32">
        <v>2005</v>
      </c>
      <c r="F32">
        <v>2000</v>
      </c>
      <c r="G32" t="s">
        <v>108</v>
      </c>
      <c r="H32">
        <v>19242.59</v>
      </c>
      <c r="I32">
        <v>27073.85</v>
      </c>
      <c r="J32">
        <v>3289.28</v>
      </c>
      <c r="K32">
        <v>7114.58</v>
      </c>
      <c r="L32">
        <v>1944.05</v>
      </c>
      <c r="M32">
        <v>2205.33</v>
      </c>
      <c r="N32">
        <f>IF(COUNTIFS($A:$A,$A32,$F:$F,$F32-1)=0,"",SUMIFS($I:$I,$A:$A,$A32,$F:$F,$F32-1))</f>
        <v>25635.31</v>
      </c>
      <c r="O32">
        <f>H32 - SUMIFS($H:$H,$A:$A,$A32,$F:$F,$F32-1)</f>
        <v>59.400000000001455</v>
      </c>
      <c r="P32">
        <f>J32 - SUMIFS($J:$J,$A:$A,$A32,$F:$F,$F32-1)</f>
        <v>-648.06999999999971</v>
      </c>
      <c r="Q32">
        <f t="shared" si="0"/>
        <v>-261.27999999999997</v>
      </c>
      <c r="R32">
        <f t="shared" si="1"/>
        <v>-1.0192191941505679E-2</v>
      </c>
      <c r="S32">
        <f t="shared" si="2"/>
        <v>3.9008695428297918E-5</v>
      </c>
      <c r="T32">
        <f t="shared" si="3"/>
        <v>2.7597481754657975E-2</v>
      </c>
      <c r="U32">
        <f t="shared" si="4"/>
        <v>0.27753048432025978</v>
      </c>
      <c r="V32" t="str">
        <f t="shared" si="5"/>
        <v>Sportswear-2000</v>
      </c>
      <c r="W32">
        <f>Regression!B48</f>
        <v>-9.8466021483572825E-3</v>
      </c>
      <c r="X32">
        <f>Regression!B49</f>
        <v>-9.255525456470997E-3</v>
      </c>
      <c r="Y32">
        <f>Regression!B50</f>
        <v>-8.9226968289865156E-3</v>
      </c>
      <c r="Z32">
        <f t="shared" si="6"/>
        <v>-2.7321336704104133E-3</v>
      </c>
      <c r="AA32">
        <f t="shared" si="7"/>
        <v>-261.27726786632957</v>
      </c>
      <c r="AB32">
        <f t="shared" si="8"/>
        <v>0</v>
      </c>
    </row>
    <row r="33" spans="1:28" x14ac:dyDescent="0.25">
      <c r="A33" t="s">
        <v>15</v>
      </c>
      <c r="B33" t="s">
        <v>65</v>
      </c>
      <c r="C33" t="s">
        <v>83</v>
      </c>
      <c r="D33" t="s">
        <v>86</v>
      </c>
      <c r="E33">
        <v>2005</v>
      </c>
      <c r="F33">
        <v>2001</v>
      </c>
      <c r="G33" t="s">
        <v>108</v>
      </c>
      <c r="H33">
        <v>18917.75</v>
      </c>
      <c r="I33">
        <v>28537.34</v>
      </c>
      <c r="J33">
        <v>3138.48</v>
      </c>
      <c r="K33">
        <v>8340.6200000000008</v>
      </c>
      <c r="L33">
        <v>2122.62</v>
      </c>
      <c r="M33">
        <v>2202.71</v>
      </c>
      <c r="N33">
        <f>IF(COUNTIFS($A:$A,$A33,$F:$F,$F33-1)=0,"",SUMIFS($I:$I,$A:$A,$A33,$F:$F,$F33-1))</f>
        <v>27073.85</v>
      </c>
      <c r="O33">
        <f>H33 - SUMIFS($H:$H,$A:$A,$A33,$F:$F,$F33-1)</f>
        <v>-324.84000000000015</v>
      </c>
      <c r="P33">
        <f>J33 - SUMIFS($J:$J,$A:$A,$A33,$F:$F,$F33-1)</f>
        <v>-150.80000000000018</v>
      </c>
      <c r="Q33">
        <f t="shared" si="0"/>
        <v>-80.090000000000146</v>
      </c>
      <c r="R33">
        <f t="shared" si="1"/>
        <v>-2.9582050576478836E-3</v>
      </c>
      <c r="S33">
        <f t="shared" si="2"/>
        <v>3.6936010209113225E-5</v>
      </c>
      <c r="T33">
        <f t="shared" si="3"/>
        <v>-6.428343216794064E-3</v>
      </c>
      <c r="U33">
        <f t="shared" si="4"/>
        <v>0.30806922547033394</v>
      </c>
      <c r="V33" t="str">
        <f t="shared" si="5"/>
        <v>Sportswear-2001</v>
      </c>
      <c r="W33">
        <f>Regression!B49</f>
        <v>-9.255525456470997E-3</v>
      </c>
      <c r="X33">
        <f>Regression!B50</f>
        <v>-8.9226968289865156E-3</v>
      </c>
      <c r="Y33">
        <f>Regression!B51</f>
        <v>-9.8123137449754056E-3</v>
      </c>
      <c r="Z33">
        <f t="shared" si="6"/>
        <v>-2.9658556000331108E-3</v>
      </c>
      <c r="AA33">
        <f t="shared" si="7"/>
        <v>-80.087034144400107</v>
      </c>
      <c r="AB33">
        <f t="shared" si="8"/>
        <v>0</v>
      </c>
    </row>
    <row r="34" spans="1:28" x14ac:dyDescent="0.25">
      <c r="A34" t="s">
        <v>15</v>
      </c>
      <c r="B34" t="s">
        <v>65</v>
      </c>
      <c r="C34" t="s">
        <v>83</v>
      </c>
      <c r="D34" t="s">
        <v>86</v>
      </c>
      <c r="E34">
        <v>2005</v>
      </c>
      <c r="F34">
        <v>2002</v>
      </c>
      <c r="G34" t="s">
        <v>108</v>
      </c>
      <c r="H34">
        <v>20981.38</v>
      </c>
      <c r="I34">
        <v>27013.02</v>
      </c>
      <c r="J34">
        <v>3846.38</v>
      </c>
      <c r="K34">
        <v>8272.39</v>
      </c>
      <c r="L34">
        <v>2344.19</v>
      </c>
      <c r="M34">
        <v>1457.5</v>
      </c>
      <c r="N34">
        <f>IF(COUNTIFS($A:$A,$A34,$F:$F,$F34-1)=0,"",SUMIFS($I:$I,$A:$A,$A34,$F:$F,$F34-1))</f>
        <v>28537.34</v>
      </c>
      <c r="O34">
        <f>H34 - SUMIFS($H:$H,$A:$A,$A34,$F:$F,$F34-1)</f>
        <v>2063.630000000001</v>
      </c>
      <c r="P34">
        <f>J34 - SUMIFS($J:$J,$A:$A,$A34,$F:$F,$F34-1)</f>
        <v>707.90000000000009</v>
      </c>
      <c r="Q34">
        <f t="shared" si="0"/>
        <v>886.69</v>
      </c>
      <c r="R34">
        <f t="shared" si="1"/>
        <v>3.1071221073863228E-2</v>
      </c>
      <c r="S34">
        <f t="shared" si="2"/>
        <v>3.5041808381580065E-5</v>
      </c>
      <c r="T34">
        <f t="shared" si="3"/>
        <v>4.7507230877159572E-2</v>
      </c>
      <c r="U34">
        <f t="shared" si="4"/>
        <v>0.28987950523769906</v>
      </c>
      <c r="V34" t="str">
        <f t="shared" si="5"/>
        <v>Sportswear-2002</v>
      </c>
      <c r="W34">
        <f>Regression!B50</f>
        <v>-8.9226968289865156E-3</v>
      </c>
      <c r="X34">
        <f>Regression!B51</f>
        <v>-9.8123137449754056E-3</v>
      </c>
      <c r="Y34">
        <f>Regression!B52</f>
        <v>-1.0087139941903234E-2</v>
      </c>
      <c r="Z34">
        <f t="shared" si="6"/>
        <v>-3.390523657576543E-3</v>
      </c>
      <c r="AA34">
        <f t="shared" si="7"/>
        <v>886.69339052365763</v>
      </c>
      <c r="AB34">
        <f t="shared" si="8"/>
        <v>0</v>
      </c>
    </row>
    <row r="35" spans="1:28" x14ac:dyDescent="0.25">
      <c r="A35" t="s">
        <v>15</v>
      </c>
      <c r="B35" t="s">
        <v>65</v>
      </c>
      <c r="C35" t="s">
        <v>83</v>
      </c>
      <c r="D35" t="s">
        <v>86</v>
      </c>
      <c r="E35">
        <v>2005</v>
      </c>
      <c r="F35">
        <v>2003</v>
      </c>
      <c r="G35" t="s">
        <v>108</v>
      </c>
      <c r="H35">
        <v>22338.080000000002</v>
      </c>
      <c r="I35">
        <v>31737.7</v>
      </c>
      <c r="J35">
        <v>4121.57</v>
      </c>
      <c r="K35">
        <v>9785.2000000000007</v>
      </c>
      <c r="L35">
        <v>2005.95</v>
      </c>
      <c r="M35">
        <v>2449.54</v>
      </c>
      <c r="N35">
        <f>IF(COUNTIFS($A:$A,$A35,$F:$F,$F35-1)=0,"",SUMIFS($I:$I,$A:$A,$A35,$F:$F,$F35-1))</f>
        <v>27013.02</v>
      </c>
      <c r="O35">
        <f>H35 - SUMIFS($H:$H,$A:$A,$A35,$F:$F,$F35-1)</f>
        <v>1356.7000000000007</v>
      </c>
      <c r="P35">
        <f>J35 - SUMIFS($J:$J,$A:$A,$A35,$F:$F,$F35-1)</f>
        <v>275.1899999999996</v>
      </c>
      <c r="Q35">
        <f t="shared" si="0"/>
        <v>-443.58999999999992</v>
      </c>
      <c r="R35">
        <f t="shared" si="1"/>
        <v>-1.6421340523939933E-2</v>
      </c>
      <c r="S35">
        <f t="shared" si="2"/>
        <v>3.7019185563109935E-5</v>
      </c>
      <c r="T35">
        <f t="shared" si="3"/>
        <v>4.0036619378359069E-2</v>
      </c>
      <c r="U35">
        <f t="shared" si="4"/>
        <v>0.36224013457214338</v>
      </c>
      <c r="V35" t="str">
        <f t="shared" si="5"/>
        <v>Sportswear-2003</v>
      </c>
      <c r="W35">
        <f>Regression!B51</f>
        <v>-9.8123137449754056E-3</v>
      </c>
      <c r="X35">
        <f>Regression!B52</f>
        <v>-1.0087139941903234E-2</v>
      </c>
      <c r="Y35">
        <f>Regression!B53</f>
        <v>-8.1860028102426017E-3</v>
      </c>
      <c r="Z35">
        <f t="shared" si="6"/>
        <v>-3.3695169859237753E-3</v>
      </c>
      <c r="AA35">
        <f t="shared" si="7"/>
        <v>-443.58663048301401</v>
      </c>
      <c r="AB35">
        <f t="shared" si="8"/>
        <v>0</v>
      </c>
    </row>
    <row r="36" spans="1:28" x14ac:dyDescent="0.25">
      <c r="A36" t="s">
        <v>15</v>
      </c>
      <c r="B36" t="s">
        <v>65</v>
      </c>
      <c r="C36" t="s">
        <v>83</v>
      </c>
      <c r="D36" t="s">
        <v>86</v>
      </c>
      <c r="E36">
        <v>2005</v>
      </c>
      <c r="F36">
        <v>2004</v>
      </c>
      <c r="G36" t="s">
        <v>108</v>
      </c>
      <c r="H36">
        <v>22220.14</v>
      </c>
      <c r="I36">
        <v>34010.239999999998</v>
      </c>
      <c r="J36">
        <v>4189.1400000000003</v>
      </c>
      <c r="K36">
        <v>9230.68</v>
      </c>
      <c r="L36">
        <v>2440.84</v>
      </c>
      <c r="M36">
        <v>2971.7</v>
      </c>
      <c r="N36">
        <f>IF(COUNTIFS($A:$A,$A36,$F:$F,$F36-1)=0,"",SUMIFS($I:$I,$A:$A,$A36,$F:$F,$F36-1))</f>
        <v>31737.7</v>
      </c>
      <c r="O36">
        <f>H36 - SUMIFS($H:$H,$A:$A,$A36,$F:$F,$F36-1)</f>
        <v>-117.94000000000233</v>
      </c>
      <c r="P36">
        <f>J36 - SUMIFS($J:$J,$A:$A,$A36,$F:$F,$F36-1)</f>
        <v>67.570000000000618</v>
      </c>
      <c r="Q36">
        <f t="shared" si="0"/>
        <v>-530.85999999999967</v>
      </c>
      <c r="R36">
        <f t="shared" si="1"/>
        <v>-1.6726479864640466E-2</v>
      </c>
      <c r="S36">
        <f t="shared" si="2"/>
        <v>3.1508269345289674E-5</v>
      </c>
      <c r="T36">
        <f t="shared" si="3"/>
        <v>-5.84509904624478E-3</v>
      </c>
      <c r="U36">
        <f t="shared" si="4"/>
        <v>0.29084275168017848</v>
      </c>
      <c r="V36" t="str">
        <f t="shared" si="5"/>
        <v>Sportswear-2004</v>
      </c>
      <c r="W36">
        <f>Regression!B52</f>
        <v>-1.0087139941903234E-2</v>
      </c>
      <c r="X36">
        <f>Regression!B53</f>
        <v>-8.1860028102426017E-3</v>
      </c>
      <c r="Y36">
        <f>Regression!B54</f>
        <v>0</v>
      </c>
      <c r="Z36">
        <f t="shared" si="6"/>
        <v>4.7530168896493004E-5</v>
      </c>
      <c r="AA36">
        <f t="shared" si="7"/>
        <v>-530.86004753016857</v>
      </c>
      <c r="AB36">
        <f t="shared" si="8"/>
        <v>0</v>
      </c>
    </row>
    <row r="37" spans="1:28" x14ac:dyDescent="0.25">
      <c r="A37" t="s">
        <v>15</v>
      </c>
      <c r="B37" t="s">
        <v>65</v>
      </c>
      <c r="C37" t="s">
        <v>83</v>
      </c>
      <c r="D37" t="s">
        <v>86</v>
      </c>
      <c r="E37">
        <v>2005</v>
      </c>
      <c r="F37">
        <v>2006</v>
      </c>
      <c r="G37" t="s">
        <v>109</v>
      </c>
      <c r="H37">
        <v>24386.01</v>
      </c>
      <c r="I37">
        <v>35784.92</v>
      </c>
      <c r="J37">
        <v>4570.67</v>
      </c>
      <c r="K37">
        <v>11441.49</v>
      </c>
      <c r="L37">
        <v>3132.43</v>
      </c>
      <c r="M37">
        <v>2817.39</v>
      </c>
      <c r="N37" t="str">
        <f>IF(COUNTIFS($A:$A,$A37,$F:$F,$F37-1)=0,"",SUMIFS($I:$I,$A:$A,$A37,$F:$F,$F37-1))</f>
        <v/>
      </c>
      <c r="O37">
        <f>H37 - SUMIFS($H:$H,$A:$A,$A37,$F:$F,$F37-1)</f>
        <v>24386.01</v>
      </c>
      <c r="P37">
        <f>J37 - SUMIFS($J:$J,$A:$A,$A37,$F:$F,$F37-1)</f>
        <v>4570.67</v>
      </c>
      <c r="Q37">
        <f t="shared" si="0"/>
        <v>315.03999999999996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 t="str">
        <f t="shared" si="5"/>
        <v>Sportswear-2006</v>
      </c>
      <c r="W37">
        <f>Regression!B53</f>
        <v>-8.1860028102426017E-3</v>
      </c>
      <c r="X37">
        <f>Regression!B54</f>
        <v>0</v>
      </c>
      <c r="Y37">
        <f>Regression!B55</f>
        <v>-7.6165783400690065E-3</v>
      </c>
      <c r="Z37">
        <f t="shared" si="6"/>
        <v>0</v>
      </c>
      <c r="AA37">
        <f t="shared" si="7"/>
        <v>315.03999999999996</v>
      </c>
      <c r="AB37">
        <f t="shared" si="8"/>
        <v>1</v>
      </c>
    </row>
    <row r="38" spans="1:28" x14ac:dyDescent="0.25">
      <c r="A38" t="s">
        <v>15</v>
      </c>
      <c r="B38" t="s">
        <v>65</v>
      </c>
      <c r="C38" t="s">
        <v>83</v>
      </c>
      <c r="D38" t="s">
        <v>86</v>
      </c>
      <c r="E38">
        <v>2005</v>
      </c>
      <c r="F38">
        <v>2007</v>
      </c>
      <c r="G38" t="s">
        <v>109</v>
      </c>
      <c r="H38">
        <v>23938.59</v>
      </c>
      <c r="I38">
        <v>33384.83</v>
      </c>
      <c r="J38">
        <v>4455.95</v>
      </c>
      <c r="K38">
        <v>10237.14</v>
      </c>
      <c r="L38">
        <v>2690.88</v>
      </c>
      <c r="M38">
        <v>4007.34</v>
      </c>
      <c r="N38">
        <f>IF(COUNTIFS($A:$A,$A38,$F:$F,$F38-1)=0,"",SUMIFS($I:$I,$A:$A,$A38,$F:$F,$F38-1))</f>
        <v>35784.92</v>
      </c>
      <c r="O38">
        <f>H38 - SUMIFS($H:$H,$A:$A,$A38,$F:$F,$F38-1)</f>
        <v>-447.41999999999825</v>
      </c>
      <c r="P38">
        <f>J38 - SUMIFS($J:$J,$A:$A,$A38,$F:$F,$F38-1)</f>
        <v>-114.72000000000025</v>
      </c>
      <c r="Q38">
        <f t="shared" si="0"/>
        <v>-1316.46</v>
      </c>
      <c r="R38">
        <f t="shared" si="1"/>
        <v>-3.6788121923983626E-2</v>
      </c>
      <c r="S38">
        <f t="shared" si="2"/>
        <v>2.7944732026786703E-5</v>
      </c>
      <c r="T38">
        <f t="shared" si="3"/>
        <v>-9.2972123453118807E-3</v>
      </c>
      <c r="U38">
        <f t="shared" si="4"/>
        <v>0.2860741340206992</v>
      </c>
      <c r="V38" t="str">
        <f t="shared" si="5"/>
        <v>Sportswear-2007</v>
      </c>
      <c r="W38">
        <f>Regression!B54</f>
        <v>0</v>
      </c>
      <c r="X38">
        <f>Regression!B55</f>
        <v>-7.6165783400690065E-3</v>
      </c>
      <c r="Y38">
        <f>Regression!B56</f>
        <v>-7.4254894287606081E-3</v>
      </c>
      <c r="Z38">
        <f t="shared" si="6"/>
        <v>-2.053427511840223E-3</v>
      </c>
      <c r="AA38">
        <f t="shared" si="7"/>
        <v>-1316.4579465724883</v>
      </c>
      <c r="AB38">
        <f t="shared" si="8"/>
        <v>1</v>
      </c>
    </row>
    <row r="39" spans="1:28" x14ac:dyDescent="0.25">
      <c r="A39" t="s">
        <v>15</v>
      </c>
      <c r="B39" t="s">
        <v>65</v>
      </c>
      <c r="C39" t="s">
        <v>83</v>
      </c>
      <c r="D39" t="s">
        <v>86</v>
      </c>
      <c r="E39">
        <v>2005</v>
      </c>
      <c r="F39">
        <v>2008</v>
      </c>
      <c r="G39" t="s">
        <v>109</v>
      </c>
      <c r="H39">
        <v>25192.09</v>
      </c>
      <c r="I39">
        <v>36372.25</v>
      </c>
      <c r="J39">
        <v>4145.8900000000003</v>
      </c>
      <c r="K39">
        <v>9976.86</v>
      </c>
      <c r="L39">
        <v>2701.53</v>
      </c>
      <c r="M39">
        <v>3450.92</v>
      </c>
      <c r="N39">
        <f>IF(COUNTIFS($A:$A,$A39,$F:$F,$F39-1)=0,"",SUMIFS($I:$I,$A:$A,$A39,$F:$F,$F39-1))</f>
        <v>33384.83</v>
      </c>
      <c r="O39">
        <f>H39 - SUMIFS($H:$H,$A:$A,$A39,$F:$F,$F39-1)</f>
        <v>1253.5</v>
      </c>
      <c r="P39">
        <f>J39 - SUMIFS($J:$J,$A:$A,$A39,$F:$F,$F39-1)</f>
        <v>-310.05999999999949</v>
      </c>
      <c r="Q39">
        <f t="shared" si="0"/>
        <v>-749.38999999999987</v>
      </c>
      <c r="R39">
        <f t="shared" si="1"/>
        <v>-2.2447021596335815E-2</v>
      </c>
      <c r="S39">
        <f t="shared" si="2"/>
        <v>2.9953724491033802E-5</v>
      </c>
      <c r="T39">
        <f t="shared" si="3"/>
        <v>4.6834445465200797E-2</v>
      </c>
      <c r="U39">
        <f t="shared" si="4"/>
        <v>0.29884411572561548</v>
      </c>
      <c r="V39" t="str">
        <f t="shared" si="5"/>
        <v>Sportswear-2008</v>
      </c>
      <c r="W39">
        <f>Regression!B55</f>
        <v>-7.6165783400690065E-3</v>
      </c>
      <c r="X39">
        <f>Regression!B56</f>
        <v>-7.4254894287606081E-3</v>
      </c>
      <c r="Y39">
        <f>Regression!B57</f>
        <v>-6.9688990694215802E-3</v>
      </c>
      <c r="Z39">
        <f t="shared" si="6"/>
        <v>-2.4306113045752331E-3</v>
      </c>
      <c r="AA39">
        <f t="shared" si="7"/>
        <v>-749.38756938869528</v>
      </c>
      <c r="AB39">
        <f t="shared" si="8"/>
        <v>1</v>
      </c>
    </row>
    <row r="40" spans="1:28" x14ac:dyDescent="0.25">
      <c r="A40" t="s">
        <v>15</v>
      </c>
      <c r="B40" t="s">
        <v>65</v>
      </c>
      <c r="C40" t="s">
        <v>83</v>
      </c>
      <c r="D40" t="s">
        <v>86</v>
      </c>
      <c r="E40">
        <v>2005</v>
      </c>
      <c r="F40">
        <v>2009</v>
      </c>
      <c r="G40" t="s">
        <v>109</v>
      </c>
      <c r="H40">
        <v>26859.27</v>
      </c>
      <c r="I40">
        <v>36010.870000000003</v>
      </c>
      <c r="J40">
        <v>4102.29</v>
      </c>
      <c r="K40">
        <v>10417.36</v>
      </c>
      <c r="L40">
        <v>3030.96</v>
      </c>
      <c r="M40">
        <v>2395.16</v>
      </c>
      <c r="N40">
        <f>IF(COUNTIFS($A:$A,$A40,$F:$F,$F40-1)=0,"",SUMIFS($I:$I,$A:$A,$A40,$F:$F,$F40-1))</f>
        <v>36372.25</v>
      </c>
      <c r="O40">
        <f>H40 - SUMIFS($H:$H,$A:$A,$A40,$F:$F,$F40-1)</f>
        <v>1667.1800000000003</v>
      </c>
      <c r="P40">
        <f>J40 - SUMIFS($J:$J,$A:$A,$A40,$F:$F,$F40-1)</f>
        <v>-43.600000000000364</v>
      </c>
      <c r="Q40">
        <f t="shared" si="0"/>
        <v>635.80000000000018</v>
      </c>
      <c r="R40">
        <f t="shared" si="1"/>
        <v>1.748035933988137E-2</v>
      </c>
      <c r="S40">
        <f t="shared" si="2"/>
        <v>2.749348748015314E-5</v>
      </c>
      <c r="T40">
        <f t="shared" si="3"/>
        <v>4.7035308511296406E-2</v>
      </c>
      <c r="U40">
        <f t="shared" si="4"/>
        <v>0.28640955673624813</v>
      </c>
      <c r="V40" t="str">
        <f t="shared" si="5"/>
        <v>Sportswear-2009</v>
      </c>
      <c r="W40">
        <f>Regression!B56</f>
        <v>-7.4254894287606081E-3</v>
      </c>
      <c r="X40">
        <f>Regression!B57</f>
        <v>-6.9688990694215802E-3</v>
      </c>
      <c r="Y40">
        <f>Regression!B58</f>
        <v>-7.8003064471994458E-3</v>
      </c>
      <c r="Z40">
        <f t="shared" si="6"/>
        <v>-2.5620707822642656E-3</v>
      </c>
      <c r="AA40">
        <f t="shared" si="7"/>
        <v>635.80256207078241</v>
      </c>
      <c r="AB40">
        <f t="shared" si="8"/>
        <v>1</v>
      </c>
    </row>
    <row r="41" spans="1:28" x14ac:dyDescent="0.25">
      <c r="A41" t="s">
        <v>15</v>
      </c>
      <c r="B41" t="s">
        <v>65</v>
      </c>
      <c r="C41" t="s">
        <v>83</v>
      </c>
      <c r="D41" t="s">
        <v>86</v>
      </c>
      <c r="E41">
        <v>2005</v>
      </c>
      <c r="F41">
        <v>2010</v>
      </c>
      <c r="G41" t="s">
        <v>109</v>
      </c>
      <c r="H41">
        <v>28303.89</v>
      </c>
      <c r="I41">
        <v>37874.28</v>
      </c>
      <c r="J41">
        <v>5173.0200000000004</v>
      </c>
      <c r="K41">
        <v>11415.19</v>
      </c>
      <c r="L41">
        <v>2345.13</v>
      </c>
      <c r="M41">
        <v>3139.72</v>
      </c>
      <c r="N41">
        <f>IF(COUNTIFS($A:$A,$A41,$F:$F,$F41-1)=0,"",SUMIFS($I:$I,$A:$A,$A41,$F:$F,$F41-1))</f>
        <v>36010.870000000003</v>
      </c>
      <c r="O41">
        <f>H41 - SUMIFS($H:$H,$A:$A,$A41,$F:$F,$F41-1)</f>
        <v>1444.619999999999</v>
      </c>
      <c r="P41">
        <f>J41 - SUMIFS($J:$J,$A:$A,$A41,$F:$F,$F41-1)</f>
        <v>1070.7300000000005</v>
      </c>
      <c r="Q41">
        <f t="shared" si="0"/>
        <v>-794.58999999999969</v>
      </c>
      <c r="R41">
        <f t="shared" ref="R41:R66" si="9">IFERROR(Q41 / VALUE(N41),0)</f>
        <v>-2.2065281955142978E-2</v>
      </c>
      <c r="S41">
        <f t="shared" si="2"/>
        <v>2.7769392963846746E-5</v>
      </c>
      <c r="T41">
        <f t="shared" si="3"/>
        <v>1.0382698335252618E-2</v>
      </c>
      <c r="U41">
        <f t="shared" si="4"/>
        <v>0.31699289686697379</v>
      </c>
      <c r="V41" t="str">
        <f t="shared" si="5"/>
        <v>Sportswear-2010</v>
      </c>
      <c r="W41">
        <f>Regression!B57</f>
        <v>-6.9688990694215802E-3</v>
      </c>
      <c r="X41">
        <f>Regression!B58</f>
        <v>-7.8003064471994458E-3</v>
      </c>
      <c r="Y41">
        <f>Regression!B59</f>
        <v>-8.851794586641322E-3</v>
      </c>
      <c r="Z41">
        <f t="shared" si="6"/>
        <v>-2.8871377593514117E-3</v>
      </c>
      <c r="AA41">
        <f t="shared" si="7"/>
        <v>-794.58711286224036</v>
      </c>
      <c r="AB41">
        <f t="shared" si="8"/>
        <v>1</v>
      </c>
    </row>
    <row r="42" spans="1:28" x14ac:dyDescent="0.25">
      <c r="A42" t="s">
        <v>15</v>
      </c>
      <c r="B42" t="s">
        <v>65</v>
      </c>
      <c r="C42" t="s">
        <v>83</v>
      </c>
      <c r="D42" t="s">
        <v>86</v>
      </c>
      <c r="E42">
        <v>2005</v>
      </c>
      <c r="F42">
        <v>2011</v>
      </c>
      <c r="G42" t="s">
        <v>109</v>
      </c>
      <c r="H42">
        <v>31472.35</v>
      </c>
      <c r="I42">
        <v>41026.199999999997</v>
      </c>
      <c r="J42">
        <v>5133.74</v>
      </c>
      <c r="K42">
        <v>12814.98</v>
      </c>
      <c r="L42">
        <v>3389.79</v>
      </c>
      <c r="M42">
        <v>7540.99</v>
      </c>
      <c r="N42">
        <f>IF(COUNTIFS($A:$A,$A42,$F:$F,$F42-1)=0,"",SUMIFS($I:$I,$A:$A,$A42,$F:$F,$F42-1))</f>
        <v>37874.28</v>
      </c>
      <c r="O42">
        <f>H42 - SUMIFS($H:$H,$A:$A,$A42,$F:$F,$F42-1)</f>
        <v>3168.4599999999991</v>
      </c>
      <c r="P42">
        <f>J42 - SUMIFS($J:$J,$A:$A,$A42,$F:$F,$F42-1)</f>
        <v>-39.280000000000655</v>
      </c>
      <c r="Q42">
        <f t="shared" si="0"/>
        <v>-4151.2</v>
      </c>
      <c r="R42">
        <f t="shared" si="9"/>
        <v>-0.10960472383897463</v>
      </c>
      <c r="S42">
        <f t="shared" si="2"/>
        <v>2.6403142185145169E-5</v>
      </c>
      <c r="T42">
        <f t="shared" si="3"/>
        <v>8.469441531297757E-2</v>
      </c>
      <c r="U42">
        <f t="shared" si="4"/>
        <v>0.33835573903979166</v>
      </c>
      <c r="V42" t="str">
        <f t="shared" si="5"/>
        <v>Sportswear-2011</v>
      </c>
      <c r="W42">
        <f>Regression!B58</f>
        <v>-7.8003064471994458E-3</v>
      </c>
      <c r="X42">
        <f>Regression!B59</f>
        <v>-8.851794586641322E-3</v>
      </c>
      <c r="Y42">
        <f>Regression!B60</f>
        <v>-6.3588393345868034E-3</v>
      </c>
      <c r="Z42">
        <f t="shared" si="6"/>
        <v>-2.9014533020757945E-3</v>
      </c>
      <c r="AA42">
        <f t="shared" si="7"/>
        <v>-4151.1970985466978</v>
      </c>
      <c r="AB42">
        <f t="shared" si="8"/>
        <v>1</v>
      </c>
    </row>
    <row r="43" spans="1:28" x14ac:dyDescent="0.25">
      <c r="A43" t="s">
        <v>15</v>
      </c>
      <c r="B43" t="s">
        <v>65</v>
      </c>
      <c r="C43" t="s">
        <v>83</v>
      </c>
      <c r="D43" t="s">
        <v>86</v>
      </c>
      <c r="E43">
        <v>2005</v>
      </c>
      <c r="F43">
        <v>2012</v>
      </c>
      <c r="G43" t="s">
        <v>109</v>
      </c>
      <c r="H43">
        <v>34109.33</v>
      </c>
      <c r="I43">
        <v>50030.879999999997</v>
      </c>
      <c r="J43">
        <v>6539.61</v>
      </c>
      <c r="K43">
        <v>14630.71</v>
      </c>
      <c r="L43">
        <v>3799.25</v>
      </c>
      <c r="M43">
        <v>3643.23</v>
      </c>
      <c r="N43">
        <f>IF(COUNTIFS($A:$A,$A43,$F:$F,$F43-1)=0,"",SUMIFS($I:$I,$A:$A,$A43,$F:$F,$F43-1))</f>
        <v>41026.199999999997</v>
      </c>
      <c r="O43">
        <f>H43 - SUMIFS($H:$H,$A:$A,$A43,$F:$F,$F43-1)</f>
        <v>2636.9800000000032</v>
      </c>
      <c r="P43">
        <f>J43 - SUMIFS($J:$J,$A:$A,$A43,$F:$F,$F43-1)</f>
        <v>1405.87</v>
      </c>
      <c r="Q43">
        <f t="shared" si="0"/>
        <v>156.01999999999998</v>
      </c>
      <c r="R43">
        <f t="shared" si="9"/>
        <v>3.8029356850012917E-3</v>
      </c>
      <c r="S43">
        <f t="shared" si="2"/>
        <v>2.437466789514993E-5</v>
      </c>
      <c r="T43">
        <f t="shared" si="3"/>
        <v>3.0007897392398113E-2</v>
      </c>
      <c r="U43">
        <f t="shared" si="4"/>
        <v>0.35661869732024903</v>
      </c>
      <c r="V43" t="str">
        <f t="shared" si="5"/>
        <v>Sportswear-2012</v>
      </c>
      <c r="W43">
        <f>Regression!B59</f>
        <v>-8.851794586641322E-3</v>
      </c>
      <c r="X43">
        <f>Regression!B60</f>
        <v>-6.3588393345868034E-3</v>
      </c>
      <c r="Y43">
        <f>Regression!B61</f>
        <v>0</v>
      </c>
      <c r="Z43">
        <f t="shared" si="6"/>
        <v>-1.9103115784035137E-4</v>
      </c>
      <c r="AA43">
        <f t="shared" si="7"/>
        <v>156.02019103115782</v>
      </c>
      <c r="AB43">
        <f t="shared" si="8"/>
        <v>1</v>
      </c>
    </row>
    <row r="44" spans="1:28" x14ac:dyDescent="0.25">
      <c r="A44" t="s">
        <v>16</v>
      </c>
      <c r="B44" t="s">
        <v>66</v>
      </c>
      <c r="C44" t="s">
        <v>83</v>
      </c>
      <c r="D44" t="s">
        <v>87</v>
      </c>
      <c r="E44">
        <v>2005</v>
      </c>
      <c r="F44">
        <v>1998</v>
      </c>
      <c r="G44" t="s">
        <v>108</v>
      </c>
      <c r="H44">
        <v>63252.35</v>
      </c>
      <c r="I44">
        <v>119794.73</v>
      </c>
      <c r="J44">
        <v>8247.08</v>
      </c>
      <c r="K44">
        <v>55727.44</v>
      </c>
      <c r="L44">
        <v>7469.12</v>
      </c>
      <c r="M44">
        <v>10984.47</v>
      </c>
      <c r="N44" t="str">
        <f>IF(COUNTIFS($A:$A,$A44,$F:$F,$F44-1)=0,"",SUMIFS($I:$I,$A:$A,$A44,$F:$F,$F44-1))</f>
        <v/>
      </c>
      <c r="O44">
        <f>H44 - SUMIFS($H:$H,$A:$A,$A44,$F:$F,$F44-1)</f>
        <v>63252.35</v>
      </c>
      <c r="P44">
        <f>J44 - SUMIFS($J:$J,$A:$A,$A44,$F:$F,$F44-1)</f>
        <v>8247.08</v>
      </c>
      <c r="Q44">
        <f t="shared" si="0"/>
        <v>-3515.3499999999995</v>
      </c>
      <c r="R44">
        <f t="shared" si="9"/>
        <v>0</v>
      </c>
      <c r="S44">
        <f t="shared" si="2"/>
        <v>0</v>
      </c>
      <c r="T44">
        <f t="shared" si="3"/>
        <v>0</v>
      </c>
      <c r="U44">
        <f t="shared" si="4"/>
        <v>0</v>
      </c>
      <c r="V44" t="str">
        <f t="shared" si="5"/>
        <v>Aerospace-1998</v>
      </c>
      <c r="W44">
        <f>Regression!B60</f>
        <v>-6.3588393345868034E-3</v>
      </c>
      <c r="X44">
        <f>Regression!B61</f>
        <v>0</v>
      </c>
      <c r="Y44">
        <f>Regression!B62</f>
        <v>-5.9691814729715964E-3</v>
      </c>
      <c r="Z44">
        <f t="shared" si="6"/>
        <v>0</v>
      </c>
      <c r="AA44">
        <f t="shared" si="7"/>
        <v>-3515.3499999999995</v>
      </c>
      <c r="AB44">
        <f t="shared" si="8"/>
        <v>0</v>
      </c>
    </row>
    <row r="45" spans="1:28" x14ac:dyDescent="0.25">
      <c r="A45" t="s">
        <v>16</v>
      </c>
      <c r="B45" t="s">
        <v>66</v>
      </c>
      <c r="C45" t="s">
        <v>83</v>
      </c>
      <c r="D45" t="s">
        <v>87</v>
      </c>
      <c r="E45">
        <v>2005</v>
      </c>
      <c r="F45">
        <v>1999</v>
      </c>
      <c r="G45" t="s">
        <v>108</v>
      </c>
      <c r="H45">
        <v>60579.41</v>
      </c>
      <c r="I45">
        <v>111227.45</v>
      </c>
      <c r="J45">
        <v>12676.3</v>
      </c>
      <c r="K45">
        <v>56681.61</v>
      </c>
      <c r="L45">
        <v>6335.6</v>
      </c>
      <c r="M45">
        <v>8326.6299999999992</v>
      </c>
      <c r="N45">
        <f>IF(COUNTIFS($A:$A,$A45,$F:$F,$F45-1)=0,"",SUMIFS($I:$I,$A:$A,$A45,$F:$F,$F45-1))</f>
        <v>119794.73</v>
      </c>
      <c r="O45">
        <f>H45 - SUMIFS($H:$H,$A:$A,$A45,$F:$F,$F45-1)</f>
        <v>-2672.9399999999951</v>
      </c>
      <c r="P45">
        <f>J45 - SUMIFS($J:$J,$A:$A,$A45,$F:$F,$F45-1)</f>
        <v>4429.2199999999993</v>
      </c>
      <c r="Q45">
        <f t="shared" si="0"/>
        <v>-1991.0299999999988</v>
      </c>
      <c r="R45">
        <f t="shared" si="9"/>
        <v>-1.6620347155505078E-2</v>
      </c>
      <c r="S45">
        <f t="shared" si="2"/>
        <v>8.3476126203548356E-6</v>
      </c>
      <c r="T45">
        <f t="shared" si="3"/>
        <v>-5.9286080447779249E-2</v>
      </c>
      <c r="U45">
        <f t="shared" si="4"/>
        <v>0.47315612297803084</v>
      </c>
      <c r="V45" t="str">
        <f t="shared" si="5"/>
        <v>Aerospace-1999</v>
      </c>
      <c r="W45">
        <f>Regression!B61</f>
        <v>0</v>
      </c>
      <c r="X45">
        <f>Regression!B62</f>
        <v>-5.9691814729715964E-3</v>
      </c>
      <c r="Y45">
        <f>Regression!B63</f>
        <v>-7.5786991717126679E-3</v>
      </c>
      <c r="Z45">
        <f t="shared" si="6"/>
        <v>-3.232018544290392E-3</v>
      </c>
      <c r="AA45">
        <f t="shared" si="7"/>
        <v>-1991.0267679814544</v>
      </c>
      <c r="AB45">
        <f t="shared" si="8"/>
        <v>0</v>
      </c>
    </row>
    <row r="46" spans="1:28" x14ac:dyDescent="0.25">
      <c r="A46" t="s">
        <v>16</v>
      </c>
      <c r="B46" t="s">
        <v>66</v>
      </c>
      <c r="C46" t="s">
        <v>83</v>
      </c>
      <c r="D46" t="s">
        <v>87</v>
      </c>
      <c r="E46">
        <v>2005</v>
      </c>
      <c r="F46">
        <v>2000</v>
      </c>
      <c r="G46" t="s">
        <v>108</v>
      </c>
      <c r="H46">
        <v>62653.21</v>
      </c>
      <c r="I46">
        <v>129786.18</v>
      </c>
      <c r="J46">
        <v>13160.2</v>
      </c>
      <c r="K46">
        <v>69344.47</v>
      </c>
      <c r="L46">
        <v>7213.13</v>
      </c>
      <c r="M46">
        <v>7819.05</v>
      </c>
      <c r="N46">
        <f>IF(COUNTIFS($A:$A,$A46,$F:$F,$F46-1)=0,"",SUMIFS($I:$I,$A:$A,$A46,$F:$F,$F46-1))</f>
        <v>111227.45</v>
      </c>
      <c r="O46">
        <f>H46 - SUMIFS($H:$H,$A:$A,$A46,$F:$F,$F46-1)</f>
        <v>2073.7999999999956</v>
      </c>
      <c r="P46">
        <f>J46 - SUMIFS($J:$J,$A:$A,$A46,$F:$F,$F46-1)</f>
        <v>483.90000000000146</v>
      </c>
      <c r="Q46">
        <f t="shared" si="0"/>
        <v>-605.92000000000007</v>
      </c>
      <c r="R46">
        <f t="shared" si="9"/>
        <v>-5.4475761154283413E-3</v>
      </c>
      <c r="S46">
        <f t="shared" si="2"/>
        <v>8.9905864065030715E-6</v>
      </c>
      <c r="T46">
        <f t="shared" si="3"/>
        <v>1.4294133327699181E-2</v>
      </c>
      <c r="U46">
        <f t="shared" si="4"/>
        <v>0.62344744934815999</v>
      </c>
      <c r="V46" t="str">
        <f t="shared" si="5"/>
        <v>Aerospace-2000</v>
      </c>
      <c r="W46">
        <f>Regression!B62</f>
        <v>-5.9691814729715964E-3</v>
      </c>
      <c r="X46">
        <f>Regression!B63</f>
        <v>-7.5786991717126679E-3</v>
      </c>
      <c r="Y46">
        <f>Regression!B64</f>
        <v>-7.2310653891413546E-3</v>
      </c>
      <c r="Z46">
        <f t="shared" si="6"/>
        <v>-4.6165738757827307E-3</v>
      </c>
      <c r="AA46">
        <f t="shared" si="7"/>
        <v>-605.91538342612432</v>
      </c>
      <c r="AB46">
        <f t="shared" si="8"/>
        <v>0</v>
      </c>
    </row>
    <row r="47" spans="1:28" x14ac:dyDescent="0.25">
      <c r="A47" t="s">
        <v>16</v>
      </c>
      <c r="B47" t="s">
        <v>66</v>
      </c>
      <c r="C47" t="s">
        <v>83</v>
      </c>
      <c r="D47" t="s">
        <v>87</v>
      </c>
      <c r="E47">
        <v>2005</v>
      </c>
      <c r="F47">
        <v>2001</v>
      </c>
      <c r="G47" t="s">
        <v>108</v>
      </c>
      <c r="H47">
        <v>65031.62</v>
      </c>
      <c r="I47">
        <v>127654.97</v>
      </c>
      <c r="J47">
        <v>11922.17</v>
      </c>
      <c r="K47">
        <v>60306.55</v>
      </c>
      <c r="L47">
        <v>6985.98</v>
      </c>
      <c r="M47">
        <v>8757.9500000000007</v>
      </c>
      <c r="N47">
        <f>IF(COUNTIFS($A:$A,$A47,$F:$F,$F47-1)=0,"",SUMIFS($I:$I,$A:$A,$A47,$F:$F,$F47-1))</f>
        <v>129786.18</v>
      </c>
      <c r="O47">
        <f>H47 - SUMIFS($H:$H,$A:$A,$A47,$F:$F,$F47-1)</f>
        <v>2378.4100000000035</v>
      </c>
      <c r="P47">
        <f>J47 - SUMIFS($J:$J,$A:$A,$A47,$F:$F,$F47-1)</f>
        <v>-1238.0300000000007</v>
      </c>
      <c r="Q47">
        <f t="shared" si="0"/>
        <v>-1771.9700000000012</v>
      </c>
      <c r="R47">
        <f t="shared" si="9"/>
        <v>-1.3652994486778185E-2</v>
      </c>
      <c r="S47">
        <f t="shared" si="2"/>
        <v>7.7049806073343091E-6</v>
      </c>
      <c r="T47">
        <f t="shared" si="3"/>
        <v>2.7864600067588122E-2</v>
      </c>
      <c r="U47">
        <f t="shared" si="4"/>
        <v>0.46466079824523693</v>
      </c>
      <c r="V47" t="str">
        <f t="shared" si="5"/>
        <v>Aerospace-2001</v>
      </c>
      <c r="W47">
        <f>Regression!B63</f>
        <v>-7.5786991717126679E-3</v>
      </c>
      <c r="X47">
        <f>Regression!B64</f>
        <v>-7.2310653891413546E-3</v>
      </c>
      <c r="Y47">
        <f>Regression!B65</f>
        <v>-6.872631864647114E-3</v>
      </c>
      <c r="Z47">
        <f t="shared" si="6"/>
        <v>-3.3949917471337281E-3</v>
      </c>
      <c r="AA47">
        <f t="shared" si="7"/>
        <v>-1771.966605008254</v>
      </c>
      <c r="AB47">
        <f t="shared" si="8"/>
        <v>0</v>
      </c>
    </row>
    <row r="48" spans="1:28" x14ac:dyDescent="0.25">
      <c r="A48" t="s">
        <v>16</v>
      </c>
      <c r="B48" t="s">
        <v>66</v>
      </c>
      <c r="C48" t="s">
        <v>83</v>
      </c>
      <c r="D48" t="s">
        <v>87</v>
      </c>
      <c r="E48">
        <v>2005</v>
      </c>
      <c r="F48">
        <v>2002</v>
      </c>
      <c r="G48" t="s">
        <v>108</v>
      </c>
      <c r="H48">
        <v>65215.17</v>
      </c>
      <c r="I48">
        <v>130452.61</v>
      </c>
      <c r="J48">
        <v>14109.63</v>
      </c>
      <c r="K48">
        <v>57454.5</v>
      </c>
      <c r="L48">
        <v>6545.62</v>
      </c>
      <c r="M48">
        <v>8732.8700000000008</v>
      </c>
      <c r="N48">
        <f>IF(COUNTIFS($A:$A,$A48,$F:$F,$F48-1)=0,"",SUMIFS($I:$I,$A:$A,$A48,$F:$F,$F48-1))</f>
        <v>127654.97</v>
      </c>
      <c r="O48">
        <f>H48 - SUMIFS($H:$H,$A:$A,$A48,$F:$F,$F48-1)</f>
        <v>183.54999999999563</v>
      </c>
      <c r="P48">
        <f>J48 - SUMIFS($J:$J,$A:$A,$A48,$F:$F,$F48-1)</f>
        <v>2187.4599999999991</v>
      </c>
      <c r="Q48">
        <f t="shared" si="0"/>
        <v>-2187.2500000000009</v>
      </c>
      <c r="R48">
        <f t="shared" si="9"/>
        <v>-1.7134076330909801E-2</v>
      </c>
      <c r="S48">
        <f t="shared" si="2"/>
        <v>7.8336158788020547E-6</v>
      </c>
      <c r="T48">
        <f t="shared" si="3"/>
        <v>-1.5697861195690253E-2</v>
      </c>
      <c r="U48">
        <f t="shared" si="4"/>
        <v>0.45007648350863266</v>
      </c>
      <c r="V48" t="str">
        <f t="shared" si="5"/>
        <v>Aerospace-2002</v>
      </c>
      <c r="W48">
        <f>Regression!B64</f>
        <v>-7.2310653891413546E-3</v>
      </c>
      <c r="X48">
        <f>Regression!B65</f>
        <v>-6.872631864647114E-3</v>
      </c>
      <c r="Y48">
        <f>Regression!B66</f>
        <v>-8.8005651119779666E-3</v>
      </c>
      <c r="Z48">
        <f t="shared" si="6"/>
        <v>-3.8530984228161442E-3</v>
      </c>
      <c r="AA48">
        <f t="shared" si="7"/>
        <v>-2187.246146901578</v>
      </c>
      <c r="AB48">
        <f t="shared" si="8"/>
        <v>0</v>
      </c>
    </row>
    <row r="49" spans="1:28" x14ac:dyDescent="0.25">
      <c r="A49" t="s">
        <v>16</v>
      </c>
      <c r="B49" t="s">
        <v>66</v>
      </c>
      <c r="C49" t="s">
        <v>83</v>
      </c>
      <c r="D49" t="s">
        <v>87</v>
      </c>
      <c r="E49">
        <v>2005</v>
      </c>
      <c r="F49">
        <v>2003</v>
      </c>
      <c r="G49" t="s">
        <v>108</v>
      </c>
      <c r="H49">
        <v>61750.55</v>
      </c>
      <c r="I49">
        <v>132733.63</v>
      </c>
      <c r="J49">
        <v>12613.95</v>
      </c>
      <c r="K49">
        <v>67782.179999999993</v>
      </c>
      <c r="L49">
        <v>5803.27</v>
      </c>
      <c r="M49">
        <v>6784.67</v>
      </c>
      <c r="N49">
        <f>IF(COUNTIFS($A:$A,$A49,$F:$F,$F49-1)=0,"",SUMIFS($I:$I,$A:$A,$A49,$F:$F,$F49-1))</f>
        <v>130452.61</v>
      </c>
      <c r="O49">
        <f>H49 - SUMIFS($H:$H,$A:$A,$A49,$F:$F,$F49-1)</f>
        <v>-3464.6199999999953</v>
      </c>
      <c r="P49">
        <f>J49 - SUMIFS($J:$J,$A:$A,$A49,$F:$F,$F49-1)</f>
        <v>-1495.6799999999985</v>
      </c>
      <c r="Q49">
        <f t="shared" si="0"/>
        <v>-981.39999999999964</v>
      </c>
      <c r="R49">
        <f t="shared" si="9"/>
        <v>-7.52303844284909E-3</v>
      </c>
      <c r="S49">
        <f t="shared" si="2"/>
        <v>7.6656189554199024E-6</v>
      </c>
      <c r="T49">
        <f t="shared" si="3"/>
        <v>-1.509314378608444E-2</v>
      </c>
      <c r="U49">
        <f t="shared" si="4"/>
        <v>0.51959236384768381</v>
      </c>
      <c r="V49" t="str">
        <f t="shared" si="5"/>
        <v>Aerospace-2003</v>
      </c>
      <c r="W49">
        <f>Regression!B65</f>
        <v>-6.872631864647114E-3</v>
      </c>
      <c r="X49">
        <f>Regression!B66</f>
        <v>-8.8005651119779666E-3</v>
      </c>
      <c r="Y49">
        <f>Regression!B67</f>
        <v>-7.6900381044828535E-3</v>
      </c>
      <c r="Z49">
        <f t="shared" si="6"/>
        <v>-3.8629095651302216E-3</v>
      </c>
      <c r="AA49">
        <f t="shared" si="7"/>
        <v>-981.39613709043454</v>
      </c>
      <c r="AB49">
        <f t="shared" si="8"/>
        <v>0</v>
      </c>
    </row>
    <row r="50" spans="1:28" x14ac:dyDescent="0.25">
      <c r="A50" t="s">
        <v>16</v>
      </c>
      <c r="B50" t="s">
        <v>66</v>
      </c>
      <c r="C50" t="s">
        <v>83</v>
      </c>
      <c r="D50" t="s">
        <v>87</v>
      </c>
      <c r="E50">
        <v>2005</v>
      </c>
      <c r="F50">
        <v>2004</v>
      </c>
      <c r="G50" t="s">
        <v>108</v>
      </c>
      <c r="H50">
        <v>66332.58</v>
      </c>
      <c r="I50">
        <v>123103.35</v>
      </c>
      <c r="J50">
        <v>13499.4</v>
      </c>
      <c r="K50">
        <v>63563.25</v>
      </c>
      <c r="L50">
        <v>6447.82</v>
      </c>
      <c r="M50">
        <v>6109.4</v>
      </c>
      <c r="N50">
        <f>IF(COUNTIFS($A:$A,$A50,$F:$F,$F50-1)=0,"",SUMIFS($I:$I,$A:$A,$A50,$F:$F,$F50-1))</f>
        <v>132733.63</v>
      </c>
      <c r="O50">
        <f>H50 - SUMIFS($H:$H,$A:$A,$A50,$F:$F,$F50-1)</f>
        <v>4582.0299999999988</v>
      </c>
      <c r="P50">
        <f>J50 - SUMIFS($J:$J,$A:$A,$A50,$F:$F,$F50-1)</f>
        <v>885.44999999999891</v>
      </c>
      <c r="Q50">
        <f t="shared" si="0"/>
        <v>338.42000000000007</v>
      </c>
      <c r="R50">
        <f t="shared" si="9"/>
        <v>2.5496176063293081E-3</v>
      </c>
      <c r="S50">
        <f t="shared" si="2"/>
        <v>7.5338857228571233E-6</v>
      </c>
      <c r="T50">
        <f t="shared" si="3"/>
        <v>2.7849611285399183E-2</v>
      </c>
      <c r="U50">
        <f t="shared" si="4"/>
        <v>0.47887826167339803</v>
      </c>
      <c r="V50" t="str">
        <f t="shared" si="5"/>
        <v>Aerospace-2004</v>
      </c>
      <c r="W50">
        <f>Regression!B66</f>
        <v>-8.8005651119779666E-3</v>
      </c>
      <c r="X50">
        <f>Regression!B67</f>
        <v>-7.6900381044828535E-3</v>
      </c>
      <c r="Y50">
        <f>Regression!B68</f>
        <v>0</v>
      </c>
      <c r="Z50">
        <f t="shared" si="6"/>
        <v>-2.1423087443160562E-4</v>
      </c>
      <c r="AA50">
        <f t="shared" si="7"/>
        <v>338.42021423087448</v>
      </c>
      <c r="AB50">
        <f t="shared" si="8"/>
        <v>0</v>
      </c>
    </row>
    <row r="51" spans="1:28" x14ac:dyDescent="0.25">
      <c r="A51" t="s">
        <v>16</v>
      </c>
      <c r="B51" t="s">
        <v>66</v>
      </c>
      <c r="C51" t="s">
        <v>83</v>
      </c>
      <c r="D51" t="s">
        <v>87</v>
      </c>
      <c r="E51">
        <v>2005</v>
      </c>
      <c r="F51">
        <v>2006</v>
      </c>
      <c r="G51" t="s">
        <v>109</v>
      </c>
      <c r="H51">
        <v>66972.12</v>
      </c>
      <c r="I51">
        <v>140407.16</v>
      </c>
      <c r="J51">
        <v>12751.32</v>
      </c>
      <c r="K51">
        <v>70921.36</v>
      </c>
      <c r="L51">
        <v>7066</v>
      </c>
      <c r="M51">
        <v>7137.78</v>
      </c>
      <c r="N51" t="str">
        <f>IF(COUNTIFS($A:$A,$A51,$F:$F,$F51-1)=0,"",SUMIFS($I:$I,$A:$A,$A51,$F:$F,$F51-1))</f>
        <v/>
      </c>
      <c r="O51">
        <f>H51 - SUMIFS($H:$H,$A:$A,$A51,$F:$F,$F51-1)</f>
        <v>66972.12</v>
      </c>
      <c r="P51">
        <f>J51 - SUMIFS($J:$J,$A:$A,$A51,$F:$F,$F51-1)</f>
        <v>12751.32</v>
      </c>
      <c r="Q51">
        <f t="shared" si="0"/>
        <v>-71.779999999999745</v>
      </c>
      <c r="R51">
        <f t="shared" si="9"/>
        <v>0</v>
      </c>
      <c r="S51">
        <f t="shared" si="2"/>
        <v>0</v>
      </c>
      <c r="T51">
        <f t="shared" si="3"/>
        <v>0</v>
      </c>
      <c r="U51">
        <f t="shared" si="4"/>
        <v>0</v>
      </c>
      <c r="V51" t="str">
        <f t="shared" si="5"/>
        <v>Aerospace-2006</v>
      </c>
      <c r="W51">
        <f>Regression!B67</f>
        <v>-7.6900381044828535E-3</v>
      </c>
      <c r="X51">
        <f>Regression!B68</f>
        <v>0</v>
      </c>
      <c r="Y51">
        <f>Regression!B69</f>
        <v>-6.3297807674485606E-3</v>
      </c>
      <c r="Z51">
        <f t="shared" si="6"/>
        <v>0</v>
      </c>
      <c r="AA51">
        <f t="shared" si="7"/>
        <v>-71.779999999999745</v>
      </c>
      <c r="AB51">
        <f t="shared" si="8"/>
        <v>1</v>
      </c>
    </row>
    <row r="52" spans="1:28" x14ac:dyDescent="0.25">
      <c r="A52" t="s">
        <v>16</v>
      </c>
      <c r="B52" t="s">
        <v>66</v>
      </c>
      <c r="C52" t="s">
        <v>83</v>
      </c>
      <c r="D52" t="s">
        <v>87</v>
      </c>
      <c r="E52">
        <v>2005</v>
      </c>
      <c r="F52">
        <v>2007</v>
      </c>
      <c r="G52" t="s">
        <v>109</v>
      </c>
      <c r="H52">
        <v>61956.92</v>
      </c>
      <c r="I52">
        <v>130605.62</v>
      </c>
      <c r="J52">
        <v>10283.620000000001</v>
      </c>
      <c r="K52">
        <v>63179.199999999997</v>
      </c>
      <c r="L52">
        <v>5052.71</v>
      </c>
      <c r="M52">
        <v>6673.8</v>
      </c>
      <c r="N52">
        <f>IF(COUNTIFS($A:$A,$A52,$F:$F,$F52-1)=0,"",SUMIFS($I:$I,$A:$A,$A52,$F:$F,$F52-1))</f>
        <v>140407.16</v>
      </c>
      <c r="O52">
        <f>H52 - SUMIFS($H:$H,$A:$A,$A52,$F:$F,$F52-1)</f>
        <v>-5015.1999999999971</v>
      </c>
      <c r="P52">
        <f>J52 - SUMIFS($J:$J,$A:$A,$A52,$F:$F,$F52-1)</f>
        <v>-2467.6999999999989</v>
      </c>
      <c r="Q52">
        <f t="shared" si="0"/>
        <v>-1621.0900000000001</v>
      </c>
      <c r="R52">
        <f t="shared" si="9"/>
        <v>-1.1545636276668512E-2</v>
      </c>
      <c r="S52">
        <f t="shared" si="2"/>
        <v>7.1221439134585442E-6</v>
      </c>
      <c r="T52">
        <f t="shared" si="3"/>
        <v>-1.814366161953563E-2</v>
      </c>
      <c r="U52">
        <f t="shared" si="4"/>
        <v>0.44997135473718003</v>
      </c>
      <c r="V52" t="str">
        <f t="shared" si="5"/>
        <v>Aerospace-2007</v>
      </c>
      <c r="W52">
        <f>Regression!B68</f>
        <v>0</v>
      </c>
      <c r="X52">
        <f>Regression!B69</f>
        <v>-6.3297807674485606E-3</v>
      </c>
      <c r="Y52">
        <f>Regression!B70</f>
        <v>-1.0317084492013715E-2</v>
      </c>
      <c r="Z52">
        <f t="shared" si="6"/>
        <v>-4.5275470854389309E-3</v>
      </c>
      <c r="AA52">
        <f t="shared" si="7"/>
        <v>-1621.0854724529147</v>
      </c>
      <c r="AB52">
        <f t="shared" si="8"/>
        <v>1</v>
      </c>
    </row>
    <row r="53" spans="1:28" x14ac:dyDescent="0.25">
      <c r="A53" t="s">
        <v>16</v>
      </c>
      <c r="B53" t="s">
        <v>66</v>
      </c>
      <c r="C53" t="s">
        <v>83</v>
      </c>
      <c r="D53" t="s">
        <v>87</v>
      </c>
      <c r="E53">
        <v>2005</v>
      </c>
      <c r="F53">
        <v>2008</v>
      </c>
      <c r="G53" t="s">
        <v>109</v>
      </c>
      <c r="H53">
        <v>66875.8</v>
      </c>
      <c r="I53">
        <v>142515.97</v>
      </c>
      <c r="J53">
        <v>13077.68</v>
      </c>
      <c r="K53">
        <v>64719.59</v>
      </c>
      <c r="L53">
        <v>6572.63</v>
      </c>
      <c r="M53">
        <v>5183.8999999999996</v>
      </c>
      <c r="N53">
        <f>IF(COUNTIFS($A:$A,$A53,$F:$F,$F53-1)=0,"",SUMIFS($I:$I,$A:$A,$A53,$F:$F,$F53-1))</f>
        <v>130605.62</v>
      </c>
      <c r="O53">
        <f>H53 - SUMIFS($H:$H,$A:$A,$A53,$F:$F,$F53-1)</f>
        <v>4918.8800000000047</v>
      </c>
      <c r="P53">
        <f>J53 - SUMIFS($J:$J,$A:$A,$A53,$F:$F,$F53-1)</f>
        <v>2794.0599999999995</v>
      </c>
      <c r="Q53">
        <f t="shared" si="0"/>
        <v>1388.7300000000005</v>
      </c>
      <c r="R53">
        <f t="shared" si="9"/>
        <v>1.0633003388368744E-2</v>
      </c>
      <c r="S53">
        <f t="shared" si="2"/>
        <v>7.6566383590537692E-6</v>
      </c>
      <c r="T53">
        <f t="shared" si="3"/>
        <v>1.6268978318084666E-2</v>
      </c>
      <c r="U53">
        <f t="shared" si="4"/>
        <v>0.49553449537623268</v>
      </c>
      <c r="V53" t="str">
        <f t="shared" si="5"/>
        <v>Aerospace-2008</v>
      </c>
      <c r="W53">
        <f>Regression!B69</f>
        <v>-6.3297807674485606E-3</v>
      </c>
      <c r="X53">
        <f>Regression!B70</f>
        <v>-1.0317084492013715E-2</v>
      </c>
      <c r="Y53">
        <f>Regression!B71</f>
        <v>-8.1499992907444318E-3</v>
      </c>
      <c r="Z53">
        <f t="shared" si="6"/>
        <v>-4.2065026746043437E-3</v>
      </c>
      <c r="AA53">
        <f t="shared" si="7"/>
        <v>1388.7342065026751</v>
      </c>
      <c r="AB53">
        <f t="shared" si="8"/>
        <v>1</v>
      </c>
    </row>
    <row r="54" spans="1:28" x14ac:dyDescent="0.25">
      <c r="A54" t="s">
        <v>16</v>
      </c>
      <c r="B54" t="s">
        <v>66</v>
      </c>
      <c r="C54" t="s">
        <v>83</v>
      </c>
      <c r="D54" t="s">
        <v>87</v>
      </c>
      <c r="E54">
        <v>2005</v>
      </c>
      <c r="F54">
        <v>2009</v>
      </c>
      <c r="G54" t="s">
        <v>109</v>
      </c>
      <c r="H54">
        <v>74274.080000000002</v>
      </c>
      <c r="I54">
        <v>147013.91</v>
      </c>
      <c r="J54">
        <v>13798.83</v>
      </c>
      <c r="K54">
        <v>69572.149999999994</v>
      </c>
      <c r="L54">
        <v>7510.08</v>
      </c>
      <c r="M54">
        <v>10206.74</v>
      </c>
      <c r="N54">
        <f>IF(COUNTIFS($A:$A,$A54,$F:$F,$F54-1)=0,"",SUMIFS($I:$I,$A:$A,$A54,$F:$F,$F54-1))</f>
        <v>142515.97</v>
      </c>
      <c r="O54">
        <f>H54 - SUMIFS($H:$H,$A:$A,$A54,$F:$F,$F54-1)</f>
        <v>7398.2799999999988</v>
      </c>
      <c r="P54">
        <f>J54 - SUMIFS($J:$J,$A:$A,$A54,$F:$F,$F54-1)</f>
        <v>721.14999999999964</v>
      </c>
      <c r="Q54">
        <f t="shared" si="0"/>
        <v>-2696.66</v>
      </c>
      <c r="R54">
        <f t="shared" si="9"/>
        <v>-1.8921809254078683E-2</v>
      </c>
      <c r="S54">
        <f t="shared" si="2"/>
        <v>7.0167574904061625E-6</v>
      </c>
      <c r="T54">
        <f t="shared" si="3"/>
        <v>4.6851801941915697E-2</v>
      </c>
      <c r="U54">
        <f t="shared" si="4"/>
        <v>0.48817090463616108</v>
      </c>
      <c r="V54" t="str">
        <f t="shared" si="5"/>
        <v>Aerospace-2009</v>
      </c>
      <c r="W54">
        <f>Regression!B70</f>
        <v>-1.0317084492013715E-2</v>
      </c>
      <c r="X54">
        <f>Regression!B71</f>
        <v>-8.1499992907444318E-3</v>
      </c>
      <c r="Y54">
        <f>Regression!B72</f>
        <v>-6.9437001920560123E-3</v>
      </c>
      <c r="Z54">
        <f t="shared" si="6"/>
        <v>-3.7716269493548687E-3</v>
      </c>
      <c r="AA54">
        <f t="shared" si="7"/>
        <v>-2696.6562283730505</v>
      </c>
      <c r="AB54">
        <f t="shared" si="8"/>
        <v>1</v>
      </c>
    </row>
    <row r="55" spans="1:28" x14ac:dyDescent="0.25">
      <c r="A55" t="s">
        <v>16</v>
      </c>
      <c r="B55" t="s">
        <v>66</v>
      </c>
      <c r="C55" t="s">
        <v>83</v>
      </c>
      <c r="D55" t="s">
        <v>87</v>
      </c>
      <c r="E55">
        <v>2005</v>
      </c>
      <c r="F55">
        <v>2010</v>
      </c>
      <c r="G55" t="s">
        <v>109</v>
      </c>
      <c r="H55">
        <v>74797.22</v>
      </c>
      <c r="I55">
        <v>149378.1</v>
      </c>
      <c r="J55">
        <v>15362.85</v>
      </c>
      <c r="K55">
        <v>73314.429999999993</v>
      </c>
      <c r="L55">
        <v>8273.75</v>
      </c>
      <c r="M55">
        <v>10730.98</v>
      </c>
      <c r="N55">
        <f>IF(COUNTIFS($A:$A,$A55,$F:$F,$F55-1)=0,"",SUMIFS($I:$I,$A:$A,$A55,$F:$F,$F55-1))</f>
        <v>147013.91</v>
      </c>
      <c r="O55">
        <f>H55 - SUMIFS($H:$H,$A:$A,$A55,$F:$F,$F55-1)</f>
        <v>523.13999999999942</v>
      </c>
      <c r="P55">
        <f>J55 - SUMIFS($J:$J,$A:$A,$A55,$F:$F,$F55-1)</f>
        <v>1564.0200000000004</v>
      </c>
      <c r="Q55">
        <f t="shared" si="0"/>
        <v>-2457.2299999999996</v>
      </c>
      <c r="R55">
        <f t="shared" si="9"/>
        <v>-1.671426873824388E-2</v>
      </c>
      <c r="S55">
        <f t="shared" si="2"/>
        <v>6.8020774360739057E-6</v>
      </c>
      <c r="T55">
        <f t="shared" si="3"/>
        <v>-7.0801463616606145E-3</v>
      </c>
      <c r="U55">
        <f t="shared" si="4"/>
        <v>0.49869043004161984</v>
      </c>
      <c r="V55" t="str">
        <f t="shared" si="5"/>
        <v>Aerospace-2010</v>
      </c>
      <c r="W55">
        <f>Regression!B71</f>
        <v>-8.1499992907444318E-3</v>
      </c>
      <c r="X55">
        <f>Regression!B72</f>
        <v>-6.9437001920560123E-3</v>
      </c>
      <c r="Y55">
        <f>Regression!B73</f>
        <v>-7.9929857155783025E-3</v>
      </c>
      <c r="Z55">
        <f t="shared" si="6"/>
        <v>-3.9369185070933007E-3</v>
      </c>
      <c r="AA55">
        <f t="shared" si="7"/>
        <v>-2457.2260630814926</v>
      </c>
      <c r="AB55">
        <f t="shared" si="8"/>
        <v>1</v>
      </c>
    </row>
    <row r="56" spans="1:28" x14ac:dyDescent="0.25">
      <c r="A56" t="s">
        <v>16</v>
      </c>
      <c r="B56" t="s">
        <v>66</v>
      </c>
      <c r="C56" t="s">
        <v>83</v>
      </c>
      <c r="D56" t="s">
        <v>87</v>
      </c>
      <c r="E56">
        <v>2005</v>
      </c>
      <c r="F56">
        <v>2011</v>
      </c>
      <c r="G56" t="s">
        <v>109</v>
      </c>
      <c r="H56">
        <v>77776.69</v>
      </c>
      <c r="I56">
        <v>158067.48000000001</v>
      </c>
      <c r="J56">
        <v>17498.509999999998</v>
      </c>
      <c r="K56">
        <v>82140.75</v>
      </c>
      <c r="L56">
        <v>6575.18</v>
      </c>
      <c r="M56">
        <v>8074.91</v>
      </c>
      <c r="N56">
        <f>IF(COUNTIFS($A:$A,$A56,$F:$F,$F56-1)=0,"",SUMIFS($I:$I,$A:$A,$A56,$F:$F,$F56-1))</f>
        <v>149378.1</v>
      </c>
      <c r="O56">
        <f>H56 - SUMIFS($H:$H,$A:$A,$A56,$F:$F,$F56-1)</f>
        <v>2979.4700000000012</v>
      </c>
      <c r="P56">
        <f>J56 - SUMIFS($J:$J,$A:$A,$A56,$F:$F,$F56-1)</f>
        <v>2135.659999999998</v>
      </c>
      <c r="Q56">
        <f t="shared" si="0"/>
        <v>-1499.7299999999996</v>
      </c>
      <c r="R56">
        <f t="shared" si="9"/>
        <v>-1.0039825114926482E-2</v>
      </c>
      <c r="S56">
        <f t="shared" si="2"/>
        <v>6.694421739197379E-6</v>
      </c>
      <c r="T56">
        <f t="shared" si="3"/>
        <v>5.6488200077521615E-3</v>
      </c>
      <c r="U56">
        <f t="shared" si="4"/>
        <v>0.54988482247397708</v>
      </c>
      <c r="V56" t="str">
        <f t="shared" si="5"/>
        <v>Aerospace-2011</v>
      </c>
      <c r="W56">
        <f>Regression!B72</f>
        <v>-6.9437001920560123E-3</v>
      </c>
      <c r="X56">
        <f>Regression!B73</f>
        <v>-7.9929857155783025E-3</v>
      </c>
      <c r="Y56">
        <f>Regression!B74</f>
        <v>-8.3522621722983571E-3</v>
      </c>
      <c r="Z56">
        <f t="shared" si="6"/>
        <v>-4.6379796235597485E-3</v>
      </c>
      <c r="AA56">
        <f t="shared" si="7"/>
        <v>-1499.725362020376</v>
      </c>
      <c r="AB56">
        <f t="shared" si="8"/>
        <v>1</v>
      </c>
    </row>
    <row r="57" spans="1:28" x14ac:dyDescent="0.25">
      <c r="A57" t="s">
        <v>16</v>
      </c>
      <c r="B57" t="s">
        <v>66</v>
      </c>
      <c r="C57" t="s">
        <v>83</v>
      </c>
      <c r="D57" t="s">
        <v>87</v>
      </c>
      <c r="E57">
        <v>2005</v>
      </c>
      <c r="F57">
        <v>2012</v>
      </c>
      <c r="G57" t="s">
        <v>109</v>
      </c>
      <c r="H57">
        <v>75271.27</v>
      </c>
      <c r="I57">
        <v>148163.24</v>
      </c>
      <c r="J57">
        <v>13938.99</v>
      </c>
      <c r="K57">
        <v>73996.929999999993</v>
      </c>
      <c r="L57">
        <v>5730.32</v>
      </c>
      <c r="M57">
        <v>5193.92</v>
      </c>
      <c r="N57">
        <f>IF(COUNTIFS($A:$A,$A57,$F:$F,$F57-1)=0,"",SUMIFS($I:$I,$A:$A,$A57,$F:$F,$F57-1))</f>
        <v>158067.48000000001</v>
      </c>
      <c r="O57">
        <f>H57 - SUMIFS($H:$H,$A:$A,$A57,$F:$F,$F57-1)</f>
        <v>-2505.4199999999983</v>
      </c>
      <c r="P57">
        <f>J57 - SUMIFS($J:$J,$A:$A,$A57,$F:$F,$F57-1)</f>
        <v>-3559.5199999999986</v>
      </c>
      <c r="Q57">
        <f t="shared" si="0"/>
        <v>536.39999999999964</v>
      </c>
      <c r="R57">
        <f t="shared" si="9"/>
        <v>3.3934873890568737E-3</v>
      </c>
      <c r="S57">
        <f t="shared" si="2"/>
        <v>6.3264119855646456E-6</v>
      </c>
      <c r="T57">
        <f t="shared" si="3"/>
        <v>6.6686708739836951E-3</v>
      </c>
      <c r="U57">
        <f t="shared" si="4"/>
        <v>0.46813506484698808</v>
      </c>
      <c r="V57" t="str">
        <f t="shared" si="5"/>
        <v>Aerospace-2012</v>
      </c>
      <c r="W57">
        <f>Regression!B73</f>
        <v>-7.9929857155783025E-3</v>
      </c>
      <c r="X57">
        <f>Regression!B74</f>
        <v>-8.3522621722983571E-3</v>
      </c>
      <c r="Y57">
        <f>Regression!B75</f>
        <v>0</v>
      </c>
      <c r="Z57">
        <f t="shared" si="6"/>
        <v>-5.5749054400913324E-5</v>
      </c>
      <c r="AA57">
        <f t="shared" si="7"/>
        <v>536.40005574905399</v>
      </c>
      <c r="AB57">
        <f t="shared" si="8"/>
        <v>1</v>
      </c>
    </row>
    <row r="58" spans="1:28" x14ac:dyDescent="0.25">
      <c r="A58" t="s">
        <v>17</v>
      </c>
      <c r="B58" t="s">
        <v>67</v>
      </c>
      <c r="C58" t="s">
        <v>82</v>
      </c>
      <c r="D58" t="s">
        <v>88</v>
      </c>
      <c r="E58">
        <v>2005</v>
      </c>
      <c r="F58">
        <v>1998</v>
      </c>
      <c r="G58" t="s">
        <v>108</v>
      </c>
      <c r="H58">
        <v>44704.72</v>
      </c>
      <c r="I58">
        <v>64682.66</v>
      </c>
      <c r="J58">
        <v>4943.8</v>
      </c>
      <c r="K58">
        <v>11827.42</v>
      </c>
      <c r="L58">
        <v>3354.38</v>
      </c>
      <c r="M58">
        <v>2145.19</v>
      </c>
      <c r="N58" t="str">
        <f>IF(COUNTIFS($A:$A,$A58,$F:$F,$F58-1)=0,"",SUMIFS($I:$I,$A:$A,$A58,$F:$F,$F58-1))</f>
        <v/>
      </c>
      <c r="O58">
        <f>H58 - SUMIFS($H:$H,$A:$A,$A58,$F:$F,$F58-1)</f>
        <v>44704.72</v>
      </c>
      <c r="P58">
        <f>J58 - SUMIFS($J:$J,$A:$A,$A58,$F:$F,$F58-1)</f>
        <v>4943.8</v>
      </c>
      <c r="Q58">
        <f t="shared" si="0"/>
        <v>1209.19</v>
      </c>
      <c r="R58">
        <f t="shared" si="9"/>
        <v>0</v>
      </c>
      <c r="S58">
        <f t="shared" si="2"/>
        <v>0</v>
      </c>
      <c r="T58">
        <f t="shared" si="3"/>
        <v>0</v>
      </c>
      <c r="U58">
        <f t="shared" si="4"/>
        <v>0</v>
      </c>
      <c r="V58" t="str">
        <f t="shared" si="5"/>
        <v>E-commerce-1998</v>
      </c>
      <c r="W58">
        <f>Regression!B74</f>
        <v>-8.3522621722983571E-3</v>
      </c>
      <c r="X58">
        <f>Regression!B75</f>
        <v>0</v>
      </c>
      <c r="Y58">
        <f>Regression!B76</f>
        <v>-6.8385220220383517E-3</v>
      </c>
      <c r="Z58">
        <f t="shared" si="6"/>
        <v>0</v>
      </c>
      <c r="AA58">
        <f t="shared" si="7"/>
        <v>1209.19</v>
      </c>
      <c r="AB58">
        <f t="shared" si="8"/>
        <v>0</v>
      </c>
    </row>
    <row r="59" spans="1:28" x14ac:dyDescent="0.25">
      <c r="A59" t="s">
        <v>17</v>
      </c>
      <c r="B59" t="s">
        <v>67</v>
      </c>
      <c r="C59" t="s">
        <v>82</v>
      </c>
      <c r="D59" t="s">
        <v>88</v>
      </c>
      <c r="E59">
        <v>2005</v>
      </c>
      <c r="F59">
        <v>1999</v>
      </c>
      <c r="G59" t="s">
        <v>108</v>
      </c>
      <c r="H59">
        <v>46490.78</v>
      </c>
      <c r="I59">
        <v>66789.240000000005</v>
      </c>
      <c r="J59">
        <v>4589.5600000000004</v>
      </c>
      <c r="K59">
        <v>12792.21</v>
      </c>
      <c r="L59">
        <v>3062.91</v>
      </c>
      <c r="M59">
        <v>4428.3500000000004</v>
      </c>
      <c r="N59">
        <f>IF(COUNTIFS($A:$A,$A59,$F:$F,$F59-1)=0,"",SUMIFS($I:$I,$A:$A,$A59,$F:$F,$F59-1))</f>
        <v>64682.66</v>
      </c>
      <c r="O59">
        <f>H59 - SUMIFS($H:$H,$A:$A,$A59,$F:$F,$F59-1)</f>
        <v>1786.0599999999977</v>
      </c>
      <c r="P59">
        <f>J59 - SUMIFS($J:$J,$A:$A,$A59,$F:$F,$F59-1)</f>
        <v>-354.23999999999978</v>
      </c>
      <c r="Q59">
        <f t="shared" si="0"/>
        <v>-1365.4400000000005</v>
      </c>
      <c r="R59">
        <f t="shared" si="9"/>
        <v>-2.11098306717751E-2</v>
      </c>
      <c r="S59">
        <f t="shared" si="2"/>
        <v>1.5460093941714828E-5</v>
      </c>
      <c r="T59">
        <f t="shared" si="3"/>
        <v>3.3089239063452201E-2</v>
      </c>
      <c r="U59">
        <f t="shared" si="4"/>
        <v>0.1977687683221438</v>
      </c>
      <c r="V59" t="str">
        <f t="shared" si="5"/>
        <v>E-commerce-1999</v>
      </c>
      <c r="W59">
        <f>Regression!B75</f>
        <v>0</v>
      </c>
      <c r="X59">
        <f>Regression!B76</f>
        <v>-6.8385220220383517E-3</v>
      </c>
      <c r="Y59">
        <f>Regression!B77</f>
        <v>-8.3466992151267575E-3</v>
      </c>
      <c r="Z59">
        <f t="shared" si="6"/>
        <v>-1.8769979133589328E-3</v>
      </c>
      <c r="AA59">
        <f t="shared" si="7"/>
        <v>-1365.4381230020872</v>
      </c>
      <c r="AB59">
        <f t="shared" si="8"/>
        <v>0</v>
      </c>
    </row>
    <row r="60" spans="1:28" x14ac:dyDescent="0.25">
      <c r="A60" t="s">
        <v>17</v>
      </c>
      <c r="B60" t="s">
        <v>67</v>
      </c>
      <c r="C60" t="s">
        <v>82</v>
      </c>
      <c r="D60" t="s">
        <v>88</v>
      </c>
      <c r="E60">
        <v>2005</v>
      </c>
      <c r="F60">
        <v>2000</v>
      </c>
      <c r="G60" t="s">
        <v>108</v>
      </c>
      <c r="H60">
        <v>49281.9</v>
      </c>
      <c r="I60">
        <v>67574.33</v>
      </c>
      <c r="J60">
        <v>5437.67</v>
      </c>
      <c r="K60">
        <v>11493.19</v>
      </c>
      <c r="L60">
        <v>3073.57</v>
      </c>
      <c r="M60">
        <v>1692.25</v>
      </c>
      <c r="N60">
        <f>IF(COUNTIFS($A:$A,$A60,$F:$F,$F60-1)=0,"",SUMIFS($I:$I,$A:$A,$A60,$F:$F,$F60-1))</f>
        <v>66789.240000000005</v>
      </c>
      <c r="O60">
        <f>H60 - SUMIFS($H:$H,$A:$A,$A60,$F:$F,$F60-1)</f>
        <v>2791.1200000000026</v>
      </c>
      <c r="P60">
        <f>J60 - SUMIFS($J:$J,$A:$A,$A60,$F:$F,$F60-1)</f>
        <v>848.10999999999967</v>
      </c>
      <c r="Q60">
        <f t="shared" si="0"/>
        <v>1381.3200000000002</v>
      </c>
      <c r="R60">
        <f t="shared" si="9"/>
        <v>2.0681774489423748E-2</v>
      </c>
      <c r="S60">
        <f t="shared" si="2"/>
        <v>1.4972471613691066E-5</v>
      </c>
      <c r="T60">
        <f t="shared" si="3"/>
        <v>2.9091662070117923E-2</v>
      </c>
      <c r="U60">
        <f t="shared" si="4"/>
        <v>0.17208146102575803</v>
      </c>
      <c r="V60" t="str">
        <f t="shared" si="5"/>
        <v>E-commerce-2000</v>
      </c>
      <c r="W60">
        <f>Regression!B76</f>
        <v>-6.8385220220383517E-3</v>
      </c>
      <c r="X60">
        <f>Regression!B77</f>
        <v>-8.3466992151267575E-3</v>
      </c>
      <c r="Y60">
        <f>Regression!B78</f>
        <v>-8.8916714145792792E-3</v>
      </c>
      <c r="Z60">
        <f t="shared" si="6"/>
        <v>-1.7730135505260116E-3</v>
      </c>
      <c r="AA60">
        <f t="shared" si="7"/>
        <v>1381.3217730135507</v>
      </c>
      <c r="AB60">
        <f t="shared" si="8"/>
        <v>0</v>
      </c>
    </row>
    <row r="61" spans="1:28" x14ac:dyDescent="0.25">
      <c r="A61" t="s">
        <v>17</v>
      </c>
      <c r="B61" t="s">
        <v>67</v>
      </c>
      <c r="C61" t="s">
        <v>82</v>
      </c>
      <c r="D61" t="s">
        <v>88</v>
      </c>
      <c r="E61">
        <v>2005</v>
      </c>
      <c r="F61">
        <v>2001</v>
      </c>
      <c r="G61" t="s">
        <v>108</v>
      </c>
      <c r="H61">
        <v>55120.09</v>
      </c>
      <c r="I61">
        <v>69172.37</v>
      </c>
      <c r="J61">
        <v>4987.3100000000004</v>
      </c>
      <c r="K61">
        <v>12888.38</v>
      </c>
      <c r="L61">
        <v>2559.16</v>
      </c>
      <c r="M61">
        <v>4570.92</v>
      </c>
      <c r="N61">
        <f>IF(COUNTIFS($A:$A,$A61,$F:$F,$F61-1)=0,"",SUMIFS($I:$I,$A:$A,$A61,$F:$F,$F61-1))</f>
        <v>67574.33</v>
      </c>
      <c r="O61">
        <f>H61 - SUMIFS($H:$H,$A:$A,$A61,$F:$F,$F61-1)</f>
        <v>5838.1899999999951</v>
      </c>
      <c r="P61">
        <f>J61 - SUMIFS($J:$J,$A:$A,$A61,$F:$F,$F61-1)</f>
        <v>-450.35999999999967</v>
      </c>
      <c r="Q61">
        <f t="shared" si="0"/>
        <v>-2011.7600000000002</v>
      </c>
      <c r="R61">
        <f t="shared" si="9"/>
        <v>-2.9771068392391017E-2</v>
      </c>
      <c r="S61">
        <f t="shared" si="2"/>
        <v>1.4798518905033908E-5</v>
      </c>
      <c r="T61">
        <f t="shared" si="3"/>
        <v>9.3061226060250912E-2</v>
      </c>
      <c r="U61">
        <f t="shared" si="4"/>
        <v>0.1907289350852609</v>
      </c>
      <c r="V61" t="str">
        <f t="shared" si="5"/>
        <v>E-commerce-2001</v>
      </c>
      <c r="W61">
        <f>Regression!B77</f>
        <v>-8.3466992151267575E-3</v>
      </c>
      <c r="X61">
        <f>Regression!B78</f>
        <v>-8.8916714145792792E-3</v>
      </c>
      <c r="Y61">
        <f>Regression!B79</f>
        <v>-7.803425918236454E-3</v>
      </c>
      <c r="Z61">
        <f t="shared" si="6"/>
        <v>-2.3159324777537261E-3</v>
      </c>
      <c r="AA61">
        <f t="shared" si="7"/>
        <v>-2011.7576840675224</v>
      </c>
      <c r="AB61">
        <f t="shared" si="8"/>
        <v>0</v>
      </c>
    </row>
    <row r="62" spans="1:28" x14ac:dyDescent="0.25">
      <c r="A62" t="s">
        <v>17</v>
      </c>
      <c r="B62" t="s">
        <v>67</v>
      </c>
      <c r="C62" t="s">
        <v>82</v>
      </c>
      <c r="D62" t="s">
        <v>88</v>
      </c>
      <c r="E62">
        <v>2005</v>
      </c>
      <c r="F62">
        <v>2002</v>
      </c>
      <c r="G62" t="s">
        <v>108</v>
      </c>
      <c r="H62">
        <v>63825.82</v>
      </c>
      <c r="I62">
        <v>90652.91</v>
      </c>
      <c r="J62">
        <v>5791.26</v>
      </c>
      <c r="K62">
        <v>15064.17</v>
      </c>
      <c r="L62">
        <v>4564.92</v>
      </c>
      <c r="M62">
        <v>8707.18</v>
      </c>
      <c r="N62">
        <f>IF(COUNTIFS($A:$A,$A62,$F:$F,$F62-1)=0,"",SUMIFS($I:$I,$A:$A,$A62,$F:$F,$F62-1))</f>
        <v>69172.37</v>
      </c>
      <c r="O62">
        <f>H62 - SUMIFS($H:$H,$A:$A,$A62,$F:$F,$F62-1)</f>
        <v>8705.7300000000032</v>
      </c>
      <c r="P62">
        <f>J62 - SUMIFS($J:$J,$A:$A,$A62,$F:$F,$F62-1)</f>
        <v>803.94999999999982</v>
      </c>
      <c r="Q62">
        <f t="shared" si="0"/>
        <v>-4142.26</v>
      </c>
      <c r="R62">
        <f t="shared" si="9"/>
        <v>-5.9883158550155219E-2</v>
      </c>
      <c r="S62">
        <f t="shared" si="2"/>
        <v>1.4456639262179394E-5</v>
      </c>
      <c r="T62">
        <f t="shared" si="3"/>
        <v>0.11423318298910394</v>
      </c>
      <c r="U62">
        <f t="shared" si="4"/>
        <v>0.21777727147414497</v>
      </c>
      <c r="V62" t="str">
        <f t="shared" si="5"/>
        <v>E-commerce-2002</v>
      </c>
      <c r="W62">
        <f>Regression!B78</f>
        <v>-8.8916714145792792E-3</v>
      </c>
      <c r="X62">
        <f>Regression!B79</f>
        <v>-7.803425918236454E-3</v>
      </c>
      <c r="Y62">
        <f>Regression!B80</f>
        <v>-8.8578992127289549E-3</v>
      </c>
      <c r="Z62">
        <f t="shared" si="6"/>
        <v>-2.8205878460869881E-3</v>
      </c>
      <c r="AA62">
        <f t="shared" si="7"/>
        <v>-4142.2571794121541</v>
      </c>
      <c r="AB62">
        <f t="shared" si="8"/>
        <v>0</v>
      </c>
    </row>
    <row r="63" spans="1:28" x14ac:dyDescent="0.25">
      <c r="A63" t="s">
        <v>17</v>
      </c>
      <c r="B63" t="s">
        <v>67</v>
      </c>
      <c r="C63" t="s">
        <v>82</v>
      </c>
      <c r="D63" t="s">
        <v>88</v>
      </c>
      <c r="E63">
        <v>2005</v>
      </c>
      <c r="F63">
        <v>2003</v>
      </c>
      <c r="G63" t="s">
        <v>108</v>
      </c>
      <c r="H63">
        <v>70227.5</v>
      </c>
      <c r="I63">
        <v>98731.96</v>
      </c>
      <c r="J63">
        <v>6787.34</v>
      </c>
      <c r="K63">
        <v>22057.89</v>
      </c>
      <c r="L63">
        <v>5377.97</v>
      </c>
      <c r="M63">
        <v>5082.87</v>
      </c>
      <c r="N63">
        <f>IF(COUNTIFS($A:$A,$A63,$F:$F,$F63-1)=0,"",SUMIFS($I:$I,$A:$A,$A63,$F:$F,$F63-1))</f>
        <v>90652.91</v>
      </c>
      <c r="O63">
        <f>H63 - SUMIFS($H:$H,$A:$A,$A63,$F:$F,$F63-1)</f>
        <v>6401.68</v>
      </c>
      <c r="P63">
        <f>J63 - SUMIFS($J:$J,$A:$A,$A63,$F:$F,$F63-1)</f>
        <v>996.07999999999993</v>
      </c>
      <c r="Q63">
        <f t="shared" si="0"/>
        <v>295.10000000000036</v>
      </c>
      <c r="R63">
        <f t="shared" si="9"/>
        <v>3.2552733276846862E-3</v>
      </c>
      <c r="S63">
        <f t="shared" si="2"/>
        <v>1.1031085488596008E-5</v>
      </c>
      <c r="T63">
        <f t="shared" si="3"/>
        <v>5.9629635717154586E-2</v>
      </c>
      <c r="U63">
        <f t="shared" si="4"/>
        <v>0.24332247028804699</v>
      </c>
      <c r="V63" t="str">
        <f t="shared" si="5"/>
        <v>E-commerce-2003</v>
      </c>
      <c r="W63">
        <f>Regression!B79</f>
        <v>-7.803425918236454E-3</v>
      </c>
      <c r="X63">
        <f>Regression!B80</f>
        <v>-8.8578992127289549E-3</v>
      </c>
      <c r="Y63">
        <f>Regression!B81</f>
        <v>-7.6255745482248886E-3</v>
      </c>
      <c r="Z63">
        <f t="shared" si="6"/>
        <v>-2.3837530199724436E-3</v>
      </c>
      <c r="AA63">
        <f t="shared" si="7"/>
        <v>295.10238375302032</v>
      </c>
      <c r="AB63">
        <f t="shared" si="8"/>
        <v>0</v>
      </c>
    </row>
    <row r="64" spans="1:28" x14ac:dyDescent="0.25">
      <c r="A64" t="s">
        <v>17</v>
      </c>
      <c r="B64" t="s">
        <v>67</v>
      </c>
      <c r="C64" t="s">
        <v>82</v>
      </c>
      <c r="D64" t="s">
        <v>88</v>
      </c>
      <c r="E64">
        <v>2005</v>
      </c>
      <c r="F64">
        <v>2004</v>
      </c>
      <c r="G64" t="s">
        <v>108</v>
      </c>
      <c r="H64">
        <v>70293.37</v>
      </c>
      <c r="I64">
        <v>86579.05</v>
      </c>
      <c r="J64">
        <v>7249.11</v>
      </c>
      <c r="K64">
        <v>17806.48</v>
      </c>
      <c r="L64">
        <v>3717.05</v>
      </c>
      <c r="M64">
        <v>2618.58</v>
      </c>
      <c r="N64">
        <f>IF(COUNTIFS($A:$A,$A64,$F:$F,$F64-1)=0,"",SUMIFS($I:$I,$A:$A,$A64,$F:$F,$F64-1))</f>
        <v>98731.96</v>
      </c>
      <c r="O64">
        <f>H64 - SUMIFS($H:$H,$A:$A,$A64,$F:$F,$F64-1)</f>
        <v>65.869999999995343</v>
      </c>
      <c r="P64">
        <f>J64 - SUMIFS($J:$J,$A:$A,$A64,$F:$F,$F64-1)</f>
        <v>461.76999999999953</v>
      </c>
      <c r="Q64">
        <f t="shared" si="0"/>
        <v>1098.4700000000003</v>
      </c>
      <c r="R64">
        <f t="shared" si="9"/>
        <v>1.1125779332244597E-2</v>
      </c>
      <c r="S64">
        <f t="shared" si="2"/>
        <v>1.0128432576442318E-5</v>
      </c>
      <c r="T64">
        <f t="shared" si="3"/>
        <v>-4.0098464570135564E-3</v>
      </c>
      <c r="U64">
        <f t="shared" si="4"/>
        <v>0.18035173210376862</v>
      </c>
      <c r="V64" t="str">
        <f t="shared" si="5"/>
        <v>E-commerce-2004</v>
      </c>
      <c r="W64">
        <f>Regression!B80</f>
        <v>-8.8578992127289549E-3</v>
      </c>
      <c r="X64">
        <f>Regression!B81</f>
        <v>-7.6255745482248886E-3</v>
      </c>
      <c r="Y64">
        <f>Regression!B82</f>
        <v>0</v>
      </c>
      <c r="Z64">
        <f t="shared" si="6"/>
        <v>3.0487666449947276E-5</v>
      </c>
      <c r="AA64">
        <f t="shared" si="7"/>
        <v>1098.4699695123338</v>
      </c>
      <c r="AB64">
        <f t="shared" si="8"/>
        <v>0</v>
      </c>
    </row>
    <row r="65" spans="1:28" x14ac:dyDescent="0.25">
      <c r="A65" t="s">
        <v>17</v>
      </c>
      <c r="B65" t="s">
        <v>67</v>
      </c>
      <c r="C65" t="s">
        <v>82</v>
      </c>
      <c r="D65" t="s">
        <v>88</v>
      </c>
      <c r="E65">
        <v>2005</v>
      </c>
      <c r="F65">
        <v>2006</v>
      </c>
      <c r="G65" t="s">
        <v>109</v>
      </c>
      <c r="H65">
        <v>75876.19</v>
      </c>
      <c r="I65">
        <v>99002.96</v>
      </c>
      <c r="J65">
        <v>6843.19</v>
      </c>
      <c r="K65">
        <v>16636.82</v>
      </c>
      <c r="L65">
        <v>6382.35</v>
      </c>
      <c r="M65">
        <v>7137.27</v>
      </c>
      <c r="N65" t="str">
        <f>IF(COUNTIFS($A:$A,$A65,$F:$F,$F65-1)=0,"",SUMIFS($I:$I,$A:$A,$A65,$F:$F,$F65-1))</f>
        <v/>
      </c>
      <c r="O65">
        <f>H65 - SUMIFS($H:$H,$A:$A,$A65,$F:$F,$F65-1)</f>
        <v>75876.19</v>
      </c>
      <c r="P65">
        <f>J65 - SUMIFS($J:$J,$A:$A,$A65,$F:$F,$F65-1)</f>
        <v>6843.19</v>
      </c>
      <c r="Q65">
        <f t="shared" si="0"/>
        <v>-754.92000000000007</v>
      </c>
      <c r="R65">
        <f t="shared" si="9"/>
        <v>0</v>
      </c>
      <c r="S65">
        <f t="shared" si="2"/>
        <v>0</v>
      </c>
      <c r="T65">
        <f t="shared" si="3"/>
        <v>0</v>
      </c>
      <c r="U65">
        <f t="shared" si="4"/>
        <v>0</v>
      </c>
      <c r="V65" t="str">
        <f t="shared" si="5"/>
        <v>E-commerce-2006</v>
      </c>
      <c r="W65">
        <f>Regression!B81</f>
        <v>-7.6255745482248886E-3</v>
      </c>
      <c r="X65">
        <f>Regression!B82</f>
        <v>0</v>
      </c>
      <c r="Y65">
        <f>Regression!B83</f>
        <v>-4.7707246338749825E-3</v>
      </c>
      <c r="Z65">
        <f t="shared" si="6"/>
        <v>0</v>
      </c>
      <c r="AA65">
        <f t="shared" si="7"/>
        <v>-754.92000000000007</v>
      </c>
      <c r="AB65">
        <f t="shared" si="8"/>
        <v>1</v>
      </c>
    </row>
    <row r="66" spans="1:28" x14ac:dyDescent="0.25">
      <c r="A66" t="s">
        <v>17</v>
      </c>
      <c r="B66" t="s">
        <v>67</v>
      </c>
      <c r="C66" t="s">
        <v>82</v>
      </c>
      <c r="D66" t="s">
        <v>88</v>
      </c>
      <c r="E66">
        <v>2005</v>
      </c>
      <c r="F66">
        <v>2007</v>
      </c>
      <c r="G66" t="s">
        <v>109</v>
      </c>
      <c r="H66">
        <v>84782.8</v>
      </c>
      <c r="I66">
        <v>116757.24</v>
      </c>
      <c r="J66">
        <v>8526.7099999999991</v>
      </c>
      <c r="K66">
        <v>21495.18</v>
      </c>
      <c r="L66">
        <v>5440.33</v>
      </c>
      <c r="M66">
        <v>7998.8</v>
      </c>
      <c r="N66">
        <f>IF(COUNTIFS($A:$A,$A66,$F:$F,$F66-1)=0,"",SUMIFS($I:$I,$A:$A,$A66,$F:$F,$F66-1))</f>
        <v>99002.96</v>
      </c>
      <c r="O66">
        <f>H66 - SUMIFS($H:$H,$A:$A,$A66,$F:$F,$F66-1)</f>
        <v>8906.61</v>
      </c>
      <c r="P66">
        <f>J66 - SUMIFS($J:$J,$A:$A,$A66,$F:$F,$F66-1)</f>
        <v>1683.5199999999995</v>
      </c>
      <c r="Q66">
        <f t="shared" si="0"/>
        <v>-2558.4700000000003</v>
      </c>
      <c r="R66">
        <f t="shared" si="9"/>
        <v>-2.5842358652710992E-2</v>
      </c>
      <c r="S66">
        <f t="shared" si="2"/>
        <v>1.0100708100040644E-5</v>
      </c>
      <c r="T66">
        <f t="shared" si="3"/>
        <v>7.2958323670322595E-2</v>
      </c>
      <c r="U66">
        <f t="shared" si="4"/>
        <v>0.21711653873783165</v>
      </c>
      <c r="V66" t="str">
        <f t="shared" si="5"/>
        <v>E-commerce-2007</v>
      </c>
      <c r="W66">
        <f>Regression!B82</f>
        <v>0</v>
      </c>
      <c r="X66">
        <f>Regression!B83</f>
        <v>-4.7707246338749825E-3</v>
      </c>
      <c r="Y66">
        <f>Regression!B84</f>
        <v>-4.2598995724334584E-3</v>
      </c>
      <c r="Z66">
        <f t="shared" si="6"/>
        <v>-1.2729587225177538E-3</v>
      </c>
      <c r="AA66">
        <f t="shared" si="7"/>
        <v>-2558.4687270412778</v>
      </c>
      <c r="AB66">
        <f t="shared" si="8"/>
        <v>1</v>
      </c>
    </row>
    <row r="67" spans="1:28" x14ac:dyDescent="0.25">
      <c r="A67" t="s">
        <v>17</v>
      </c>
      <c r="B67" t="s">
        <v>67</v>
      </c>
      <c r="C67" t="s">
        <v>82</v>
      </c>
      <c r="D67" t="s">
        <v>88</v>
      </c>
      <c r="E67">
        <v>2005</v>
      </c>
      <c r="F67">
        <v>2008</v>
      </c>
      <c r="G67" t="s">
        <v>109</v>
      </c>
      <c r="H67">
        <v>89912.26</v>
      </c>
      <c r="I67">
        <v>128987.46</v>
      </c>
      <c r="J67">
        <v>9590.68</v>
      </c>
      <c r="K67">
        <v>23101.439999999999</v>
      </c>
      <c r="L67">
        <v>5846.19</v>
      </c>
      <c r="M67">
        <v>2241.92</v>
      </c>
      <c r="N67">
        <f>IF(COUNTIFS($A:$A,$A67,$F:$F,$F67-1)=0,"",SUMIFS($I:$I,$A:$A,$A67,$F:$F,$F67-1))</f>
        <v>116757.24</v>
      </c>
      <c r="O67">
        <f>H67 - SUMIFS($H:$H,$A:$A,$A67,$F:$F,$F67-1)</f>
        <v>5129.4599999999919</v>
      </c>
      <c r="P67">
        <f>J67 - SUMIFS($J:$J,$A:$A,$A67,$F:$F,$F67-1)</f>
        <v>1063.9700000000012</v>
      </c>
      <c r="Q67">
        <f t="shared" ref="Q67:Q130" si="10">L67 - M67</f>
        <v>3604.2699999999995</v>
      </c>
      <c r="R67">
        <f t="shared" ref="R67:R130" si="11">IFERROR(Q67 / VALUE(N67),0)</f>
        <v>3.086977732601421E-2</v>
      </c>
      <c r="S67">
        <f t="shared" ref="S67:S130" si="12">IFERROR(1 / VALUE(N67), 0)</f>
        <v>8.5647793661446593E-6</v>
      </c>
      <c r="T67">
        <f t="shared" ref="T67:T130" si="13">IFERROR( (O67 - P67) / VALUE(N67), 0)</f>
        <v>3.4820024865267377E-2</v>
      </c>
      <c r="U67">
        <f t="shared" ref="U67:U130" si="14">IFERROR( K67 / VALUE(N67), 0)</f>
        <v>0.19785873664022888</v>
      </c>
      <c r="V67" t="str">
        <f t="shared" ref="V67:V130" si="15">D67 &amp; "-" &amp; F67</f>
        <v>E-commerce-2008</v>
      </c>
      <c r="W67">
        <f>Regression!B83</f>
        <v>-4.7707246338749825E-3</v>
      </c>
      <c r="X67">
        <f>Regression!B84</f>
        <v>-4.2598995724334584E-3</v>
      </c>
      <c r="Y67">
        <f>Regression!B85</f>
        <v>-5.9906054895341367E-3</v>
      </c>
      <c r="Z67">
        <f t="shared" ref="Z67:Z130" si="16">($W67*$S67) + ($X67*$T67) + ($Y67*$U67)</f>
        <v>-1.333664303108825E-3</v>
      </c>
      <c r="AA67">
        <f t="shared" ref="AA67:AA130" si="17">$Q67-$Z67</f>
        <v>3604.2713336643028</v>
      </c>
      <c r="AB67">
        <f t="shared" ref="AB67:AB130" si="18">IF($G67="Post",1,0)</f>
        <v>1</v>
      </c>
    </row>
    <row r="68" spans="1:28" x14ac:dyDescent="0.25">
      <c r="A68" t="s">
        <v>17</v>
      </c>
      <c r="B68" t="s">
        <v>67</v>
      </c>
      <c r="C68" t="s">
        <v>82</v>
      </c>
      <c r="D68" t="s">
        <v>88</v>
      </c>
      <c r="E68">
        <v>2005</v>
      </c>
      <c r="F68">
        <v>2009</v>
      </c>
      <c r="G68" t="s">
        <v>109</v>
      </c>
      <c r="H68">
        <v>91448.59</v>
      </c>
      <c r="I68">
        <v>117300.61</v>
      </c>
      <c r="J68">
        <v>7474.84</v>
      </c>
      <c r="K68">
        <v>22883.22</v>
      </c>
      <c r="L68">
        <v>6414.83</v>
      </c>
      <c r="M68">
        <v>7593.95</v>
      </c>
      <c r="N68">
        <f>IF(COUNTIFS($A:$A,$A68,$F:$F,$F68-1)=0,"",SUMIFS($I:$I,$A:$A,$A68,$F:$F,$F68-1))</f>
        <v>128987.46</v>
      </c>
      <c r="O68">
        <f>H68 - SUMIFS($H:$H,$A:$A,$A68,$F:$F,$F68-1)</f>
        <v>1536.3300000000017</v>
      </c>
      <c r="P68">
        <f>J68 - SUMIFS($J:$J,$A:$A,$A68,$F:$F,$F68-1)</f>
        <v>-2115.84</v>
      </c>
      <c r="Q68">
        <f t="shared" si="10"/>
        <v>-1179.1199999999999</v>
      </c>
      <c r="R68">
        <f t="shared" si="11"/>
        <v>-9.1413537408985331E-3</v>
      </c>
      <c r="S68">
        <f t="shared" si="12"/>
        <v>7.7526916182394784E-6</v>
      </c>
      <c r="T68">
        <f t="shared" si="13"/>
        <v>2.8314147747385689E-2</v>
      </c>
      <c r="U68">
        <f t="shared" si="14"/>
        <v>0.17740654789232999</v>
      </c>
      <c r="V68" t="str">
        <f t="shared" si="15"/>
        <v>E-commerce-2009</v>
      </c>
      <c r="W68">
        <f>Regression!B84</f>
        <v>-4.2598995724334584E-3</v>
      </c>
      <c r="X68">
        <f>Regression!B85</f>
        <v>-5.9906054895341367E-3</v>
      </c>
      <c r="Y68">
        <f>Regression!B86</f>
        <v>-6.8586988324640195E-3</v>
      </c>
      <c r="Z68">
        <f t="shared" si="16"/>
        <v>-1.386429997515275E-3</v>
      </c>
      <c r="AA68">
        <f t="shared" si="17"/>
        <v>-1179.1186135700025</v>
      </c>
      <c r="AB68">
        <f t="shared" si="18"/>
        <v>1</v>
      </c>
    </row>
    <row r="69" spans="1:28" x14ac:dyDescent="0.25">
      <c r="A69" t="s">
        <v>17</v>
      </c>
      <c r="B69" t="s">
        <v>67</v>
      </c>
      <c r="C69" t="s">
        <v>82</v>
      </c>
      <c r="D69" t="s">
        <v>88</v>
      </c>
      <c r="E69">
        <v>2005</v>
      </c>
      <c r="F69">
        <v>2010</v>
      </c>
      <c r="G69" t="s">
        <v>109</v>
      </c>
      <c r="H69">
        <v>101630.81</v>
      </c>
      <c r="I69">
        <v>140940.62</v>
      </c>
      <c r="J69">
        <v>10399.36</v>
      </c>
      <c r="K69">
        <v>27198.94</v>
      </c>
      <c r="L69">
        <v>6613.41</v>
      </c>
      <c r="M69">
        <v>6510.34</v>
      </c>
      <c r="N69">
        <f>IF(COUNTIFS($A:$A,$A69,$F:$F,$F69-1)=0,"",SUMIFS($I:$I,$A:$A,$A69,$F:$F,$F69-1))</f>
        <v>117300.61</v>
      </c>
      <c r="O69">
        <f>H69 - SUMIFS($H:$H,$A:$A,$A69,$F:$F,$F69-1)</f>
        <v>10182.220000000001</v>
      </c>
      <c r="P69">
        <f>J69 - SUMIFS($J:$J,$A:$A,$A69,$F:$F,$F69-1)</f>
        <v>2924.5200000000004</v>
      </c>
      <c r="Q69">
        <f t="shared" si="10"/>
        <v>103.06999999999971</v>
      </c>
      <c r="R69">
        <f t="shared" si="11"/>
        <v>8.7868255757578501E-4</v>
      </c>
      <c r="S69">
        <f t="shared" si="12"/>
        <v>8.5251048566584603E-6</v>
      </c>
      <c r="T69">
        <f t="shared" si="13"/>
        <v>6.1872653518170118E-2</v>
      </c>
      <c r="U69">
        <f t="shared" si="14"/>
        <v>0.23187381548996205</v>
      </c>
      <c r="V69" t="str">
        <f t="shared" si="15"/>
        <v>E-commerce-2010</v>
      </c>
      <c r="W69">
        <f>Regression!B85</f>
        <v>-5.9906054895341367E-3</v>
      </c>
      <c r="X69">
        <f>Regression!B86</f>
        <v>-6.8586988324640195E-3</v>
      </c>
      <c r="Y69">
        <f>Regression!B87</f>
        <v>-5.7660281323983426E-3</v>
      </c>
      <c r="Z69">
        <f t="shared" si="16"/>
        <v>-1.7614079102681412E-3</v>
      </c>
      <c r="AA69">
        <f t="shared" si="17"/>
        <v>103.07176140790997</v>
      </c>
      <c r="AB69">
        <f t="shared" si="18"/>
        <v>1</v>
      </c>
    </row>
    <row r="70" spans="1:28" x14ac:dyDescent="0.25">
      <c r="A70" t="s">
        <v>17</v>
      </c>
      <c r="B70" t="s">
        <v>67</v>
      </c>
      <c r="C70" t="s">
        <v>82</v>
      </c>
      <c r="D70" t="s">
        <v>88</v>
      </c>
      <c r="E70">
        <v>2005</v>
      </c>
      <c r="F70">
        <v>2011</v>
      </c>
      <c r="G70" t="s">
        <v>109</v>
      </c>
      <c r="H70">
        <v>99144.81</v>
      </c>
      <c r="I70">
        <v>153080.48000000001</v>
      </c>
      <c r="J70">
        <v>9048.16</v>
      </c>
      <c r="K70">
        <v>29676.58</v>
      </c>
      <c r="L70">
        <v>6063.6</v>
      </c>
      <c r="M70">
        <v>11235.83</v>
      </c>
      <c r="N70">
        <f>IF(COUNTIFS($A:$A,$A70,$F:$F,$F70-1)=0,"",SUMIFS($I:$I,$A:$A,$A70,$F:$F,$F70-1))</f>
        <v>140940.62</v>
      </c>
      <c r="O70">
        <f>H70 - SUMIFS($H:$H,$A:$A,$A70,$F:$F,$F70-1)</f>
        <v>-2486</v>
      </c>
      <c r="P70">
        <f>J70 - SUMIFS($J:$J,$A:$A,$A70,$F:$F,$F70-1)</f>
        <v>-1351.2000000000007</v>
      </c>
      <c r="Q70">
        <f t="shared" si="10"/>
        <v>-5172.2299999999996</v>
      </c>
      <c r="R70">
        <f t="shared" si="11"/>
        <v>-3.6697937046112045E-2</v>
      </c>
      <c r="S70">
        <f t="shared" si="12"/>
        <v>7.0951866112125808E-6</v>
      </c>
      <c r="T70">
        <f t="shared" si="13"/>
        <v>-8.051617766404031E-3</v>
      </c>
      <c r="U70">
        <f t="shared" si="14"/>
        <v>0.21056087308257906</v>
      </c>
      <c r="V70" t="str">
        <f t="shared" si="15"/>
        <v>E-commerce-2011</v>
      </c>
      <c r="W70">
        <f>Regression!B86</f>
        <v>-6.8586988324640195E-3</v>
      </c>
      <c r="X70">
        <f>Regression!B87</f>
        <v>-5.7660281323983426E-3</v>
      </c>
      <c r="Y70">
        <f>Regression!B88</f>
        <v>-3.3032666401242917E-3</v>
      </c>
      <c r="Z70">
        <f t="shared" si="16"/>
        <v>-6.491615169648508E-4</v>
      </c>
      <c r="AA70">
        <f t="shared" si="17"/>
        <v>-5172.2293508384828</v>
      </c>
      <c r="AB70">
        <f t="shared" si="18"/>
        <v>1</v>
      </c>
    </row>
    <row r="71" spans="1:28" x14ac:dyDescent="0.25">
      <c r="A71" t="s">
        <v>17</v>
      </c>
      <c r="B71" t="s">
        <v>67</v>
      </c>
      <c r="C71" t="s">
        <v>82</v>
      </c>
      <c r="D71" t="s">
        <v>88</v>
      </c>
      <c r="E71">
        <v>2005</v>
      </c>
      <c r="F71">
        <v>2012</v>
      </c>
      <c r="G71" t="s">
        <v>109</v>
      </c>
      <c r="H71">
        <v>101621.85</v>
      </c>
      <c r="I71">
        <v>129455.55</v>
      </c>
      <c r="J71">
        <v>9487.2099999999991</v>
      </c>
      <c r="K71">
        <v>19748.400000000001</v>
      </c>
      <c r="L71">
        <v>7571.48</v>
      </c>
      <c r="M71">
        <v>8282.61</v>
      </c>
      <c r="N71">
        <f>IF(COUNTIFS($A:$A,$A71,$F:$F,$F71-1)=0,"",SUMIFS($I:$I,$A:$A,$A71,$F:$F,$F71-1))</f>
        <v>153080.48000000001</v>
      </c>
      <c r="O71">
        <f>H71 - SUMIFS($H:$H,$A:$A,$A71,$F:$F,$F71-1)</f>
        <v>2477.0400000000081</v>
      </c>
      <c r="P71">
        <f>J71 - SUMIFS($J:$J,$A:$A,$A71,$F:$F,$F71-1)</f>
        <v>439.04999999999927</v>
      </c>
      <c r="Q71">
        <f t="shared" si="10"/>
        <v>-711.13000000000102</v>
      </c>
      <c r="R71">
        <f t="shared" si="11"/>
        <v>-4.6454649214583135E-3</v>
      </c>
      <c r="S71">
        <f t="shared" si="12"/>
        <v>6.5325115259633356E-6</v>
      </c>
      <c r="T71">
        <f t="shared" si="13"/>
        <v>1.3313193164798077E-2</v>
      </c>
      <c r="U71">
        <f t="shared" si="14"/>
        <v>0.12900665061933436</v>
      </c>
      <c r="V71" t="str">
        <f t="shared" si="15"/>
        <v>E-commerce-2012</v>
      </c>
      <c r="W71">
        <f>Regression!B87</f>
        <v>-5.7660281323983426E-3</v>
      </c>
      <c r="X71">
        <f>Regression!B88</f>
        <v>-3.3032666401242917E-3</v>
      </c>
      <c r="Y71">
        <f>Regression!B89</f>
        <v>0</v>
      </c>
      <c r="Z71">
        <f t="shared" si="16"/>
        <v>-4.4014693500042151E-5</v>
      </c>
      <c r="AA71">
        <f t="shared" si="17"/>
        <v>-711.12995598530756</v>
      </c>
      <c r="AB71">
        <f t="shared" si="18"/>
        <v>1</v>
      </c>
    </row>
    <row r="72" spans="1:28" x14ac:dyDescent="0.25">
      <c r="A72" t="s">
        <v>18</v>
      </c>
      <c r="B72" t="s">
        <v>68</v>
      </c>
      <c r="C72" t="s">
        <v>83</v>
      </c>
      <c r="D72" t="s">
        <v>89</v>
      </c>
      <c r="E72">
        <v>2005</v>
      </c>
      <c r="F72">
        <v>1998</v>
      </c>
      <c r="G72" t="s">
        <v>108</v>
      </c>
      <c r="H72">
        <v>46663.67</v>
      </c>
      <c r="I72">
        <v>78587.039999999994</v>
      </c>
      <c r="J72">
        <v>10020.74</v>
      </c>
      <c r="K72">
        <v>26273.51</v>
      </c>
      <c r="L72">
        <v>7839.94</v>
      </c>
      <c r="M72">
        <v>8264.44</v>
      </c>
      <c r="N72" t="str">
        <f>IF(COUNTIFS($A:$A,$A72,$F:$F,$F72-1)=0,"",SUMIFS($I:$I,$A:$A,$A72,$F:$F,$F72-1))</f>
        <v/>
      </c>
      <c r="O72">
        <f>H72 - SUMIFS($H:$H,$A:$A,$A72,$F:$F,$F72-1)</f>
        <v>46663.67</v>
      </c>
      <c r="P72">
        <f>J72 - SUMIFS($J:$J,$A:$A,$A72,$F:$F,$F72-1)</f>
        <v>10020.74</v>
      </c>
      <c r="Q72">
        <f t="shared" si="10"/>
        <v>-424.50000000000091</v>
      </c>
      <c r="R72">
        <f t="shared" si="11"/>
        <v>0</v>
      </c>
      <c r="S72">
        <f t="shared" si="12"/>
        <v>0</v>
      </c>
      <c r="T72">
        <f t="shared" si="13"/>
        <v>0</v>
      </c>
      <c r="U72">
        <f t="shared" si="14"/>
        <v>0</v>
      </c>
      <c r="V72" t="str">
        <f t="shared" si="15"/>
        <v>Pharmaceuticals-1998</v>
      </c>
      <c r="W72">
        <f>Regression!B88</f>
        <v>-3.3032666401242917E-3</v>
      </c>
      <c r="X72">
        <f>Regression!B89</f>
        <v>0</v>
      </c>
      <c r="Y72">
        <f>Regression!B90</f>
        <v>-5.6135750122001003E-3</v>
      </c>
      <c r="Z72">
        <f t="shared" si="16"/>
        <v>0</v>
      </c>
      <c r="AA72">
        <f t="shared" si="17"/>
        <v>-424.50000000000091</v>
      </c>
      <c r="AB72">
        <f t="shared" si="18"/>
        <v>0</v>
      </c>
    </row>
    <row r="73" spans="1:28" x14ac:dyDescent="0.25">
      <c r="A73" t="s">
        <v>18</v>
      </c>
      <c r="B73" t="s">
        <v>68</v>
      </c>
      <c r="C73" t="s">
        <v>83</v>
      </c>
      <c r="D73" t="s">
        <v>89</v>
      </c>
      <c r="E73">
        <v>2005</v>
      </c>
      <c r="F73">
        <v>1999</v>
      </c>
      <c r="G73" t="s">
        <v>108</v>
      </c>
      <c r="H73">
        <v>52406.559999999998</v>
      </c>
      <c r="I73">
        <v>88268.91</v>
      </c>
      <c r="J73">
        <v>10724.46</v>
      </c>
      <c r="K73">
        <v>25896.61</v>
      </c>
      <c r="L73">
        <v>9568.2199999999993</v>
      </c>
      <c r="M73">
        <v>11069.38</v>
      </c>
      <c r="N73">
        <f>IF(COUNTIFS($A:$A,$A73,$F:$F,$F73-1)=0,"",SUMIFS($I:$I,$A:$A,$A73,$F:$F,$F73-1))</f>
        <v>78587.039999999994</v>
      </c>
      <c r="O73">
        <f>H73 - SUMIFS($H:$H,$A:$A,$A73,$F:$F,$F73-1)</f>
        <v>5742.8899999999994</v>
      </c>
      <c r="P73">
        <f>J73 - SUMIFS($J:$J,$A:$A,$A73,$F:$F,$F73-1)</f>
        <v>703.71999999999935</v>
      </c>
      <c r="Q73">
        <f t="shared" si="10"/>
        <v>-1501.1599999999999</v>
      </c>
      <c r="R73">
        <f t="shared" si="11"/>
        <v>-1.9101877357895144E-2</v>
      </c>
      <c r="S73">
        <f t="shared" si="12"/>
        <v>1.2724744436232744E-5</v>
      </c>
      <c r="T73">
        <f t="shared" si="13"/>
        <v>6.4122150420730953E-2</v>
      </c>
      <c r="U73">
        <f t="shared" si="14"/>
        <v>0.32952774401478924</v>
      </c>
      <c r="V73" t="str">
        <f t="shared" si="15"/>
        <v>Pharmaceuticals-1999</v>
      </c>
      <c r="W73">
        <f>Regression!B89</f>
        <v>0</v>
      </c>
      <c r="X73">
        <f>Regression!B90</f>
        <v>-5.6135750122001003E-3</v>
      </c>
      <c r="Y73">
        <f>Regression!B91</f>
        <v>-4.3492071372177431E-3</v>
      </c>
      <c r="Z73">
        <f t="shared" si="16"/>
        <v>-1.7931389175107342E-3</v>
      </c>
      <c r="AA73">
        <f t="shared" si="17"/>
        <v>-1501.1582068610824</v>
      </c>
      <c r="AB73">
        <f t="shared" si="18"/>
        <v>0</v>
      </c>
    </row>
    <row r="74" spans="1:28" x14ac:dyDescent="0.25">
      <c r="A74" t="s">
        <v>18</v>
      </c>
      <c r="B74" t="s">
        <v>68</v>
      </c>
      <c r="C74" t="s">
        <v>83</v>
      </c>
      <c r="D74" t="s">
        <v>89</v>
      </c>
      <c r="E74">
        <v>2005</v>
      </c>
      <c r="F74">
        <v>2000</v>
      </c>
      <c r="G74" t="s">
        <v>108</v>
      </c>
      <c r="H74">
        <v>55835.88</v>
      </c>
      <c r="I74">
        <v>92264.42</v>
      </c>
      <c r="J74">
        <v>12045.65</v>
      </c>
      <c r="K74">
        <v>26210.54</v>
      </c>
      <c r="L74">
        <v>8538.7199999999993</v>
      </c>
      <c r="M74">
        <v>8736.5400000000009</v>
      </c>
      <c r="N74">
        <f>IF(COUNTIFS($A:$A,$A74,$F:$F,$F74-1)=0,"",SUMIFS($I:$I,$A:$A,$A74,$F:$F,$F74-1))</f>
        <v>88268.91</v>
      </c>
      <c r="O74">
        <f>H74 - SUMIFS($H:$H,$A:$A,$A74,$F:$F,$F74-1)</f>
        <v>3429.3199999999997</v>
      </c>
      <c r="P74">
        <f>J74 - SUMIFS($J:$J,$A:$A,$A74,$F:$F,$F74-1)</f>
        <v>1321.1900000000005</v>
      </c>
      <c r="Q74">
        <f t="shared" si="10"/>
        <v>-197.82000000000153</v>
      </c>
      <c r="R74">
        <f t="shared" si="11"/>
        <v>-2.2411061833662784E-3</v>
      </c>
      <c r="S74">
        <f t="shared" si="12"/>
        <v>1.1329017204358815E-5</v>
      </c>
      <c r="T74">
        <f t="shared" si="13"/>
        <v>2.3883041039024944E-2</v>
      </c>
      <c r="U74">
        <f t="shared" si="14"/>
        <v>0.29693965859553495</v>
      </c>
      <c r="V74" t="str">
        <f t="shared" si="15"/>
        <v>Pharmaceuticals-2000</v>
      </c>
      <c r="W74">
        <f>Regression!B90</f>
        <v>-5.6135750122001003E-3</v>
      </c>
      <c r="X74">
        <f>Regression!B91</f>
        <v>-4.3492071372177431E-3</v>
      </c>
      <c r="Y74">
        <f>Regression!B92</f>
        <v>-3.838140310273342E-3</v>
      </c>
      <c r="Z74">
        <f t="shared" si="16"/>
        <v>-1.2436319622076094E-3</v>
      </c>
      <c r="AA74">
        <f t="shared" si="17"/>
        <v>-197.81875636803932</v>
      </c>
      <c r="AB74">
        <f t="shared" si="18"/>
        <v>0</v>
      </c>
    </row>
    <row r="75" spans="1:28" x14ac:dyDescent="0.25">
      <c r="A75" t="s">
        <v>18</v>
      </c>
      <c r="B75" t="s">
        <v>68</v>
      </c>
      <c r="C75" t="s">
        <v>83</v>
      </c>
      <c r="D75" t="s">
        <v>89</v>
      </c>
      <c r="E75">
        <v>2005</v>
      </c>
      <c r="F75">
        <v>2001</v>
      </c>
      <c r="G75" t="s">
        <v>108</v>
      </c>
      <c r="H75">
        <v>56084.33</v>
      </c>
      <c r="I75">
        <v>89363.91</v>
      </c>
      <c r="J75">
        <v>10523.66</v>
      </c>
      <c r="K75">
        <v>26408.6</v>
      </c>
      <c r="L75">
        <v>8142.18</v>
      </c>
      <c r="M75">
        <v>9914.89</v>
      </c>
      <c r="N75">
        <f>IF(COUNTIFS($A:$A,$A75,$F:$F,$F75-1)=0,"",SUMIFS($I:$I,$A:$A,$A75,$F:$F,$F75-1))</f>
        <v>92264.42</v>
      </c>
      <c r="O75">
        <f>H75 - SUMIFS($H:$H,$A:$A,$A75,$F:$F,$F75-1)</f>
        <v>248.45000000000437</v>
      </c>
      <c r="P75">
        <f>J75 - SUMIFS($J:$J,$A:$A,$A75,$F:$F,$F75-1)</f>
        <v>-1521.9899999999998</v>
      </c>
      <c r="Q75">
        <f t="shared" si="10"/>
        <v>-1772.7099999999991</v>
      </c>
      <c r="R75">
        <f t="shared" si="11"/>
        <v>-1.921336523873449E-2</v>
      </c>
      <c r="S75">
        <f t="shared" si="12"/>
        <v>1.0838414201270652E-5</v>
      </c>
      <c r="T75">
        <f t="shared" si="13"/>
        <v>1.9188762038497658E-2</v>
      </c>
      <c r="U75">
        <f t="shared" si="14"/>
        <v>0.28622734527567611</v>
      </c>
      <c r="V75" t="str">
        <f t="shared" si="15"/>
        <v>Pharmaceuticals-2001</v>
      </c>
      <c r="W75">
        <f>Regression!B91</f>
        <v>-4.3492071372177431E-3</v>
      </c>
      <c r="X75">
        <f>Regression!B92</f>
        <v>-3.838140310273342E-3</v>
      </c>
      <c r="Y75">
        <f>Regression!B93</f>
        <v>-5.4768314095865831E-3</v>
      </c>
      <c r="Z75">
        <f t="shared" si="16"/>
        <v>-1.6413152144810078E-3</v>
      </c>
      <c r="AA75">
        <f t="shared" si="17"/>
        <v>-1772.7083586847846</v>
      </c>
      <c r="AB75">
        <f t="shared" si="18"/>
        <v>0</v>
      </c>
    </row>
    <row r="76" spans="1:28" x14ac:dyDescent="0.25">
      <c r="A76" t="s">
        <v>18</v>
      </c>
      <c r="B76" t="s">
        <v>68</v>
      </c>
      <c r="C76" t="s">
        <v>83</v>
      </c>
      <c r="D76" t="s">
        <v>89</v>
      </c>
      <c r="E76">
        <v>2005</v>
      </c>
      <c r="F76">
        <v>2002</v>
      </c>
      <c r="G76" t="s">
        <v>108</v>
      </c>
      <c r="H76">
        <v>64020.26</v>
      </c>
      <c r="I76">
        <v>114102.07</v>
      </c>
      <c r="J76">
        <v>13790.16</v>
      </c>
      <c r="K76">
        <v>40009.120000000003</v>
      </c>
      <c r="L76">
        <v>10655.84</v>
      </c>
      <c r="M76">
        <v>16015.98</v>
      </c>
      <c r="N76">
        <f>IF(COUNTIFS($A:$A,$A76,$F:$F,$F76-1)=0,"",SUMIFS($I:$I,$A:$A,$A76,$F:$F,$F76-1))</f>
        <v>89363.91</v>
      </c>
      <c r="O76">
        <f>H76 - SUMIFS($H:$H,$A:$A,$A76,$F:$F,$F76-1)</f>
        <v>7935.93</v>
      </c>
      <c r="P76">
        <f>J76 - SUMIFS($J:$J,$A:$A,$A76,$F:$F,$F76-1)</f>
        <v>3266.5</v>
      </c>
      <c r="Q76">
        <f t="shared" si="10"/>
        <v>-5360.1399999999994</v>
      </c>
      <c r="R76">
        <f t="shared" si="11"/>
        <v>-5.9981037087566996E-2</v>
      </c>
      <c r="S76">
        <f t="shared" si="12"/>
        <v>1.119019971261329E-5</v>
      </c>
      <c r="T76">
        <f t="shared" si="13"/>
        <v>5.2251854244067877E-2</v>
      </c>
      <c r="U76">
        <f t="shared" si="14"/>
        <v>0.44771004312591067</v>
      </c>
      <c r="V76" t="str">
        <f t="shared" si="15"/>
        <v>Pharmaceuticals-2002</v>
      </c>
      <c r="W76">
        <f>Regression!B92</f>
        <v>-3.838140310273342E-3</v>
      </c>
      <c r="X76">
        <f>Regression!B93</f>
        <v>-5.4768314095865831E-3</v>
      </c>
      <c r="Y76">
        <f>Regression!B94</f>
        <v>-3.4623763587010095E-3</v>
      </c>
      <c r="Z76">
        <f t="shared" si="16"/>
        <v>-1.8363582149618105E-3</v>
      </c>
      <c r="AA76">
        <f t="shared" si="17"/>
        <v>-5360.1381636417846</v>
      </c>
      <c r="AB76">
        <f t="shared" si="18"/>
        <v>0</v>
      </c>
    </row>
    <row r="77" spans="1:28" x14ac:dyDescent="0.25">
      <c r="A77" t="s">
        <v>18</v>
      </c>
      <c r="B77" t="s">
        <v>68</v>
      </c>
      <c r="C77" t="s">
        <v>83</v>
      </c>
      <c r="D77" t="s">
        <v>89</v>
      </c>
      <c r="E77">
        <v>2005</v>
      </c>
      <c r="F77">
        <v>2003</v>
      </c>
      <c r="G77" t="s">
        <v>108</v>
      </c>
      <c r="H77">
        <v>69199.149999999994</v>
      </c>
      <c r="I77">
        <v>122056.65</v>
      </c>
      <c r="J77">
        <v>16173.89</v>
      </c>
      <c r="K77">
        <v>33265.040000000001</v>
      </c>
      <c r="L77">
        <v>11167.01</v>
      </c>
      <c r="M77">
        <v>16651.650000000001</v>
      </c>
      <c r="N77">
        <f>IF(COUNTIFS($A:$A,$A77,$F:$F,$F77-1)=0,"",SUMIFS($I:$I,$A:$A,$A77,$F:$F,$F77-1))</f>
        <v>114102.07</v>
      </c>
      <c r="O77">
        <f>H77 - SUMIFS($H:$H,$A:$A,$A77,$F:$F,$F77-1)</f>
        <v>5178.8899999999921</v>
      </c>
      <c r="P77">
        <f>J77 - SUMIFS($J:$J,$A:$A,$A77,$F:$F,$F77-1)</f>
        <v>2383.7299999999996</v>
      </c>
      <c r="Q77">
        <f t="shared" si="10"/>
        <v>-5484.6400000000012</v>
      </c>
      <c r="R77">
        <f t="shared" si="11"/>
        <v>-4.8067839610622325E-2</v>
      </c>
      <c r="S77">
        <f t="shared" si="12"/>
        <v>8.7640828952533458E-6</v>
      </c>
      <c r="T77">
        <f t="shared" si="13"/>
        <v>2.4497013945496277E-2</v>
      </c>
      <c r="U77">
        <f t="shared" si="14"/>
        <v>0.29153756807391834</v>
      </c>
      <c r="V77" t="str">
        <f t="shared" si="15"/>
        <v>Pharmaceuticals-2003</v>
      </c>
      <c r="W77">
        <f>Regression!B93</f>
        <v>-5.4768314095865831E-3</v>
      </c>
      <c r="X77">
        <f>Regression!B94</f>
        <v>-3.4623763587010095E-3</v>
      </c>
      <c r="Y77">
        <f>Regression!B95</f>
        <v>-2.684786275555801E-3</v>
      </c>
      <c r="Z77">
        <f t="shared" si="16"/>
        <v>-8.6758194292190329E-4</v>
      </c>
      <c r="AA77">
        <f t="shared" si="17"/>
        <v>-5484.6391324180586</v>
      </c>
      <c r="AB77">
        <f t="shared" si="18"/>
        <v>0</v>
      </c>
    </row>
    <row r="78" spans="1:28" x14ac:dyDescent="0.25">
      <c r="A78" t="s">
        <v>18</v>
      </c>
      <c r="B78" t="s">
        <v>68</v>
      </c>
      <c r="C78" t="s">
        <v>83</v>
      </c>
      <c r="D78" t="s">
        <v>89</v>
      </c>
      <c r="E78">
        <v>2005</v>
      </c>
      <c r="F78">
        <v>2004</v>
      </c>
      <c r="G78" t="s">
        <v>108</v>
      </c>
      <c r="H78">
        <v>69354.02</v>
      </c>
      <c r="I78">
        <v>121019.34</v>
      </c>
      <c r="J78">
        <v>15488.08</v>
      </c>
      <c r="K78">
        <v>35963.440000000002</v>
      </c>
      <c r="L78">
        <v>11689.21</v>
      </c>
      <c r="M78">
        <v>14239.41</v>
      </c>
      <c r="N78">
        <f>IF(COUNTIFS($A:$A,$A78,$F:$F,$F78-1)=0,"",SUMIFS($I:$I,$A:$A,$A78,$F:$F,$F78-1))</f>
        <v>122056.65</v>
      </c>
      <c r="O78">
        <f>H78 - SUMIFS($H:$H,$A:$A,$A78,$F:$F,$F78-1)</f>
        <v>154.8700000000099</v>
      </c>
      <c r="P78">
        <f>J78 - SUMIFS($J:$J,$A:$A,$A78,$F:$F,$F78-1)</f>
        <v>-685.80999999999949</v>
      </c>
      <c r="Q78">
        <f t="shared" si="10"/>
        <v>-2550.2000000000007</v>
      </c>
      <c r="R78">
        <f t="shared" si="11"/>
        <v>-2.0893576875983411E-2</v>
      </c>
      <c r="S78">
        <f t="shared" si="12"/>
        <v>8.1929169774854549E-6</v>
      </c>
      <c r="T78">
        <f t="shared" si="13"/>
        <v>6.8876214446325495E-3</v>
      </c>
      <c r="U78">
        <f t="shared" si="14"/>
        <v>0.29464547814477954</v>
      </c>
      <c r="V78" t="str">
        <f t="shared" si="15"/>
        <v>Pharmaceuticals-2004</v>
      </c>
      <c r="W78">
        <f>Regression!B94</f>
        <v>-3.4623763587010095E-3</v>
      </c>
      <c r="X78">
        <f>Regression!B95</f>
        <v>-2.684786275555801E-3</v>
      </c>
      <c r="Y78">
        <f>Regression!B96</f>
        <v>0</v>
      </c>
      <c r="Z78">
        <f t="shared" si="16"/>
        <v>-1.8520158487824934E-5</v>
      </c>
      <c r="AA78">
        <f t="shared" si="17"/>
        <v>-2550.1999814798423</v>
      </c>
      <c r="AB78">
        <f t="shared" si="18"/>
        <v>0</v>
      </c>
    </row>
    <row r="79" spans="1:28" x14ac:dyDescent="0.25">
      <c r="A79" t="s">
        <v>18</v>
      </c>
      <c r="B79" t="s">
        <v>68</v>
      </c>
      <c r="C79" t="s">
        <v>83</v>
      </c>
      <c r="D79" t="s">
        <v>89</v>
      </c>
      <c r="E79">
        <v>2005</v>
      </c>
      <c r="F79">
        <v>2006</v>
      </c>
      <c r="G79" t="s">
        <v>109</v>
      </c>
      <c r="H79">
        <v>80790.12</v>
      </c>
      <c r="I79">
        <v>139476.07999999999</v>
      </c>
      <c r="J79">
        <v>21087.98</v>
      </c>
      <c r="K79">
        <v>45558.23</v>
      </c>
      <c r="L79">
        <v>12747.26</v>
      </c>
      <c r="M79">
        <v>10076.280000000001</v>
      </c>
      <c r="N79" t="str">
        <f>IF(COUNTIFS($A:$A,$A79,$F:$F,$F79-1)=0,"",SUMIFS($I:$I,$A:$A,$A79,$F:$F,$F79-1))</f>
        <v/>
      </c>
      <c r="O79">
        <f>H79 - SUMIFS($H:$H,$A:$A,$A79,$F:$F,$F79-1)</f>
        <v>80790.12</v>
      </c>
      <c r="P79">
        <f>J79 - SUMIFS($J:$J,$A:$A,$A79,$F:$F,$F79-1)</f>
        <v>21087.98</v>
      </c>
      <c r="Q79">
        <f t="shared" si="10"/>
        <v>2670.9799999999996</v>
      </c>
      <c r="R79">
        <f t="shared" si="11"/>
        <v>0</v>
      </c>
      <c r="S79">
        <f t="shared" si="12"/>
        <v>0</v>
      </c>
      <c r="T79">
        <f t="shared" si="13"/>
        <v>0</v>
      </c>
      <c r="U79">
        <f t="shared" si="14"/>
        <v>0</v>
      </c>
      <c r="V79" t="str">
        <f t="shared" si="15"/>
        <v>Pharmaceuticals-2006</v>
      </c>
      <c r="W79">
        <f>Regression!B95</f>
        <v>-2.684786275555801E-3</v>
      </c>
      <c r="X79">
        <f>Regression!B96</f>
        <v>0</v>
      </c>
      <c r="Y79">
        <f>Regression!B97</f>
        <v>-7.2802906060644721E-3</v>
      </c>
      <c r="Z79">
        <f t="shared" si="16"/>
        <v>0</v>
      </c>
      <c r="AA79">
        <f t="shared" si="17"/>
        <v>2670.9799999999996</v>
      </c>
      <c r="AB79">
        <f t="shared" si="18"/>
        <v>1</v>
      </c>
    </row>
    <row r="80" spans="1:28" x14ac:dyDescent="0.25">
      <c r="A80" t="s">
        <v>18</v>
      </c>
      <c r="B80" t="s">
        <v>68</v>
      </c>
      <c r="C80" t="s">
        <v>83</v>
      </c>
      <c r="D80" t="s">
        <v>89</v>
      </c>
      <c r="E80">
        <v>2005</v>
      </c>
      <c r="F80">
        <v>2007</v>
      </c>
      <c r="G80" t="s">
        <v>109</v>
      </c>
      <c r="H80">
        <v>90123.04</v>
      </c>
      <c r="I80">
        <v>145487.01</v>
      </c>
      <c r="J80">
        <v>18324.009999999998</v>
      </c>
      <c r="K80">
        <v>41245.97</v>
      </c>
      <c r="L80">
        <v>16259.6</v>
      </c>
      <c r="M80">
        <v>13920.22</v>
      </c>
      <c r="N80">
        <f>IF(COUNTIFS($A:$A,$A80,$F:$F,$F80-1)=0,"",SUMIFS($I:$I,$A:$A,$A80,$F:$F,$F80-1))</f>
        <v>139476.07999999999</v>
      </c>
      <c r="O80">
        <f>H80 - SUMIFS($H:$H,$A:$A,$A80,$F:$F,$F80-1)</f>
        <v>9332.9199999999983</v>
      </c>
      <c r="P80">
        <f>J80 - SUMIFS($J:$J,$A:$A,$A80,$F:$F,$F80-1)</f>
        <v>-2763.9700000000012</v>
      </c>
      <c r="Q80">
        <f t="shared" si="10"/>
        <v>2339.380000000001</v>
      </c>
      <c r="R80">
        <f t="shared" si="11"/>
        <v>1.6772625098153041E-2</v>
      </c>
      <c r="S80">
        <f t="shared" si="12"/>
        <v>7.1696881644508511E-6</v>
      </c>
      <c r="T80">
        <f t="shared" si="13"/>
        <v>8.6730929059663855E-2</v>
      </c>
      <c r="U80">
        <f t="shared" si="14"/>
        <v>0.29572074294029488</v>
      </c>
      <c r="V80" t="str">
        <f t="shared" si="15"/>
        <v>Pharmaceuticals-2007</v>
      </c>
      <c r="W80">
        <f>Regression!B96</f>
        <v>0</v>
      </c>
      <c r="X80">
        <f>Regression!B97</f>
        <v>-7.2802906060644721E-3</v>
      </c>
      <c r="Y80">
        <f>Regression!B98</f>
        <v>-5.7766046322248179E-3</v>
      </c>
      <c r="Z80">
        <f t="shared" si="16"/>
        <v>-2.3396881816021868E-3</v>
      </c>
      <c r="AA80">
        <f t="shared" si="17"/>
        <v>2339.3823396881826</v>
      </c>
      <c r="AB80">
        <f t="shared" si="18"/>
        <v>1</v>
      </c>
    </row>
    <row r="81" spans="1:28" x14ac:dyDescent="0.25">
      <c r="A81" t="s">
        <v>18</v>
      </c>
      <c r="B81" t="s">
        <v>68</v>
      </c>
      <c r="C81" t="s">
        <v>83</v>
      </c>
      <c r="D81" t="s">
        <v>89</v>
      </c>
      <c r="E81">
        <v>2005</v>
      </c>
      <c r="F81">
        <v>2008</v>
      </c>
      <c r="G81" t="s">
        <v>109</v>
      </c>
      <c r="H81">
        <v>95669.2</v>
      </c>
      <c r="I81">
        <v>158739.73000000001</v>
      </c>
      <c r="J81">
        <v>23480.04</v>
      </c>
      <c r="K81">
        <v>46018.25</v>
      </c>
      <c r="L81">
        <v>17851.88</v>
      </c>
      <c r="M81">
        <v>23361.87</v>
      </c>
      <c r="N81">
        <f>IF(COUNTIFS($A:$A,$A81,$F:$F,$F81-1)=0,"",SUMIFS($I:$I,$A:$A,$A81,$F:$F,$F81-1))</f>
        <v>145487.01</v>
      </c>
      <c r="O81">
        <f>H81 - SUMIFS($H:$H,$A:$A,$A81,$F:$F,$F81-1)</f>
        <v>5546.1600000000035</v>
      </c>
      <c r="P81">
        <f>J81 - SUMIFS($J:$J,$A:$A,$A81,$F:$F,$F81-1)</f>
        <v>5156.0300000000025</v>
      </c>
      <c r="Q81">
        <f t="shared" si="10"/>
        <v>-5509.989999999998</v>
      </c>
      <c r="R81">
        <f t="shared" si="11"/>
        <v>-3.7872728293749373E-2</v>
      </c>
      <c r="S81">
        <f t="shared" si="12"/>
        <v>6.8734658853735459E-6</v>
      </c>
      <c r="T81">
        <f t="shared" si="13"/>
        <v>2.6815452458607883E-3</v>
      </c>
      <c r="U81">
        <f t="shared" si="14"/>
        <v>0.31630487147959119</v>
      </c>
      <c r="V81" t="str">
        <f t="shared" si="15"/>
        <v>Pharmaceuticals-2008</v>
      </c>
      <c r="W81">
        <f>Regression!B97</f>
        <v>-7.2802906060644721E-3</v>
      </c>
      <c r="X81">
        <f>Regression!B98</f>
        <v>-5.7766046322248179E-3</v>
      </c>
      <c r="Y81">
        <f>Regression!B99</f>
        <v>-5.475147237782918E-3</v>
      </c>
      <c r="Z81">
        <f t="shared" si="16"/>
        <v>-1.7473560108966408E-3</v>
      </c>
      <c r="AA81">
        <f t="shared" si="17"/>
        <v>-5509.9882526439869</v>
      </c>
      <c r="AB81">
        <f t="shared" si="18"/>
        <v>1</v>
      </c>
    </row>
    <row r="82" spans="1:28" x14ac:dyDescent="0.25">
      <c r="A82" t="s">
        <v>18</v>
      </c>
      <c r="B82" t="s">
        <v>68</v>
      </c>
      <c r="C82" t="s">
        <v>83</v>
      </c>
      <c r="D82" t="s">
        <v>89</v>
      </c>
      <c r="E82">
        <v>2005</v>
      </c>
      <c r="F82">
        <v>2009</v>
      </c>
      <c r="G82" t="s">
        <v>109</v>
      </c>
      <c r="H82">
        <v>93950.81</v>
      </c>
      <c r="I82">
        <v>159294.5</v>
      </c>
      <c r="J82">
        <v>17730.009999999998</v>
      </c>
      <c r="K82">
        <v>52013.07</v>
      </c>
      <c r="L82">
        <v>13189.04</v>
      </c>
      <c r="M82">
        <v>10847.93</v>
      </c>
      <c r="N82">
        <f>IF(COUNTIFS($A:$A,$A82,$F:$F,$F82-1)=0,"",SUMIFS($I:$I,$A:$A,$A82,$F:$F,$F82-1))</f>
        <v>158739.73000000001</v>
      </c>
      <c r="O82">
        <f>H82 - SUMIFS($H:$H,$A:$A,$A82,$F:$F,$F82-1)</f>
        <v>-1718.3899999999994</v>
      </c>
      <c r="P82">
        <f>J82 - SUMIFS($J:$J,$A:$A,$A82,$F:$F,$F82-1)</f>
        <v>-5750.0300000000025</v>
      </c>
      <c r="Q82">
        <f t="shared" si="10"/>
        <v>2341.1100000000006</v>
      </c>
      <c r="R82">
        <f t="shared" si="11"/>
        <v>1.474810370409475E-2</v>
      </c>
      <c r="S82">
        <f t="shared" si="12"/>
        <v>6.299620139205226E-6</v>
      </c>
      <c r="T82">
        <f t="shared" si="13"/>
        <v>2.5397800538025376E-2</v>
      </c>
      <c r="U82">
        <f t="shared" si="14"/>
        <v>0.32766258327389114</v>
      </c>
      <c r="V82" t="str">
        <f t="shared" si="15"/>
        <v>Pharmaceuticals-2009</v>
      </c>
      <c r="W82">
        <f>Regression!B98</f>
        <v>-5.7766046322248179E-3</v>
      </c>
      <c r="X82">
        <f>Regression!B99</f>
        <v>-5.475147237782918E-3</v>
      </c>
      <c r="Y82">
        <f>Regression!B100</f>
        <v>-8.685695164922607E-3</v>
      </c>
      <c r="Z82">
        <f t="shared" si="16"/>
        <v>-2.9850704031444959E-3</v>
      </c>
      <c r="AA82">
        <f t="shared" si="17"/>
        <v>2341.1129850704037</v>
      </c>
      <c r="AB82">
        <f t="shared" si="18"/>
        <v>1</v>
      </c>
    </row>
    <row r="83" spans="1:28" x14ac:dyDescent="0.25">
      <c r="A83" t="s">
        <v>18</v>
      </c>
      <c r="B83" t="s">
        <v>68</v>
      </c>
      <c r="C83" t="s">
        <v>83</v>
      </c>
      <c r="D83" t="s">
        <v>89</v>
      </c>
      <c r="E83">
        <v>2005</v>
      </c>
      <c r="F83">
        <v>2010</v>
      </c>
      <c r="G83" t="s">
        <v>109</v>
      </c>
      <c r="H83">
        <v>102452.19</v>
      </c>
      <c r="I83">
        <v>179549.44</v>
      </c>
      <c r="J83">
        <v>24893.759999999998</v>
      </c>
      <c r="K83">
        <v>56179.63</v>
      </c>
      <c r="L83">
        <v>18144.599999999999</v>
      </c>
      <c r="M83">
        <v>18419.11</v>
      </c>
      <c r="N83">
        <f>IF(COUNTIFS($A:$A,$A83,$F:$F,$F83-1)=0,"",SUMIFS($I:$I,$A:$A,$A83,$F:$F,$F83-1))</f>
        <v>159294.5</v>
      </c>
      <c r="O83">
        <f>H83 - SUMIFS($H:$H,$A:$A,$A83,$F:$F,$F83-1)</f>
        <v>8501.3800000000047</v>
      </c>
      <c r="P83">
        <f>J83 - SUMIFS($J:$J,$A:$A,$A83,$F:$F,$F83-1)</f>
        <v>7163.75</v>
      </c>
      <c r="Q83">
        <f t="shared" si="10"/>
        <v>-274.51000000000204</v>
      </c>
      <c r="R83">
        <f t="shared" si="11"/>
        <v>-1.7232861147120713E-3</v>
      </c>
      <c r="S83">
        <f t="shared" si="12"/>
        <v>6.2776806481077504E-6</v>
      </c>
      <c r="T83">
        <f t="shared" si="13"/>
        <v>8.3972139653283994E-3</v>
      </c>
      <c r="U83">
        <f t="shared" si="14"/>
        <v>0.35267777606885359</v>
      </c>
      <c r="V83" t="str">
        <f t="shared" si="15"/>
        <v>Pharmaceuticals-2010</v>
      </c>
      <c r="W83">
        <f>Regression!B99</f>
        <v>-5.475147237782918E-3</v>
      </c>
      <c r="X83">
        <f>Regression!B100</f>
        <v>-8.685695164922607E-3</v>
      </c>
      <c r="Y83">
        <f>Regression!B101</f>
        <v>-5.5372797550345097E-3</v>
      </c>
      <c r="Z83">
        <f t="shared" si="16"/>
        <v>-2.0258455214399911E-3</v>
      </c>
      <c r="AA83">
        <f t="shared" si="17"/>
        <v>-274.50797415448062</v>
      </c>
      <c r="AB83">
        <f t="shared" si="18"/>
        <v>1</v>
      </c>
    </row>
    <row r="84" spans="1:28" x14ac:dyDescent="0.25">
      <c r="A84" t="s">
        <v>18</v>
      </c>
      <c r="B84" t="s">
        <v>68</v>
      </c>
      <c r="C84" t="s">
        <v>83</v>
      </c>
      <c r="D84" t="s">
        <v>89</v>
      </c>
      <c r="E84">
        <v>2005</v>
      </c>
      <c r="F84">
        <v>2011</v>
      </c>
      <c r="G84" t="s">
        <v>109</v>
      </c>
      <c r="H84">
        <v>118021.72</v>
      </c>
      <c r="I84">
        <v>199970.93</v>
      </c>
      <c r="J84">
        <v>25101.09</v>
      </c>
      <c r="K84">
        <v>62350.34</v>
      </c>
      <c r="L84">
        <v>17359.47</v>
      </c>
      <c r="M84">
        <v>14837.66</v>
      </c>
      <c r="N84">
        <f>IF(COUNTIFS($A:$A,$A84,$F:$F,$F84-1)=0,"",SUMIFS($I:$I,$A:$A,$A84,$F:$F,$F84-1))</f>
        <v>179549.44</v>
      </c>
      <c r="O84">
        <f>H84 - SUMIFS($H:$H,$A:$A,$A84,$F:$F,$F84-1)</f>
        <v>15569.529999999999</v>
      </c>
      <c r="P84">
        <f>J84 - SUMIFS($J:$J,$A:$A,$A84,$F:$F,$F84-1)</f>
        <v>207.33000000000175</v>
      </c>
      <c r="Q84">
        <f t="shared" si="10"/>
        <v>2521.8100000000013</v>
      </c>
      <c r="R84">
        <f t="shared" si="11"/>
        <v>1.4045212282477747E-2</v>
      </c>
      <c r="S84">
        <f t="shared" si="12"/>
        <v>5.5694966244394858E-6</v>
      </c>
      <c r="T84">
        <f t="shared" si="13"/>
        <v>8.5559721043964254E-2</v>
      </c>
      <c r="U84">
        <f t="shared" si="14"/>
        <v>0.34726000816265423</v>
      </c>
      <c r="V84" t="str">
        <f t="shared" si="15"/>
        <v>Pharmaceuticals-2011</v>
      </c>
      <c r="W84">
        <f>Regression!B100</f>
        <v>-8.685695164922607E-3</v>
      </c>
      <c r="X84">
        <f>Regression!B101</f>
        <v>-5.5372797550345097E-3</v>
      </c>
      <c r="Y84">
        <f>Regression!B102</f>
        <v>-5.1434308895144101E-3</v>
      </c>
      <c r="Z84">
        <f t="shared" si="16"/>
        <v>-2.2599243388098673E-3</v>
      </c>
      <c r="AA84">
        <f t="shared" si="17"/>
        <v>2521.8122599243402</v>
      </c>
      <c r="AB84">
        <f t="shared" si="18"/>
        <v>1</v>
      </c>
    </row>
    <row r="85" spans="1:28" x14ac:dyDescent="0.25">
      <c r="A85" t="s">
        <v>18</v>
      </c>
      <c r="B85" t="s">
        <v>68</v>
      </c>
      <c r="C85" t="s">
        <v>83</v>
      </c>
      <c r="D85" t="s">
        <v>89</v>
      </c>
      <c r="E85">
        <v>2005</v>
      </c>
      <c r="F85">
        <v>2012</v>
      </c>
      <c r="G85" t="s">
        <v>109</v>
      </c>
      <c r="H85">
        <v>135083.6</v>
      </c>
      <c r="I85">
        <v>226286.36</v>
      </c>
      <c r="J85">
        <v>28324.16</v>
      </c>
      <c r="K85">
        <v>71386.8</v>
      </c>
      <c r="L85">
        <v>19320.330000000002</v>
      </c>
      <c r="M85">
        <v>26201.15</v>
      </c>
      <c r="N85">
        <f>IF(COUNTIFS($A:$A,$A85,$F:$F,$F85-1)=0,"",SUMIFS($I:$I,$A:$A,$A85,$F:$F,$F85-1))</f>
        <v>199970.93</v>
      </c>
      <c r="O85">
        <f>H85 - SUMIFS($H:$H,$A:$A,$A85,$F:$F,$F85-1)</f>
        <v>17061.880000000005</v>
      </c>
      <c r="P85">
        <f>J85 - SUMIFS($J:$J,$A:$A,$A85,$F:$F,$F85-1)</f>
        <v>3223.0699999999997</v>
      </c>
      <c r="Q85">
        <f t="shared" si="10"/>
        <v>-6880.82</v>
      </c>
      <c r="R85">
        <f t="shared" si="11"/>
        <v>-3.4409101362883096E-2</v>
      </c>
      <c r="S85">
        <f t="shared" si="12"/>
        <v>5.0007268556484689E-6</v>
      </c>
      <c r="T85">
        <f t="shared" si="13"/>
        <v>6.9204108817216614E-2</v>
      </c>
      <c r="U85">
        <f t="shared" si="14"/>
        <v>0.35698588789880614</v>
      </c>
      <c r="V85" t="str">
        <f t="shared" si="15"/>
        <v>Pharmaceuticals-2012</v>
      </c>
      <c r="W85">
        <f>Regression!B101</f>
        <v>-5.5372797550345097E-3</v>
      </c>
      <c r="X85">
        <f>Regression!B102</f>
        <v>-5.1434308895144101E-3</v>
      </c>
      <c r="Y85">
        <f>Regression!B103</f>
        <v>0</v>
      </c>
      <c r="Z85">
        <f t="shared" si="16"/>
        <v>-3.559742413953667E-4</v>
      </c>
      <c r="AA85">
        <f t="shared" si="17"/>
        <v>-6880.819644025758</v>
      </c>
      <c r="AB85">
        <f t="shared" si="18"/>
        <v>1</v>
      </c>
    </row>
    <row r="86" spans="1:28" x14ac:dyDescent="0.25">
      <c r="A86" t="s">
        <v>19</v>
      </c>
      <c r="B86" t="s">
        <v>65</v>
      </c>
      <c r="C86" t="s">
        <v>83</v>
      </c>
      <c r="D86" t="s">
        <v>90</v>
      </c>
      <c r="E86">
        <v>2005</v>
      </c>
      <c r="F86">
        <v>1998</v>
      </c>
      <c r="G86" t="s">
        <v>108</v>
      </c>
      <c r="H86">
        <v>58625.19</v>
      </c>
      <c r="I86">
        <v>123673.11</v>
      </c>
      <c r="J86">
        <v>7206.46</v>
      </c>
      <c r="K86">
        <v>69353.23</v>
      </c>
      <c r="L86">
        <v>3250.03</v>
      </c>
      <c r="M86">
        <v>3830.07</v>
      </c>
      <c r="N86" t="str">
        <f>IF(COUNTIFS($A:$A,$A86,$F:$F,$F86-1)=0,"",SUMIFS($I:$I,$A:$A,$A86,$F:$F,$F86-1))</f>
        <v/>
      </c>
      <c r="O86">
        <f>H86 - SUMIFS($H:$H,$A:$A,$A86,$F:$F,$F86-1)</f>
        <v>58625.19</v>
      </c>
      <c r="P86">
        <f>J86 - SUMIFS($J:$J,$A:$A,$A86,$F:$F,$F86-1)</f>
        <v>7206.46</v>
      </c>
      <c r="Q86">
        <f t="shared" si="10"/>
        <v>-580.04</v>
      </c>
      <c r="R86">
        <f t="shared" si="11"/>
        <v>0</v>
      </c>
      <c r="S86">
        <f t="shared" si="12"/>
        <v>0</v>
      </c>
      <c r="T86">
        <f t="shared" si="13"/>
        <v>0</v>
      </c>
      <c r="U86">
        <f t="shared" si="14"/>
        <v>0</v>
      </c>
      <c r="V86" t="str">
        <f t="shared" si="15"/>
        <v>Automotive-1998</v>
      </c>
      <c r="W86">
        <f>Regression!B102</f>
        <v>-5.1434308895144101E-3</v>
      </c>
      <c r="X86">
        <f>Regression!B103</f>
        <v>0</v>
      </c>
      <c r="Y86">
        <f>Regression!B104</f>
        <v>-6.9152746517079956E-3</v>
      </c>
      <c r="Z86">
        <f t="shared" si="16"/>
        <v>0</v>
      </c>
      <c r="AA86">
        <f t="shared" si="17"/>
        <v>-580.04</v>
      </c>
      <c r="AB86">
        <f t="shared" si="18"/>
        <v>0</v>
      </c>
    </row>
    <row r="87" spans="1:28" x14ac:dyDescent="0.25">
      <c r="A87" t="s">
        <v>19</v>
      </c>
      <c r="B87" t="s">
        <v>65</v>
      </c>
      <c r="C87" t="s">
        <v>83</v>
      </c>
      <c r="D87" t="s">
        <v>90</v>
      </c>
      <c r="E87">
        <v>2005</v>
      </c>
      <c r="F87">
        <v>1999</v>
      </c>
      <c r="G87" t="s">
        <v>108</v>
      </c>
      <c r="H87">
        <v>59017.39</v>
      </c>
      <c r="I87">
        <v>120701.13</v>
      </c>
      <c r="J87">
        <v>6573.28</v>
      </c>
      <c r="K87">
        <v>65252.04</v>
      </c>
      <c r="L87">
        <v>3706.18</v>
      </c>
      <c r="M87">
        <v>6142.1</v>
      </c>
      <c r="N87">
        <f>IF(COUNTIFS($A:$A,$A87,$F:$F,$F87-1)=0,"",SUMIFS($I:$I,$A:$A,$A87,$F:$F,$F87-1))</f>
        <v>123673.11</v>
      </c>
      <c r="O87">
        <f>H87 - SUMIFS($H:$H,$A:$A,$A87,$F:$F,$F87-1)</f>
        <v>392.19999999999709</v>
      </c>
      <c r="P87">
        <f>J87 - SUMIFS($J:$J,$A:$A,$A87,$F:$F,$F87-1)</f>
        <v>-633.18000000000029</v>
      </c>
      <c r="Q87">
        <f t="shared" si="10"/>
        <v>-2435.9200000000005</v>
      </c>
      <c r="R87">
        <f t="shared" si="11"/>
        <v>-1.9696440074968603E-2</v>
      </c>
      <c r="S87">
        <f t="shared" si="12"/>
        <v>8.085832077805757E-6</v>
      </c>
      <c r="T87">
        <f t="shared" si="13"/>
        <v>8.2910504959404462E-3</v>
      </c>
      <c r="U87">
        <f t="shared" si="14"/>
        <v>0.52761703817426442</v>
      </c>
      <c r="V87" t="str">
        <f t="shared" si="15"/>
        <v>Automotive-1999</v>
      </c>
      <c r="W87">
        <f>Regression!B103</f>
        <v>0</v>
      </c>
      <c r="X87">
        <f>Regression!B104</f>
        <v>-6.9152746517079956E-3</v>
      </c>
      <c r="Y87">
        <f>Regression!B105</f>
        <v>-5.2849802243200884E-3</v>
      </c>
      <c r="Z87">
        <f t="shared" si="16"/>
        <v>-2.8457805040959325E-3</v>
      </c>
      <c r="AA87">
        <f t="shared" si="17"/>
        <v>-2435.9171542194963</v>
      </c>
      <c r="AB87">
        <f t="shared" si="18"/>
        <v>0</v>
      </c>
    </row>
    <row r="88" spans="1:28" x14ac:dyDescent="0.25">
      <c r="A88" t="s">
        <v>19</v>
      </c>
      <c r="B88" t="s">
        <v>65</v>
      </c>
      <c r="C88" t="s">
        <v>83</v>
      </c>
      <c r="D88" t="s">
        <v>90</v>
      </c>
      <c r="E88">
        <v>2005</v>
      </c>
      <c r="F88">
        <v>2000</v>
      </c>
      <c r="G88" t="s">
        <v>108</v>
      </c>
      <c r="H88">
        <v>61584.92</v>
      </c>
      <c r="I88">
        <v>135357.99</v>
      </c>
      <c r="J88">
        <v>6649.3</v>
      </c>
      <c r="K88">
        <v>74336.639999999999</v>
      </c>
      <c r="L88">
        <v>3535.1</v>
      </c>
      <c r="M88">
        <v>2474.35</v>
      </c>
      <c r="N88">
        <f>IF(COUNTIFS($A:$A,$A88,$F:$F,$F88-1)=0,"",SUMIFS($I:$I,$A:$A,$A88,$F:$F,$F88-1))</f>
        <v>120701.13</v>
      </c>
      <c r="O88">
        <f>H88 - SUMIFS($H:$H,$A:$A,$A88,$F:$F,$F88-1)</f>
        <v>2567.5299999999988</v>
      </c>
      <c r="P88">
        <f>J88 - SUMIFS($J:$J,$A:$A,$A88,$F:$F,$F88-1)</f>
        <v>76.020000000000437</v>
      </c>
      <c r="Q88">
        <f t="shared" si="10"/>
        <v>1060.75</v>
      </c>
      <c r="R88">
        <f t="shared" si="11"/>
        <v>8.7882358682143235E-3</v>
      </c>
      <c r="S88">
        <f t="shared" si="12"/>
        <v>8.284926578566414E-6</v>
      </c>
      <c r="T88">
        <f t="shared" si="13"/>
        <v>2.0641977419763993E-2</v>
      </c>
      <c r="U88">
        <f t="shared" si="14"/>
        <v>0.6158736044973232</v>
      </c>
      <c r="V88" t="str">
        <f t="shared" si="15"/>
        <v>Automotive-2000</v>
      </c>
      <c r="W88">
        <f>Regression!B104</f>
        <v>-6.9152746517079956E-3</v>
      </c>
      <c r="X88">
        <f>Regression!B105</f>
        <v>-5.2849802243200884E-3</v>
      </c>
      <c r="Y88">
        <f>Regression!B106</f>
        <v>-5.9365401850602914E-3</v>
      </c>
      <c r="Z88">
        <f t="shared" si="16"/>
        <v>-3.7653081370133627E-3</v>
      </c>
      <c r="AA88">
        <f t="shared" si="17"/>
        <v>1060.753765308137</v>
      </c>
      <c r="AB88">
        <f t="shared" si="18"/>
        <v>0</v>
      </c>
    </row>
    <row r="89" spans="1:28" x14ac:dyDescent="0.25">
      <c r="A89" t="s">
        <v>19</v>
      </c>
      <c r="B89" t="s">
        <v>65</v>
      </c>
      <c r="C89" t="s">
        <v>83</v>
      </c>
      <c r="D89" t="s">
        <v>90</v>
      </c>
      <c r="E89">
        <v>2005</v>
      </c>
      <c r="F89">
        <v>2001</v>
      </c>
      <c r="G89" t="s">
        <v>108</v>
      </c>
      <c r="H89">
        <v>65459.73</v>
      </c>
      <c r="I89">
        <v>155048.01</v>
      </c>
      <c r="J89">
        <v>7769.73</v>
      </c>
      <c r="K89">
        <v>88016.93</v>
      </c>
      <c r="L89">
        <v>4334.17</v>
      </c>
      <c r="M89">
        <v>5033.7700000000004</v>
      </c>
      <c r="N89">
        <f>IF(COUNTIFS($A:$A,$A89,$F:$F,$F89-1)=0,"",SUMIFS($I:$I,$A:$A,$A89,$F:$F,$F89-1))</f>
        <v>135357.99</v>
      </c>
      <c r="O89">
        <f>H89 - SUMIFS($H:$H,$A:$A,$A89,$F:$F,$F89-1)</f>
        <v>3874.8100000000049</v>
      </c>
      <c r="P89">
        <f>J89 - SUMIFS($J:$J,$A:$A,$A89,$F:$F,$F89-1)</f>
        <v>1120.4299999999994</v>
      </c>
      <c r="Q89">
        <f t="shared" si="10"/>
        <v>-699.60000000000036</v>
      </c>
      <c r="R89">
        <f t="shared" si="11"/>
        <v>-5.1685164651159524E-3</v>
      </c>
      <c r="S89">
        <f t="shared" si="12"/>
        <v>7.387816559628287E-6</v>
      </c>
      <c r="T89">
        <f t="shared" si="13"/>
        <v>2.0348854175509003E-2</v>
      </c>
      <c r="U89">
        <f t="shared" si="14"/>
        <v>0.65025293298164366</v>
      </c>
      <c r="V89" t="str">
        <f t="shared" si="15"/>
        <v>Automotive-2001</v>
      </c>
      <c r="W89">
        <f>Regression!B105</f>
        <v>-5.2849802243200884E-3</v>
      </c>
      <c r="X89">
        <f>Regression!B106</f>
        <v>-5.9365401850602914E-3</v>
      </c>
      <c r="Y89">
        <f>Regression!B107</f>
        <v>-5.9233027911106371E-3</v>
      </c>
      <c r="Z89">
        <f t="shared" si="16"/>
        <v>-3.9724858478553072E-3</v>
      </c>
      <c r="AA89">
        <f t="shared" si="17"/>
        <v>-699.59602751415252</v>
      </c>
      <c r="AB89">
        <f t="shared" si="18"/>
        <v>0</v>
      </c>
    </row>
    <row r="90" spans="1:28" x14ac:dyDescent="0.25">
      <c r="A90" t="s">
        <v>19</v>
      </c>
      <c r="B90" t="s">
        <v>65</v>
      </c>
      <c r="C90" t="s">
        <v>83</v>
      </c>
      <c r="D90" t="s">
        <v>90</v>
      </c>
      <c r="E90">
        <v>2005</v>
      </c>
      <c r="F90">
        <v>2002</v>
      </c>
      <c r="G90" t="s">
        <v>108</v>
      </c>
      <c r="H90">
        <v>68630.3</v>
      </c>
      <c r="I90">
        <v>151724.04999999999</v>
      </c>
      <c r="J90">
        <v>7599.01</v>
      </c>
      <c r="K90">
        <v>83611.850000000006</v>
      </c>
      <c r="L90">
        <v>4425.42</v>
      </c>
      <c r="M90">
        <v>7485.2</v>
      </c>
      <c r="N90">
        <f>IF(COUNTIFS($A:$A,$A90,$F:$F,$F90-1)=0,"",SUMIFS($I:$I,$A:$A,$A90,$F:$F,$F90-1))</f>
        <v>155048.01</v>
      </c>
      <c r="O90">
        <f>H90 - SUMIFS($H:$H,$A:$A,$A90,$F:$F,$F90-1)</f>
        <v>3170.5699999999997</v>
      </c>
      <c r="P90">
        <f>J90 - SUMIFS($J:$J,$A:$A,$A90,$F:$F,$F90-1)</f>
        <v>-170.71999999999935</v>
      </c>
      <c r="Q90">
        <f t="shared" si="10"/>
        <v>-3059.7799999999997</v>
      </c>
      <c r="R90">
        <f t="shared" si="11"/>
        <v>-1.9734403556678989E-2</v>
      </c>
      <c r="S90">
        <f t="shared" si="12"/>
        <v>6.4496151869346787E-6</v>
      </c>
      <c r="T90">
        <f t="shared" si="13"/>
        <v>2.1550034727952968E-2</v>
      </c>
      <c r="U90">
        <f t="shared" si="14"/>
        <v>0.53926425756770435</v>
      </c>
      <c r="V90" t="str">
        <f t="shared" si="15"/>
        <v>Automotive-2002</v>
      </c>
      <c r="W90">
        <f>Regression!B106</f>
        <v>-5.9365401850602914E-3</v>
      </c>
      <c r="X90">
        <f>Regression!B107</f>
        <v>-5.9233027911106371E-3</v>
      </c>
      <c r="Y90">
        <f>Regression!B108</f>
        <v>-7.5572540646645422E-3</v>
      </c>
      <c r="Z90">
        <f t="shared" si="16"/>
        <v>-4.2030426716841906E-3</v>
      </c>
      <c r="AA90">
        <f t="shared" si="17"/>
        <v>-3059.7757969573281</v>
      </c>
      <c r="AB90">
        <f t="shared" si="18"/>
        <v>0</v>
      </c>
    </row>
    <row r="91" spans="1:28" x14ac:dyDescent="0.25">
      <c r="A91" t="s">
        <v>19</v>
      </c>
      <c r="B91" t="s">
        <v>65</v>
      </c>
      <c r="C91" t="s">
        <v>83</v>
      </c>
      <c r="D91" t="s">
        <v>90</v>
      </c>
      <c r="E91">
        <v>2005</v>
      </c>
      <c r="F91">
        <v>2003</v>
      </c>
      <c r="G91" t="s">
        <v>108</v>
      </c>
      <c r="H91">
        <v>76153.03</v>
      </c>
      <c r="I91">
        <v>161108.73000000001</v>
      </c>
      <c r="J91">
        <v>9935.52</v>
      </c>
      <c r="K91">
        <v>89909.47</v>
      </c>
      <c r="L91">
        <v>6070.02</v>
      </c>
      <c r="M91">
        <v>4267.97</v>
      </c>
      <c r="N91">
        <f>IF(COUNTIFS($A:$A,$A91,$F:$F,$F91-1)=0,"",SUMIFS($I:$I,$A:$A,$A91,$F:$F,$F91-1))</f>
        <v>151724.04999999999</v>
      </c>
      <c r="O91">
        <f>H91 - SUMIFS($H:$H,$A:$A,$A91,$F:$F,$F91-1)</f>
        <v>7522.7299999999959</v>
      </c>
      <c r="P91">
        <f>J91 - SUMIFS($J:$J,$A:$A,$A91,$F:$F,$F91-1)</f>
        <v>2336.5100000000002</v>
      </c>
      <c r="Q91">
        <f t="shared" si="10"/>
        <v>1802.0500000000002</v>
      </c>
      <c r="R91">
        <f t="shared" si="11"/>
        <v>1.1877154610623697E-2</v>
      </c>
      <c r="S91">
        <f t="shared" si="12"/>
        <v>6.5909129106427103E-6</v>
      </c>
      <c r="T91">
        <f t="shared" si="13"/>
        <v>3.4181924355433407E-2</v>
      </c>
      <c r="U91">
        <f t="shared" si="14"/>
        <v>0.59258548661204347</v>
      </c>
      <c r="V91" t="str">
        <f t="shared" si="15"/>
        <v>Automotive-2003</v>
      </c>
      <c r="W91">
        <f>Regression!B107</f>
        <v>-5.9233027911106371E-3</v>
      </c>
      <c r="X91">
        <f>Regression!B108</f>
        <v>-7.5572540646645422E-3</v>
      </c>
      <c r="Y91">
        <f>Regression!B109</f>
        <v>-7.2918625303065865E-3</v>
      </c>
      <c r="Z91">
        <f t="shared" si="16"/>
        <v>-4.5794124325758499E-3</v>
      </c>
      <c r="AA91">
        <f t="shared" si="17"/>
        <v>1802.0545794124328</v>
      </c>
      <c r="AB91">
        <f t="shared" si="18"/>
        <v>0</v>
      </c>
    </row>
    <row r="92" spans="1:28" x14ac:dyDescent="0.25">
      <c r="A92" t="s">
        <v>19</v>
      </c>
      <c r="B92" t="s">
        <v>65</v>
      </c>
      <c r="C92" t="s">
        <v>83</v>
      </c>
      <c r="D92" t="s">
        <v>90</v>
      </c>
      <c r="E92">
        <v>2005</v>
      </c>
      <c r="F92">
        <v>2004</v>
      </c>
      <c r="G92" t="s">
        <v>108</v>
      </c>
      <c r="H92">
        <v>78509.600000000006</v>
      </c>
      <c r="I92">
        <v>154379.04</v>
      </c>
      <c r="J92">
        <v>8925.83</v>
      </c>
      <c r="K92">
        <v>79751.929999999993</v>
      </c>
      <c r="L92">
        <v>4816.84</v>
      </c>
      <c r="M92">
        <v>9882.07</v>
      </c>
      <c r="N92">
        <f>IF(COUNTIFS($A:$A,$A92,$F:$F,$F92-1)=0,"",SUMIFS($I:$I,$A:$A,$A92,$F:$F,$F92-1))</f>
        <v>161108.73000000001</v>
      </c>
      <c r="O92">
        <f>H92 - SUMIFS($H:$H,$A:$A,$A92,$F:$F,$F92-1)</f>
        <v>2356.570000000007</v>
      </c>
      <c r="P92">
        <f>J92 - SUMIFS($J:$J,$A:$A,$A92,$F:$F,$F92-1)</f>
        <v>-1009.6900000000005</v>
      </c>
      <c r="Q92">
        <f t="shared" si="10"/>
        <v>-5065.2299999999996</v>
      </c>
      <c r="R92">
        <f t="shared" si="11"/>
        <v>-3.1439823279595089E-2</v>
      </c>
      <c r="S92">
        <f t="shared" si="12"/>
        <v>6.2069882867303339E-6</v>
      </c>
      <c r="T92">
        <f t="shared" si="13"/>
        <v>2.0894336390088902E-2</v>
      </c>
      <c r="U92">
        <f t="shared" si="14"/>
        <v>0.49501929535413747</v>
      </c>
      <c r="V92" t="str">
        <f t="shared" si="15"/>
        <v>Automotive-2004</v>
      </c>
      <c r="W92">
        <f>Regression!B108</f>
        <v>-7.5572540646645422E-3</v>
      </c>
      <c r="X92">
        <f>Regression!B109</f>
        <v>-7.2918625303065865E-3</v>
      </c>
      <c r="Y92">
        <f>Regression!B110</f>
        <v>0</v>
      </c>
      <c r="Z92">
        <f t="shared" si="16"/>
        <v>-1.5240553640596987E-4</v>
      </c>
      <c r="AA92">
        <f t="shared" si="17"/>
        <v>-5065.2298475944635</v>
      </c>
      <c r="AB92">
        <f t="shared" si="18"/>
        <v>0</v>
      </c>
    </row>
    <row r="93" spans="1:28" x14ac:dyDescent="0.25">
      <c r="A93" t="s">
        <v>19</v>
      </c>
      <c r="B93" t="s">
        <v>65</v>
      </c>
      <c r="C93" t="s">
        <v>83</v>
      </c>
      <c r="D93" t="s">
        <v>90</v>
      </c>
      <c r="E93">
        <v>2005</v>
      </c>
      <c r="F93">
        <v>2006</v>
      </c>
      <c r="G93" t="s">
        <v>109</v>
      </c>
      <c r="H93">
        <v>84356.14</v>
      </c>
      <c r="I93">
        <v>177246.96</v>
      </c>
      <c r="J93">
        <v>10620.69</v>
      </c>
      <c r="K93">
        <v>87189.51</v>
      </c>
      <c r="L93">
        <v>6451.82</v>
      </c>
      <c r="M93">
        <v>6670.62</v>
      </c>
      <c r="N93" t="str">
        <f>IF(COUNTIFS($A:$A,$A93,$F:$F,$F93-1)=0,"",SUMIFS($I:$I,$A:$A,$A93,$F:$F,$F93-1))</f>
        <v/>
      </c>
      <c r="O93">
        <f>H93 - SUMIFS($H:$H,$A:$A,$A93,$F:$F,$F93-1)</f>
        <v>84356.14</v>
      </c>
      <c r="P93">
        <f>J93 - SUMIFS($J:$J,$A:$A,$A93,$F:$F,$F93-1)</f>
        <v>10620.69</v>
      </c>
      <c r="Q93">
        <f t="shared" si="10"/>
        <v>-218.80000000000018</v>
      </c>
      <c r="R93">
        <f t="shared" si="11"/>
        <v>0</v>
      </c>
      <c r="S93">
        <f t="shared" si="12"/>
        <v>0</v>
      </c>
      <c r="T93">
        <f t="shared" si="13"/>
        <v>0</v>
      </c>
      <c r="U93">
        <f t="shared" si="14"/>
        <v>0</v>
      </c>
      <c r="V93" t="str">
        <f t="shared" si="15"/>
        <v>Automotive-2006</v>
      </c>
      <c r="W93">
        <f>Regression!B109</f>
        <v>-7.2918625303065865E-3</v>
      </c>
      <c r="X93">
        <f>Regression!B110</f>
        <v>0</v>
      </c>
      <c r="Y93">
        <f>Regression!B111</f>
        <v>-8.6762837948729625E-3</v>
      </c>
      <c r="Z93">
        <f t="shared" si="16"/>
        <v>0</v>
      </c>
      <c r="AA93">
        <f t="shared" si="17"/>
        <v>-218.80000000000018</v>
      </c>
      <c r="AB93">
        <f t="shared" si="18"/>
        <v>1</v>
      </c>
    </row>
    <row r="94" spans="1:28" x14ac:dyDescent="0.25">
      <c r="A94" t="s">
        <v>19</v>
      </c>
      <c r="B94" t="s">
        <v>65</v>
      </c>
      <c r="C94" t="s">
        <v>83</v>
      </c>
      <c r="D94" t="s">
        <v>90</v>
      </c>
      <c r="E94">
        <v>2005</v>
      </c>
      <c r="F94">
        <v>2007</v>
      </c>
      <c r="G94" t="s">
        <v>109</v>
      </c>
      <c r="H94">
        <v>85845.34</v>
      </c>
      <c r="I94">
        <v>187778.15</v>
      </c>
      <c r="J94">
        <v>11576.57</v>
      </c>
      <c r="K94">
        <v>90104.44</v>
      </c>
      <c r="L94">
        <v>4687.6400000000003</v>
      </c>
      <c r="M94">
        <v>5279.85</v>
      </c>
      <c r="N94">
        <f>IF(COUNTIFS($A:$A,$A94,$F:$F,$F94-1)=0,"",SUMIFS($I:$I,$A:$A,$A94,$F:$F,$F94-1))</f>
        <v>177246.96</v>
      </c>
      <c r="O94">
        <f>H94 - SUMIFS($H:$H,$A:$A,$A94,$F:$F,$F94-1)</f>
        <v>1489.1999999999971</v>
      </c>
      <c r="P94">
        <f>J94 - SUMIFS($J:$J,$A:$A,$A94,$F:$F,$F94-1)</f>
        <v>955.8799999999992</v>
      </c>
      <c r="Q94">
        <f t="shared" si="10"/>
        <v>-592.21</v>
      </c>
      <c r="R94">
        <f t="shared" si="11"/>
        <v>-3.3411574449570252E-3</v>
      </c>
      <c r="S94">
        <f t="shared" si="12"/>
        <v>5.6418457049982695E-6</v>
      </c>
      <c r="T94">
        <f t="shared" si="13"/>
        <v>3.0089091513896653E-3</v>
      </c>
      <c r="U94">
        <f t="shared" si="14"/>
        <v>0.50835534781527425</v>
      </c>
      <c r="V94" t="str">
        <f t="shared" si="15"/>
        <v>Automotive-2007</v>
      </c>
      <c r="W94">
        <f>Regression!B110</f>
        <v>0</v>
      </c>
      <c r="X94">
        <f>Regression!B111</f>
        <v>-8.6762837948729625E-3</v>
      </c>
      <c r="Y94">
        <f>Regression!B112</f>
        <v>-1.0300754598815524E-2</v>
      </c>
      <c r="Z94">
        <f t="shared" si="16"/>
        <v>-5.2625498365510984E-3</v>
      </c>
      <c r="AA94">
        <f t="shared" si="17"/>
        <v>-592.20473745016352</v>
      </c>
      <c r="AB94">
        <f t="shared" si="18"/>
        <v>1</v>
      </c>
    </row>
    <row r="95" spans="1:28" x14ac:dyDescent="0.25">
      <c r="A95" t="s">
        <v>19</v>
      </c>
      <c r="B95" t="s">
        <v>65</v>
      </c>
      <c r="C95" t="s">
        <v>83</v>
      </c>
      <c r="D95" t="s">
        <v>90</v>
      </c>
      <c r="E95">
        <v>2005</v>
      </c>
      <c r="F95">
        <v>2008</v>
      </c>
      <c r="G95" t="s">
        <v>109</v>
      </c>
      <c r="H95">
        <v>89832.12</v>
      </c>
      <c r="I95">
        <v>187080.93</v>
      </c>
      <c r="J95">
        <v>10626.37</v>
      </c>
      <c r="K95">
        <v>103884.73</v>
      </c>
      <c r="L95">
        <v>5805.85</v>
      </c>
      <c r="M95">
        <v>3768.71</v>
      </c>
      <c r="N95">
        <f>IF(COUNTIFS($A:$A,$A95,$F:$F,$F95-1)=0,"",SUMIFS($I:$I,$A:$A,$A95,$F:$F,$F95-1))</f>
        <v>187778.15</v>
      </c>
      <c r="O95">
        <f>H95 - SUMIFS($H:$H,$A:$A,$A95,$F:$F,$F95-1)</f>
        <v>3986.7799999999988</v>
      </c>
      <c r="P95">
        <f>J95 - SUMIFS($J:$J,$A:$A,$A95,$F:$F,$F95-1)</f>
        <v>-950.19999999999891</v>
      </c>
      <c r="Q95">
        <f t="shared" si="10"/>
        <v>2037.1400000000003</v>
      </c>
      <c r="R95">
        <f t="shared" si="11"/>
        <v>1.0848653051486556E-2</v>
      </c>
      <c r="S95">
        <f t="shared" si="12"/>
        <v>5.3254332306501049E-6</v>
      </c>
      <c r="T95">
        <f t="shared" si="13"/>
        <v>2.6291557351054942E-2</v>
      </c>
      <c r="U95">
        <f t="shared" si="14"/>
        <v>0.55323119329911385</v>
      </c>
      <c r="V95" t="str">
        <f t="shared" si="15"/>
        <v>Automotive-2008</v>
      </c>
      <c r="W95">
        <f>Regression!B111</f>
        <v>-8.6762837948729625E-3</v>
      </c>
      <c r="X95">
        <f>Regression!B112</f>
        <v>-1.0300754598815524E-2</v>
      </c>
      <c r="Y95">
        <f>Regression!B113</f>
        <v>-1.0751561398330391E-2</v>
      </c>
      <c r="Z95">
        <f t="shared" si="16"/>
        <v>-6.2189682274909524E-3</v>
      </c>
      <c r="AA95">
        <f t="shared" si="17"/>
        <v>2037.1462189682279</v>
      </c>
      <c r="AB95">
        <f t="shared" si="18"/>
        <v>1</v>
      </c>
    </row>
    <row r="96" spans="1:28" x14ac:dyDescent="0.25">
      <c r="A96" t="s">
        <v>19</v>
      </c>
      <c r="B96" t="s">
        <v>65</v>
      </c>
      <c r="C96" t="s">
        <v>83</v>
      </c>
      <c r="D96" t="s">
        <v>90</v>
      </c>
      <c r="E96">
        <v>2005</v>
      </c>
      <c r="F96">
        <v>2009</v>
      </c>
      <c r="G96" t="s">
        <v>109</v>
      </c>
      <c r="H96">
        <v>91809.15</v>
      </c>
      <c r="I96">
        <v>205336.18</v>
      </c>
      <c r="J96">
        <v>10192.48</v>
      </c>
      <c r="K96">
        <v>126949.23</v>
      </c>
      <c r="L96">
        <v>5604.13</v>
      </c>
      <c r="M96">
        <v>7011.4</v>
      </c>
      <c r="N96">
        <f>IF(COUNTIFS($A:$A,$A96,$F:$F,$F96-1)=0,"",SUMIFS($I:$I,$A:$A,$A96,$F:$F,$F96-1))</f>
        <v>187080.93</v>
      </c>
      <c r="O96">
        <f>H96 - SUMIFS($H:$H,$A:$A,$A96,$F:$F,$F96-1)</f>
        <v>1977.0299999999988</v>
      </c>
      <c r="P96">
        <f>J96 - SUMIFS($J:$J,$A:$A,$A96,$F:$F,$F96-1)</f>
        <v>-433.89000000000124</v>
      </c>
      <c r="Q96">
        <f t="shared" si="10"/>
        <v>-1407.2699999999995</v>
      </c>
      <c r="R96">
        <f t="shared" si="11"/>
        <v>-7.5222525353065093E-3</v>
      </c>
      <c r="S96">
        <f t="shared" si="12"/>
        <v>5.3452802484999407E-6</v>
      </c>
      <c r="T96">
        <f t="shared" si="13"/>
        <v>1.2887043056713478E-2</v>
      </c>
      <c r="U96">
        <f t="shared" si="14"/>
        <v>0.67857921168127611</v>
      </c>
      <c r="V96" t="str">
        <f t="shared" si="15"/>
        <v>Automotive-2009</v>
      </c>
      <c r="W96">
        <f>Regression!B112</f>
        <v>-1.0300754598815524E-2</v>
      </c>
      <c r="X96">
        <f>Regression!B113</f>
        <v>-1.0751561398330391E-2</v>
      </c>
      <c r="Y96">
        <f>Regression!B114</f>
        <v>-9.0448763628198491E-3</v>
      </c>
      <c r="Z96">
        <f t="shared" si="16"/>
        <v>-6.276275967124185E-3</v>
      </c>
      <c r="AA96">
        <f t="shared" si="17"/>
        <v>-1407.2637237240324</v>
      </c>
      <c r="AB96">
        <f t="shared" si="18"/>
        <v>1</v>
      </c>
    </row>
    <row r="97" spans="1:28" x14ac:dyDescent="0.25">
      <c r="A97" t="s">
        <v>19</v>
      </c>
      <c r="B97" t="s">
        <v>65</v>
      </c>
      <c r="C97" t="s">
        <v>83</v>
      </c>
      <c r="D97" t="s">
        <v>90</v>
      </c>
      <c r="E97">
        <v>2005</v>
      </c>
      <c r="F97">
        <v>2010</v>
      </c>
      <c r="G97" t="s">
        <v>109</v>
      </c>
      <c r="H97">
        <v>103700.65</v>
      </c>
      <c r="I97">
        <v>225301.47</v>
      </c>
      <c r="J97">
        <v>13653.11</v>
      </c>
      <c r="K97">
        <v>130313.59</v>
      </c>
      <c r="L97">
        <v>7499.39</v>
      </c>
      <c r="M97">
        <v>9660.02</v>
      </c>
      <c r="N97">
        <f>IF(COUNTIFS($A:$A,$A97,$F:$F,$F97-1)=0,"",SUMIFS($I:$I,$A:$A,$A97,$F:$F,$F97-1))</f>
        <v>205336.18</v>
      </c>
      <c r="O97">
        <f>H97 - SUMIFS($H:$H,$A:$A,$A97,$F:$F,$F97-1)</f>
        <v>11891.5</v>
      </c>
      <c r="P97">
        <f>J97 - SUMIFS($J:$J,$A:$A,$A97,$F:$F,$F97-1)</f>
        <v>3460.630000000001</v>
      </c>
      <c r="Q97">
        <f t="shared" si="10"/>
        <v>-2160.63</v>
      </c>
      <c r="R97">
        <f t="shared" si="11"/>
        <v>-1.0522402822532299E-2</v>
      </c>
      <c r="S97">
        <f t="shared" si="12"/>
        <v>4.8700623533563352E-6</v>
      </c>
      <c r="T97">
        <f t="shared" si="13"/>
        <v>4.1058862593041319E-2</v>
      </c>
      <c r="U97">
        <f t="shared" si="14"/>
        <v>0.63463530878971253</v>
      </c>
      <c r="V97" t="str">
        <f t="shared" si="15"/>
        <v>Automotive-2010</v>
      </c>
      <c r="W97">
        <f>Regression!B113</f>
        <v>-1.0751561398330391E-2</v>
      </c>
      <c r="X97">
        <f>Regression!B114</f>
        <v>-9.0448763628198491E-3</v>
      </c>
      <c r="Y97">
        <f>Regression!B115</f>
        <v>-1.0145851921843257E-2</v>
      </c>
      <c r="Z97">
        <f t="shared" si="16"/>
        <v>-6.8103405638801672E-3</v>
      </c>
      <c r="AA97">
        <f t="shared" si="17"/>
        <v>-2160.6231896594363</v>
      </c>
      <c r="AB97">
        <f t="shared" si="18"/>
        <v>1</v>
      </c>
    </row>
    <row r="98" spans="1:28" x14ac:dyDescent="0.25">
      <c r="A98" t="s">
        <v>19</v>
      </c>
      <c r="B98" t="s">
        <v>65</v>
      </c>
      <c r="C98" t="s">
        <v>83</v>
      </c>
      <c r="D98" t="s">
        <v>90</v>
      </c>
      <c r="E98">
        <v>2005</v>
      </c>
      <c r="F98">
        <v>2011</v>
      </c>
      <c r="G98" t="s">
        <v>109</v>
      </c>
      <c r="H98">
        <v>110517.66</v>
      </c>
      <c r="I98">
        <v>228754.04</v>
      </c>
      <c r="J98">
        <v>10557.67</v>
      </c>
      <c r="K98">
        <v>123103.1</v>
      </c>
      <c r="L98">
        <v>7344.77</v>
      </c>
      <c r="M98">
        <v>9428.36</v>
      </c>
      <c r="N98">
        <f>IF(COUNTIFS($A:$A,$A98,$F:$F,$F98-1)=0,"",SUMIFS($I:$I,$A:$A,$A98,$F:$F,$F98-1))</f>
        <v>225301.47</v>
      </c>
      <c r="O98">
        <f>H98 - SUMIFS($H:$H,$A:$A,$A98,$F:$F,$F98-1)</f>
        <v>6817.0100000000093</v>
      </c>
      <c r="P98">
        <f>J98 - SUMIFS($J:$J,$A:$A,$A98,$F:$F,$F98-1)</f>
        <v>-3095.4400000000005</v>
      </c>
      <c r="Q98">
        <f t="shared" si="10"/>
        <v>-2083.59</v>
      </c>
      <c r="R98">
        <f t="shared" si="11"/>
        <v>-9.2480089011403258E-3</v>
      </c>
      <c r="S98">
        <f t="shared" si="12"/>
        <v>4.4384974496615576E-6</v>
      </c>
      <c r="T98">
        <f t="shared" si="13"/>
        <v>4.3996384044897752E-2</v>
      </c>
      <c r="U98">
        <f t="shared" si="14"/>
        <v>0.54639279539543173</v>
      </c>
      <c r="V98" t="str">
        <f t="shared" si="15"/>
        <v>Automotive-2011</v>
      </c>
      <c r="W98">
        <f>Regression!B114</f>
        <v>-9.0448763628198491E-3</v>
      </c>
      <c r="X98">
        <f>Regression!B115</f>
        <v>-1.0145851921843257E-2</v>
      </c>
      <c r="Y98">
        <f>Regression!B116</f>
        <v>-8.3474052995906774E-3</v>
      </c>
      <c r="Z98">
        <f t="shared" si="16"/>
        <v>-5.00738305921874E-3</v>
      </c>
      <c r="AA98">
        <f t="shared" si="17"/>
        <v>-2083.5849926169408</v>
      </c>
      <c r="AB98">
        <f t="shared" si="18"/>
        <v>1</v>
      </c>
    </row>
    <row r="99" spans="1:28" x14ac:dyDescent="0.25">
      <c r="A99" t="s">
        <v>19</v>
      </c>
      <c r="B99" t="s">
        <v>65</v>
      </c>
      <c r="C99" t="s">
        <v>83</v>
      </c>
      <c r="D99" t="s">
        <v>90</v>
      </c>
      <c r="E99">
        <v>2005</v>
      </c>
      <c r="F99">
        <v>2012</v>
      </c>
      <c r="G99" t="s">
        <v>109</v>
      </c>
      <c r="H99">
        <v>120002.23</v>
      </c>
      <c r="I99">
        <v>241519.85</v>
      </c>
      <c r="J99">
        <v>14320.28</v>
      </c>
      <c r="K99">
        <v>136917.32999999999</v>
      </c>
      <c r="L99">
        <v>7164.82</v>
      </c>
      <c r="M99">
        <v>6079.18</v>
      </c>
      <c r="N99">
        <f>IF(COUNTIFS($A:$A,$A99,$F:$F,$F99-1)=0,"",SUMIFS($I:$I,$A:$A,$A99,$F:$F,$F99-1))</f>
        <v>228754.04</v>
      </c>
      <c r="O99">
        <f>H99 - SUMIFS($H:$H,$A:$A,$A99,$F:$F,$F99-1)</f>
        <v>9484.5699999999924</v>
      </c>
      <c r="P99">
        <f>J99 - SUMIFS($J:$J,$A:$A,$A99,$F:$F,$F99-1)</f>
        <v>3762.6100000000006</v>
      </c>
      <c r="Q99">
        <f t="shared" si="10"/>
        <v>1085.6399999999994</v>
      </c>
      <c r="R99">
        <f t="shared" si="11"/>
        <v>4.7458833951085598E-3</v>
      </c>
      <c r="S99">
        <f t="shared" si="12"/>
        <v>4.3715074933758543E-6</v>
      </c>
      <c r="T99">
        <f t="shared" si="13"/>
        <v>2.5013591016796868E-2</v>
      </c>
      <c r="U99">
        <f t="shared" si="14"/>
        <v>0.59853513406801462</v>
      </c>
      <c r="V99" t="str">
        <f t="shared" si="15"/>
        <v>Automotive-2012</v>
      </c>
      <c r="W99">
        <f>Regression!B115</f>
        <v>-1.0145851921843257E-2</v>
      </c>
      <c r="X99">
        <f>Regression!B116</f>
        <v>-8.3474052995906774E-3</v>
      </c>
      <c r="Y99">
        <f>Regression!B117</f>
        <v>0</v>
      </c>
      <c r="Z99">
        <f t="shared" si="16"/>
        <v>-2.0884293488310695E-4</v>
      </c>
      <c r="AA99">
        <f t="shared" si="17"/>
        <v>1085.6402088429343</v>
      </c>
      <c r="AB99">
        <f t="shared" si="18"/>
        <v>1</v>
      </c>
    </row>
    <row r="100" spans="1:28" x14ac:dyDescent="0.25">
      <c r="A100" t="s">
        <v>20</v>
      </c>
      <c r="B100" t="s">
        <v>69</v>
      </c>
      <c r="C100" t="s">
        <v>83</v>
      </c>
      <c r="D100" t="s">
        <v>91</v>
      </c>
      <c r="E100">
        <v>2005</v>
      </c>
      <c r="F100">
        <v>1998</v>
      </c>
      <c r="G100" t="s">
        <v>108</v>
      </c>
      <c r="H100">
        <v>50976.55</v>
      </c>
      <c r="I100">
        <v>453493.01</v>
      </c>
      <c r="J100">
        <v>37950.1</v>
      </c>
      <c r="K100">
        <v>20246.46</v>
      </c>
      <c r="L100">
        <v>10129.49</v>
      </c>
      <c r="M100">
        <v>13158.17</v>
      </c>
      <c r="N100" t="str">
        <f>IF(COUNTIFS($A:$A,$A100,$F:$F,$F100-1)=0,"",SUMIFS($I:$I,$A:$A,$A100,$F:$F,$F100-1))</f>
        <v/>
      </c>
      <c r="O100">
        <f>H100 - SUMIFS($H:$H,$A:$A,$A100,$F:$F,$F100-1)</f>
        <v>50976.55</v>
      </c>
      <c r="P100">
        <f>J100 - SUMIFS($J:$J,$A:$A,$A100,$F:$F,$F100-1)</f>
        <v>37950.1</v>
      </c>
      <c r="Q100">
        <f t="shared" si="10"/>
        <v>-3028.6800000000003</v>
      </c>
      <c r="R100">
        <f t="shared" si="11"/>
        <v>0</v>
      </c>
      <c r="S100">
        <f t="shared" si="12"/>
        <v>0</v>
      </c>
      <c r="T100">
        <f t="shared" si="13"/>
        <v>0</v>
      </c>
      <c r="U100">
        <f t="shared" si="14"/>
        <v>0</v>
      </c>
      <c r="V100" t="str">
        <f t="shared" si="15"/>
        <v>Banking-1998</v>
      </c>
      <c r="W100">
        <f>Regression!B116</f>
        <v>-8.3474052995906774E-3</v>
      </c>
      <c r="X100">
        <f>Regression!B117</f>
        <v>0</v>
      </c>
      <c r="Y100">
        <f>Regression!B118</f>
        <v>-8.1016637072493253E-3</v>
      </c>
      <c r="Z100">
        <f t="shared" si="16"/>
        <v>0</v>
      </c>
      <c r="AA100">
        <f t="shared" si="17"/>
        <v>-3028.6800000000003</v>
      </c>
      <c r="AB100">
        <f t="shared" si="18"/>
        <v>0</v>
      </c>
    </row>
    <row r="101" spans="1:28" x14ac:dyDescent="0.25">
      <c r="A101" t="s">
        <v>20</v>
      </c>
      <c r="B101" t="s">
        <v>69</v>
      </c>
      <c r="C101" t="s">
        <v>83</v>
      </c>
      <c r="D101" t="s">
        <v>91</v>
      </c>
      <c r="E101">
        <v>2005</v>
      </c>
      <c r="F101">
        <v>1999</v>
      </c>
      <c r="G101" t="s">
        <v>108</v>
      </c>
      <c r="H101">
        <v>60672.95</v>
      </c>
      <c r="I101">
        <v>525124.64</v>
      </c>
      <c r="J101">
        <v>37270.1</v>
      </c>
      <c r="K101">
        <v>28061.8</v>
      </c>
      <c r="L101">
        <v>10286.94</v>
      </c>
      <c r="M101">
        <v>11315.14</v>
      </c>
      <c r="N101">
        <f>IF(COUNTIFS($A:$A,$A101,$F:$F,$F101-1)=0,"",SUMIFS($I:$I,$A:$A,$A101,$F:$F,$F101-1))</f>
        <v>453493.01</v>
      </c>
      <c r="O101">
        <f>H101 - SUMIFS($H:$H,$A:$A,$A101,$F:$F,$F101-1)</f>
        <v>9696.3999999999942</v>
      </c>
      <c r="P101">
        <f>J101 - SUMIFS($J:$J,$A:$A,$A101,$F:$F,$F101-1)</f>
        <v>-680</v>
      </c>
      <c r="Q101">
        <f t="shared" si="10"/>
        <v>-1028.1999999999989</v>
      </c>
      <c r="R101">
        <f t="shared" si="11"/>
        <v>-2.2672896325347967E-3</v>
      </c>
      <c r="S101">
        <f t="shared" si="12"/>
        <v>2.2051056531169023E-6</v>
      </c>
      <c r="T101">
        <f t="shared" si="13"/>
        <v>2.2881058299002215E-2</v>
      </c>
      <c r="U101">
        <f t="shared" si="14"/>
        <v>6.187923381663589E-2</v>
      </c>
      <c r="V101" t="str">
        <f t="shared" si="15"/>
        <v>Banking-1999</v>
      </c>
      <c r="W101">
        <f>Regression!B117</f>
        <v>0</v>
      </c>
      <c r="X101">
        <f>Regression!B118</f>
        <v>-8.1016637072493253E-3</v>
      </c>
      <c r="Y101">
        <f>Regression!B119</f>
        <v>-9.2881280332333584E-3</v>
      </c>
      <c r="Z101">
        <f t="shared" si="16"/>
        <v>-7.6011688589177966E-4</v>
      </c>
      <c r="AA101">
        <f t="shared" si="17"/>
        <v>-1028.199239883113</v>
      </c>
      <c r="AB101">
        <f t="shared" si="18"/>
        <v>0</v>
      </c>
    </row>
    <row r="102" spans="1:28" x14ac:dyDescent="0.25">
      <c r="A102" t="s">
        <v>20</v>
      </c>
      <c r="B102" t="s">
        <v>69</v>
      </c>
      <c r="C102" t="s">
        <v>83</v>
      </c>
      <c r="D102" t="s">
        <v>91</v>
      </c>
      <c r="E102">
        <v>2005</v>
      </c>
      <c r="F102">
        <v>2000</v>
      </c>
      <c r="G102" t="s">
        <v>108</v>
      </c>
      <c r="H102">
        <v>54715.07</v>
      </c>
      <c r="I102">
        <v>492094.93</v>
      </c>
      <c r="J102">
        <v>33111.79</v>
      </c>
      <c r="K102">
        <v>23634.09</v>
      </c>
      <c r="L102">
        <v>11981.4</v>
      </c>
      <c r="M102">
        <v>13008.91</v>
      </c>
      <c r="N102">
        <f>IF(COUNTIFS($A:$A,$A102,$F:$F,$F102-1)=0,"",SUMIFS($I:$I,$A:$A,$A102,$F:$F,$F102-1))</f>
        <v>525124.64</v>
      </c>
      <c r="O102">
        <f>H102 - SUMIFS($H:$H,$A:$A,$A102,$F:$F,$F102-1)</f>
        <v>-5957.8799999999974</v>
      </c>
      <c r="P102">
        <f>J102 - SUMIFS($J:$J,$A:$A,$A102,$F:$F,$F102-1)</f>
        <v>-4158.3099999999977</v>
      </c>
      <c r="Q102">
        <f t="shared" si="10"/>
        <v>-1027.5100000000002</v>
      </c>
      <c r="R102">
        <f t="shared" si="11"/>
        <v>-1.9566973661719628E-3</v>
      </c>
      <c r="S102">
        <f t="shared" si="12"/>
        <v>1.904309803478275E-6</v>
      </c>
      <c r="T102">
        <f t="shared" si="13"/>
        <v>-3.4269387930453989E-3</v>
      </c>
      <c r="U102">
        <f t="shared" si="14"/>
        <v>4.5006629283287865E-2</v>
      </c>
      <c r="V102" t="str">
        <f t="shared" si="15"/>
        <v>Banking-2000</v>
      </c>
      <c r="W102">
        <f>Regression!B118</f>
        <v>-8.1016637072493253E-3</v>
      </c>
      <c r="X102">
        <f>Regression!B119</f>
        <v>-9.2881280332333584E-3</v>
      </c>
      <c r="Y102">
        <f>Regression!B120</f>
        <v>-1.0870617809941491E-2</v>
      </c>
      <c r="Z102">
        <f t="shared" si="16"/>
        <v>-4.5743544765810569E-4</v>
      </c>
      <c r="AA102">
        <f t="shared" si="17"/>
        <v>-1027.5095425645525</v>
      </c>
      <c r="AB102">
        <f t="shared" si="18"/>
        <v>0</v>
      </c>
    </row>
    <row r="103" spans="1:28" x14ac:dyDescent="0.25">
      <c r="A103" t="s">
        <v>20</v>
      </c>
      <c r="B103" t="s">
        <v>69</v>
      </c>
      <c r="C103" t="s">
        <v>83</v>
      </c>
      <c r="D103" t="s">
        <v>91</v>
      </c>
      <c r="E103">
        <v>2005</v>
      </c>
      <c r="F103">
        <v>2001</v>
      </c>
      <c r="G103" t="s">
        <v>108</v>
      </c>
      <c r="H103">
        <v>55960.26</v>
      </c>
      <c r="I103">
        <v>496597.42</v>
      </c>
      <c r="J103">
        <v>39249.08</v>
      </c>
      <c r="K103">
        <v>25505.35</v>
      </c>
      <c r="L103">
        <v>10935</v>
      </c>
      <c r="M103">
        <v>12531.01</v>
      </c>
      <c r="N103">
        <f>IF(COUNTIFS($A:$A,$A103,$F:$F,$F103-1)=0,"",SUMIFS($I:$I,$A:$A,$A103,$F:$F,$F103-1))</f>
        <v>492094.93</v>
      </c>
      <c r="O103">
        <f>H103 - SUMIFS($H:$H,$A:$A,$A103,$F:$F,$F103-1)</f>
        <v>1245.1900000000023</v>
      </c>
      <c r="P103">
        <f>J103 - SUMIFS($J:$J,$A:$A,$A103,$F:$F,$F103-1)</f>
        <v>6137.2900000000009</v>
      </c>
      <c r="Q103">
        <f t="shared" si="10"/>
        <v>-1596.0100000000002</v>
      </c>
      <c r="R103">
        <f t="shared" si="11"/>
        <v>-3.2432969793043799E-3</v>
      </c>
      <c r="S103">
        <f t="shared" si="12"/>
        <v>2.0321282318433966E-6</v>
      </c>
      <c r="T103">
        <f t="shared" si="13"/>
        <v>-9.9413745230010776E-3</v>
      </c>
      <c r="U103">
        <f t="shared" si="14"/>
        <v>5.1830141798046972E-2</v>
      </c>
      <c r="V103" t="str">
        <f t="shared" si="15"/>
        <v>Banking-2001</v>
      </c>
      <c r="W103">
        <f>Regression!B119</f>
        <v>-9.2881280332333584E-3</v>
      </c>
      <c r="X103">
        <f>Regression!B120</f>
        <v>-1.0870617809941491E-2</v>
      </c>
      <c r="Y103">
        <f>Regression!B121</f>
        <v>-1.0820737772276528E-2</v>
      </c>
      <c r="Z103">
        <f t="shared" si="16"/>
        <v>-4.5279036481873859E-4</v>
      </c>
      <c r="AA103">
        <f t="shared" si="17"/>
        <v>-1596.0095472096355</v>
      </c>
      <c r="AB103">
        <f t="shared" si="18"/>
        <v>0</v>
      </c>
    </row>
    <row r="104" spans="1:28" x14ac:dyDescent="0.25">
      <c r="A104" t="s">
        <v>20</v>
      </c>
      <c r="B104" t="s">
        <v>69</v>
      </c>
      <c r="C104" t="s">
        <v>83</v>
      </c>
      <c r="D104" t="s">
        <v>91</v>
      </c>
      <c r="E104">
        <v>2005</v>
      </c>
      <c r="F104">
        <v>2002</v>
      </c>
      <c r="G104" t="s">
        <v>108</v>
      </c>
      <c r="H104">
        <v>55858.89</v>
      </c>
      <c r="I104">
        <v>475453.15</v>
      </c>
      <c r="J104">
        <v>33311.360000000001</v>
      </c>
      <c r="K104">
        <v>29381.279999999999</v>
      </c>
      <c r="L104">
        <v>11931.81</v>
      </c>
      <c r="M104">
        <v>9296.7900000000009</v>
      </c>
      <c r="N104">
        <f>IF(COUNTIFS($A:$A,$A104,$F:$F,$F104-1)=0,"",SUMIFS($I:$I,$A:$A,$A104,$F:$F,$F104-1))</f>
        <v>496597.42</v>
      </c>
      <c r="O104">
        <f>H104 - SUMIFS($H:$H,$A:$A,$A104,$F:$F,$F104-1)</f>
        <v>-101.37000000000262</v>
      </c>
      <c r="P104">
        <f>J104 - SUMIFS($J:$J,$A:$A,$A104,$F:$F,$F104-1)</f>
        <v>-5937.7200000000012</v>
      </c>
      <c r="Q104">
        <f t="shared" si="10"/>
        <v>2635.0199999999986</v>
      </c>
      <c r="R104">
        <f t="shared" si="11"/>
        <v>5.3061491942507444E-3</v>
      </c>
      <c r="S104">
        <f t="shared" si="12"/>
        <v>2.013703575020587E-6</v>
      </c>
      <c r="T104">
        <f t="shared" si="13"/>
        <v>1.17526788600714E-2</v>
      </c>
      <c r="U104">
        <f t="shared" si="14"/>
        <v>5.9165188574680873E-2</v>
      </c>
      <c r="V104" t="str">
        <f t="shared" si="15"/>
        <v>Banking-2002</v>
      </c>
      <c r="W104">
        <f>Regression!B120</f>
        <v>-1.0870617809941491E-2</v>
      </c>
      <c r="X104">
        <f>Regression!B121</f>
        <v>-1.0820737772276528E-2</v>
      </c>
      <c r="Y104">
        <f>Regression!B122</f>
        <v>-9.5302015473903122E-3</v>
      </c>
      <c r="Z104">
        <f t="shared" si="16"/>
        <v>-6.9105071797462031E-4</v>
      </c>
      <c r="AA104">
        <f t="shared" si="17"/>
        <v>2635.0206910507168</v>
      </c>
      <c r="AB104">
        <f t="shared" si="18"/>
        <v>0</v>
      </c>
    </row>
    <row r="105" spans="1:28" x14ac:dyDescent="0.25">
      <c r="A105" t="s">
        <v>20</v>
      </c>
      <c r="B105" t="s">
        <v>69</v>
      </c>
      <c r="C105" t="s">
        <v>83</v>
      </c>
      <c r="D105" t="s">
        <v>91</v>
      </c>
      <c r="E105">
        <v>2005</v>
      </c>
      <c r="F105">
        <v>2003</v>
      </c>
      <c r="G105" t="s">
        <v>108</v>
      </c>
      <c r="H105">
        <v>60263.18</v>
      </c>
      <c r="I105">
        <v>557209.56999999995</v>
      </c>
      <c r="J105">
        <v>41321.1</v>
      </c>
      <c r="K105">
        <v>27292.22</v>
      </c>
      <c r="L105">
        <v>10643.24</v>
      </c>
      <c r="M105">
        <v>12211.83</v>
      </c>
      <c r="N105">
        <f>IF(COUNTIFS($A:$A,$A105,$F:$F,$F105-1)=0,"",SUMIFS($I:$I,$A:$A,$A105,$F:$F,$F105-1))</f>
        <v>475453.15</v>
      </c>
      <c r="O105">
        <f>H105 - SUMIFS($H:$H,$A:$A,$A105,$F:$F,$F105-1)</f>
        <v>4404.2900000000009</v>
      </c>
      <c r="P105">
        <f>J105 - SUMIFS($J:$J,$A:$A,$A105,$F:$F,$F105-1)</f>
        <v>8009.739999999998</v>
      </c>
      <c r="Q105">
        <f t="shared" si="10"/>
        <v>-1568.5900000000001</v>
      </c>
      <c r="R105">
        <f t="shared" si="11"/>
        <v>-3.2991473502699477E-3</v>
      </c>
      <c r="S105">
        <f t="shared" si="12"/>
        <v>2.1032566510496355E-6</v>
      </c>
      <c r="T105">
        <f t="shared" si="13"/>
        <v>-7.5831866925269017E-3</v>
      </c>
      <c r="U105">
        <f t="shared" si="14"/>
        <v>5.7402543236909881E-2</v>
      </c>
      <c r="V105" t="str">
        <f t="shared" si="15"/>
        <v>Banking-2003</v>
      </c>
      <c r="W105">
        <f>Regression!B121</f>
        <v>-1.0820737772276528E-2</v>
      </c>
      <c r="X105">
        <f>Regression!B122</f>
        <v>-9.5302015473903122E-3</v>
      </c>
      <c r="Y105">
        <f>Regression!B123</f>
        <v>-9.8771200785759804E-3</v>
      </c>
      <c r="Z105">
        <f t="shared" si="16"/>
        <v>-4.9472527360402778E-4</v>
      </c>
      <c r="AA105">
        <f t="shared" si="17"/>
        <v>-1568.5895052747264</v>
      </c>
      <c r="AB105">
        <f t="shared" si="18"/>
        <v>0</v>
      </c>
    </row>
    <row r="106" spans="1:28" x14ac:dyDescent="0.25">
      <c r="A106" t="s">
        <v>20</v>
      </c>
      <c r="B106" t="s">
        <v>69</v>
      </c>
      <c r="C106" t="s">
        <v>83</v>
      </c>
      <c r="D106" t="s">
        <v>91</v>
      </c>
      <c r="E106">
        <v>2005</v>
      </c>
      <c r="F106">
        <v>2004</v>
      </c>
      <c r="G106" t="s">
        <v>108</v>
      </c>
      <c r="H106">
        <v>53014.400000000001</v>
      </c>
      <c r="I106">
        <v>471647.4</v>
      </c>
      <c r="J106">
        <v>31525.47</v>
      </c>
      <c r="K106">
        <v>23912.92</v>
      </c>
      <c r="L106">
        <v>13815.66</v>
      </c>
      <c r="M106">
        <v>15206.28</v>
      </c>
      <c r="N106">
        <f>IF(COUNTIFS($A:$A,$A106,$F:$F,$F106-1)=0,"",SUMIFS($I:$I,$A:$A,$A106,$F:$F,$F106-1))</f>
        <v>557209.56999999995</v>
      </c>
      <c r="O106">
        <f>H106 - SUMIFS($H:$H,$A:$A,$A106,$F:$F,$F106-1)</f>
        <v>-7248.7799999999988</v>
      </c>
      <c r="P106">
        <f>J106 - SUMIFS($J:$J,$A:$A,$A106,$F:$F,$F106-1)</f>
        <v>-9795.6299999999974</v>
      </c>
      <c r="Q106">
        <f t="shared" si="10"/>
        <v>-1390.6200000000008</v>
      </c>
      <c r="R106">
        <f t="shared" si="11"/>
        <v>-2.4956857794097126E-3</v>
      </c>
      <c r="S106">
        <f t="shared" si="12"/>
        <v>1.7946569008138179E-6</v>
      </c>
      <c r="T106">
        <f t="shared" si="13"/>
        <v>4.5707219278376694E-3</v>
      </c>
      <c r="U106">
        <f t="shared" si="14"/>
        <v>4.2915486896608755E-2</v>
      </c>
      <c r="V106" t="str">
        <f t="shared" si="15"/>
        <v>Banking-2004</v>
      </c>
      <c r="W106">
        <f>Regression!B122</f>
        <v>-9.5302015473903122E-3</v>
      </c>
      <c r="X106">
        <f>Regression!B123</f>
        <v>-9.8771200785759804E-3</v>
      </c>
      <c r="Y106">
        <f>Regression!B124</f>
        <v>0</v>
      </c>
      <c r="Z106">
        <f t="shared" si="16"/>
        <v>-4.5162672769006126E-5</v>
      </c>
      <c r="AA106">
        <f t="shared" si="17"/>
        <v>-1390.6199548373281</v>
      </c>
      <c r="AB106">
        <f t="shared" si="18"/>
        <v>0</v>
      </c>
    </row>
    <row r="107" spans="1:28" x14ac:dyDescent="0.25">
      <c r="A107" t="s">
        <v>20</v>
      </c>
      <c r="B107" t="s">
        <v>69</v>
      </c>
      <c r="C107" t="s">
        <v>83</v>
      </c>
      <c r="D107" t="s">
        <v>91</v>
      </c>
      <c r="E107">
        <v>2005</v>
      </c>
      <c r="F107">
        <v>2006</v>
      </c>
      <c r="G107" t="s">
        <v>109</v>
      </c>
      <c r="H107">
        <v>59434.76</v>
      </c>
      <c r="I107">
        <v>546148.53</v>
      </c>
      <c r="J107">
        <v>40977.01</v>
      </c>
      <c r="K107">
        <v>31800.14</v>
      </c>
      <c r="L107">
        <v>8883.48</v>
      </c>
      <c r="M107">
        <v>8540.7999999999993</v>
      </c>
      <c r="N107" t="str">
        <f>IF(COUNTIFS($A:$A,$A107,$F:$F,$F107-1)=0,"",SUMIFS($I:$I,$A:$A,$A107,$F:$F,$F107-1))</f>
        <v/>
      </c>
      <c r="O107">
        <f>H107 - SUMIFS($H:$H,$A:$A,$A107,$F:$F,$F107-1)</f>
        <v>59434.76</v>
      </c>
      <c r="P107">
        <f>J107 - SUMIFS($J:$J,$A:$A,$A107,$F:$F,$F107-1)</f>
        <v>40977.01</v>
      </c>
      <c r="Q107">
        <f t="shared" si="10"/>
        <v>342.68000000000029</v>
      </c>
      <c r="R107">
        <f t="shared" si="11"/>
        <v>0</v>
      </c>
      <c r="S107">
        <f t="shared" si="12"/>
        <v>0</v>
      </c>
      <c r="T107">
        <f t="shared" si="13"/>
        <v>0</v>
      </c>
      <c r="U107">
        <f t="shared" si="14"/>
        <v>0</v>
      </c>
      <c r="V107" t="str">
        <f t="shared" si="15"/>
        <v>Banking-2006</v>
      </c>
      <c r="W107">
        <f>Regression!B123</f>
        <v>-9.8771200785759804E-3</v>
      </c>
      <c r="X107">
        <f>Regression!B124</f>
        <v>0</v>
      </c>
      <c r="Y107">
        <f>Regression!B125</f>
        <v>-1.6024166695185506E-3</v>
      </c>
      <c r="Z107">
        <f t="shared" si="16"/>
        <v>0</v>
      </c>
      <c r="AA107">
        <f t="shared" si="17"/>
        <v>342.68000000000029</v>
      </c>
      <c r="AB107">
        <f t="shared" si="18"/>
        <v>1</v>
      </c>
    </row>
    <row r="108" spans="1:28" x14ac:dyDescent="0.25">
      <c r="A108" t="s">
        <v>20</v>
      </c>
      <c r="B108" t="s">
        <v>69</v>
      </c>
      <c r="C108" t="s">
        <v>83</v>
      </c>
      <c r="D108" t="s">
        <v>91</v>
      </c>
      <c r="E108">
        <v>2005</v>
      </c>
      <c r="F108">
        <v>2007</v>
      </c>
      <c r="G108" t="s">
        <v>109</v>
      </c>
      <c r="H108">
        <v>64194.84</v>
      </c>
      <c r="I108">
        <v>565696.77</v>
      </c>
      <c r="J108">
        <v>40495.33</v>
      </c>
      <c r="K108">
        <v>30492.9</v>
      </c>
      <c r="L108">
        <v>13146.99</v>
      </c>
      <c r="M108">
        <v>12929.74</v>
      </c>
      <c r="N108">
        <f>IF(COUNTIFS($A:$A,$A108,$F:$F,$F108-1)=0,"",SUMIFS($I:$I,$A:$A,$A108,$F:$F,$F108-1))</f>
        <v>546148.53</v>
      </c>
      <c r="O108">
        <f>H108 - SUMIFS($H:$H,$A:$A,$A108,$F:$F,$F108-1)</f>
        <v>4760.0799999999945</v>
      </c>
      <c r="P108">
        <f>J108 - SUMIFS($J:$J,$A:$A,$A108,$F:$F,$F108-1)</f>
        <v>-481.68000000000029</v>
      </c>
      <c r="Q108">
        <f t="shared" si="10"/>
        <v>217.25</v>
      </c>
      <c r="R108">
        <f t="shared" si="11"/>
        <v>3.9778556210706998E-4</v>
      </c>
      <c r="S108">
        <f t="shared" si="12"/>
        <v>1.8310037381223015E-6</v>
      </c>
      <c r="T108">
        <f t="shared" si="13"/>
        <v>9.5976821543399451E-3</v>
      </c>
      <c r="U108">
        <f t="shared" si="14"/>
        <v>5.5832613886189535E-2</v>
      </c>
      <c r="V108" t="str">
        <f t="shared" si="15"/>
        <v>Banking-2007</v>
      </c>
      <c r="W108">
        <f>Regression!B124</f>
        <v>0</v>
      </c>
      <c r="X108">
        <f>Regression!B125</f>
        <v>-1.6024166695185506E-3</v>
      </c>
      <c r="Y108">
        <f>Regression!B126</f>
        <v>-7.2709580025868579E-4</v>
      </c>
      <c r="Z108">
        <f t="shared" si="16"/>
        <v>-5.5975144946968231E-5</v>
      </c>
      <c r="AA108">
        <f t="shared" si="17"/>
        <v>217.25005597514496</v>
      </c>
      <c r="AB108">
        <f t="shared" si="18"/>
        <v>1</v>
      </c>
    </row>
    <row r="109" spans="1:28" x14ac:dyDescent="0.25">
      <c r="A109" t="s">
        <v>20</v>
      </c>
      <c r="B109" t="s">
        <v>69</v>
      </c>
      <c r="C109" t="s">
        <v>83</v>
      </c>
      <c r="D109" t="s">
        <v>91</v>
      </c>
      <c r="E109">
        <v>2005</v>
      </c>
      <c r="F109">
        <v>2008</v>
      </c>
      <c r="G109" t="s">
        <v>109</v>
      </c>
      <c r="H109">
        <v>63130.96</v>
      </c>
      <c r="I109">
        <v>562013.42000000004</v>
      </c>
      <c r="J109">
        <v>39769.26</v>
      </c>
      <c r="K109">
        <v>33556.06</v>
      </c>
      <c r="L109">
        <v>12101.57</v>
      </c>
      <c r="M109">
        <v>10574.95</v>
      </c>
      <c r="N109">
        <f>IF(COUNTIFS($A:$A,$A109,$F:$F,$F109-1)=0,"",SUMIFS($I:$I,$A:$A,$A109,$F:$F,$F109-1))</f>
        <v>565696.77</v>
      </c>
      <c r="O109">
        <f>H109 - SUMIFS($H:$H,$A:$A,$A109,$F:$F,$F109-1)</f>
        <v>-1063.8799999999974</v>
      </c>
      <c r="P109">
        <f>J109 - SUMIFS($J:$J,$A:$A,$A109,$F:$F,$F109-1)</f>
        <v>-726.06999999999971</v>
      </c>
      <c r="Q109">
        <f t="shared" si="10"/>
        <v>1526.619999999999</v>
      </c>
      <c r="R109">
        <f t="shared" si="11"/>
        <v>2.6986542631311098E-3</v>
      </c>
      <c r="S109">
        <f t="shared" si="12"/>
        <v>1.7677315003937534E-6</v>
      </c>
      <c r="T109">
        <f t="shared" si="13"/>
        <v>-5.9715737814800972E-4</v>
      </c>
      <c r="U109">
        <f t="shared" si="14"/>
        <v>5.9318104291102805E-2</v>
      </c>
      <c r="V109" t="str">
        <f t="shared" si="15"/>
        <v>Banking-2008</v>
      </c>
      <c r="W109">
        <f>Regression!B125</f>
        <v>-1.6024166695185506E-3</v>
      </c>
      <c r="X109">
        <f>Regression!B126</f>
        <v>-7.2709580025868579E-4</v>
      </c>
      <c r="Y109">
        <f>Regression!B127</f>
        <v>-6.8956972679335641E-4</v>
      </c>
      <c r="Z109">
        <f t="shared" si="16"/>
        <v>-4.0472610990594146E-5</v>
      </c>
      <c r="AA109">
        <f t="shared" si="17"/>
        <v>1526.6200404726101</v>
      </c>
      <c r="AB109">
        <f t="shared" si="18"/>
        <v>1</v>
      </c>
    </row>
    <row r="110" spans="1:28" x14ac:dyDescent="0.25">
      <c r="A110" t="s">
        <v>20</v>
      </c>
      <c r="B110" t="s">
        <v>69</v>
      </c>
      <c r="C110" t="s">
        <v>83</v>
      </c>
      <c r="D110" t="s">
        <v>91</v>
      </c>
      <c r="E110">
        <v>2005</v>
      </c>
      <c r="F110">
        <v>2009</v>
      </c>
      <c r="G110" t="s">
        <v>109</v>
      </c>
      <c r="H110">
        <v>72253.679999999993</v>
      </c>
      <c r="I110">
        <v>598716.23</v>
      </c>
      <c r="J110">
        <v>38135.85</v>
      </c>
      <c r="K110">
        <v>34416.519999999997</v>
      </c>
      <c r="L110">
        <v>13765.74</v>
      </c>
      <c r="M110">
        <v>15105.91</v>
      </c>
      <c r="N110">
        <f>IF(COUNTIFS($A:$A,$A110,$F:$F,$F110-1)=0,"",SUMIFS($I:$I,$A:$A,$A110,$F:$F,$F110-1))</f>
        <v>562013.42000000004</v>
      </c>
      <c r="O110">
        <f>H110 - SUMIFS($H:$H,$A:$A,$A110,$F:$F,$F110-1)</f>
        <v>9122.7199999999939</v>
      </c>
      <c r="P110">
        <f>J110 - SUMIFS($J:$J,$A:$A,$A110,$F:$F,$F110-1)</f>
        <v>-1633.4100000000035</v>
      </c>
      <c r="Q110">
        <f t="shared" si="10"/>
        <v>-1340.17</v>
      </c>
      <c r="R110">
        <f t="shared" si="11"/>
        <v>-2.3845871865479651E-3</v>
      </c>
      <c r="S110">
        <f t="shared" si="12"/>
        <v>1.7793169422893851E-6</v>
      </c>
      <c r="T110">
        <f t="shared" si="13"/>
        <v>1.9138564342467117E-2</v>
      </c>
      <c r="U110">
        <f t="shared" si="14"/>
        <v>6.1237897130641462E-2</v>
      </c>
      <c r="V110" t="str">
        <f t="shared" si="15"/>
        <v>Banking-2009</v>
      </c>
      <c r="W110">
        <f>Regression!B126</f>
        <v>-7.2709580025868579E-4</v>
      </c>
      <c r="X110">
        <f>Regression!B127</f>
        <v>-6.8956972679335641E-4</v>
      </c>
      <c r="Y110">
        <f>Regression!B128</f>
        <v>-1.2944509436980673E-3</v>
      </c>
      <c r="Z110">
        <f t="shared" si="16"/>
        <v>-9.24681220495722E-5</v>
      </c>
      <c r="AA110">
        <f t="shared" si="17"/>
        <v>-1340.1699075318779</v>
      </c>
      <c r="AB110">
        <f t="shared" si="18"/>
        <v>1</v>
      </c>
    </row>
    <row r="111" spans="1:28" x14ac:dyDescent="0.25">
      <c r="A111" t="s">
        <v>20</v>
      </c>
      <c r="B111" t="s">
        <v>69</v>
      </c>
      <c r="C111" t="s">
        <v>83</v>
      </c>
      <c r="D111" t="s">
        <v>91</v>
      </c>
      <c r="E111">
        <v>2005</v>
      </c>
      <c r="F111">
        <v>2010</v>
      </c>
      <c r="G111" t="s">
        <v>109</v>
      </c>
      <c r="H111">
        <v>61708.08</v>
      </c>
      <c r="I111">
        <v>564475.86</v>
      </c>
      <c r="J111">
        <v>43817.52</v>
      </c>
      <c r="K111">
        <v>25934.51</v>
      </c>
      <c r="L111">
        <v>11250.22</v>
      </c>
      <c r="M111">
        <v>11806.9</v>
      </c>
      <c r="N111">
        <f>IF(COUNTIFS($A:$A,$A111,$F:$F,$F111-1)=0,"",SUMIFS($I:$I,$A:$A,$A111,$F:$F,$F111-1))</f>
        <v>598716.23</v>
      </c>
      <c r="O111">
        <f>H111 - SUMIFS($H:$H,$A:$A,$A111,$F:$F,$F111-1)</f>
        <v>-10545.599999999991</v>
      </c>
      <c r="P111">
        <f>J111 - SUMIFS($J:$J,$A:$A,$A111,$F:$F,$F111-1)</f>
        <v>5681.6699999999983</v>
      </c>
      <c r="Q111">
        <f t="shared" si="10"/>
        <v>-556.68000000000029</v>
      </c>
      <c r="R111">
        <f t="shared" si="11"/>
        <v>-9.2978939288149967E-4</v>
      </c>
      <c r="S111">
        <f t="shared" si="12"/>
        <v>1.6702403407370467E-6</v>
      </c>
      <c r="T111">
        <f t="shared" si="13"/>
        <v>-2.7103440974032039E-2</v>
      </c>
      <c r="U111">
        <f t="shared" si="14"/>
        <v>4.3316864819248339E-2</v>
      </c>
      <c r="V111" t="str">
        <f t="shared" si="15"/>
        <v>Banking-2010</v>
      </c>
      <c r="W111">
        <f>Regression!B127</f>
        <v>-6.8956972679335641E-4</v>
      </c>
      <c r="X111">
        <f>Regression!B128</f>
        <v>-1.2944509436980673E-3</v>
      </c>
      <c r="Y111">
        <f>Regression!B129</f>
        <v>-8.3212646958998027E-4</v>
      </c>
      <c r="Z111">
        <f t="shared" si="16"/>
        <v>-9.6218679662234119E-7</v>
      </c>
      <c r="AA111">
        <f t="shared" si="17"/>
        <v>-556.67999903781345</v>
      </c>
      <c r="AB111">
        <f t="shared" si="18"/>
        <v>1</v>
      </c>
    </row>
    <row r="112" spans="1:28" x14ac:dyDescent="0.25">
      <c r="A112" t="s">
        <v>20</v>
      </c>
      <c r="B112" t="s">
        <v>69</v>
      </c>
      <c r="C112" t="s">
        <v>83</v>
      </c>
      <c r="D112" t="s">
        <v>91</v>
      </c>
      <c r="E112">
        <v>2005</v>
      </c>
      <c r="F112">
        <v>2011</v>
      </c>
      <c r="G112" t="s">
        <v>109</v>
      </c>
      <c r="H112">
        <v>60365.1</v>
      </c>
      <c r="I112">
        <v>516235.26</v>
      </c>
      <c r="J112">
        <v>41792.199999999997</v>
      </c>
      <c r="K112">
        <v>27584.41</v>
      </c>
      <c r="L112">
        <v>10483.32</v>
      </c>
      <c r="M112">
        <v>8948.41</v>
      </c>
      <c r="N112">
        <f>IF(COUNTIFS($A:$A,$A112,$F:$F,$F112-1)=0,"",SUMIFS($I:$I,$A:$A,$A112,$F:$F,$F112-1))</f>
        <v>564475.86</v>
      </c>
      <c r="O112">
        <f>H112 - SUMIFS($H:$H,$A:$A,$A112,$F:$F,$F112-1)</f>
        <v>-1342.9800000000032</v>
      </c>
      <c r="P112">
        <f>J112 - SUMIFS($J:$J,$A:$A,$A112,$F:$F,$F112-1)</f>
        <v>-2025.3199999999997</v>
      </c>
      <c r="Q112">
        <f t="shared" si="10"/>
        <v>1534.9099999999999</v>
      </c>
      <c r="R112">
        <f t="shared" si="11"/>
        <v>2.7191773975950005E-3</v>
      </c>
      <c r="S112">
        <f t="shared" si="12"/>
        <v>1.7715549430227185E-6</v>
      </c>
      <c r="T112">
        <f t="shared" si="13"/>
        <v>1.2088027998221156E-3</v>
      </c>
      <c r="U112">
        <f t="shared" si="14"/>
        <v>4.8867297885865309E-2</v>
      </c>
      <c r="V112" t="str">
        <f t="shared" si="15"/>
        <v>Banking-2011</v>
      </c>
      <c r="W112">
        <f>Regression!B128</f>
        <v>-1.2944509436980673E-3</v>
      </c>
      <c r="X112">
        <f>Regression!B129</f>
        <v>-8.3212646958998027E-4</v>
      </c>
      <c r="Y112">
        <f>Regression!B130</f>
        <v>-8.7098672226854296E-4</v>
      </c>
      <c r="Z112">
        <f t="shared" si="16"/>
        <v>-4.3570937608944598E-5</v>
      </c>
      <c r="AA112">
        <f t="shared" si="17"/>
        <v>1534.9100435709374</v>
      </c>
      <c r="AB112">
        <f t="shared" si="18"/>
        <v>1</v>
      </c>
    </row>
    <row r="113" spans="1:28" x14ac:dyDescent="0.25">
      <c r="A113" t="s">
        <v>20</v>
      </c>
      <c r="B113" t="s">
        <v>69</v>
      </c>
      <c r="C113" t="s">
        <v>83</v>
      </c>
      <c r="D113" t="s">
        <v>91</v>
      </c>
      <c r="E113">
        <v>2005</v>
      </c>
      <c r="F113">
        <v>2012</v>
      </c>
      <c r="G113" t="s">
        <v>109</v>
      </c>
      <c r="H113">
        <v>61918.22</v>
      </c>
      <c r="I113">
        <v>630287.62</v>
      </c>
      <c r="J113">
        <v>35771.519999999997</v>
      </c>
      <c r="K113">
        <v>35205.79</v>
      </c>
      <c r="L113">
        <v>12811.82</v>
      </c>
      <c r="M113">
        <v>17719.27</v>
      </c>
      <c r="N113">
        <f>IF(COUNTIFS($A:$A,$A113,$F:$F,$F113-1)=0,"",SUMIFS($I:$I,$A:$A,$A113,$F:$F,$F113-1))</f>
        <v>516235.26</v>
      </c>
      <c r="O113">
        <f>H113 - SUMIFS($H:$H,$A:$A,$A113,$F:$F,$F113-1)</f>
        <v>1553.1200000000026</v>
      </c>
      <c r="P113">
        <f>J113 - SUMIFS($J:$J,$A:$A,$A113,$F:$F,$F113-1)</f>
        <v>-6020.68</v>
      </c>
      <c r="Q113">
        <f t="shared" si="10"/>
        <v>-4907.4500000000007</v>
      </c>
      <c r="R113">
        <f t="shared" si="11"/>
        <v>-9.5062278388345668E-3</v>
      </c>
      <c r="S113">
        <f t="shared" si="12"/>
        <v>1.9371013130718733E-6</v>
      </c>
      <c r="T113">
        <f t="shared" si="13"/>
        <v>1.4671217924943761E-2</v>
      </c>
      <c r="U113">
        <f t="shared" si="14"/>
        <v>6.8197182036732626E-2</v>
      </c>
      <c r="V113" t="str">
        <f t="shared" si="15"/>
        <v>Banking-2012</v>
      </c>
      <c r="W113">
        <f>Regression!B129</f>
        <v>-8.3212646958998027E-4</v>
      </c>
      <c r="X113">
        <f>Regression!B130</f>
        <v>-8.7098672226854296E-4</v>
      </c>
      <c r="Y113">
        <f>Regression!B131</f>
        <v>0</v>
      </c>
      <c r="Z113">
        <f t="shared" si="16"/>
        <v>-1.2780047925411145E-5</v>
      </c>
      <c r="AA113">
        <f t="shared" si="17"/>
        <v>-4907.4499872199531</v>
      </c>
      <c r="AB113">
        <f t="shared" si="18"/>
        <v>1</v>
      </c>
    </row>
    <row r="114" spans="1:28" x14ac:dyDescent="0.25">
      <c r="A114" t="s">
        <v>21</v>
      </c>
      <c r="B114" t="s">
        <v>70</v>
      </c>
      <c r="C114" t="s">
        <v>82</v>
      </c>
      <c r="D114" t="s">
        <v>91</v>
      </c>
      <c r="E114">
        <v>2018</v>
      </c>
      <c r="F114">
        <v>2011</v>
      </c>
      <c r="G114" t="s">
        <v>108</v>
      </c>
      <c r="H114">
        <v>48283.72</v>
      </c>
      <c r="I114">
        <v>415154.35</v>
      </c>
      <c r="J114">
        <v>36195.440000000002</v>
      </c>
      <c r="K114">
        <v>20812.03</v>
      </c>
      <c r="L114">
        <v>8823.6299999999992</v>
      </c>
      <c r="M114">
        <v>11819.35</v>
      </c>
      <c r="N114" t="str">
        <f>IF(COUNTIFS($A:$A,$A114,$F:$F,$F114-1)=0,"",SUMIFS($I:$I,$A:$A,$A114,$F:$F,$F114-1))</f>
        <v/>
      </c>
      <c r="O114">
        <f>H114 - SUMIFS($H:$H,$A:$A,$A114,$F:$F,$F114-1)</f>
        <v>48283.72</v>
      </c>
      <c r="P114">
        <f>J114 - SUMIFS($J:$J,$A:$A,$A114,$F:$F,$F114-1)</f>
        <v>36195.440000000002</v>
      </c>
      <c r="Q114">
        <f t="shared" si="10"/>
        <v>-2995.7200000000012</v>
      </c>
      <c r="R114">
        <f t="shared" si="11"/>
        <v>0</v>
      </c>
      <c r="S114">
        <f t="shared" si="12"/>
        <v>0</v>
      </c>
      <c r="T114">
        <f t="shared" si="13"/>
        <v>0</v>
      </c>
      <c r="U114">
        <f t="shared" si="14"/>
        <v>0</v>
      </c>
      <c r="V114" t="str">
        <f t="shared" si="15"/>
        <v>Banking-2011</v>
      </c>
      <c r="W114">
        <f>Regression!B130</f>
        <v>-8.7098672226854296E-4</v>
      </c>
      <c r="X114">
        <f>Regression!B131</f>
        <v>0</v>
      </c>
      <c r="Y114">
        <f>Regression!B132</f>
        <v>-1.1827806645069133E-3</v>
      </c>
      <c r="Z114">
        <f t="shared" si="16"/>
        <v>0</v>
      </c>
      <c r="AA114">
        <f t="shared" si="17"/>
        <v>-2995.7200000000012</v>
      </c>
      <c r="AB114">
        <f t="shared" si="18"/>
        <v>0</v>
      </c>
    </row>
    <row r="115" spans="1:28" x14ac:dyDescent="0.25">
      <c r="A115" t="s">
        <v>21</v>
      </c>
      <c r="B115" t="s">
        <v>70</v>
      </c>
      <c r="C115" t="s">
        <v>82</v>
      </c>
      <c r="D115" t="s">
        <v>91</v>
      </c>
      <c r="E115">
        <v>2018</v>
      </c>
      <c r="F115">
        <v>2012</v>
      </c>
      <c r="G115" t="s">
        <v>108</v>
      </c>
      <c r="H115">
        <v>48930.87</v>
      </c>
      <c r="I115">
        <v>431649.61</v>
      </c>
      <c r="J115">
        <v>31267.67</v>
      </c>
      <c r="K115">
        <v>18610.7</v>
      </c>
      <c r="L115">
        <v>7597.21</v>
      </c>
      <c r="M115">
        <v>10268.049999999999</v>
      </c>
      <c r="N115">
        <f>IF(COUNTIFS($A:$A,$A115,$F:$F,$F115-1)=0,"",SUMIFS($I:$I,$A:$A,$A115,$F:$F,$F115-1))</f>
        <v>415154.35</v>
      </c>
      <c r="O115">
        <f>H115 - SUMIFS($H:$H,$A:$A,$A115,$F:$F,$F115-1)</f>
        <v>647.15000000000146</v>
      </c>
      <c r="P115">
        <f>J115 - SUMIFS($J:$J,$A:$A,$A115,$F:$F,$F115-1)</f>
        <v>-4927.7700000000041</v>
      </c>
      <c r="Q115">
        <f t="shared" si="10"/>
        <v>-2670.8399999999992</v>
      </c>
      <c r="R115">
        <f t="shared" si="11"/>
        <v>-6.4333662889477115E-3</v>
      </c>
      <c r="S115">
        <f t="shared" si="12"/>
        <v>2.4087426760673473E-6</v>
      </c>
      <c r="T115">
        <f t="shared" si="13"/>
        <v>1.3428547719661389E-2</v>
      </c>
      <c r="U115">
        <f t="shared" si="14"/>
        <v>4.4828387321486578E-2</v>
      </c>
      <c r="V115" t="str">
        <f t="shared" si="15"/>
        <v>Banking-2012</v>
      </c>
      <c r="W115">
        <f>Regression!B131</f>
        <v>0</v>
      </c>
      <c r="X115">
        <f>Regression!B132</f>
        <v>-1.1827806645069133E-3</v>
      </c>
      <c r="Y115">
        <f>Regression!B133</f>
        <v>-9.9808681902041141E-4</v>
      </c>
      <c r="Z115">
        <f t="shared" si="16"/>
        <v>-6.0625649098741367E-5</v>
      </c>
      <c r="AA115">
        <f t="shared" si="17"/>
        <v>-2670.8399393743503</v>
      </c>
      <c r="AB115">
        <f t="shared" si="18"/>
        <v>0</v>
      </c>
    </row>
    <row r="116" spans="1:28" x14ac:dyDescent="0.25">
      <c r="A116" t="s">
        <v>21</v>
      </c>
      <c r="B116" t="s">
        <v>70</v>
      </c>
      <c r="C116" t="s">
        <v>82</v>
      </c>
      <c r="D116" t="s">
        <v>91</v>
      </c>
      <c r="E116">
        <v>2018</v>
      </c>
      <c r="F116">
        <v>2013</v>
      </c>
      <c r="G116" t="s">
        <v>108</v>
      </c>
      <c r="H116">
        <v>53801.599999999999</v>
      </c>
      <c r="I116">
        <v>469952.11</v>
      </c>
      <c r="J116">
        <v>33342.46</v>
      </c>
      <c r="K116">
        <v>20136.38</v>
      </c>
      <c r="L116">
        <v>11038.06</v>
      </c>
      <c r="M116">
        <v>15101.85</v>
      </c>
      <c r="N116">
        <f>IF(COUNTIFS($A:$A,$A116,$F:$F,$F116-1)=0,"",SUMIFS($I:$I,$A:$A,$A116,$F:$F,$F116-1))</f>
        <v>431649.61</v>
      </c>
      <c r="O116">
        <f>H116 - SUMIFS($H:$H,$A:$A,$A116,$F:$F,$F116-1)</f>
        <v>4870.7299999999959</v>
      </c>
      <c r="P116">
        <f>J116 - SUMIFS($J:$J,$A:$A,$A116,$F:$F,$F116-1)</f>
        <v>2074.7900000000009</v>
      </c>
      <c r="Q116">
        <f t="shared" si="10"/>
        <v>-4063.7900000000009</v>
      </c>
      <c r="R116">
        <f t="shared" si="11"/>
        <v>-9.4145573304236299E-3</v>
      </c>
      <c r="S116">
        <f t="shared" si="12"/>
        <v>2.3166938573163544E-6</v>
      </c>
      <c r="T116">
        <f t="shared" si="13"/>
        <v>6.4773370234250767E-3</v>
      </c>
      <c r="U116">
        <f t="shared" si="14"/>
        <v>4.6649827854587898E-2</v>
      </c>
      <c r="V116" t="str">
        <f t="shared" si="15"/>
        <v>Banking-2013</v>
      </c>
      <c r="W116">
        <f>Regression!B132</f>
        <v>-1.1827806645069133E-3</v>
      </c>
      <c r="X116">
        <f>Regression!B133</f>
        <v>-9.9808681902041141E-4</v>
      </c>
      <c r="Y116">
        <f>Regression!B134</f>
        <v>-1.478696130465227E-3</v>
      </c>
      <c r="Z116">
        <f t="shared" si="16"/>
        <v>-7.5448604781581572E-5</v>
      </c>
      <c r="AA116">
        <f t="shared" si="17"/>
        <v>-4063.7899245513959</v>
      </c>
      <c r="AB116">
        <f t="shared" si="18"/>
        <v>0</v>
      </c>
    </row>
    <row r="117" spans="1:28" x14ac:dyDescent="0.25">
      <c r="A117" t="s">
        <v>21</v>
      </c>
      <c r="B117" t="s">
        <v>70</v>
      </c>
      <c r="C117" t="s">
        <v>82</v>
      </c>
      <c r="D117" t="s">
        <v>91</v>
      </c>
      <c r="E117">
        <v>2018</v>
      </c>
      <c r="F117">
        <v>2014</v>
      </c>
      <c r="G117" t="s">
        <v>108</v>
      </c>
      <c r="H117">
        <v>60716.65</v>
      </c>
      <c r="I117">
        <v>557982.9</v>
      </c>
      <c r="J117">
        <v>45610.18</v>
      </c>
      <c r="K117">
        <v>27451.7</v>
      </c>
      <c r="L117">
        <v>8032.25</v>
      </c>
      <c r="M117">
        <v>6241.05</v>
      </c>
      <c r="N117">
        <f>IF(COUNTIFS($A:$A,$A117,$F:$F,$F117-1)=0,"",SUMIFS($I:$I,$A:$A,$A117,$F:$F,$F117-1))</f>
        <v>469952.11</v>
      </c>
      <c r="O117">
        <f>H117 - SUMIFS($H:$H,$A:$A,$A117,$F:$F,$F117-1)</f>
        <v>6915.0500000000029</v>
      </c>
      <c r="P117">
        <f>J117 - SUMIFS($J:$J,$A:$A,$A117,$F:$F,$F117-1)</f>
        <v>12267.720000000001</v>
      </c>
      <c r="Q117">
        <f t="shared" si="10"/>
        <v>1791.1999999999998</v>
      </c>
      <c r="R117">
        <f t="shared" si="11"/>
        <v>3.8114521924372249E-3</v>
      </c>
      <c r="S117">
        <f t="shared" si="12"/>
        <v>2.1278763914901881E-6</v>
      </c>
      <c r="T117">
        <f t="shared" si="13"/>
        <v>-1.1389820124437783E-2</v>
      </c>
      <c r="U117">
        <f t="shared" si="14"/>
        <v>5.8413824336271201E-2</v>
      </c>
      <c r="V117" t="str">
        <f t="shared" si="15"/>
        <v>Banking-2014</v>
      </c>
      <c r="W117">
        <f>Regression!B133</f>
        <v>-9.9808681902041141E-4</v>
      </c>
      <c r="X117">
        <f>Regression!B134</f>
        <v>-1.478696130465227E-3</v>
      </c>
      <c r="Y117">
        <f>Regression!B135</f>
        <v>-1.4499017688738897E-4</v>
      </c>
      <c r="Z117">
        <f t="shared" si="16"/>
        <v>8.3705284161374416E-6</v>
      </c>
      <c r="AA117">
        <f t="shared" si="17"/>
        <v>1791.1999916294715</v>
      </c>
      <c r="AB117">
        <f t="shared" si="18"/>
        <v>0</v>
      </c>
    </row>
    <row r="118" spans="1:28" x14ac:dyDescent="0.25">
      <c r="A118" t="s">
        <v>21</v>
      </c>
      <c r="B118" t="s">
        <v>70</v>
      </c>
      <c r="C118" t="s">
        <v>82</v>
      </c>
      <c r="D118" t="s">
        <v>91</v>
      </c>
      <c r="E118">
        <v>2018</v>
      </c>
      <c r="F118">
        <v>2015</v>
      </c>
      <c r="G118" t="s">
        <v>108</v>
      </c>
      <c r="H118">
        <v>64737.24</v>
      </c>
      <c r="I118">
        <v>610465.46</v>
      </c>
      <c r="J118">
        <v>43443.66</v>
      </c>
      <c r="K118">
        <v>36086.43</v>
      </c>
      <c r="L118">
        <v>8216.4500000000007</v>
      </c>
      <c r="M118">
        <v>9003.91</v>
      </c>
      <c r="N118">
        <f>IF(COUNTIFS($A:$A,$A118,$F:$F,$F118-1)=0,"",SUMIFS($I:$I,$A:$A,$A118,$F:$F,$F118-1))</f>
        <v>557982.9</v>
      </c>
      <c r="O118">
        <f>H118 - SUMIFS($H:$H,$A:$A,$A118,$F:$F,$F118-1)</f>
        <v>4020.5899999999965</v>
      </c>
      <c r="P118">
        <f>J118 - SUMIFS($J:$J,$A:$A,$A118,$F:$F,$F118-1)</f>
        <v>-2166.5199999999968</v>
      </c>
      <c r="Q118">
        <f t="shared" si="10"/>
        <v>-787.45999999999913</v>
      </c>
      <c r="R118">
        <f t="shared" si="11"/>
        <v>-1.4112618863409596E-3</v>
      </c>
      <c r="S118">
        <f t="shared" si="12"/>
        <v>1.7921696166674642E-6</v>
      </c>
      <c r="T118">
        <f t="shared" si="13"/>
        <v>1.1088350556979421E-2</v>
      </c>
      <c r="U118">
        <f t="shared" si="14"/>
        <v>6.467300341999728E-2</v>
      </c>
      <c r="V118" t="str">
        <f t="shared" si="15"/>
        <v>Banking-2015</v>
      </c>
      <c r="W118">
        <f>Regression!B134</f>
        <v>-1.478696130465227E-3</v>
      </c>
      <c r="X118">
        <f>Regression!B135</f>
        <v>-1.4499017688738897E-4</v>
      </c>
      <c r="Y118">
        <f>Regression!B136</f>
        <v>-8.8224312703168595E-4</v>
      </c>
      <c r="Z118">
        <f t="shared" si="16"/>
        <v>-5.866766475471245E-5</v>
      </c>
      <c r="AA118">
        <f t="shared" si="17"/>
        <v>-787.45994133233432</v>
      </c>
      <c r="AB118">
        <f t="shared" si="18"/>
        <v>0</v>
      </c>
    </row>
    <row r="119" spans="1:28" x14ac:dyDescent="0.25">
      <c r="A119" t="s">
        <v>21</v>
      </c>
      <c r="B119" t="s">
        <v>70</v>
      </c>
      <c r="C119" t="s">
        <v>82</v>
      </c>
      <c r="D119" t="s">
        <v>91</v>
      </c>
      <c r="E119">
        <v>2018</v>
      </c>
      <c r="F119">
        <v>2016</v>
      </c>
      <c r="G119" t="s">
        <v>108</v>
      </c>
      <c r="H119">
        <v>64764.09</v>
      </c>
      <c r="I119">
        <v>549252.62</v>
      </c>
      <c r="J119">
        <v>38538.949999999997</v>
      </c>
      <c r="K119">
        <v>25046.69</v>
      </c>
      <c r="L119">
        <v>11468.69</v>
      </c>
      <c r="M119">
        <v>12541.71</v>
      </c>
      <c r="N119">
        <f>IF(COUNTIFS($A:$A,$A119,$F:$F,$F119-1)=0,"",SUMIFS($I:$I,$A:$A,$A119,$F:$F,$F119-1))</f>
        <v>610465.46</v>
      </c>
      <c r="O119">
        <f>H119 - SUMIFS($H:$H,$A:$A,$A119,$F:$F,$F119-1)</f>
        <v>26.849999999998545</v>
      </c>
      <c r="P119">
        <f>J119 - SUMIFS($J:$J,$A:$A,$A119,$F:$F,$F119-1)</f>
        <v>-4904.7100000000064</v>
      </c>
      <c r="Q119">
        <f t="shared" si="10"/>
        <v>-1073.0199999999986</v>
      </c>
      <c r="R119">
        <f t="shared" si="11"/>
        <v>-1.7577079627076669E-3</v>
      </c>
      <c r="S119">
        <f t="shared" si="12"/>
        <v>1.6380943157701339E-6</v>
      </c>
      <c r="T119">
        <f t="shared" si="13"/>
        <v>8.0783604038793706E-3</v>
      </c>
      <c r="U119">
        <f t="shared" si="14"/>
        <v>4.102884051785665E-2</v>
      </c>
      <c r="V119" t="str">
        <f t="shared" si="15"/>
        <v>Banking-2016</v>
      </c>
      <c r="W119">
        <f>Regression!B135</f>
        <v>-1.4499017688738897E-4</v>
      </c>
      <c r="X119">
        <f>Regression!B136</f>
        <v>-8.8224312703168595E-4</v>
      </c>
      <c r="Y119">
        <f>Regression!B137</f>
        <v>-1.4919962830276092E-3</v>
      </c>
      <c r="Z119">
        <f t="shared" si="16"/>
        <v>-6.8342193001166783E-5</v>
      </c>
      <c r="AA119">
        <f t="shared" si="17"/>
        <v>-1073.0199316578057</v>
      </c>
      <c r="AB119">
        <f t="shared" si="18"/>
        <v>0</v>
      </c>
    </row>
    <row r="120" spans="1:28" x14ac:dyDescent="0.25">
      <c r="A120" t="s">
        <v>21</v>
      </c>
      <c r="B120" t="s">
        <v>70</v>
      </c>
      <c r="C120" t="s">
        <v>82</v>
      </c>
      <c r="D120" t="s">
        <v>91</v>
      </c>
      <c r="E120">
        <v>2018</v>
      </c>
      <c r="F120">
        <v>2017</v>
      </c>
      <c r="G120" t="s">
        <v>108</v>
      </c>
      <c r="H120">
        <v>70401.41</v>
      </c>
      <c r="I120">
        <v>652043.78</v>
      </c>
      <c r="J120">
        <v>43884.14</v>
      </c>
      <c r="K120">
        <v>33344.15</v>
      </c>
      <c r="L120">
        <v>14639.87</v>
      </c>
      <c r="M120">
        <v>20682.39</v>
      </c>
      <c r="N120">
        <f>IF(COUNTIFS($A:$A,$A120,$F:$F,$F120-1)=0,"",SUMIFS($I:$I,$A:$A,$A120,$F:$F,$F120-1))</f>
        <v>549252.62</v>
      </c>
      <c r="O120">
        <f>H120 - SUMIFS($H:$H,$A:$A,$A120,$F:$F,$F120-1)</f>
        <v>5637.320000000007</v>
      </c>
      <c r="P120">
        <f>J120 - SUMIFS($J:$J,$A:$A,$A120,$F:$F,$F120-1)</f>
        <v>5345.1900000000023</v>
      </c>
      <c r="Q120">
        <f t="shared" si="10"/>
        <v>-6042.5199999999986</v>
      </c>
      <c r="R120">
        <f t="shared" si="11"/>
        <v>-1.1001349433708662E-2</v>
      </c>
      <c r="S120">
        <f t="shared" si="12"/>
        <v>1.8206558577726949E-6</v>
      </c>
      <c r="T120">
        <f t="shared" si="13"/>
        <v>5.3186819573114582E-4</v>
      </c>
      <c r="U120">
        <f t="shared" si="14"/>
        <v>6.0708222019951408E-2</v>
      </c>
      <c r="V120" t="str">
        <f t="shared" si="15"/>
        <v>Banking-2017</v>
      </c>
      <c r="W120">
        <f>Regression!B136</f>
        <v>-8.8224312703168595E-4</v>
      </c>
      <c r="X120">
        <f>Regression!B137</f>
        <v>-1.4919962830276092E-3</v>
      </c>
      <c r="Y120">
        <f>Regression!B138</f>
        <v>0</v>
      </c>
      <c r="Z120">
        <f t="shared" si="16"/>
        <v>-7.9515163220868045E-7</v>
      </c>
      <c r="AA120">
        <f t="shared" si="17"/>
        <v>-6042.5199992048474</v>
      </c>
      <c r="AB120">
        <f t="shared" si="18"/>
        <v>0</v>
      </c>
    </row>
    <row r="121" spans="1:28" x14ac:dyDescent="0.25">
      <c r="A121" t="s">
        <v>21</v>
      </c>
      <c r="B121" t="s">
        <v>70</v>
      </c>
      <c r="C121" t="s">
        <v>82</v>
      </c>
      <c r="D121" t="s">
        <v>91</v>
      </c>
      <c r="E121">
        <v>2018</v>
      </c>
      <c r="F121">
        <v>2019</v>
      </c>
      <c r="G121" t="s">
        <v>109</v>
      </c>
      <c r="H121">
        <v>79109.19</v>
      </c>
      <c r="I121">
        <v>623257.42000000004</v>
      </c>
      <c r="J121">
        <v>51918.09</v>
      </c>
      <c r="K121">
        <v>30355.3</v>
      </c>
      <c r="L121">
        <v>13972.7</v>
      </c>
      <c r="M121">
        <v>15185.52</v>
      </c>
      <c r="N121" t="str">
        <f>IF(COUNTIFS($A:$A,$A121,$F:$F,$F121-1)=0,"",SUMIFS($I:$I,$A:$A,$A121,$F:$F,$F121-1))</f>
        <v/>
      </c>
      <c r="O121">
        <f>H121 - SUMIFS($H:$H,$A:$A,$A121,$F:$F,$F121-1)</f>
        <v>79109.19</v>
      </c>
      <c r="P121">
        <f>J121 - SUMIFS($J:$J,$A:$A,$A121,$F:$F,$F121-1)</f>
        <v>51918.09</v>
      </c>
      <c r="Q121">
        <f t="shared" si="10"/>
        <v>-1212.8199999999997</v>
      </c>
      <c r="R121">
        <f t="shared" si="11"/>
        <v>0</v>
      </c>
      <c r="S121">
        <f t="shared" si="12"/>
        <v>0</v>
      </c>
      <c r="T121">
        <f t="shared" si="13"/>
        <v>0</v>
      </c>
      <c r="U121">
        <f t="shared" si="14"/>
        <v>0</v>
      </c>
      <c r="V121" t="str">
        <f t="shared" si="15"/>
        <v>Banking-2019</v>
      </c>
      <c r="W121">
        <f>Regression!B137</f>
        <v>-1.4919962830276092E-3</v>
      </c>
      <c r="X121">
        <f>Regression!B138</f>
        <v>0</v>
      </c>
      <c r="Y121">
        <f>Regression!B139</f>
        <v>-1.1433574739341339E-3</v>
      </c>
      <c r="Z121">
        <f t="shared" si="16"/>
        <v>0</v>
      </c>
      <c r="AA121">
        <f t="shared" si="17"/>
        <v>-1212.8199999999997</v>
      </c>
      <c r="AB121">
        <f t="shared" si="18"/>
        <v>1</v>
      </c>
    </row>
    <row r="122" spans="1:28" x14ac:dyDescent="0.25">
      <c r="A122" t="s">
        <v>21</v>
      </c>
      <c r="B122" t="s">
        <v>70</v>
      </c>
      <c r="C122" t="s">
        <v>82</v>
      </c>
      <c r="D122" t="s">
        <v>91</v>
      </c>
      <c r="E122">
        <v>2018</v>
      </c>
      <c r="F122">
        <v>2020</v>
      </c>
      <c r="G122" t="s">
        <v>109</v>
      </c>
      <c r="H122">
        <v>78260.740000000005</v>
      </c>
      <c r="I122">
        <v>677169.07</v>
      </c>
      <c r="J122">
        <v>48324.04</v>
      </c>
      <c r="K122">
        <v>35046.21</v>
      </c>
      <c r="L122">
        <v>14253.39</v>
      </c>
      <c r="M122">
        <v>14904.71</v>
      </c>
      <c r="N122">
        <f>IF(COUNTIFS($A:$A,$A122,$F:$F,$F122-1)=0,"",SUMIFS($I:$I,$A:$A,$A122,$F:$F,$F122-1))</f>
        <v>623257.42000000004</v>
      </c>
      <c r="O122">
        <f>H122 - SUMIFS($H:$H,$A:$A,$A122,$F:$F,$F122-1)</f>
        <v>-848.44999999999709</v>
      </c>
      <c r="P122">
        <f>J122 - SUMIFS($J:$J,$A:$A,$A122,$F:$F,$F122-1)</f>
        <v>-3594.0499999999956</v>
      </c>
      <c r="Q122">
        <f t="shared" si="10"/>
        <v>-651.31999999999971</v>
      </c>
      <c r="R122">
        <f t="shared" si="11"/>
        <v>-1.0450256653181918E-3</v>
      </c>
      <c r="S122">
        <f t="shared" si="12"/>
        <v>1.6044734774276734E-6</v>
      </c>
      <c r="T122">
        <f t="shared" si="13"/>
        <v>4.4052423796254172E-3</v>
      </c>
      <c r="U122">
        <f t="shared" si="14"/>
        <v>5.62307144293605E-2</v>
      </c>
      <c r="V122" t="str">
        <f t="shared" si="15"/>
        <v>Banking-2020</v>
      </c>
      <c r="W122">
        <f>Regression!B138</f>
        <v>0</v>
      </c>
      <c r="X122">
        <f>Regression!B139</f>
        <v>-1.1433574739341339E-3</v>
      </c>
      <c r="Y122">
        <f>Regression!B140</f>
        <v>-1.0057883484883073E-3</v>
      </c>
      <c r="Z122">
        <f t="shared" si="16"/>
        <v>-6.1592964199460239E-5</v>
      </c>
      <c r="AA122">
        <f t="shared" si="17"/>
        <v>-651.31993840703547</v>
      </c>
      <c r="AB122">
        <f t="shared" si="18"/>
        <v>1</v>
      </c>
    </row>
    <row r="123" spans="1:28" x14ac:dyDescent="0.25">
      <c r="A123" t="s">
        <v>21</v>
      </c>
      <c r="B123" t="s">
        <v>70</v>
      </c>
      <c r="C123" t="s">
        <v>82</v>
      </c>
      <c r="D123" t="s">
        <v>91</v>
      </c>
      <c r="E123">
        <v>2018</v>
      </c>
      <c r="F123">
        <v>2021</v>
      </c>
      <c r="G123" t="s">
        <v>109</v>
      </c>
      <c r="H123">
        <v>83676.66</v>
      </c>
      <c r="I123">
        <v>766690.7</v>
      </c>
      <c r="J123">
        <v>56704.63</v>
      </c>
      <c r="K123">
        <v>41732.639999999999</v>
      </c>
      <c r="L123">
        <v>14143.99</v>
      </c>
      <c r="M123">
        <v>16131.63</v>
      </c>
      <c r="N123">
        <f>IF(COUNTIFS($A:$A,$A123,$F:$F,$F123-1)=0,"",SUMIFS($I:$I,$A:$A,$A123,$F:$F,$F123-1))</f>
        <v>677169.07</v>
      </c>
      <c r="O123">
        <f>H123 - SUMIFS($H:$H,$A:$A,$A123,$F:$F,$F123-1)</f>
        <v>5415.9199999999983</v>
      </c>
      <c r="P123">
        <f>J123 - SUMIFS($J:$J,$A:$A,$A123,$F:$F,$F123-1)</f>
        <v>8380.5899999999965</v>
      </c>
      <c r="Q123">
        <f t="shared" si="10"/>
        <v>-1987.6399999999994</v>
      </c>
      <c r="R123">
        <f t="shared" si="11"/>
        <v>-2.9352197081299056E-3</v>
      </c>
      <c r="S123">
        <f t="shared" si="12"/>
        <v>1.4767360830582531E-6</v>
      </c>
      <c r="T123">
        <f t="shared" si="13"/>
        <v>-4.3780351633603085E-3</v>
      </c>
      <c r="U123">
        <f t="shared" si="14"/>
        <v>6.162809532928018E-2</v>
      </c>
      <c r="V123" t="str">
        <f t="shared" si="15"/>
        <v>Banking-2021</v>
      </c>
      <c r="W123">
        <f>Regression!B139</f>
        <v>-1.1433574739341339E-3</v>
      </c>
      <c r="X123">
        <f>Regression!B140</f>
        <v>-1.0057883484883073E-3</v>
      </c>
      <c r="Y123">
        <f>Regression!B141</f>
        <v>-7.6203029383729707E-4</v>
      </c>
      <c r="Z123">
        <f t="shared" si="16"/>
        <v>-4.2560787273062021E-5</v>
      </c>
      <c r="AA123">
        <f t="shared" si="17"/>
        <v>-1987.6399574392121</v>
      </c>
      <c r="AB123">
        <f t="shared" si="18"/>
        <v>1</v>
      </c>
    </row>
    <row r="124" spans="1:28" x14ac:dyDescent="0.25">
      <c r="A124" t="s">
        <v>21</v>
      </c>
      <c r="B124" t="s">
        <v>70</v>
      </c>
      <c r="C124" t="s">
        <v>82</v>
      </c>
      <c r="D124" t="s">
        <v>91</v>
      </c>
      <c r="E124">
        <v>2018</v>
      </c>
      <c r="F124">
        <v>2022</v>
      </c>
      <c r="G124" t="s">
        <v>109</v>
      </c>
      <c r="H124">
        <v>89412.800000000003</v>
      </c>
      <c r="I124">
        <v>819593.36</v>
      </c>
      <c r="J124">
        <v>54495.51</v>
      </c>
      <c r="K124">
        <v>42089.02</v>
      </c>
      <c r="L124">
        <v>13915.06</v>
      </c>
      <c r="M124">
        <v>12876.52</v>
      </c>
      <c r="N124">
        <f>IF(COUNTIFS($A:$A,$A124,$F:$F,$F124-1)=0,"",SUMIFS($I:$I,$A:$A,$A124,$F:$F,$F124-1))</f>
        <v>766690.7</v>
      </c>
      <c r="O124">
        <f>H124 - SUMIFS($H:$H,$A:$A,$A124,$F:$F,$F124-1)</f>
        <v>5736.1399999999994</v>
      </c>
      <c r="P124">
        <f>J124 - SUMIFS($J:$J,$A:$A,$A124,$F:$F,$F124-1)</f>
        <v>-2209.1199999999953</v>
      </c>
      <c r="Q124">
        <f t="shared" si="10"/>
        <v>1038.5399999999991</v>
      </c>
      <c r="R124">
        <f t="shared" si="11"/>
        <v>1.3545749283250719E-3</v>
      </c>
      <c r="S124">
        <f t="shared" si="12"/>
        <v>1.304306938899872E-6</v>
      </c>
      <c r="T124">
        <f t="shared" si="13"/>
        <v>1.036305774936359E-2</v>
      </c>
      <c r="U124">
        <f t="shared" si="14"/>
        <v>5.4897000837495484E-2</v>
      </c>
      <c r="V124" t="str">
        <f t="shared" si="15"/>
        <v>Banking-2022</v>
      </c>
      <c r="W124">
        <f>Regression!B140</f>
        <v>-1.0057883484883073E-3</v>
      </c>
      <c r="X124">
        <f>Regression!B141</f>
        <v>-7.6203029383729707E-4</v>
      </c>
      <c r="Y124">
        <f>Regression!B142</f>
        <v>-1.3473495277476603E-3</v>
      </c>
      <c r="Z124">
        <f t="shared" si="16"/>
        <v>-8.1863723951684867E-5</v>
      </c>
      <c r="AA124">
        <f t="shared" si="17"/>
        <v>1038.5400818637231</v>
      </c>
      <c r="AB124">
        <f t="shared" si="18"/>
        <v>1</v>
      </c>
    </row>
    <row r="125" spans="1:28" x14ac:dyDescent="0.25">
      <c r="A125" t="s">
        <v>21</v>
      </c>
      <c r="B125" t="s">
        <v>70</v>
      </c>
      <c r="C125" t="s">
        <v>82</v>
      </c>
      <c r="D125" t="s">
        <v>91</v>
      </c>
      <c r="E125">
        <v>2018</v>
      </c>
      <c r="F125">
        <v>2023</v>
      </c>
      <c r="G125" t="s">
        <v>109</v>
      </c>
      <c r="H125">
        <v>100154.54</v>
      </c>
      <c r="I125">
        <v>893974.17</v>
      </c>
      <c r="J125">
        <v>70069.789999999994</v>
      </c>
      <c r="K125">
        <v>46527.16</v>
      </c>
      <c r="L125">
        <v>21625.4</v>
      </c>
      <c r="M125">
        <v>27703.29</v>
      </c>
      <c r="N125">
        <f>IF(COUNTIFS($A:$A,$A125,$F:$F,$F125-1)=0,"",SUMIFS($I:$I,$A:$A,$A125,$F:$F,$F125-1))</f>
        <v>819593.36</v>
      </c>
      <c r="O125">
        <f>H125 - SUMIFS($H:$H,$A:$A,$A125,$F:$F,$F125-1)</f>
        <v>10741.739999999991</v>
      </c>
      <c r="P125">
        <f>J125 - SUMIFS($J:$J,$A:$A,$A125,$F:$F,$F125-1)</f>
        <v>15574.279999999992</v>
      </c>
      <c r="Q125">
        <f t="shared" si="10"/>
        <v>-6077.8899999999994</v>
      </c>
      <c r="R125">
        <f t="shared" si="11"/>
        <v>-7.4157384583984423E-3</v>
      </c>
      <c r="S125">
        <f t="shared" si="12"/>
        <v>1.2201172542442268E-6</v>
      </c>
      <c r="T125">
        <f t="shared" si="13"/>
        <v>-5.8962654358253961E-3</v>
      </c>
      <c r="U125">
        <f t="shared" si="14"/>
        <v>5.6768590706981821E-2</v>
      </c>
      <c r="V125" t="str">
        <f t="shared" si="15"/>
        <v>Banking-2023</v>
      </c>
      <c r="W125">
        <f>Regression!B141</f>
        <v>-7.6203029383729707E-4</v>
      </c>
      <c r="X125">
        <f>Regression!B142</f>
        <v>-1.3473495277476603E-3</v>
      </c>
      <c r="Y125">
        <f>Regression!B143</f>
        <v>-9.1222217560653633E-4</v>
      </c>
      <c r="Z125">
        <f t="shared" si="16"/>
        <v>-4.3842166636715526E-5</v>
      </c>
      <c r="AA125">
        <f t="shared" si="17"/>
        <v>-6077.8899561578328</v>
      </c>
      <c r="AB125">
        <f t="shared" si="18"/>
        <v>1</v>
      </c>
    </row>
    <row r="126" spans="1:28" x14ac:dyDescent="0.25">
      <c r="A126" t="s">
        <v>21</v>
      </c>
      <c r="B126" t="s">
        <v>70</v>
      </c>
      <c r="C126" t="s">
        <v>82</v>
      </c>
      <c r="D126" t="s">
        <v>91</v>
      </c>
      <c r="E126">
        <v>2018</v>
      </c>
      <c r="F126">
        <v>2024</v>
      </c>
      <c r="G126" t="s">
        <v>109</v>
      </c>
      <c r="H126">
        <v>102210.2</v>
      </c>
      <c r="I126">
        <v>916596.45</v>
      </c>
      <c r="J126">
        <v>73623.23</v>
      </c>
      <c r="K126">
        <v>44156.53</v>
      </c>
      <c r="L126">
        <v>17368.64</v>
      </c>
      <c r="M126">
        <v>21996.03</v>
      </c>
      <c r="N126">
        <f>IF(COUNTIFS($A:$A,$A126,$F:$F,$F126-1)=0,"",SUMIFS($I:$I,$A:$A,$A126,$F:$F,$F126-1))</f>
        <v>893974.17</v>
      </c>
      <c r="O126">
        <f>H126 - SUMIFS($H:$H,$A:$A,$A126,$F:$F,$F126-1)</f>
        <v>2055.6600000000035</v>
      </c>
      <c r="P126">
        <f>J126 - SUMIFS($J:$J,$A:$A,$A126,$F:$F,$F126-1)</f>
        <v>3553.4400000000023</v>
      </c>
      <c r="Q126">
        <f t="shared" si="10"/>
        <v>-4627.3899999999994</v>
      </c>
      <c r="R126">
        <f t="shared" si="11"/>
        <v>-5.176201008134272E-3</v>
      </c>
      <c r="S126">
        <f t="shared" si="12"/>
        <v>1.1186005519600191E-6</v>
      </c>
      <c r="T126">
        <f t="shared" si="13"/>
        <v>-1.6754175347146762E-3</v>
      </c>
      <c r="U126">
        <f t="shared" si="14"/>
        <v>4.9393518830639138E-2</v>
      </c>
      <c r="V126" t="str">
        <f t="shared" si="15"/>
        <v>Banking-2024</v>
      </c>
      <c r="W126">
        <f>Regression!B142</f>
        <v>-1.3473495277476603E-3</v>
      </c>
      <c r="X126">
        <f>Regression!B143</f>
        <v>-9.1222217560653633E-4</v>
      </c>
      <c r="Y126">
        <f>Regression!B144</f>
        <v>-1.0483639214622649E-3</v>
      </c>
      <c r="Z126">
        <f t="shared" si="16"/>
        <v>-5.0255537213467727E-5</v>
      </c>
      <c r="AA126">
        <f t="shared" si="17"/>
        <v>-4627.3899497444618</v>
      </c>
      <c r="AB126">
        <f t="shared" si="18"/>
        <v>1</v>
      </c>
    </row>
    <row r="127" spans="1:28" x14ac:dyDescent="0.25">
      <c r="A127" t="s">
        <v>21</v>
      </c>
      <c r="B127" t="s">
        <v>70</v>
      </c>
      <c r="C127" t="s">
        <v>82</v>
      </c>
      <c r="D127" t="s">
        <v>91</v>
      </c>
      <c r="E127">
        <v>2018</v>
      </c>
      <c r="F127">
        <v>2025</v>
      </c>
      <c r="G127" t="s">
        <v>109</v>
      </c>
      <c r="H127">
        <v>106708.16</v>
      </c>
      <c r="I127">
        <v>957677.97</v>
      </c>
      <c r="J127">
        <v>59722</v>
      </c>
      <c r="K127">
        <v>51871.34</v>
      </c>
      <c r="L127">
        <v>17055.16</v>
      </c>
      <c r="M127">
        <v>18616.88</v>
      </c>
      <c r="N127">
        <f>IF(COUNTIFS($A:$A,$A127,$F:$F,$F127-1)=0,"",SUMIFS($I:$I,$A:$A,$A127,$F:$F,$F127-1))</f>
        <v>916596.45</v>
      </c>
      <c r="O127">
        <f>H127 - SUMIFS($H:$H,$A:$A,$A127,$F:$F,$F127-1)</f>
        <v>4497.9600000000064</v>
      </c>
      <c r="P127">
        <f>J127 - SUMIFS($J:$J,$A:$A,$A127,$F:$F,$F127-1)</f>
        <v>-13901.229999999996</v>
      </c>
      <c r="Q127">
        <f t="shared" si="10"/>
        <v>-1561.7200000000012</v>
      </c>
      <c r="R127">
        <f t="shared" si="11"/>
        <v>-1.7038250584540243E-3</v>
      </c>
      <c r="S127">
        <f t="shared" si="12"/>
        <v>1.0909926609469196E-6</v>
      </c>
      <c r="T127">
        <f t="shared" si="13"/>
        <v>2.0073381257367955E-2</v>
      </c>
      <c r="U127">
        <f t="shared" si="14"/>
        <v>5.6591251253482376E-2</v>
      </c>
      <c r="V127" t="str">
        <f t="shared" si="15"/>
        <v>Banking-2025</v>
      </c>
      <c r="W127">
        <f>Regression!B143</f>
        <v>-9.1222217560653633E-4</v>
      </c>
      <c r="X127">
        <f>Regression!B144</f>
        <v>-1.0483639214622649E-3</v>
      </c>
      <c r="Y127">
        <f>Regression!B145</f>
        <v>0</v>
      </c>
      <c r="Z127">
        <f t="shared" si="16"/>
        <v>-2.1045203919680139E-5</v>
      </c>
      <c r="AA127">
        <f t="shared" si="17"/>
        <v>-1561.7199789547972</v>
      </c>
      <c r="AB127">
        <f t="shared" si="18"/>
        <v>1</v>
      </c>
    </row>
    <row r="128" spans="1:28" x14ac:dyDescent="0.25">
      <c r="A128" t="s">
        <v>22</v>
      </c>
      <c r="B128" t="s">
        <v>71</v>
      </c>
      <c r="C128" t="s">
        <v>83</v>
      </c>
      <c r="D128" t="s">
        <v>92</v>
      </c>
      <c r="E128">
        <v>2005</v>
      </c>
      <c r="F128">
        <v>1998</v>
      </c>
      <c r="G128" t="s">
        <v>108</v>
      </c>
      <c r="H128">
        <v>40232.89</v>
      </c>
      <c r="I128">
        <v>96039.64</v>
      </c>
      <c r="J128">
        <v>4492.38</v>
      </c>
      <c r="K128">
        <v>67006.33</v>
      </c>
      <c r="L128">
        <v>3912.68</v>
      </c>
      <c r="M128">
        <v>4075.83</v>
      </c>
      <c r="N128" t="str">
        <f>IF(COUNTIFS($A:$A,$A128,$F:$F,$F128-1)=0,"",SUMIFS($I:$I,$A:$A,$A128,$F:$F,$F128-1))</f>
        <v/>
      </c>
      <c r="O128">
        <f>H128 - SUMIFS($H:$H,$A:$A,$A128,$F:$F,$F128-1)</f>
        <v>40232.89</v>
      </c>
      <c r="P128">
        <f>J128 - SUMIFS($J:$J,$A:$A,$A128,$F:$F,$F128-1)</f>
        <v>4492.38</v>
      </c>
      <c r="Q128">
        <f t="shared" si="10"/>
        <v>-163.15000000000009</v>
      </c>
      <c r="R128">
        <f t="shared" si="11"/>
        <v>0</v>
      </c>
      <c r="S128">
        <f t="shared" si="12"/>
        <v>0</v>
      </c>
      <c r="T128">
        <f t="shared" si="13"/>
        <v>0</v>
      </c>
      <c r="U128">
        <f t="shared" si="14"/>
        <v>0</v>
      </c>
      <c r="V128" t="str">
        <f t="shared" si="15"/>
        <v>Utilities-1998</v>
      </c>
      <c r="W128">
        <f>Regression!B144</f>
        <v>-1.0483639214622649E-3</v>
      </c>
      <c r="X128">
        <f>Regression!B145</f>
        <v>0</v>
      </c>
      <c r="Y128">
        <f>Regression!B146</f>
        <v>-1.0549456250556945E-3</v>
      </c>
      <c r="Z128">
        <f t="shared" si="16"/>
        <v>0</v>
      </c>
      <c r="AA128">
        <f t="shared" si="17"/>
        <v>-163.15000000000009</v>
      </c>
      <c r="AB128">
        <f t="shared" si="18"/>
        <v>0</v>
      </c>
    </row>
    <row r="129" spans="1:28" x14ac:dyDescent="0.25">
      <c r="A129" t="s">
        <v>22</v>
      </c>
      <c r="B129" t="s">
        <v>71</v>
      </c>
      <c r="C129" t="s">
        <v>83</v>
      </c>
      <c r="D129" t="s">
        <v>92</v>
      </c>
      <c r="E129">
        <v>2005</v>
      </c>
      <c r="F129">
        <v>1999</v>
      </c>
      <c r="G129" t="s">
        <v>108</v>
      </c>
      <c r="H129">
        <v>40250.129999999997</v>
      </c>
      <c r="I129">
        <v>93402.2</v>
      </c>
      <c r="J129">
        <v>4541.2700000000004</v>
      </c>
      <c r="K129">
        <v>67153.72</v>
      </c>
      <c r="L129">
        <v>3082.3</v>
      </c>
      <c r="M129">
        <v>5217.9399999999996</v>
      </c>
      <c r="N129">
        <f>IF(COUNTIFS($A:$A,$A129,$F:$F,$F129-1)=0,"",SUMIFS($I:$I,$A:$A,$A129,$F:$F,$F129-1))</f>
        <v>96039.64</v>
      </c>
      <c r="O129">
        <f>H129 - SUMIFS($H:$H,$A:$A,$A129,$F:$F,$F129-1)</f>
        <v>17.239999999997963</v>
      </c>
      <c r="P129">
        <f>J129 - SUMIFS($J:$J,$A:$A,$A129,$F:$F,$F129-1)</f>
        <v>48.890000000000327</v>
      </c>
      <c r="Q129">
        <f t="shared" si="10"/>
        <v>-2135.6399999999994</v>
      </c>
      <c r="R129">
        <f t="shared" si="11"/>
        <v>-2.2237067944028105E-2</v>
      </c>
      <c r="S129">
        <f t="shared" si="12"/>
        <v>1.0412367226699309E-5</v>
      </c>
      <c r="T129">
        <f t="shared" si="13"/>
        <v>-3.2955142272505773E-4</v>
      </c>
      <c r="U129">
        <f t="shared" si="14"/>
        <v>0.69922919327894195</v>
      </c>
      <c r="V129" t="str">
        <f t="shared" si="15"/>
        <v>Utilities-1999</v>
      </c>
      <c r="W129">
        <f>Regression!B145</f>
        <v>0</v>
      </c>
      <c r="X129">
        <f>Regression!B146</f>
        <v>-1.0549456250556945E-3</v>
      </c>
      <c r="Y129">
        <f>Regression!B147</f>
        <v>-9.2696847139795205E-4</v>
      </c>
      <c r="Z129">
        <f t="shared" si="16"/>
        <v>-6.4781575761896934E-4</v>
      </c>
      <c r="AA129">
        <f t="shared" si="17"/>
        <v>-2135.6393521842419</v>
      </c>
      <c r="AB129">
        <f t="shared" si="18"/>
        <v>0</v>
      </c>
    </row>
    <row r="130" spans="1:28" x14ac:dyDescent="0.25">
      <c r="A130" t="s">
        <v>22</v>
      </c>
      <c r="B130" t="s">
        <v>71</v>
      </c>
      <c r="C130" t="s">
        <v>83</v>
      </c>
      <c r="D130" t="s">
        <v>92</v>
      </c>
      <c r="E130">
        <v>2005</v>
      </c>
      <c r="F130">
        <v>2000</v>
      </c>
      <c r="G130" t="s">
        <v>108</v>
      </c>
      <c r="H130">
        <v>41590.639999999999</v>
      </c>
      <c r="I130">
        <v>97972.99</v>
      </c>
      <c r="J130">
        <v>4343</v>
      </c>
      <c r="K130">
        <v>77239.360000000001</v>
      </c>
      <c r="L130">
        <v>3086.22</v>
      </c>
      <c r="M130">
        <v>4453.42</v>
      </c>
      <c r="N130">
        <f>IF(COUNTIFS($A:$A,$A130,$F:$F,$F130-1)=0,"",SUMIFS($I:$I,$A:$A,$A130,$F:$F,$F130-1))</f>
        <v>93402.2</v>
      </c>
      <c r="O130">
        <f>H130 - SUMIFS($H:$H,$A:$A,$A130,$F:$F,$F130-1)</f>
        <v>1340.510000000002</v>
      </c>
      <c r="P130">
        <f>J130 - SUMIFS($J:$J,$A:$A,$A130,$F:$F,$F130-1)</f>
        <v>-198.27000000000044</v>
      </c>
      <c r="Q130">
        <f t="shared" si="10"/>
        <v>-1367.2000000000003</v>
      </c>
      <c r="R130">
        <f t="shared" si="11"/>
        <v>-1.4637770844798092E-2</v>
      </c>
      <c r="S130">
        <f t="shared" si="12"/>
        <v>1.0706385930952376E-5</v>
      </c>
      <c r="T130">
        <f t="shared" si="13"/>
        <v>1.6474772542830925E-2</v>
      </c>
      <c r="U130">
        <f t="shared" si="14"/>
        <v>0.82695439721976571</v>
      </c>
      <c r="V130" t="str">
        <f t="shared" si="15"/>
        <v>Utilities-2000</v>
      </c>
      <c r="W130">
        <f>Regression!B146</f>
        <v>-1.0549456250556945E-3</v>
      </c>
      <c r="X130">
        <f>Regression!B147</f>
        <v>-9.2696847139795205E-4</v>
      </c>
      <c r="Y130">
        <f>Regression!B148</f>
        <v>-1.1508584661845279E-3</v>
      </c>
      <c r="Z130">
        <f t="shared" si="16"/>
        <v>-9.6699035856454539E-4</v>
      </c>
      <c r="AA130">
        <f t="shared" si="17"/>
        <v>-1367.1990330096417</v>
      </c>
      <c r="AB130">
        <f t="shared" si="18"/>
        <v>0</v>
      </c>
    </row>
    <row r="131" spans="1:28" x14ac:dyDescent="0.25">
      <c r="A131" t="s">
        <v>22</v>
      </c>
      <c r="B131" t="s">
        <v>71</v>
      </c>
      <c r="C131" t="s">
        <v>83</v>
      </c>
      <c r="D131" t="s">
        <v>92</v>
      </c>
      <c r="E131">
        <v>2005</v>
      </c>
      <c r="F131">
        <v>2001</v>
      </c>
      <c r="G131" t="s">
        <v>108</v>
      </c>
      <c r="H131">
        <v>42187.57</v>
      </c>
      <c r="I131">
        <v>99918.83</v>
      </c>
      <c r="J131">
        <v>4133.18</v>
      </c>
      <c r="K131">
        <v>71790.05</v>
      </c>
      <c r="L131">
        <v>4149.95</v>
      </c>
      <c r="M131">
        <v>3915.77</v>
      </c>
      <c r="N131">
        <f>IF(COUNTIFS($A:$A,$A131,$F:$F,$F131-1)=0,"",SUMIFS($I:$I,$A:$A,$A131,$F:$F,$F131-1))</f>
        <v>97972.99</v>
      </c>
      <c r="O131">
        <f>H131 - SUMIFS($H:$H,$A:$A,$A131,$F:$F,$F131-1)</f>
        <v>596.93000000000029</v>
      </c>
      <c r="P131">
        <f>J131 - SUMIFS($J:$J,$A:$A,$A131,$F:$F,$F131-1)</f>
        <v>-209.81999999999971</v>
      </c>
      <c r="Q131">
        <f t="shared" ref="Q131:Q194" si="19">L131 - M131</f>
        <v>234.17999999999984</v>
      </c>
      <c r="R131">
        <f t="shared" ref="R131:R194" si="20">IFERROR(Q131 / VALUE(N131),0)</f>
        <v>2.3902506190736838E-3</v>
      </c>
      <c r="S131">
        <f t="shared" ref="S131:S194" si="21">IFERROR(1 / VALUE(N131), 0)</f>
        <v>1.0206894777836218E-5</v>
      </c>
      <c r="T131">
        <f t="shared" ref="T131:T194" si="22">IFERROR( (O131 - P131) / VALUE(N131), 0)</f>
        <v>8.2344123620193676E-3</v>
      </c>
      <c r="U131">
        <f t="shared" ref="U131:U194" si="23">IFERROR( K131 / VALUE(N131), 0)</f>
        <v>0.73275348644560101</v>
      </c>
      <c r="V131" t="str">
        <f t="shared" ref="V131:V194" si="24">D131 &amp; "-" &amp; F131</f>
        <v>Utilities-2001</v>
      </c>
      <c r="W131">
        <f>Regression!B147</f>
        <v>-9.2696847139795205E-4</v>
      </c>
      <c r="X131">
        <f>Regression!B148</f>
        <v>-1.1508584661845279E-3</v>
      </c>
      <c r="Y131">
        <f>Regression!B149</f>
        <v>-8.0189819901362936E-4</v>
      </c>
      <c r="Z131">
        <f t="shared" ref="Z131:Z194" si="25">($W131*$S131) + ($X131*$T131) + ($Y131*$U131)</f>
        <v>-5.9707980575221986E-4</v>
      </c>
      <c r="AA131">
        <f t="shared" ref="AA131:AA194" si="26">$Q131-$Z131</f>
        <v>234.18059707980558</v>
      </c>
      <c r="AB131">
        <f t="shared" ref="AB131:AB194" si="27">IF($G131="Post",1,0)</f>
        <v>0</v>
      </c>
    </row>
    <row r="132" spans="1:28" x14ac:dyDescent="0.25">
      <c r="A132" t="s">
        <v>22</v>
      </c>
      <c r="B132" t="s">
        <v>71</v>
      </c>
      <c r="C132" t="s">
        <v>83</v>
      </c>
      <c r="D132" t="s">
        <v>92</v>
      </c>
      <c r="E132">
        <v>2005</v>
      </c>
      <c r="F132">
        <v>2002</v>
      </c>
      <c r="G132" t="s">
        <v>108</v>
      </c>
      <c r="H132">
        <v>43183.45</v>
      </c>
      <c r="I132">
        <v>106669.53</v>
      </c>
      <c r="J132">
        <v>5183.9799999999996</v>
      </c>
      <c r="K132">
        <v>64953.86</v>
      </c>
      <c r="L132">
        <v>3577.57</v>
      </c>
      <c r="M132">
        <v>5105.8900000000003</v>
      </c>
      <c r="N132">
        <f>IF(COUNTIFS($A:$A,$A132,$F:$F,$F132-1)=0,"",SUMIFS($I:$I,$A:$A,$A132,$F:$F,$F132-1))</f>
        <v>99918.83</v>
      </c>
      <c r="O132">
        <f>H132 - SUMIFS($H:$H,$A:$A,$A132,$F:$F,$F132-1)</f>
        <v>995.87999999999738</v>
      </c>
      <c r="P132">
        <f>J132 - SUMIFS($J:$J,$A:$A,$A132,$F:$F,$F132-1)</f>
        <v>1050.7999999999993</v>
      </c>
      <c r="Q132">
        <f t="shared" si="19"/>
        <v>-1528.3200000000002</v>
      </c>
      <c r="R132">
        <f t="shared" si="20"/>
        <v>-1.5295615451061628E-2</v>
      </c>
      <c r="S132">
        <f t="shared" si="21"/>
        <v>1.0008123593921186E-5</v>
      </c>
      <c r="T132">
        <f t="shared" si="22"/>
        <v>-5.4964614777817044E-4</v>
      </c>
      <c r="U132">
        <f t="shared" si="23"/>
        <v>0.65006625878225355</v>
      </c>
      <c r="V132" t="str">
        <f t="shared" si="24"/>
        <v>Utilities-2002</v>
      </c>
      <c r="W132">
        <f>Regression!B148</f>
        <v>-1.1508584661845279E-3</v>
      </c>
      <c r="X132">
        <f>Regression!B149</f>
        <v>-8.0189819901362936E-4</v>
      </c>
      <c r="Y132">
        <f>Regression!B150</f>
        <v>-7.8047875010746814E-4</v>
      </c>
      <c r="Z132">
        <f t="shared" si="25"/>
        <v>-5.0693365881918182E-4</v>
      </c>
      <c r="AA132">
        <f t="shared" si="26"/>
        <v>-1528.3194930663412</v>
      </c>
      <c r="AB132">
        <f t="shared" si="27"/>
        <v>0</v>
      </c>
    </row>
    <row r="133" spans="1:28" x14ac:dyDescent="0.25">
      <c r="A133" t="s">
        <v>22</v>
      </c>
      <c r="B133" t="s">
        <v>71</v>
      </c>
      <c r="C133" t="s">
        <v>83</v>
      </c>
      <c r="D133" t="s">
        <v>92</v>
      </c>
      <c r="E133">
        <v>2005</v>
      </c>
      <c r="F133">
        <v>2003</v>
      </c>
      <c r="G133" t="s">
        <v>108</v>
      </c>
      <c r="H133">
        <v>43249.07</v>
      </c>
      <c r="I133">
        <v>115151.41</v>
      </c>
      <c r="J133">
        <v>4206.68</v>
      </c>
      <c r="K133">
        <v>76970.98</v>
      </c>
      <c r="L133">
        <v>3843.94</v>
      </c>
      <c r="M133">
        <v>2552.4899999999998</v>
      </c>
      <c r="N133">
        <f>IF(COUNTIFS($A:$A,$A133,$F:$F,$F133-1)=0,"",SUMIFS($I:$I,$A:$A,$A133,$F:$F,$F133-1))</f>
        <v>106669.53</v>
      </c>
      <c r="O133">
        <f>H133 - SUMIFS($H:$H,$A:$A,$A133,$F:$F,$F133-1)</f>
        <v>65.620000000002619</v>
      </c>
      <c r="P133">
        <f>J133 - SUMIFS($J:$J,$A:$A,$A133,$F:$F,$F133-1)</f>
        <v>-977.29999999999927</v>
      </c>
      <c r="Q133">
        <f t="shared" si="19"/>
        <v>1291.4500000000003</v>
      </c>
      <c r="R133">
        <f t="shared" si="20"/>
        <v>1.2107018752215372E-2</v>
      </c>
      <c r="S133">
        <f t="shared" si="21"/>
        <v>9.3747483465990717E-6</v>
      </c>
      <c r="T133">
        <f t="shared" si="22"/>
        <v>9.7771125456351214E-3</v>
      </c>
      <c r="U133">
        <f t="shared" si="23"/>
        <v>0.72158356749111008</v>
      </c>
      <c r="V133" t="str">
        <f t="shared" si="24"/>
        <v>Utilities-2003</v>
      </c>
      <c r="W133">
        <f>Regression!B149</f>
        <v>-8.0189819901362936E-4</v>
      </c>
      <c r="X133">
        <f>Regression!B150</f>
        <v>-7.8047875010746814E-4</v>
      </c>
      <c r="Y133">
        <f>Regression!B151</f>
        <v>-1.3839273376465297E-3</v>
      </c>
      <c r="Z133">
        <f t="shared" si="25"/>
        <v>-1.0062575716205497E-3</v>
      </c>
      <c r="AA133">
        <f t="shared" si="26"/>
        <v>1291.4510062575719</v>
      </c>
      <c r="AB133">
        <f t="shared" si="27"/>
        <v>0</v>
      </c>
    </row>
    <row r="134" spans="1:28" x14ac:dyDescent="0.25">
      <c r="A134" t="s">
        <v>22</v>
      </c>
      <c r="B134" t="s">
        <v>71</v>
      </c>
      <c r="C134" t="s">
        <v>83</v>
      </c>
      <c r="D134" t="s">
        <v>92</v>
      </c>
      <c r="E134">
        <v>2005</v>
      </c>
      <c r="F134">
        <v>2004</v>
      </c>
      <c r="G134" t="s">
        <v>108</v>
      </c>
      <c r="H134">
        <v>44867.47</v>
      </c>
      <c r="I134">
        <v>109679.94</v>
      </c>
      <c r="J134">
        <v>5409.92</v>
      </c>
      <c r="K134">
        <v>78814.17</v>
      </c>
      <c r="L134">
        <v>3781.39</v>
      </c>
      <c r="M134">
        <v>2583.3200000000002</v>
      </c>
      <c r="N134">
        <f>IF(COUNTIFS($A:$A,$A134,$F:$F,$F134-1)=0,"",SUMIFS($I:$I,$A:$A,$A134,$F:$F,$F134-1))</f>
        <v>115151.41</v>
      </c>
      <c r="O134">
        <f>H134 - SUMIFS($H:$H,$A:$A,$A134,$F:$F,$F134-1)</f>
        <v>1618.4000000000015</v>
      </c>
      <c r="P134">
        <f>J134 - SUMIFS($J:$J,$A:$A,$A134,$F:$F,$F134-1)</f>
        <v>1203.2399999999998</v>
      </c>
      <c r="Q134">
        <f t="shared" si="19"/>
        <v>1198.0699999999997</v>
      </c>
      <c r="R134">
        <f t="shared" si="20"/>
        <v>1.0404301606033306E-2</v>
      </c>
      <c r="S134">
        <f t="shared" si="21"/>
        <v>8.684218456378433E-6</v>
      </c>
      <c r="T134">
        <f t="shared" si="22"/>
        <v>3.6053401343500843E-3</v>
      </c>
      <c r="U134">
        <f t="shared" si="23"/>
        <v>0.68443946973814729</v>
      </c>
      <c r="V134" t="str">
        <f t="shared" si="24"/>
        <v>Utilities-2004</v>
      </c>
      <c r="W134">
        <f>Regression!B150</f>
        <v>-7.8047875010746814E-4</v>
      </c>
      <c r="X134">
        <f>Regression!B151</f>
        <v>-1.3839273376465297E-3</v>
      </c>
      <c r="Y134">
        <f>Regression!B152</f>
        <v>0</v>
      </c>
      <c r="Z134">
        <f t="shared" si="25"/>
        <v>-4.9963066214077889E-6</v>
      </c>
      <c r="AA134">
        <f t="shared" si="26"/>
        <v>1198.0700049963064</v>
      </c>
      <c r="AB134">
        <f t="shared" si="27"/>
        <v>0</v>
      </c>
    </row>
    <row r="135" spans="1:28" x14ac:dyDescent="0.25">
      <c r="A135" t="s">
        <v>22</v>
      </c>
      <c r="B135" t="s">
        <v>71</v>
      </c>
      <c r="C135" t="s">
        <v>83</v>
      </c>
      <c r="D135" t="s">
        <v>92</v>
      </c>
      <c r="E135">
        <v>2005</v>
      </c>
      <c r="F135">
        <v>2006</v>
      </c>
      <c r="G135" t="s">
        <v>109</v>
      </c>
      <c r="H135">
        <v>46404.160000000003</v>
      </c>
      <c r="I135">
        <v>111600.39</v>
      </c>
      <c r="J135">
        <v>5874.05</v>
      </c>
      <c r="K135">
        <v>74488.33</v>
      </c>
      <c r="L135">
        <v>4193.09</v>
      </c>
      <c r="M135">
        <v>4734.1000000000004</v>
      </c>
      <c r="N135" t="str">
        <f>IF(COUNTIFS($A:$A,$A135,$F:$F,$F135-1)=0,"",SUMIFS($I:$I,$A:$A,$A135,$F:$F,$F135-1))</f>
        <v/>
      </c>
      <c r="O135">
        <f>H135 - SUMIFS($H:$H,$A:$A,$A135,$F:$F,$F135-1)</f>
        <v>46404.160000000003</v>
      </c>
      <c r="P135">
        <f>J135 - SUMIFS($J:$J,$A:$A,$A135,$F:$F,$F135-1)</f>
        <v>5874.05</v>
      </c>
      <c r="Q135">
        <f t="shared" si="19"/>
        <v>-541.01000000000022</v>
      </c>
      <c r="R135">
        <f t="shared" si="20"/>
        <v>0</v>
      </c>
      <c r="S135">
        <f t="shared" si="21"/>
        <v>0</v>
      </c>
      <c r="T135">
        <f t="shared" si="22"/>
        <v>0</v>
      </c>
      <c r="U135">
        <f t="shared" si="23"/>
        <v>0</v>
      </c>
      <c r="V135" t="str">
        <f t="shared" si="24"/>
        <v>Utilities-2006</v>
      </c>
      <c r="W135">
        <f>Regression!B151</f>
        <v>-1.3839273376465297E-3</v>
      </c>
      <c r="X135">
        <f>Regression!B152</f>
        <v>0</v>
      </c>
      <c r="Y135">
        <f>Regression!B153</f>
        <v>-1.1219391716408809E-2</v>
      </c>
      <c r="Z135">
        <f t="shared" si="25"/>
        <v>0</v>
      </c>
      <c r="AA135">
        <f t="shared" si="26"/>
        <v>-541.01000000000022</v>
      </c>
      <c r="AB135">
        <f t="shared" si="27"/>
        <v>1</v>
      </c>
    </row>
    <row r="136" spans="1:28" x14ac:dyDescent="0.25">
      <c r="A136" t="s">
        <v>22</v>
      </c>
      <c r="B136" t="s">
        <v>71</v>
      </c>
      <c r="C136" t="s">
        <v>83</v>
      </c>
      <c r="D136" t="s">
        <v>92</v>
      </c>
      <c r="E136">
        <v>2005</v>
      </c>
      <c r="F136">
        <v>2007</v>
      </c>
      <c r="G136" t="s">
        <v>109</v>
      </c>
      <c r="H136">
        <v>45282.23</v>
      </c>
      <c r="I136">
        <v>113192.09</v>
      </c>
      <c r="J136">
        <v>6190.52</v>
      </c>
      <c r="K136">
        <v>86684.3</v>
      </c>
      <c r="L136">
        <v>4217.32</v>
      </c>
      <c r="M136">
        <v>4123.0200000000004</v>
      </c>
      <c r="N136">
        <f>IF(COUNTIFS($A:$A,$A136,$F:$F,$F136-1)=0,"",SUMIFS($I:$I,$A:$A,$A136,$F:$F,$F136-1))</f>
        <v>111600.39</v>
      </c>
      <c r="O136">
        <f>H136 - SUMIFS($H:$H,$A:$A,$A136,$F:$F,$F136-1)</f>
        <v>-1121.9300000000003</v>
      </c>
      <c r="P136">
        <f>J136 - SUMIFS($J:$J,$A:$A,$A136,$F:$F,$F136-1)</f>
        <v>316.47000000000025</v>
      </c>
      <c r="Q136">
        <f t="shared" si="19"/>
        <v>94.299999999999272</v>
      </c>
      <c r="R136">
        <f t="shared" si="20"/>
        <v>8.4497912596899775E-4</v>
      </c>
      <c r="S136">
        <f t="shared" si="21"/>
        <v>8.9605421629798963E-6</v>
      </c>
      <c r="T136">
        <f t="shared" si="22"/>
        <v>-1.2888843847230288E-2</v>
      </c>
      <c r="U136">
        <f t="shared" si="23"/>
        <v>0.77673832501839823</v>
      </c>
      <c r="V136" t="str">
        <f t="shared" si="24"/>
        <v>Utilities-2007</v>
      </c>
      <c r="W136">
        <f>Regression!B152</f>
        <v>0</v>
      </c>
      <c r="X136">
        <f>Regression!B153</f>
        <v>-1.1219391716408809E-2</v>
      </c>
      <c r="Y136">
        <f>Regression!B154</f>
        <v>-1.3546279228205439E-2</v>
      </c>
      <c r="Z136">
        <f t="shared" si="25"/>
        <v>-1.0377309250054111E-2</v>
      </c>
      <c r="AA136">
        <f t="shared" si="26"/>
        <v>94.310377309249333</v>
      </c>
      <c r="AB136">
        <f t="shared" si="27"/>
        <v>1</v>
      </c>
    </row>
    <row r="137" spans="1:28" x14ac:dyDescent="0.25">
      <c r="A137" t="s">
        <v>22</v>
      </c>
      <c r="B137" t="s">
        <v>71</v>
      </c>
      <c r="C137" t="s">
        <v>83</v>
      </c>
      <c r="D137" t="s">
        <v>92</v>
      </c>
      <c r="E137">
        <v>2005</v>
      </c>
      <c r="F137">
        <v>2008</v>
      </c>
      <c r="G137" t="s">
        <v>109</v>
      </c>
      <c r="H137">
        <v>49183.47</v>
      </c>
      <c r="I137">
        <v>116815.79</v>
      </c>
      <c r="J137">
        <v>6273.03</v>
      </c>
      <c r="K137">
        <v>73467.070000000007</v>
      </c>
      <c r="L137">
        <v>3964.6</v>
      </c>
      <c r="M137">
        <v>4624.08</v>
      </c>
      <c r="N137">
        <f>IF(COUNTIFS($A:$A,$A137,$F:$F,$F137-1)=0,"",SUMIFS($I:$I,$A:$A,$A137,$F:$F,$F137-1))</f>
        <v>113192.09</v>
      </c>
      <c r="O137">
        <f>H137 - SUMIFS($H:$H,$A:$A,$A137,$F:$F,$F137-1)</f>
        <v>3901.239999999998</v>
      </c>
      <c r="P137">
        <f>J137 - SUMIFS($J:$J,$A:$A,$A137,$F:$F,$F137-1)</f>
        <v>82.509999999999309</v>
      </c>
      <c r="Q137">
        <f t="shared" si="19"/>
        <v>-659.48</v>
      </c>
      <c r="R137">
        <f t="shared" si="20"/>
        <v>-5.8262021666001572E-3</v>
      </c>
      <c r="S137">
        <f t="shared" si="21"/>
        <v>8.8345395866442618E-6</v>
      </c>
      <c r="T137">
        <f t="shared" si="22"/>
        <v>3.3736721355706031E-2</v>
      </c>
      <c r="U137">
        <f t="shared" si="23"/>
        <v>0.64904773822976503</v>
      </c>
      <c r="V137" t="str">
        <f t="shared" si="24"/>
        <v>Utilities-2008</v>
      </c>
      <c r="W137">
        <f>Regression!B153</f>
        <v>-1.1219391716408809E-2</v>
      </c>
      <c r="X137">
        <f>Regression!B154</f>
        <v>-1.3546279228205439E-2</v>
      </c>
      <c r="Y137">
        <f>Regression!B155</f>
        <v>-1.1906075026986264E-2</v>
      </c>
      <c r="Z137">
        <f t="shared" si="25"/>
        <v>-8.1847172333481353E-3</v>
      </c>
      <c r="AA137">
        <f t="shared" si="26"/>
        <v>-659.47181528276667</v>
      </c>
      <c r="AB137">
        <f t="shared" si="27"/>
        <v>1</v>
      </c>
    </row>
    <row r="138" spans="1:28" x14ac:dyDescent="0.25">
      <c r="A138" t="s">
        <v>22</v>
      </c>
      <c r="B138" t="s">
        <v>71</v>
      </c>
      <c r="C138" t="s">
        <v>83</v>
      </c>
      <c r="D138" t="s">
        <v>92</v>
      </c>
      <c r="E138">
        <v>2005</v>
      </c>
      <c r="F138">
        <v>2009</v>
      </c>
      <c r="G138" t="s">
        <v>109</v>
      </c>
      <c r="H138">
        <v>51635.41</v>
      </c>
      <c r="I138">
        <v>118516.1</v>
      </c>
      <c r="J138">
        <v>6184.01</v>
      </c>
      <c r="K138">
        <v>79731.89</v>
      </c>
      <c r="L138">
        <v>4092.19</v>
      </c>
      <c r="M138">
        <v>3465.96</v>
      </c>
      <c r="N138">
        <f>IF(COUNTIFS($A:$A,$A138,$F:$F,$F138-1)=0,"",SUMIFS($I:$I,$A:$A,$A138,$F:$F,$F138-1))</f>
        <v>116815.79</v>
      </c>
      <c r="O138">
        <f>H138 - SUMIFS($H:$H,$A:$A,$A138,$F:$F,$F138-1)</f>
        <v>2451.9400000000023</v>
      </c>
      <c r="P138">
        <f>J138 - SUMIFS($J:$J,$A:$A,$A138,$F:$F,$F138-1)</f>
        <v>-89.019999999999527</v>
      </c>
      <c r="Q138">
        <f t="shared" si="19"/>
        <v>626.23</v>
      </c>
      <c r="R138">
        <f t="shared" si="20"/>
        <v>5.3608334969099643E-3</v>
      </c>
      <c r="S138">
        <f t="shared" si="21"/>
        <v>8.5604865575107624E-6</v>
      </c>
      <c r="T138">
        <f t="shared" si="22"/>
        <v>2.1751853923172561E-2</v>
      </c>
      <c r="U138">
        <f t="shared" si="23"/>
        <v>0.68254377254992671</v>
      </c>
      <c r="V138" t="str">
        <f t="shared" si="24"/>
        <v>Utilities-2009</v>
      </c>
      <c r="W138">
        <f>Regression!B154</f>
        <v>-1.3546279228205439E-2</v>
      </c>
      <c r="X138">
        <f>Regression!B155</f>
        <v>-1.1906075026986264E-2</v>
      </c>
      <c r="Y138">
        <f>Regression!B156</f>
        <v>-1.0446982613458668E-2</v>
      </c>
      <c r="Z138">
        <f t="shared" si="25"/>
        <v>-7.3896180922801468E-3</v>
      </c>
      <c r="AA138">
        <f t="shared" si="26"/>
        <v>626.23738961809227</v>
      </c>
      <c r="AB138">
        <f t="shared" si="27"/>
        <v>1</v>
      </c>
    </row>
    <row r="139" spans="1:28" x14ac:dyDescent="0.25">
      <c r="A139" t="s">
        <v>22</v>
      </c>
      <c r="B139" t="s">
        <v>71</v>
      </c>
      <c r="C139" t="s">
        <v>83</v>
      </c>
      <c r="D139" t="s">
        <v>92</v>
      </c>
      <c r="E139">
        <v>2005</v>
      </c>
      <c r="F139">
        <v>2010</v>
      </c>
      <c r="G139" t="s">
        <v>109</v>
      </c>
      <c r="H139">
        <v>49627.43</v>
      </c>
      <c r="I139">
        <v>109557.94</v>
      </c>
      <c r="J139">
        <v>6102.69</v>
      </c>
      <c r="K139">
        <v>77613.33</v>
      </c>
      <c r="L139">
        <v>4533.8100000000004</v>
      </c>
      <c r="M139">
        <v>7028.28</v>
      </c>
      <c r="N139">
        <f>IF(COUNTIFS($A:$A,$A139,$F:$F,$F139-1)=0,"",SUMIFS($I:$I,$A:$A,$A139,$F:$F,$F139-1))</f>
        <v>118516.1</v>
      </c>
      <c r="O139">
        <f>H139 - SUMIFS($H:$H,$A:$A,$A139,$F:$F,$F139-1)</f>
        <v>-2007.9800000000032</v>
      </c>
      <c r="P139">
        <f>J139 - SUMIFS($J:$J,$A:$A,$A139,$F:$F,$F139-1)</f>
        <v>-81.320000000000618</v>
      </c>
      <c r="Q139">
        <f t="shared" si="19"/>
        <v>-2494.4699999999993</v>
      </c>
      <c r="R139">
        <f t="shared" si="20"/>
        <v>-2.1047520125957564E-2</v>
      </c>
      <c r="S139">
        <f t="shared" si="21"/>
        <v>8.437672181247948E-6</v>
      </c>
      <c r="T139">
        <f t="shared" si="22"/>
        <v>-1.6256525484723193E-2</v>
      </c>
      <c r="U139">
        <f t="shared" si="23"/>
        <v>0.65487583543501682</v>
      </c>
      <c r="V139" t="str">
        <f t="shared" si="24"/>
        <v>Utilities-2010</v>
      </c>
      <c r="W139">
        <f>Regression!B155</f>
        <v>-1.1906075026986264E-2</v>
      </c>
      <c r="X139">
        <f>Regression!B156</f>
        <v>-1.0446982613458668E-2</v>
      </c>
      <c r="Y139">
        <f>Regression!B157</f>
        <v>-1.1717326007827655E-2</v>
      </c>
      <c r="Z139">
        <f t="shared" si="25"/>
        <v>-7.5036624789044789E-3</v>
      </c>
      <c r="AA139">
        <f t="shared" si="26"/>
        <v>-2494.4624963375204</v>
      </c>
      <c r="AB139">
        <f t="shared" si="27"/>
        <v>1</v>
      </c>
    </row>
    <row r="140" spans="1:28" x14ac:dyDescent="0.25">
      <c r="A140" t="s">
        <v>22</v>
      </c>
      <c r="B140" t="s">
        <v>71</v>
      </c>
      <c r="C140" t="s">
        <v>83</v>
      </c>
      <c r="D140" t="s">
        <v>92</v>
      </c>
      <c r="E140">
        <v>2005</v>
      </c>
      <c r="F140">
        <v>2011</v>
      </c>
      <c r="G140" t="s">
        <v>109</v>
      </c>
      <c r="H140">
        <v>50195.12</v>
      </c>
      <c r="I140">
        <v>110953.61</v>
      </c>
      <c r="J140">
        <v>6853.87</v>
      </c>
      <c r="K140">
        <v>69932.89</v>
      </c>
      <c r="L140">
        <v>4036.39</v>
      </c>
      <c r="M140">
        <v>1900.42</v>
      </c>
      <c r="N140">
        <f>IF(COUNTIFS($A:$A,$A140,$F:$F,$F140-1)=0,"",SUMIFS($I:$I,$A:$A,$A140,$F:$F,$F140-1))</f>
        <v>109557.94</v>
      </c>
      <c r="O140">
        <f>H140 - SUMIFS($H:$H,$A:$A,$A140,$F:$F,$F140-1)</f>
        <v>567.69000000000233</v>
      </c>
      <c r="P140">
        <f>J140 - SUMIFS($J:$J,$A:$A,$A140,$F:$F,$F140-1)</f>
        <v>751.18000000000029</v>
      </c>
      <c r="Q140">
        <f t="shared" si="19"/>
        <v>2135.9699999999998</v>
      </c>
      <c r="R140">
        <f t="shared" si="20"/>
        <v>1.9496259239631556E-2</v>
      </c>
      <c r="S140">
        <f t="shared" si="21"/>
        <v>9.1275903873329488E-6</v>
      </c>
      <c r="T140">
        <f t="shared" si="22"/>
        <v>-1.6748215601717041E-3</v>
      </c>
      <c r="U140">
        <f t="shared" si="23"/>
        <v>0.63831877452241248</v>
      </c>
      <c r="V140" t="str">
        <f t="shared" si="24"/>
        <v>Utilities-2011</v>
      </c>
      <c r="W140">
        <f>Regression!B156</f>
        <v>-1.0446982613458668E-2</v>
      </c>
      <c r="X140">
        <f>Regression!B157</f>
        <v>-1.1717326007827655E-2</v>
      </c>
      <c r="Y140">
        <f>Regression!B158</f>
        <v>-1.0970706477296178E-2</v>
      </c>
      <c r="Z140">
        <f t="shared" si="25"/>
        <v>-6.9832788397853982E-3</v>
      </c>
      <c r="AA140">
        <f t="shared" si="26"/>
        <v>2135.9769832788397</v>
      </c>
      <c r="AB140">
        <f t="shared" si="27"/>
        <v>1</v>
      </c>
    </row>
    <row r="141" spans="1:28" x14ac:dyDescent="0.25">
      <c r="A141" t="s">
        <v>22</v>
      </c>
      <c r="B141" t="s">
        <v>71</v>
      </c>
      <c r="C141" t="s">
        <v>83</v>
      </c>
      <c r="D141" t="s">
        <v>92</v>
      </c>
      <c r="E141">
        <v>2005</v>
      </c>
      <c r="F141">
        <v>2012</v>
      </c>
      <c r="G141" t="s">
        <v>109</v>
      </c>
      <c r="H141">
        <v>51729.43</v>
      </c>
      <c r="I141">
        <v>122974.83</v>
      </c>
      <c r="J141">
        <v>5251.42</v>
      </c>
      <c r="K141">
        <v>99741.15</v>
      </c>
      <c r="L141">
        <v>5039.2</v>
      </c>
      <c r="M141">
        <v>5621.12</v>
      </c>
      <c r="N141">
        <f>IF(COUNTIFS($A:$A,$A141,$F:$F,$F141-1)=0,"",SUMIFS($I:$I,$A:$A,$A141,$F:$F,$F141-1))</f>
        <v>110953.61</v>
      </c>
      <c r="O141">
        <f>H141 - SUMIFS($H:$H,$A:$A,$A141,$F:$F,$F141-1)</f>
        <v>1534.3099999999977</v>
      </c>
      <c r="P141">
        <f>J141 - SUMIFS($J:$J,$A:$A,$A141,$F:$F,$F141-1)</f>
        <v>-1602.4499999999998</v>
      </c>
      <c r="Q141">
        <f t="shared" si="19"/>
        <v>-581.92000000000007</v>
      </c>
      <c r="R141">
        <f t="shared" si="20"/>
        <v>-5.2447144351589828E-3</v>
      </c>
      <c r="S141">
        <f t="shared" si="21"/>
        <v>9.0127756996820567E-6</v>
      </c>
      <c r="T141">
        <f t="shared" si="22"/>
        <v>2.8270914303734664E-2</v>
      </c>
      <c r="U141">
        <f t="shared" si="23"/>
        <v>0.89894461297834283</v>
      </c>
      <c r="V141" t="str">
        <f t="shared" si="24"/>
        <v>Utilities-2012</v>
      </c>
      <c r="W141">
        <f>Regression!B157</f>
        <v>-1.1717326007827655E-2</v>
      </c>
      <c r="X141">
        <f>Regression!B158</f>
        <v>-1.0970706477296178E-2</v>
      </c>
      <c r="Y141">
        <f>Regression!B159</f>
        <v>0</v>
      </c>
      <c r="Z141">
        <f t="shared" si="25"/>
        <v>-3.1025750830217567E-4</v>
      </c>
      <c r="AA141">
        <f t="shared" si="26"/>
        <v>-581.91968974249176</v>
      </c>
      <c r="AB141">
        <f t="shared" si="27"/>
        <v>1</v>
      </c>
    </row>
    <row r="142" spans="1:28" x14ac:dyDescent="0.25">
      <c r="A142" t="s">
        <v>23</v>
      </c>
      <c r="B142" t="s">
        <v>72</v>
      </c>
      <c r="C142" t="s">
        <v>83</v>
      </c>
      <c r="D142" t="s">
        <v>93</v>
      </c>
      <c r="E142">
        <v>2005</v>
      </c>
      <c r="F142">
        <v>1998</v>
      </c>
      <c r="G142" t="s">
        <v>108</v>
      </c>
      <c r="H142">
        <v>27362.44</v>
      </c>
      <c r="I142">
        <v>40444.800000000003</v>
      </c>
      <c r="J142">
        <v>5309.59</v>
      </c>
      <c r="K142">
        <v>12124.61</v>
      </c>
      <c r="L142">
        <v>2433.87</v>
      </c>
      <c r="M142">
        <v>5254.46</v>
      </c>
      <c r="N142" t="str">
        <f>IF(COUNTIFS($A:$A,$A142,$F:$F,$F142-1)=0,"",SUMIFS($I:$I,$A:$A,$A142,$F:$F,$F142-1))</f>
        <v/>
      </c>
      <c r="O142">
        <f>H142 - SUMIFS($H:$H,$A:$A,$A142,$F:$F,$F142-1)</f>
        <v>27362.44</v>
      </c>
      <c r="P142">
        <f>J142 - SUMIFS($J:$J,$A:$A,$A142,$F:$F,$F142-1)</f>
        <v>5309.59</v>
      </c>
      <c r="Q142">
        <f t="shared" si="19"/>
        <v>-2820.59</v>
      </c>
      <c r="R142">
        <f t="shared" si="20"/>
        <v>0</v>
      </c>
      <c r="S142">
        <f t="shared" si="21"/>
        <v>0</v>
      </c>
      <c r="T142">
        <f t="shared" si="22"/>
        <v>0</v>
      </c>
      <c r="U142">
        <f t="shared" si="23"/>
        <v>0</v>
      </c>
      <c r="V142" t="str">
        <f t="shared" si="24"/>
        <v>Telecom Equipment-1998</v>
      </c>
      <c r="W142">
        <f>Regression!B158</f>
        <v>-1.0970706477296178E-2</v>
      </c>
      <c r="X142">
        <f>Regression!B159</f>
        <v>0</v>
      </c>
      <c r="Y142">
        <f>Regression!B160</f>
        <v>-1.2002165279764252E-2</v>
      </c>
      <c r="Z142">
        <f t="shared" si="25"/>
        <v>0</v>
      </c>
      <c r="AA142">
        <f t="shared" si="26"/>
        <v>-2820.59</v>
      </c>
      <c r="AB142">
        <f t="shared" si="27"/>
        <v>0</v>
      </c>
    </row>
    <row r="143" spans="1:28" x14ac:dyDescent="0.25">
      <c r="A143" t="s">
        <v>23</v>
      </c>
      <c r="B143" t="s">
        <v>72</v>
      </c>
      <c r="C143" t="s">
        <v>83</v>
      </c>
      <c r="D143" t="s">
        <v>93</v>
      </c>
      <c r="E143">
        <v>2005</v>
      </c>
      <c r="F143">
        <v>1999</v>
      </c>
      <c r="G143" t="s">
        <v>108</v>
      </c>
      <c r="H143">
        <v>29101.02</v>
      </c>
      <c r="I143">
        <v>42010.7</v>
      </c>
      <c r="J143">
        <v>6407.86</v>
      </c>
      <c r="K143">
        <v>12843.73</v>
      </c>
      <c r="L143">
        <v>2663.59</v>
      </c>
      <c r="M143">
        <v>3349.37</v>
      </c>
      <c r="N143">
        <f>IF(COUNTIFS($A:$A,$A143,$F:$F,$F143-1)=0,"",SUMIFS($I:$I,$A:$A,$A143,$F:$F,$F143-1))</f>
        <v>40444.800000000003</v>
      </c>
      <c r="O143">
        <f>H143 - SUMIFS($H:$H,$A:$A,$A143,$F:$F,$F143-1)</f>
        <v>1738.5800000000017</v>
      </c>
      <c r="P143">
        <f>J143 - SUMIFS($J:$J,$A:$A,$A143,$F:$F,$F143-1)</f>
        <v>1098.2699999999995</v>
      </c>
      <c r="Q143">
        <f t="shared" si="19"/>
        <v>-685.77999999999975</v>
      </c>
      <c r="R143">
        <f t="shared" si="20"/>
        <v>-1.6955949837803616E-2</v>
      </c>
      <c r="S143">
        <f t="shared" si="21"/>
        <v>2.4725057362133077E-5</v>
      </c>
      <c r="T143">
        <f t="shared" si="22"/>
        <v>1.5831701479547485E-2</v>
      </c>
      <c r="U143">
        <f t="shared" si="23"/>
        <v>0.31756196099374945</v>
      </c>
      <c r="V143" t="str">
        <f t="shared" si="24"/>
        <v>Telecom Equipment-1999</v>
      </c>
      <c r="W143">
        <f>Regression!B159</f>
        <v>0</v>
      </c>
      <c r="X143">
        <f>Regression!B160</f>
        <v>-1.2002165279764252E-2</v>
      </c>
      <c r="Y143">
        <f>Regression!B161</f>
        <v>-1.1136323378631997E-2</v>
      </c>
      <c r="Z143">
        <f t="shared" si="25"/>
        <v>-3.7264873881963315E-3</v>
      </c>
      <c r="AA143">
        <f t="shared" si="26"/>
        <v>-685.77627351261151</v>
      </c>
      <c r="AB143">
        <f t="shared" si="27"/>
        <v>0</v>
      </c>
    </row>
    <row r="144" spans="1:28" x14ac:dyDescent="0.25">
      <c r="A144" t="s">
        <v>23</v>
      </c>
      <c r="B144" t="s">
        <v>72</v>
      </c>
      <c r="C144" t="s">
        <v>83</v>
      </c>
      <c r="D144" t="s">
        <v>93</v>
      </c>
      <c r="E144">
        <v>2005</v>
      </c>
      <c r="F144">
        <v>2000</v>
      </c>
      <c r="G144" t="s">
        <v>108</v>
      </c>
      <c r="H144">
        <v>30041.43</v>
      </c>
      <c r="I144">
        <v>49282.879999999997</v>
      </c>
      <c r="J144">
        <v>7655.79</v>
      </c>
      <c r="K144">
        <v>13305.39</v>
      </c>
      <c r="L144">
        <v>3223.26</v>
      </c>
      <c r="M144">
        <v>4336.01</v>
      </c>
      <c r="N144">
        <f>IF(COUNTIFS($A:$A,$A144,$F:$F,$F144-1)=0,"",SUMIFS($I:$I,$A:$A,$A144,$F:$F,$F144-1))</f>
        <v>42010.7</v>
      </c>
      <c r="O144">
        <f>H144 - SUMIFS($H:$H,$A:$A,$A144,$F:$F,$F144-1)</f>
        <v>940.40999999999985</v>
      </c>
      <c r="P144">
        <f>J144 - SUMIFS($J:$J,$A:$A,$A144,$F:$F,$F144-1)</f>
        <v>1247.9300000000003</v>
      </c>
      <c r="Q144">
        <f t="shared" si="19"/>
        <v>-1112.75</v>
      </c>
      <c r="R144">
        <f t="shared" si="20"/>
        <v>-2.6487299664133188E-2</v>
      </c>
      <c r="S144">
        <f t="shared" si="21"/>
        <v>2.3803459594817511E-5</v>
      </c>
      <c r="T144">
        <f t="shared" si="22"/>
        <v>-7.3200398945982917E-3</v>
      </c>
      <c r="U144">
        <f t="shared" si="23"/>
        <v>0.31671431325828897</v>
      </c>
      <c r="V144" t="str">
        <f t="shared" si="24"/>
        <v>Telecom Equipment-2000</v>
      </c>
      <c r="W144">
        <f>Regression!B160</f>
        <v>-1.2002165279764252E-2</v>
      </c>
      <c r="X144">
        <f>Regression!B161</f>
        <v>-1.1136323378631997E-2</v>
      </c>
      <c r="Y144">
        <f>Regression!B162</f>
        <v>-1.1348478842120426E-2</v>
      </c>
      <c r="Z144">
        <f t="shared" si="25"/>
        <v>-3.5129930446539466E-3</v>
      </c>
      <c r="AA144">
        <f t="shared" si="26"/>
        <v>-1112.7464870069552</v>
      </c>
      <c r="AB144">
        <f t="shared" si="27"/>
        <v>0</v>
      </c>
    </row>
    <row r="145" spans="1:28" x14ac:dyDescent="0.25">
      <c r="A145" t="s">
        <v>23</v>
      </c>
      <c r="B145" t="s">
        <v>72</v>
      </c>
      <c r="C145" t="s">
        <v>83</v>
      </c>
      <c r="D145" t="s">
        <v>93</v>
      </c>
      <c r="E145">
        <v>2005</v>
      </c>
      <c r="F145">
        <v>2001</v>
      </c>
      <c r="G145" t="s">
        <v>108</v>
      </c>
      <c r="H145">
        <v>32130.66</v>
      </c>
      <c r="I145">
        <v>46156.44</v>
      </c>
      <c r="J145">
        <v>6914.46</v>
      </c>
      <c r="K145">
        <v>13988.68</v>
      </c>
      <c r="L145">
        <v>2746.55</v>
      </c>
      <c r="M145">
        <v>1989.67</v>
      </c>
      <c r="N145">
        <f>IF(COUNTIFS($A:$A,$A145,$F:$F,$F145-1)=0,"",SUMIFS($I:$I,$A:$A,$A145,$F:$F,$F145-1))</f>
        <v>49282.879999999997</v>
      </c>
      <c r="O145">
        <f>H145 - SUMIFS($H:$H,$A:$A,$A145,$F:$F,$F145-1)</f>
        <v>2089.2299999999996</v>
      </c>
      <c r="P145">
        <f>J145 - SUMIFS($J:$J,$A:$A,$A145,$F:$F,$F145-1)</f>
        <v>-741.32999999999993</v>
      </c>
      <c r="Q145">
        <f t="shared" si="19"/>
        <v>756.88000000000011</v>
      </c>
      <c r="R145">
        <f t="shared" si="20"/>
        <v>1.5357868695985303E-2</v>
      </c>
      <c r="S145">
        <f t="shared" si="21"/>
        <v>2.0291021953262473E-5</v>
      </c>
      <c r="T145">
        <f t="shared" si="22"/>
        <v>5.7434955100026615E-2</v>
      </c>
      <c r="U145">
        <f t="shared" si="23"/>
        <v>0.28384461297716368</v>
      </c>
      <c r="V145" t="str">
        <f t="shared" si="24"/>
        <v>Telecom Equipment-2001</v>
      </c>
      <c r="W145">
        <f>Regression!B161</f>
        <v>-1.1136323378631997E-2</v>
      </c>
      <c r="X145">
        <f>Regression!B162</f>
        <v>-1.1348478842120426E-2</v>
      </c>
      <c r="Y145">
        <f>Regression!B163</f>
        <v>-1.0055210879502202E-2</v>
      </c>
      <c r="Z145">
        <f t="shared" si="25"/>
        <v>-3.5061427806290114E-3</v>
      </c>
      <c r="AA145">
        <f t="shared" si="26"/>
        <v>756.88350614278079</v>
      </c>
      <c r="AB145">
        <f t="shared" si="27"/>
        <v>0</v>
      </c>
    </row>
    <row r="146" spans="1:28" x14ac:dyDescent="0.25">
      <c r="A146" t="s">
        <v>23</v>
      </c>
      <c r="B146" t="s">
        <v>72</v>
      </c>
      <c r="C146" t="s">
        <v>83</v>
      </c>
      <c r="D146" t="s">
        <v>93</v>
      </c>
      <c r="E146">
        <v>2005</v>
      </c>
      <c r="F146">
        <v>2002</v>
      </c>
      <c r="G146" t="s">
        <v>108</v>
      </c>
      <c r="H146">
        <v>34301.75</v>
      </c>
      <c r="I146">
        <v>56758.74</v>
      </c>
      <c r="J146">
        <v>7047.18</v>
      </c>
      <c r="K146">
        <v>15923.24</v>
      </c>
      <c r="L146">
        <v>3741.12</v>
      </c>
      <c r="M146">
        <v>4550.95</v>
      </c>
      <c r="N146">
        <f>IF(COUNTIFS($A:$A,$A146,$F:$F,$F146-1)=0,"",SUMIFS($I:$I,$A:$A,$A146,$F:$F,$F146-1))</f>
        <v>46156.44</v>
      </c>
      <c r="O146">
        <f>H146 - SUMIFS($H:$H,$A:$A,$A146,$F:$F,$F146-1)</f>
        <v>2171.09</v>
      </c>
      <c r="P146">
        <f>J146 - SUMIFS($J:$J,$A:$A,$A146,$F:$F,$F146-1)</f>
        <v>132.72000000000025</v>
      </c>
      <c r="Q146">
        <f t="shared" si="19"/>
        <v>-809.82999999999993</v>
      </c>
      <c r="R146">
        <f t="shared" si="20"/>
        <v>-1.7545330619085871E-2</v>
      </c>
      <c r="S146">
        <f t="shared" si="21"/>
        <v>2.1665449068429019E-5</v>
      </c>
      <c r="T146">
        <f t="shared" si="22"/>
        <v>4.4162201417613657E-2</v>
      </c>
      <c r="U146">
        <f t="shared" si="23"/>
        <v>0.34498414522437171</v>
      </c>
      <c r="V146" t="str">
        <f t="shared" si="24"/>
        <v>Telecom Equipment-2002</v>
      </c>
      <c r="W146">
        <f>Regression!B162</f>
        <v>-1.1348478842120426E-2</v>
      </c>
      <c r="X146">
        <f>Regression!B163</f>
        <v>-1.0055210879502202E-2</v>
      </c>
      <c r="Y146">
        <f>Regression!B164</f>
        <v>-1.0185335895237593E-2</v>
      </c>
      <c r="Z146">
        <f t="shared" si="25"/>
        <v>-3.9580855156891659E-3</v>
      </c>
      <c r="AA146">
        <f t="shared" si="26"/>
        <v>-809.82604191448422</v>
      </c>
      <c r="AB146">
        <f t="shared" si="27"/>
        <v>0</v>
      </c>
    </row>
    <row r="147" spans="1:28" x14ac:dyDescent="0.25">
      <c r="A147" t="s">
        <v>23</v>
      </c>
      <c r="B147" t="s">
        <v>72</v>
      </c>
      <c r="C147" t="s">
        <v>83</v>
      </c>
      <c r="D147" t="s">
        <v>93</v>
      </c>
      <c r="E147">
        <v>2005</v>
      </c>
      <c r="F147">
        <v>2003</v>
      </c>
      <c r="G147" t="s">
        <v>108</v>
      </c>
      <c r="H147">
        <v>34973.51</v>
      </c>
      <c r="I147">
        <v>53583.72</v>
      </c>
      <c r="J147">
        <v>7893.37</v>
      </c>
      <c r="K147">
        <v>16186.59</v>
      </c>
      <c r="L147">
        <v>3708.23</v>
      </c>
      <c r="M147">
        <v>5647.48</v>
      </c>
      <c r="N147">
        <f>IF(COUNTIFS($A:$A,$A147,$F:$F,$F147-1)=0,"",SUMIFS($I:$I,$A:$A,$A147,$F:$F,$F147-1))</f>
        <v>56758.74</v>
      </c>
      <c r="O147">
        <f>H147 - SUMIFS($H:$H,$A:$A,$A147,$F:$F,$F147-1)</f>
        <v>671.76000000000204</v>
      </c>
      <c r="P147">
        <f>J147 - SUMIFS($J:$J,$A:$A,$A147,$F:$F,$F147-1)</f>
        <v>846.1899999999996</v>
      </c>
      <c r="Q147">
        <f t="shared" si="19"/>
        <v>-1939.2499999999995</v>
      </c>
      <c r="R147">
        <f t="shared" si="20"/>
        <v>-3.4166544218564396E-2</v>
      </c>
      <c r="S147">
        <f t="shared" si="21"/>
        <v>1.7618431980695836E-5</v>
      </c>
      <c r="T147">
        <f t="shared" si="22"/>
        <v>-3.0731830903927321E-3</v>
      </c>
      <c r="U147">
        <f t="shared" si="23"/>
        <v>0.28518233491441142</v>
      </c>
      <c r="V147" t="str">
        <f t="shared" si="24"/>
        <v>Telecom Equipment-2003</v>
      </c>
      <c r="W147">
        <f>Regression!B163</f>
        <v>-1.0055210879502202E-2</v>
      </c>
      <c r="X147">
        <f>Regression!B164</f>
        <v>-1.0185335895237593E-2</v>
      </c>
      <c r="Y147">
        <f>Regression!B165</f>
        <v>-1.4786214053161046E-2</v>
      </c>
      <c r="Z147">
        <f t="shared" si="25"/>
        <v>-4.1856428032304681E-3</v>
      </c>
      <c r="AA147">
        <f t="shared" si="26"/>
        <v>-1939.2458143571964</v>
      </c>
      <c r="AB147">
        <f t="shared" si="27"/>
        <v>0</v>
      </c>
    </row>
    <row r="148" spans="1:28" x14ac:dyDescent="0.25">
      <c r="A148" t="s">
        <v>23</v>
      </c>
      <c r="B148" t="s">
        <v>72</v>
      </c>
      <c r="C148" t="s">
        <v>83</v>
      </c>
      <c r="D148" t="s">
        <v>93</v>
      </c>
      <c r="E148">
        <v>2005</v>
      </c>
      <c r="F148">
        <v>2004</v>
      </c>
      <c r="G148" t="s">
        <v>108</v>
      </c>
      <c r="H148">
        <v>37226.239999999998</v>
      </c>
      <c r="I148">
        <v>56382.07</v>
      </c>
      <c r="J148">
        <v>8259.65</v>
      </c>
      <c r="K148">
        <v>16214.47</v>
      </c>
      <c r="L148">
        <v>3201.91</v>
      </c>
      <c r="M148">
        <v>5047.51</v>
      </c>
      <c r="N148">
        <f>IF(COUNTIFS($A:$A,$A148,$F:$F,$F148-1)=0,"",SUMIFS($I:$I,$A:$A,$A148,$F:$F,$F148-1))</f>
        <v>53583.72</v>
      </c>
      <c r="O148">
        <f>H148 - SUMIFS($H:$H,$A:$A,$A148,$F:$F,$F148-1)</f>
        <v>2252.7299999999959</v>
      </c>
      <c r="P148">
        <f>J148 - SUMIFS($J:$J,$A:$A,$A148,$F:$F,$F148-1)</f>
        <v>366.27999999999975</v>
      </c>
      <c r="Q148">
        <f t="shared" si="19"/>
        <v>-1845.6000000000004</v>
      </c>
      <c r="R148">
        <f t="shared" si="20"/>
        <v>-3.4443297329860643E-2</v>
      </c>
      <c r="S148">
        <f t="shared" si="21"/>
        <v>1.8662384769105244E-5</v>
      </c>
      <c r="T148">
        <f t="shared" si="22"/>
        <v>3.5205655747678512E-2</v>
      </c>
      <c r="U148">
        <f t="shared" si="23"/>
        <v>0.30260067796711387</v>
      </c>
      <c r="V148" t="str">
        <f t="shared" si="24"/>
        <v>Telecom Equipment-2004</v>
      </c>
      <c r="W148">
        <f>Regression!B164</f>
        <v>-1.0185335895237593E-2</v>
      </c>
      <c r="X148">
        <f>Regression!B165</f>
        <v>-1.4786214053161046E-2</v>
      </c>
      <c r="Y148">
        <f>Regression!B166</f>
        <v>0</v>
      </c>
      <c r="Z148">
        <f t="shared" si="25"/>
        <v>-5.2074844442455339E-4</v>
      </c>
      <c r="AA148">
        <f t="shared" si="26"/>
        <v>-1845.599479251556</v>
      </c>
      <c r="AB148">
        <f t="shared" si="27"/>
        <v>0</v>
      </c>
    </row>
    <row r="149" spans="1:28" x14ac:dyDescent="0.25">
      <c r="A149" t="s">
        <v>23</v>
      </c>
      <c r="B149" t="s">
        <v>72</v>
      </c>
      <c r="C149" t="s">
        <v>83</v>
      </c>
      <c r="D149" t="s">
        <v>93</v>
      </c>
      <c r="E149">
        <v>2005</v>
      </c>
      <c r="F149">
        <v>2006</v>
      </c>
      <c r="G149" t="s">
        <v>109</v>
      </c>
      <c r="H149">
        <v>38632.879999999997</v>
      </c>
      <c r="I149">
        <v>61765.61</v>
      </c>
      <c r="J149">
        <v>8780.65</v>
      </c>
      <c r="K149">
        <v>14358.68</v>
      </c>
      <c r="L149">
        <v>3159.95</v>
      </c>
      <c r="M149">
        <v>3859.29</v>
      </c>
      <c r="N149" t="str">
        <f>IF(COUNTIFS($A:$A,$A149,$F:$F,$F149-1)=0,"",SUMIFS($I:$I,$A:$A,$A149,$F:$F,$F149-1))</f>
        <v/>
      </c>
      <c r="O149">
        <f>H149 - SUMIFS($H:$H,$A:$A,$A149,$F:$F,$F149-1)</f>
        <v>38632.879999999997</v>
      </c>
      <c r="P149">
        <f>J149 - SUMIFS($J:$J,$A:$A,$A149,$F:$F,$F149-1)</f>
        <v>8780.65</v>
      </c>
      <c r="Q149">
        <f t="shared" si="19"/>
        <v>-699.34000000000015</v>
      </c>
      <c r="R149">
        <f t="shared" si="20"/>
        <v>0</v>
      </c>
      <c r="S149">
        <f t="shared" si="21"/>
        <v>0</v>
      </c>
      <c r="T149">
        <f t="shared" si="22"/>
        <v>0</v>
      </c>
      <c r="U149">
        <f t="shared" si="23"/>
        <v>0</v>
      </c>
      <c r="V149" t="str">
        <f t="shared" si="24"/>
        <v>Telecom Equipment-2006</v>
      </c>
      <c r="W149">
        <f>Regression!B165</f>
        <v>-1.4786214053161046E-2</v>
      </c>
      <c r="X149">
        <f>Regression!B166</f>
        <v>0</v>
      </c>
      <c r="Y149">
        <f>Regression!B167</f>
        <v>-6.8015393327344516E-3</v>
      </c>
      <c r="Z149">
        <f t="shared" si="25"/>
        <v>0</v>
      </c>
      <c r="AA149">
        <f t="shared" si="26"/>
        <v>-699.34000000000015</v>
      </c>
      <c r="AB149">
        <f t="shared" si="27"/>
        <v>1</v>
      </c>
    </row>
    <row r="150" spans="1:28" x14ac:dyDescent="0.25">
      <c r="A150" t="s">
        <v>23</v>
      </c>
      <c r="B150" t="s">
        <v>72</v>
      </c>
      <c r="C150" t="s">
        <v>83</v>
      </c>
      <c r="D150" t="s">
        <v>93</v>
      </c>
      <c r="E150">
        <v>2005</v>
      </c>
      <c r="F150">
        <v>2007</v>
      </c>
      <c r="G150" t="s">
        <v>109</v>
      </c>
      <c r="H150">
        <v>39466.32</v>
      </c>
      <c r="I150">
        <v>61687.7</v>
      </c>
      <c r="J150">
        <v>9573.5400000000009</v>
      </c>
      <c r="K150">
        <v>16942.400000000001</v>
      </c>
      <c r="L150">
        <v>3356.53</v>
      </c>
      <c r="M150">
        <v>2468.56</v>
      </c>
      <c r="N150">
        <f>IF(COUNTIFS($A:$A,$A150,$F:$F,$F150-1)=0,"",SUMIFS($I:$I,$A:$A,$A150,$F:$F,$F150-1))</f>
        <v>61765.61</v>
      </c>
      <c r="O150">
        <f>H150 - SUMIFS($H:$H,$A:$A,$A150,$F:$F,$F150-1)</f>
        <v>833.44000000000233</v>
      </c>
      <c r="P150">
        <f>J150 - SUMIFS($J:$J,$A:$A,$A150,$F:$F,$F150-1)</f>
        <v>792.89000000000124</v>
      </c>
      <c r="Q150">
        <f t="shared" si="19"/>
        <v>887.97000000000025</v>
      </c>
      <c r="R150">
        <f t="shared" si="20"/>
        <v>1.437644669906118E-2</v>
      </c>
      <c r="S150">
        <f t="shared" si="21"/>
        <v>1.6190239196212908E-5</v>
      </c>
      <c r="T150">
        <f t="shared" si="22"/>
        <v>6.5651419940645106E-4</v>
      </c>
      <c r="U150">
        <f t="shared" si="23"/>
        <v>0.27430150855791763</v>
      </c>
      <c r="V150" t="str">
        <f t="shared" si="24"/>
        <v>Telecom Equipment-2007</v>
      </c>
      <c r="W150">
        <f>Regression!B166</f>
        <v>0</v>
      </c>
      <c r="X150">
        <f>Regression!B167</f>
        <v>-6.8015393327344516E-3</v>
      </c>
      <c r="Y150">
        <f>Regression!B168</f>
        <v>-6.1979962910547332E-3</v>
      </c>
      <c r="Z150">
        <f t="shared" si="25"/>
        <v>-1.7045850398224533E-3</v>
      </c>
      <c r="AA150">
        <f t="shared" si="26"/>
        <v>887.97170458504013</v>
      </c>
      <c r="AB150">
        <f t="shared" si="27"/>
        <v>1</v>
      </c>
    </row>
    <row r="151" spans="1:28" x14ac:dyDescent="0.25">
      <c r="A151" t="s">
        <v>23</v>
      </c>
      <c r="B151" t="s">
        <v>72</v>
      </c>
      <c r="C151" t="s">
        <v>83</v>
      </c>
      <c r="D151" t="s">
        <v>93</v>
      </c>
      <c r="E151">
        <v>2005</v>
      </c>
      <c r="F151">
        <v>2008</v>
      </c>
      <c r="G151" t="s">
        <v>109</v>
      </c>
      <c r="H151">
        <v>43722.11</v>
      </c>
      <c r="I151">
        <v>69574.42</v>
      </c>
      <c r="J151">
        <v>11585.93</v>
      </c>
      <c r="K151">
        <v>21036.67</v>
      </c>
      <c r="L151">
        <v>3680.23</v>
      </c>
      <c r="M151">
        <v>4165.09</v>
      </c>
      <c r="N151">
        <f>IF(COUNTIFS($A:$A,$A151,$F:$F,$F151-1)=0,"",SUMIFS($I:$I,$A:$A,$A151,$F:$F,$F151-1))</f>
        <v>61687.7</v>
      </c>
      <c r="O151">
        <f>H151 - SUMIFS($H:$H,$A:$A,$A151,$F:$F,$F151-1)</f>
        <v>4255.7900000000009</v>
      </c>
      <c r="P151">
        <f>J151 - SUMIFS($J:$J,$A:$A,$A151,$F:$F,$F151-1)</f>
        <v>2012.3899999999994</v>
      </c>
      <c r="Q151">
        <f t="shared" si="19"/>
        <v>-484.86000000000013</v>
      </c>
      <c r="R151">
        <f t="shared" si="20"/>
        <v>-7.8599137267234814E-3</v>
      </c>
      <c r="S151">
        <f t="shared" si="21"/>
        <v>1.6210687057549561E-5</v>
      </c>
      <c r="T151">
        <f t="shared" si="22"/>
        <v>3.636705534490671E-2</v>
      </c>
      <c r="U151">
        <f t="shared" si="23"/>
        <v>0.34101887410294107</v>
      </c>
      <c r="V151" t="str">
        <f t="shared" si="24"/>
        <v>Telecom Equipment-2008</v>
      </c>
      <c r="W151">
        <f>Regression!B167</f>
        <v>-6.8015393327344516E-3</v>
      </c>
      <c r="X151">
        <f>Regression!B168</f>
        <v>-6.1979962910547332E-3</v>
      </c>
      <c r="Y151">
        <f>Regression!B169</f>
        <v>-6.9470408204966765E-3</v>
      </c>
      <c r="Z151">
        <f t="shared" si="25"/>
        <v>-2.594585170722895E-3</v>
      </c>
      <c r="AA151">
        <f t="shared" si="26"/>
        <v>-484.85740541482943</v>
      </c>
      <c r="AB151">
        <f t="shared" si="27"/>
        <v>1</v>
      </c>
    </row>
    <row r="152" spans="1:28" x14ac:dyDescent="0.25">
      <c r="A152" t="s">
        <v>23</v>
      </c>
      <c r="B152" t="s">
        <v>72</v>
      </c>
      <c r="C152" t="s">
        <v>83</v>
      </c>
      <c r="D152" t="s">
        <v>93</v>
      </c>
      <c r="E152">
        <v>2005</v>
      </c>
      <c r="F152">
        <v>2009</v>
      </c>
      <c r="G152" t="s">
        <v>109</v>
      </c>
      <c r="H152">
        <v>45162.84</v>
      </c>
      <c r="I152">
        <v>63750.6</v>
      </c>
      <c r="J152">
        <v>11621.15</v>
      </c>
      <c r="K152">
        <v>17186.689999999999</v>
      </c>
      <c r="L152">
        <v>4187.3</v>
      </c>
      <c r="M152">
        <v>4373.87</v>
      </c>
      <c r="N152">
        <f>IF(COUNTIFS($A:$A,$A152,$F:$F,$F152-1)=0,"",SUMIFS($I:$I,$A:$A,$A152,$F:$F,$F152-1))</f>
        <v>69574.42</v>
      </c>
      <c r="O152">
        <f>H152 - SUMIFS($H:$H,$A:$A,$A152,$F:$F,$F152-1)</f>
        <v>1440.7299999999959</v>
      </c>
      <c r="P152">
        <f>J152 - SUMIFS($J:$J,$A:$A,$A152,$F:$F,$F152-1)</f>
        <v>35.219999999999345</v>
      </c>
      <c r="Q152">
        <f t="shared" si="19"/>
        <v>-186.56999999999971</v>
      </c>
      <c r="R152">
        <f t="shared" si="20"/>
        <v>-2.6815890092939288E-3</v>
      </c>
      <c r="S152">
        <f t="shared" si="21"/>
        <v>1.4373098618716478E-5</v>
      </c>
      <c r="T152">
        <f t="shared" si="22"/>
        <v>2.0201533839592146E-2</v>
      </c>
      <c r="U152">
        <f t="shared" si="23"/>
        <v>0.24702599029930827</v>
      </c>
      <c r="V152" t="str">
        <f t="shared" si="24"/>
        <v>Telecom Equipment-2009</v>
      </c>
      <c r="W152">
        <f>Regression!B168</f>
        <v>-6.1979962910547332E-3</v>
      </c>
      <c r="X152">
        <f>Regression!B169</f>
        <v>-6.9470408204966765E-3</v>
      </c>
      <c r="Y152">
        <f>Regression!B170</f>
        <v>-7.6565636291332957E-3</v>
      </c>
      <c r="Z152">
        <f t="shared" si="25"/>
        <v>-2.0318001774085395E-3</v>
      </c>
      <c r="AA152">
        <f t="shared" si="26"/>
        <v>-186.5679681998223</v>
      </c>
      <c r="AB152">
        <f t="shared" si="27"/>
        <v>1</v>
      </c>
    </row>
    <row r="153" spans="1:28" x14ac:dyDescent="0.25">
      <c r="A153" t="s">
        <v>23</v>
      </c>
      <c r="B153" t="s">
        <v>72</v>
      </c>
      <c r="C153" t="s">
        <v>83</v>
      </c>
      <c r="D153" t="s">
        <v>93</v>
      </c>
      <c r="E153">
        <v>2005</v>
      </c>
      <c r="F153">
        <v>2010</v>
      </c>
      <c r="G153" t="s">
        <v>109</v>
      </c>
      <c r="H153">
        <v>48463.72</v>
      </c>
      <c r="I153">
        <v>75862.559999999998</v>
      </c>
      <c r="J153">
        <v>9646.34</v>
      </c>
      <c r="K153">
        <v>21456.28</v>
      </c>
      <c r="L153">
        <v>5630.3</v>
      </c>
      <c r="M153">
        <v>4644.7299999999996</v>
      </c>
      <c r="N153">
        <f>IF(COUNTIFS($A:$A,$A153,$F:$F,$F153-1)=0,"",SUMIFS($I:$I,$A:$A,$A153,$F:$F,$F153-1))</f>
        <v>63750.6</v>
      </c>
      <c r="O153">
        <f>H153 - SUMIFS($H:$H,$A:$A,$A153,$F:$F,$F153-1)</f>
        <v>3300.8800000000047</v>
      </c>
      <c r="P153">
        <f>J153 - SUMIFS($J:$J,$A:$A,$A153,$F:$F,$F153-1)</f>
        <v>-1974.8099999999995</v>
      </c>
      <c r="Q153">
        <f t="shared" si="19"/>
        <v>985.57000000000062</v>
      </c>
      <c r="R153">
        <f t="shared" si="20"/>
        <v>1.5459776064852732E-2</v>
      </c>
      <c r="S153">
        <f t="shared" si="21"/>
        <v>1.5686126875668621E-5</v>
      </c>
      <c r="T153">
        <f t="shared" si="22"/>
        <v>8.275514269669626E-2</v>
      </c>
      <c r="U153">
        <f t="shared" si="23"/>
        <v>0.33656593035987109</v>
      </c>
      <c r="V153" t="str">
        <f t="shared" si="24"/>
        <v>Telecom Equipment-2010</v>
      </c>
      <c r="W153">
        <f>Regression!B169</f>
        <v>-6.9470408204966765E-3</v>
      </c>
      <c r="X153">
        <f>Regression!B170</f>
        <v>-7.6565636291332957E-3</v>
      </c>
      <c r="Y153">
        <f>Regression!B171</f>
        <v>-5.405452713441625E-3</v>
      </c>
      <c r="Z153">
        <f t="shared" si="25"/>
        <v>-2.4530202093747512E-3</v>
      </c>
      <c r="AA153">
        <f t="shared" si="26"/>
        <v>985.57245302020999</v>
      </c>
      <c r="AB153">
        <f t="shared" si="27"/>
        <v>1</v>
      </c>
    </row>
    <row r="154" spans="1:28" x14ac:dyDescent="0.25">
      <c r="A154" t="s">
        <v>23</v>
      </c>
      <c r="B154" t="s">
        <v>72</v>
      </c>
      <c r="C154" t="s">
        <v>83</v>
      </c>
      <c r="D154" t="s">
        <v>93</v>
      </c>
      <c r="E154">
        <v>2005</v>
      </c>
      <c r="F154">
        <v>2011</v>
      </c>
      <c r="G154" t="s">
        <v>109</v>
      </c>
      <c r="H154">
        <v>52209.14</v>
      </c>
      <c r="I154">
        <v>79686.66</v>
      </c>
      <c r="J154">
        <v>12595.52</v>
      </c>
      <c r="K154">
        <v>23445.23</v>
      </c>
      <c r="L154">
        <v>5480.96</v>
      </c>
      <c r="M154">
        <v>5875.81</v>
      </c>
      <c r="N154">
        <f>IF(COUNTIFS($A:$A,$A154,$F:$F,$F154-1)=0,"",SUMIFS($I:$I,$A:$A,$A154,$F:$F,$F154-1))</f>
        <v>75862.559999999998</v>
      </c>
      <c r="O154">
        <f>H154 - SUMIFS($H:$H,$A:$A,$A154,$F:$F,$F154-1)</f>
        <v>3745.4199999999983</v>
      </c>
      <c r="P154">
        <f>J154 - SUMIFS($J:$J,$A:$A,$A154,$F:$F,$F154-1)</f>
        <v>2949.1800000000003</v>
      </c>
      <c r="Q154">
        <f t="shared" si="19"/>
        <v>-394.85000000000036</v>
      </c>
      <c r="R154">
        <f t="shared" si="20"/>
        <v>-5.2048072197932735E-3</v>
      </c>
      <c r="S154">
        <f t="shared" si="21"/>
        <v>1.3181732860056398E-5</v>
      </c>
      <c r="T154">
        <f t="shared" si="22"/>
        <v>1.0495822972491279E-2</v>
      </c>
      <c r="U154">
        <f t="shared" si="23"/>
        <v>0.30904875870258003</v>
      </c>
      <c r="V154" t="str">
        <f t="shared" si="24"/>
        <v>Telecom Equipment-2011</v>
      </c>
      <c r="W154">
        <f>Regression!B170</f>
        <v>-7.6565636291332957E-3</v>
      </c>
      <c r="X154">
        <f>Regression!B171</f>
        <v>-5.405452713441625E-3</v>
      </c>
      <c r="Y154">
        <f>Regression!B172</f>
        <v>-6.6123408534802981E-3</v>
      </c>
      <c r="Z154">
        <f t="shared" si="25"/>
        <v>-2.1003713344292857E-3</v>
      </c>
      <c r="AA154">
        <f t="shared" si="26"/>
        <v>-394.84789962866591</v>
      </c>
      <c r="AB154">
        <f t="shared" si="27"/>
        <v>1</v>
      </c>
    </row>
    <row r="155" spans="1:28" x14ac:dyDescent="0.25">
      <c r="A155" t="s">
        <v>23</v>
      </c>
      <c r="B155" t="s">
        <v>72</v>
      </c>
      <c r="C155" t="s">
        <v>83</v>
      </c>
      <c r="D155" t="s">
        <v>93</v>
      </c>
      <c r="E155">
        <v>2005</v>
      </c>
      <c r="F155">
        <v>2012</v>
      </c>
      <c r="G155" t="s">
        <v>109</v>
      </c>
      <c r="H155">
        <v>57409.67</v>
      </c>
      <c r="I155">
        <v>85543.43</v>
      </c>
      <c r="J155">
        <v>11917.43</v>
      </c>
      <c r="K155">
        <v>26073.52</v>
      </c>
      <c r="L155">
        <v>5073.57</v>
      </c>
      <c r="M155">
        <v>5938.12</v>
      </c>
      <c r="N155">
        <f>IF(COUNTIFS($A:$A,$A155,$F:$F,$F155-1)=0,"",SUMIFS($I:$I,$A:$A,$A155,$F:$F,$F155-1))</f>
        <v>79686.66</v>
      </c>
      <c r="O155">
        <f>H155 - SUMIFS($H:$H,$A:$A,$A155,$F:$F,$F155-1)</f>
        <v>5200.5299999999988</v>
      </c>
      <c r="P155">
        <f>J155 - SUMIFS($J:$J,$A:$A,$A155,$F:$F,$F155-1)</f>
        <v>-678.09000000000015</v>
      </c>
      <c r="Q155">
        <f t="shared" si="19"/>
        <v>-864.55000000000018</v>
      </c>
      <c r="R155">
        <f t="shared" si="20"/>
        <v>-1.0849369267076825E-2</v>
      </c>
      <c r="S155">
        <f t="shared" si="21"/>
        <v>1.2549151890667773E-5</v>
      </c>
      <c r="T155">
        <f t="shared" si="22"/>
        <v>7.3771695287517369E-2</v>
      </c>
      <c r="U155">
        <f t="shared" si="23"/>
        <v>0.32720056280436399</v>
      </c>
      <c r="V155" t="str">
        <f t="shared" si="24"/>
        <v>Telecom Equipment-2012</v>
      </c>
      <c r="W155">
        <f>Regression!B171</f>
        <v>-5.405452713441625E-3</v>
      </c>
      <c r="X155">
        <f>Regression!B172</f>
        <v>-6.6123408534802981E-3</v>
      </c>
      <c r="Y155">
        <f>Regression!B173</f>
        <v>0</v>
      </c>
      <c r="Z155">
        <f t="shared" si="25"/>
        <v>-4.8787142842728992E-4</v>
      </c>
      <c r="AA155">
        <f t="shared" si="26"/>
        <v>-864.54951212857179</v>
      </c>
      <c r="AB155">
        <f t="shared" si="27"/>
        <v>1</v>
      </c>
    </row>
    <row r="156" spans="1:28" x14ac:dyDescent="0.25">
      <c r="A156" t="s">
        <v>24</v>
      </c>
      <c r="B156" t="s">
        <v>73</v>
      </c>
      <c r="C156" t="s">
        <v>82</v>
      </c>
      <c r="D156" t="s">
        <v>94</v>
      </c>
      <c r="E156">
        <v>2010</v>
      </c>
      <c r="F156">
        <v>2003</v>
      </c>
      <c r="G156" t="s">
        <v>108</v>
      </c>
      <c r="H156">
        <v>42986.18</v>
      </c>
      <c r="I156">
        <v>70828.710000000006</v>
      </c>
      <c r="J156">
        <v>4243.21</v>
      </c>
      <c r="K156">
        <v>16006.97</v>
      </c>
      <c r="L156">
        <v>3552.03</v>
      </c>
      <c r="M156">
        <v>5236.09</v>
      </c>
      <c r="N156" t="str">
        <f>IF(COUNTIFS($A:$A,$A156,$F:$F,$F156-1)=0,"",SUMIFS($I:$I,$A:$A,$A156,$F:$F,$F156-1))</f>
        <v/>
      </c>
      <c r="O156">
        <f>H156 - SUMIFS($H:$H,$A:$A,$A156,$F:$F,$F156-1)</f>
        <v>42986.18</v>
      </c>
      <c r="P156">
        <f>J156 - SUMIFS($J:$J,$A:$A,$A156,$F:$F,$F156-1)</f>
        <v>4243.21</v>
      </c>
      <c r="Q156">
        <f t="shared" si="19"/>
        <v>-1684.06</v>
      </c>
      <c r="R156">
        <f t="shared" si="20"/>
        <v>0</v>
      </c>
      <c r="S156">
        <f t="shared" si="21"/>
        <v>0</v>
      </c>
      <c r="T156">
        <f t="shared" si="22"/>
        <v>0</v>
      </c>
      <c r="U156">
        <f t="shared" si="23"/>
        <v>0</v>
      </c>
      <c r="V156" t="str">
        <f t="shared" si="24"/>
        <v>Retail-2003</v>
      </c>
      <c r="W156">
        <f>Regression!B172</f>
        <v>-6.6123408534802981E-3</v>
      </c>
      <c r="X156">
        <f>Regression!B173</f>
        <v>0</v>
      </c>
      <c r="Y156">
        <f>Regression!B174</f>
        <v>-5.2310531855887053E-3</v>
      </c>
      <c r="Z156">
        <f t="shared" si="25"/>
        <v>0</v>
      </c>
      <c r="AA156">
        <f t="shared" si="26"/>
        <v>-1684.06</v>
      </c>
      <c r="AB156">
        <f t="shared" si="27"/>
        <v>0</v>
      </c>
    </row>
    <row r="157" spans="1:28" x14ac:dyDescent="0.25">
      <c r="A157" t="s">
        <v>24</v>
      </c>
      <c r="B157" t="s">
        <v>73</v>
      </c>
      <c r="C157" t="s">
        <v>82</v>
      </c>
      <c r="D157" t="s">
        <v>94</v>
      </c>
      <c r="E157">
        <v>2010</v>
      </c>
      <c r="F157">
        <v>2004</v>
      </c>
      <c r="G157" t="s">
        <v>108</v>
      </c>
      <c r="H157">
        <v>42746.05</v>
      </c>
      <c r="I157">
        <v>74128.63</v>
      </c>
      <c r="J157">
        <v>3965.99</v>
      </c>
      <c r="K157">
        <v>17411.43</v>
      </c>
      <c r="L157">
        <v>3508.93</v>
      </c>
      <c r="M157">
        <v>3582.83</v>
      </c>
      <c r="N157">
        <f>IF(COUNTIFS($A:$A,$A157,$F:$F,$F157-1)=0,"",SUMIFS($I:$I,$A:$A,$A157,$F:$F,$F157-1))</f>
        <v>70828.710000000006</v>
      </c>
      <c r="O157">
        <f>H157 - SUMIFS($H:$H,$A:$A,$A157,$F:$F,$F157-1)</f>
        <v>-240.12999999999738</v>
      </c>
      <c r="P157">
        <f>J157 - SUMIFS($J:$J,$A:$A,$A157,$F:$F,$F157-1)</f>
        <v>-277.22000000000025</v>
      </c>
      <c r="Q157">
        <f t="shared" si="19"/>
        <v>-73.900000000000091</v>
      </c>
      <c r="R157">
        <f t="shared" si="20"/>
        <v>-1.0433622185128048E-3</v>
      </c>
      <c r="S157">
        <f t="shared" si="21"/>
        <v>1.4118568586100184E-5</v>
      </c>
      <c r="T157">
        <f t="shared" si="22"/>
        <v>5.2365770885849639E-4</v>
      </c>
      <c r="U157">
        <f t="shared" si="23"/>
        <v>0.24582446863708232</v>
      </c>
      <c r="V157" t="str">
        <f t="shared" si="24"/>
        <v>Retail-2004</v>
      </c>
      <c r="W157">
        <f>Regression!B173</f>
        <v>0</v>
      </c>
      <c r="X157">
        <f>Regression!B174</f>
        <v>-5.2310531855887053E-3</v>
      </c>
      <c r="Y157">
        <f>Regression!B175</f>
        <v>-7.0529414343820538E-3</v>
      </c>
      <c r="Z157">
        <f t="shared" si="25"/>
        <v>-1.7365248617615119E-3</v>
      </c>
      <c r="AA157">
        <f t="shared" si="26"/>
        <v>-73.898263475138336</v>
      </c>
      <c r="AB157">
        <f t="shared" si="27"/>
        <v>0</v>
      </c>
    </row>
    <row r="158" spans="1:28" x14ac:dyDescent="0.25">
      <c r="A158" t="s">
        <v>24</v>
      </c>
      <c r="B158" t="s">
        <v>73</v>
      </c>
      <c r="C158" t="s">
        <v>82</v>
      </c>
      <c r="D158" t="s">
        <v>94</v>
      </c>
      <c r="E158">
        <v>2010</v>
      </c>
      <c r="F158">
        <v>2005</v>
      </c>
      <c r="G158" t="s">
        <v>108</v>
      </c>
      <c r="H158">
        <v>42988.94</v>
      </c>
      <c r="I158">
        <v>79682.31</v>
      </c>
      <c r="J158">
        <v>4148.13</v>
      </c>
      <c r="K158">
        <v>19002.63</v>
      </c>
      <c r="L158">
        <v>3162.2</v>
      </c>
      <c r="M158">
        <v>1638.6</v>
      </c>
      <c r="N158">
        <f>IF(COUNTIFS($A:$A,$A158,$F:$F,$F158-1)=0,"",SUMIFS($I:$I,$A:$A,$A158,$F:$F,$F158-1))</f>
        <v>74128.63</v>
      </c>
      <c r="O158">
        <f>H158 - SUMIFS($H:$H,$A:$A,$A158,$F:$F,$F158-1)</f>
        <v>242.88999999999942</v>
      </c>
      <c r="P158">
        <f>J158 - SUMIFS($J:$J,$A:$A,$A158,$F:$F,$F158-1)</f>
        <v>182.14000000000033</v>
      </c>
      <c r="Q158">
        <f t="shared" si="19"/>
        <v>1523.6</v>
      </c>
      <c r="R158">
        <f t="shared" si="20"/>
        <v>2.055346227226916E-2</v>
      </c>
      <c r="S158">
        <f t="shared" si="21"/>
        <v>1.3490064500045394E-5</v>
      </c>
      <c r="T158">
        <f t="shared" si="22"/>
        <v>8.1952141837774535E-4</v>
      </c>
      <c r="U158">
        <f t="shared" si="23"/>
        <v>0.25634670437049761</v>
      </c>
      <c r="V158" t="str">
        <f t="shared" si="24"/>
        <v>Retail-2005</v>
      </c>
      <c r="W158">
        <f>Regression!B174</f>
        <v>-5.2310531855887053E-3</v>
      </c>
      <c r="X158">
        <f>Regression!B175</f>
        <v>-7.0529414343820538E-3</v>
      </c>
      <c r="Y158">
        <f>Regression!B176</f>
        <v>-5.1450579447149761E-3</v>
      </c>
      <c r="Z158">
        <f t="shared" si="25"/>
        <v>-1.3247692517358467E-3</v>
      </c>
      <c r="AA158">
        <f t="shared" si="26"/>
        <v>1523.6013247692517</v>
      </c>
      <c r="AB158">
        <f t="shared" si="27"/>
        <v>0</v>
      </c>
    </row>
    <row r="159" spans="1:28" x14ac:dyDescent="0.25">
      <c r="A159" t="s">
        <v>24</v>
      </c>
      <c r="B159" t="s">
        <v>73</v>
      </c>
      <c r="C159" t="s">
        <v>82</v>
      </c>
      <c r="D159" t="s">
        <v>94</v>
      </c>
      <c r="E159">
        <v>2010</v>
      </c>
      <c r="F159">
        <v>2006</v>
      </c>
      <c r="G159" t="s">
        <v>108</v>
      </c>
      <c r="H159">
        <v>44137.25</v>
      </c>
      <c r="I159">
        <v>75375.11</v>
      </c>
      <c r="J159">
        <v>5211.08</v>
      </c>
      <c r="K159">
        <v>15441.39</v>
      </c>
      <c r="L159">
        <v>4153.1000000000004</v>
      </c>
      <c r="M159">
        <v>5226.0200000000004</v>
      </c>
      <c r="N159">
        <f>IF(COUNTIFS($A:$A,$A159,$F:$F,$F159-1)=0,"",SUMIFS($I:$I,$A:$A,$A159,$F:$F,$F159-1))</f>
        <v>79682.31</v>
      </c>
      <c r="O159">
        <f>H159 - SUMIFS($H:$H,$A:$A,$A159,$F:$F,$F159-1)</f>
        <v>1148.3099999999977</v>
      </c>
      <c r="P159">
        <f>J159 - SUMIFS($J:$J,$A:$A,$A159,$F:$F,$F159-1)</f>
        <v>1062.9499999999998</v>
      </c>
      <c r="Q159">
        <f t="shared" si="19"/>
        <v>-1072.92</v>
      </c>
      <c r="R159">
        <f t="shared" si="20"/>
        <v>-1.3464971083293144E-2</v>
      </c>
      <c r="S159">
        <f t="shared" si="21"/>
        <v>1.2549836971342825E-5</v>
      </c>
      <c r="T159">
        <f t="shared" si="22"/>
        <v>1.0712540838737966E-3</v>
      </c>
      <c r="U159">
        <f t="shared" si="23"/>
        <v>0.19378692711092335</v>
      </c>
      <c r="V159" t="str">
        <f t="shared" si="24"/>
        <v>Retail-2006</v>
      </c>
      <c r="W159">
        <f>Regression!B175</f>
        <v>-7.0529414343820538E-3</v>
      </c>
      <c r="X159">
        <f>Regression!B176</f>
        <v>-5.1450579447149761E-3</v>
      </c>
      <c r="Y159">
        <f>Regression!B177</f>
        <v>-8.0105957151638107E-3</v>
      </c>
      <c r="Z159">
        <f t="shared" si="25"/>
        <v>-1.5579489055697374E-3</v>
      </c>
      <c r="AA159">
        <f t="shared" si="26"/>
        <v>-1072.9184420510944</v>
      </c>
      <c r="AB159">
        <f t="shared" si="27"/>
        <v>0</v>
      </c>
    </row>
    <row r="160" spans="1:28" x14ac:dyDescent="0.25">
      <c r="A160" t="s">
        <v>24</v>
      </c>
      <c r="B160" t="s">
        <v>73</v>
      </c>
      <c r="C160" t="s">
        <v>82</v>
      </c>
      <c r="D160" t="s">
        <v>94</v>
      </c>
      <c r="E160">
        <v>2010</v>
      </c>
      <c r="F160">
        <v>2007</v>
      </c>
      <c r="G160" t="s">
        <v>108</v>
      </c>
      <c r="H160">
        <v>43517.91</v>
      </c>
      <c r="I160">
        <v>75144.56</v>
      </c>
      <c r="J160">
        <v>4557.6499999999996</v>
      </c>
      <c r="K160">
        <v>17771.46</v>
      </c>
      <c r="L160">
        <v>2599.2199999999998</v>
      </c>
      <c r="M160">
        <v>3696.64</v>
      </c>
      <c r="N160">
        <f>IF(COUNTIFS($A:$A,$A160,$F:$F,$F160-1)=0,"",SUMIFS($I:$I,$A:$A,$A160,$F:$F,$F160-1))</f>
        <v>75375.11</v>
      </c>
      <c r="O160">
        <f>H160 - SUMIFS($H:$H,$A:$A,$A160,$F:$F,$F160-1)</f>
        <v>-619.33999999999651</v>
      </c>
      <c r="P160">
        <f>J160 - SUMIFS($J:$J,$A:$A,$A160,$F:$F,$F160-1)</f>
        <v>-653.43000000000029</v>
      </c>
      <c r="Q160">
        <f t="shared" si="19"/>
        <v>-1097.42</v>
      </c>
      <c r="R160">
        <f t="shared" si="20"/>
        <v>-1.4559448072447259E-2</v>
      </c>
      <c r="S160">
        <f t="shared" si="21"/>
        <v>1.3266978980196513E-5</v>
      </c>
      <c r="T160">
        <f t="shared" si="22"/>
        <v>4.5227131343494935E-4</v>
      </c>
      <c r="U160">
        <f t="shared" si="23"/>
        <v>0.23577358626740311</v>
      </c>
      <c r="V160" t="str">
        <f t="shared" si="24"/>
        <v>Retail-2007</v>
      </c>
      <c r="W160">
        <f>Regression!B176</f>
        <v>-5.1450579447149761E-3</v>
      </c>
      <c r="X160">
        <f>Regression!B177</f>
        <v>-8.0105957151638107E-3</v>
      </c>
      <c r="Y160">
        <f>Regression!B178</f>
        <v>-5.7773118223997943E-3</v>
      </c>
      <c r="Z160">
        <f t="shared" si="25"/>
        <v>-1.3658287493733638E-3</v>
      </c>
      <c r="AA160">
        <f t="shared" si="26"/>
        <v>-1097.4186341712507</v>
      </c>
      <c r="AB160">
        <f t="shared" si="27"/>
        <v>0</v>
      </c>
    </row>
    <row r="161" spans="1:28" x14ac:dyDescent="0.25">
      <c r="A161" t="s">
        <v>24</v>
      </c>
      <c r="B161" t="s">
        <v>73</v>
      </c>
      <c r="C161" t="s">
        <v>82</v>
      </c>
      <c r="D161" t="s">
        <v>94</v>
      </c>
      <c r="E161">
        <v>2010</v>
      </c>
      <c r="F161">
        <v>2008</v>
      </c>
      <c r="G161" t="s">
        <v>108</v>
      </c>
      <c r="H161">
        <v>45554.32</v>
      </c>
      <c r="I161">
        <v>76586.84</v>
      </c>
      <c r="J161">
        <v>4132.62</v>
      </c>
      <c r="K161">
        <v>16947.13</v>
      </c>
      <c r="L161">
        <v>3278.39</v>
      </c>
      <c r="M161">
        <v>4236.16</v>
      </c>
      <c r="N161">
        <f>IF(COUNTIFS($A:$A,$A161,$F:$F,$F161-1)=0,"",SUMIFS($I:$I,$A:$A,$A161,$F:$F,$F161-1))</f>
        <v>75144.56</v>
      </c>
      <c r="O161">
        <f>H161 - SUMIFS($H:$H,$A:$A,$A161,$F:$F,$F161-1)</f>
        <v>2036.4099999999962</v>
      </c>
      <c r="P161">
        <f>J161 - SUMIFS($J:$J,$A:$A,$A161,$F:$F,$F161-1)</f>
        <v>-425.02999999999975</v>
      </c>
      <c r="Q161">
        <f t="shared" si="19"/>
        <v>-957.77</v>
      </c>
      <c r="R161">
        <f t="shared" si="20"/>
        <v>-1.274569975524509E-2</v>
      </c>
      <c r="S161">
        <f t="shared" si="21"/>
        <v>1.3307683217521003E-5</v>
      </c>
      <c r="T161">
        <f t="shared" si="22"/>
        <v>3.2756063778934842E-2</v>
      </c>
      <c r="U161">
        <f t="shared" si="23"/>
        <v>0.22552703748614672</v>
      </c>
      <c r="V161" t="str">
        <f t="shared" si="24"/>
        <v>Retail-2008</v>
      </c>
      <c r="W161">
        <f>Regression!B177</f>
        <v>-8.0105957151638107E-3</v>
      </c>
      <c r="X161">
        <f>Regression!B178</f>
        <v>-5.7773118223997943E-3</v>
      </c>
      <c r="Y161">
        <f>Regression!B179</f>
        <v>-7.4539478193424227E-3</v>
      </c>
      <c r="Z161">
        <f t="shared" si="25"/>
        <v>-1.8704153662681031E-3</v>
      </c>
      <c r="AA161">
        <f t="shared" si="26"/>
        <v>-957.7681295846337</v>
      </c>
      <c r="AB161">
        <f t="shared" si="27"/>
        <v>0</v>
      </c>
    </row>
    <row r="162" spans="1:28" x14ac:dyDescent="0.25">
      <c r="A162" t="s">
        <v>24</v>
      </c>
      <c r="B162" t="s">
        <v>73</v>
      </c>
      <c r="C162" t="s">
        <v>82</v>
      </c>
      <c r="D162" t="s">
        <v>94</v>
      </c>
      <c r="E162">
        <v>2010</v>
      </c>
      <c r="F162">
        <v>2009</v>
      </c>
      <c r="G162" t="s">
        <v>108</v>
      </c>
      <c r="H162">
        <v>48581.67</v>
      </c>
      <c r="I162">
        <v>79575.740000000005</v>
      </c>
      <c r="J162">
        <v>4361.38</v>
      </c>
      <c r="K162">
        <v>17082.349999999999</v>
      </c>
      <c r="L162">
        <v>3412.91</v>
      </c>
      <c r="M162">
        <v>3575.25</v>
      </c>
      <c r="N162">
        <f>IF(COUNTIFS($A:$A,$A162,$F:$F,$F162-1)=0,"",SUMIFS($I:$I,$A:$A,$A162,$F:$F,$F162-1))</f>
        <v>76586.84</v>
      </c>
      <c r="O162">
        <f>H162 - SUMIFS($H:$H,$A:$A,$A162,$F:$F,$F162-1)</f>
        <v>3027.3499999999985</v>
      </c>
      <c r="P162">
        <f>J162 - SUMIFS($J:$J,$A:$A,$A162,$F:$F,$F162-1)</f>
        <v>228.76000000000022</v>
      </c>
      <c r="Q162">
        <f t="shared" si="19"/>
        <v>-162.34000000000015</v>
      </c>
      <c r="R162">
        <f t="shared" si="20"/>
        <v>-2.1196853140826827E-3</v>
      </c>
      <c r="S162">
        <f t="shared" si="21"/>
        <v>1.3057073512890727E-5</v>
      </c>
      <c r="T162">
        <f t="shared" si="22"/>
        <v>3.6541395362440839E-2</v>
      </c>
      <c r="U162">
        <f t="shared" si="23"/>
        <v>0.22304549972292889</v>
      </c>
      <c r="V162" t="str">
        <f t="shared" si="24"/>
        <v>Retail-2009</v>
      </c>
      <c r="W162">
        <f>Regression!B178</f>
        <v>-5.7773118223997943E-3</v>
      </c>
      <c r="X162">
        <f>Regression!B179</f>
        <v>-7.4539478193424227E-3</v>
      </c>
      <c r="Y162">
        <f>Regression!B180</f>
        <v>0</v>
      </c>
      <c r="Z162">
        <f t="shared" si="25"/>
        <v>-2.7245308906276717E-4</v>
      </c>
      <c r="AA162">
        <f t="shared" si="26"/>
        <v>-162.33972754691109</v>
      </c>
      <c r="AB162">
        <f t="shared" si="27"/>
        <v>0</v>
      </c>
    </row>
    <row r="163" spans="1:28" x14ac:dyDescent="0.25">
      <c r="A163" t="s">
        <v>24</v>
      </c>
      <c r="B163" t="s">
        <v>73</v>
      </c>
      <c r="C163" t="s">
        <v>82</v>
      </c>
      <c r="D163" t="s">
        <v>94</v>
      </c>
      <c r="E163">
        <v>2010</v>
      </c>
      <c r="F163">
        <v>2011</v>
      </c>
      <c r="G163" t="s">
        <v>109</v>
      </c>
      <c r="H163">
        <v>49481.85</v>
      </c>
      <c r="I163">
        <v>78847.839999999997</v>
      </c>
      <c r="J163">
        <v>3601.15</v>
      </c>
      <c r="K163">
        <v>18654.52</v>
      </c>
      <c r="L163">
        <v>3471.64</v>
      </c>
      <c r="M163">
        <v>2493.66</v>
      </c>
      <c r="N163" t="str">
        <f>IF(COUNTIFS($A:$A,$A163,$F:$F,$F163-1)=0,"",SUMIFS($I:$I,$A:$A,$A163,$F:$F,$F163-1))</f>
        <v/>
      </c>
      <c r="O163">
        <f>H163 - SUMIFS($H:$H,$A:$A,$A163,$F:$F,$F163-1)</f>
        <v>49481.85</v>
      </c>
      <c r="P163">
        <f>J163 - SUMIFS($J:$J,$A:$A,$A163,$F:$F,$F163-1)</f>
        <v>3601.15</v>
      </c>
      <c r="Q163">
        <f t="shared" si="19"/>
        <v>977.98</v>
      </c>
      <c r="R163">
        <f t="shared" si="20"/>
        <v>0</v>
      </c>
      <c r="S163">
        <f t="shared" si="21"/>
        <v>0</v>
      </c>
      <c r="T163">
        <f t="shared" si="22"/>
        <v>0</v>
      </c>
      <c r="U163">
        <f t="shared" si="23"/>
        <v>0</v>
      </c>
      <c r="V163" t="str">
        <f t="shared" si="24"/>
        <v>Retail-2011</v>
      </c>
      <c r="W163">
        <f>Regression!B179</f>
        <v>-7.4539478193424227E-3</v>
      </c>
      <c r="X163">
        <f>Regression!B180</f>
        <v>0</v>
      </c>
      <c r="Y163">
        <f>Regression!B181</f>
        <v>-4.6602931776443743E-3</v>
      </c>
      <c r="Z163">
        <f t="shared" si="25"/>
        <v>0</v>
      </c>
      <c r="AA163">
        <f t="shared" si="26"/>
        <v>977.98</v>
      </c>
      <c r="AB163">
        <f t="shared" si="27"/>
        <v>1</v>
      </c>
    </row>
    <row r="164" spans="1:28" x14ac:dyDescent="0.25">
      <c r="A164" t="s">
        <v>24</v>
      </c>
      <c r="B164" t="s">
        <v>73</v>
      </c>
      <c r="C164" t="s">
        <v>82</v>
      </c>
      <c r="D164" t="s">
        <v>94</v>
      </c>
      <c r="E164">
        <v>2010</v>
      </c>
      <c r="F164">
        <v>2012</v>
      </c>
      <c r="G164" t="s">
        <v>109</v>
      </c>
      <c r="H164">
        <v>50688.3</v>
      </c>
      <c r="I164">
        <v>83749.67</v>
      </c>
      <c r="J164">
        <v>4281.42</v>
      </c>
      <c r="K164">
        <v>20998.33</v>
      </c>
      <c r="L164">
        <v>4292.92</v>
      </c>
      <c r="M164">
        <v>5334.13</v>
      </c>
      <c r="N164">
        <f>IF(COUNTIFS($A:$A,$A164,$F:$F,$F164-1)=0,"",SUMIFS($I:$I,$A:$A,$A164,$F:$F,$F164-1))</f>
        <v>78847.839999999997</v>
      </c>
      <c r="O164">
        <f>H164 - SUMIFS($H:$H,$A:$A,$A164,$F:$F,$F164-1)</f>
        <v>1206.4500000000044</v>
      </c>
      <c r="P164">
        <f>J164 - SUMIFS($J:$J,$A:$A,$A164,$F:$F,$F164-1)</f>
        <v>680.27</v>
      </c>
      <c r="Q164">
        <f t="shared" si="19"/>
        <v>-1041.21</v>
      </c>
      <c r="R164">
        <f t="shared" si="20"/>
        <v>-1.3205307843562995E-2</v>
      </c>
      <c r="S164">
        <f t="shared" si="21"/>
        <v>1.2682655606038162E-5</v>
      </c>
      <c r="T164">
        <f t="shared" si="22"/>
        <v>6.6733597267852156E-3</v>
      </c>
      <c r="U164">
        <f t="shared" si="23"/>
        <v>0.26631458769193933</v>
      </c>
      <c r="V164" t="str">
        <f t="shared" si="24"/>
        <v>Retail-2012</v>
      </c>
      <c r="W164">
        <f>Regression!B180</f>
        <v>0</v>
      </c>
      <c r="X164">
        <f>Regression!B181</f>
        <v>-4.6602931776443743E-3</v>
      </c>
      <c r="Y164">
        <f>Regression!B182</f>
        <v>-4.7833425560044216E-3</v>
      </c>
      <c r="Z164">
        <f t="shared" si="25"/>
        <v>-1.3049737133983285E-3</v>
      </c>
      <c r="AA164">
        <f t="shared" si="26"/>
        <v>-1041.2086950262867</v>
      </c>
      <c r="AB164">
        <f t="shared" si="27"/>
        <v>1</v>
      </c>
    </row>
    <row r="165" spans="1:28" x14ac:dyDescent="0.25">
      <c r="A165" t="s">
        <v>24</v>
      </c>
      <c r="B165" t="s">
        <v>73</v>
      </c>
      <c r="C165" t="s">
        <v>82</v>
      </c>
      <c r="D165" t="s">
        <v>94</v>
      </c>
      <c r="E165">
        <v>2010</v>
      </c>
      <c r="F165">
        <v>2013</v>
      </c>
      <c r="G165" t="s">
        <v>109</v>
      </c>
      <c r="H165">
        <v>50003.839999999997</v>
      </c>
      <c r="I165">
        <v>92772.98</v>
      </c>
      <c r="J165">
        <v>4172.6400000000003</v>
      </c>
      <c r="K165">
        <v>19943.88</v>
      </c>
      <c r="L165">
        <v>3544.54</v>
      </c>
      <c r="M165">
        <v>5829.27</v>
      </c>
      <c r="N165">
        <f>IF(COUNTIFS($A:$A,$A165,$F:$F,$F165-1)=0,"",SUMIFS($I:$I,$A:$A,$A165,$F:$F,$F165-1))</f>
        <v>83749.67</v>
      </c>
      <c r="O165">
        <f>H165 - SUMIFS($H:$H,$A:$A,$A165,$F:$F,$F165-1)</f>
        <v>-684.4600000000064</v>
      </c>
      <c r="P165">
        <f>J165 - SUMIFS($J:$J,$A:$A,$A165,$F:$F,$F165-1)</f>
        <v>-108.77999999999975</v>
      </c>
      <c r="Q165">
        <f t="shared" si="19"/>
        <v>-2284.7300000000005</v>
      </c>
      <c r="R165">
        <f t="shared" si="20"/>
        <v>-2.7280465702133518E-2</v>
      </c>
      <c r="S165">
        <f t="shared" si="21"/>
        <v>1.194034555598846E-5</v>
      </c>
      <c r="T165">
        <f t="shared" si="22"/>
        <v>-6.873818129671516E-3</v>
      </c>
      <c r="U165">
        <f t="shared" si="23"/>
        <v>0.23813681892716712</v>
      </c>
      <c r="V165" t="str">
        <f t="shared" si="24"/>
        <v>Retail-2013</v>
      </c>
      <c r="W165">
        <f>Regression!B181</f>
        <v>-4.6602931776443743E-3</v>
      </c>
      <c r="X165">
        <f>Regression!B182</f>
        <v>-4.7833425560044216E-3</v>
      </c>
      <c r="Y165">
        <f>Regression!B183</f>
        <v>-3.7840464734310228E-3</v>
      </c>
      <c r="Z165">
        <f t="shared" si="25"/>
        <v>-8.6829660858446967E-4</v>
      </c>
      <c r="AA165">
        <f t="shared" si="26"/>
        <v>-2284.7291317033919</v>
      </c>
      <c r="AB165">
        <f t="shared" si="27"/>
        <v>1</v>
      </c>
    </row>
    <row r="166" spans="1:28" x14ac:dyDescent="0.25">
      <c r="A166" t="s">
        <v>24</v>
      </c>
      <c r="B166" t="s">
        <v>73</v>
      </c>
      <c r="C166" t="s">
        <v>82</v>
      </c>
      <c r="D166" t="s">
        <v>94</v>
      </c>
      <c r="E166">
        <v>2010</v>
      </c>
      <c r="F166">
        <v>2014</v>
      </c>
      <c r="G166" t="s">
        <v>109</v>
      </c>
      <c r="H166">
        <v>46818.45</v>
      </c>
      <c r="I166">
        <v>79675.17</v>
      </c>
      <c r="J166">
        <v>4574.9399999999996</v>
      </c>
      <c r="K166">
        <v>18397.689999999999</v>
      </c>
      <c r="L166">
        <v>2584.58</v>
      </c>
      <c r="M166">
        <v>3409.95</v>
      </c>
      <c r="N166">
        <f>IF(COUNTIFS($A:$A,$A166,$F:$F,$F166-1)=0,"",SUMIFS($I:$I,$A:$A,$A166,$F:$F,$F166-1))</f>
        <v>92772.98</v>
      </c>
      <c r="O166">
        <f>H166 - SUMIFS($H:$H,$A:$A,$A166,$F:$F,$F166-1)</f>
        <v>-3185.3899999999994</v>
      </c>
      <c r="P166">
        <f>J166 - SUMIFS($J:$J,$A:$A,$A166,$F:$F,$F166-1)</f>
        <v>402.29999999999927</v>
      </c>
      <c r="Q166">
        <f t="shared" si="19"/>
        <v>-825.36999999999989</v>
      </c>
      <c r="R166">
        <f t="shared" si="20"/>
        <v>-8.8966636621999207E-3</v>
      </c>
      <c r="S166">
        <f t="shared" si="21"/>
        <v>1.0779000523643847E-5</v>
      </c>
      <c r="T166">
        <f t="shared" si="22"/>
        <v>-3.8671712388671772E-2</v>
      </c>
      <c r="U166">
        <f t="shared" si="23"/>
        <v>0.19830871014383714</v>
      </c>
      <c r="V166" t="str">
        <f t="shared" si="24"/>
        <v>Retail-2014</v>
      </c>
      <c r="W166">
        <f>Regression!B182</f>
        <v>-4.7833425560044216E-3</v>
      </c>
      <c r="X166">
        <f>Regression!B183</f>
        <v>-3.7840464734310228E-3</v>
      </c>
      <c r="Y166">
        <f>Regression!B184</f>
        <v>-4.4502112175861183E-3</v>
      </c>
      <c r="Z166">
        <f t="shared" si="25"/>
        <v>-7.3623164919316185E-4</v>
      </c>
      <c r="AA166">
        <f t="shared" si="26"/>
        <v>-825.36926376835072</v>
      </c>
      <c r="AB166">
        <f t="shared" si="27"/>
        <v>1</v>
      </c>
    </row>
    <row r="167" spans="1:28" x14ac:dyDescent="0.25">
      <c r="A167" t="s">
        <v>24</v>
      </c>
      <c r="B167" t="s">
        <v>73</v>
      </c>
      <c r="C167" t="s">
        <v>82</v>
      </c>
      <c r="D167" t="s">
        <v>94</v>
      </c>
      <c r="E167">
        <v>2010</v>
      </c>
      <c r="F167">
        <v>2015</v>
      </c>
      <c r="G167" t="s">
        <v>109</v>
      </c>
      <c r="H167">
        <v>49482.5</v>
      </c>
      <c r="I167">
        <v>82907.259999999995</v>
      </c>
      <c r="J167">
        <v>4888.8999999999996</v>
      </c>
      <c r="K167">
        <v>19319.98</v>
      </c>
      <c r="L167">
        <v>3481.39</v>
      </c>
      <c r="M167">
        <v>1635.72</v>
      </c>
      <c r="N167">
        <f>IF(COUNTIFS($A:$A,$A167,$F:$F,$F167-1)=0,"",SUMIFS($I:$I,$A:$A,$A167,$F:$F,$F167-1))</f>
        <v>79675.17</v>
      </c>
      <c r="O167">
        <f>H167 - SUMIFS($H:$H,$A:$A,$A167,$F:$F,$F167-1)</f>
        <v>2664.0500000000029</v>
      </c>
      <c r="P167">
        <f>J167 - SUMIFS($J:$J,$A:$A,$A167,$F:$F,$F167-1)</f>
        <v>313.96000000000004</v>
      </c>
      <c r="Q167">
        <f t="shared" si="19"/>
        <v>1845.6699999999998</v>
      </c>
      <c r="R167">
        <f t="shared" si="20"/>
        <v>2.3164933316113412E-2</v>
      </c>
      <c r="S167">
        <f t="shared" si="21"/>
        <v>1.2550961610750251E-5</v>
      </c>
      <c r="T167">
        <f t="shared" si="22"/>
        <v>2.9495889371808092E-2</v>
      </c>
      <c r="U167">
        <f t="shared" si="23"/>
        <v>0.24248432730046263</v>
      </c>
      <c r="V167" t="str">
        <f t="shared" si="24"/>
        <v>Retail-2015</v>
      </c>
      <c r="W167">
        <f>Regression!B183</f>
        <v>-3.7840464734310228E-3</v>
      </c>
      <c r="X167">
        <f>Regression!B184</f>
        <v>-4.4502112175861183E-3</v>
      </c>
      <c r="Y167">
        <f>Regression!B185</f>
        <v>-5.0367360537149726E-3</v>
      </c>
      <c r="Z167">
        <f t="shared" si="25"/>
        <v>-1.3526399849521828E-3</v>
      </c>
      <c r="AA167">
        <f t="shared" si="26"/>
        <v>1845.6713526399849</v>
      </c>
      <c r="AB167">
        <f t="shared" si="27"/>
        <v>1</v>
      </c>
    </row>
    <row r="168" spans="1:28" x14ac:dyDescent="0.25">
      <c r="A168" t="s">
        <v>24</v>
      </c>
      <c r="B168" t="s">
        <v>73</v>
      </c>
      <c r="C168" t="s">
        <v>82</v>
      </c>
      <c r="D168" t="s">
        <v>94</v>
      </c>
      <c r="E168">
        <v>2010</v>
      </c>
      <c r="F168">
        <v>2016</v>
      </c>
      <c r="G168" t="s">
        <v>109</v>
      </c>
      <c r="H168">
        <v>47509.48</v>
      </c>
      <c r="I168">
        <v>84026.89</v>
      </c>
      <c r="J168">
        <v>4700.3599999999997</v>
      </c>
      <c r="K168">
        <v>17814.810000000001</v>
      </c>
      <c r="L168">
        <v>3039.36</v>
      </c>
      <c r="M168">
        <v>6389.93</v>
      </c>
      <c r="N168">
        <f>IF(COUNTIFS($A:$A,$A168,$F:$F,$F168-1)=0,"",SUMIFS($I:$I,$A:$A,$A168,$F:$F,$F168-1))</f>
        <v>82907.259999999995</v>
      </c>
      <c r="O168">
        <f>H168 - SUMIFS($H:$H,$A:$A,$A168,$F:$F,$F168-1)</f>
        <v>-1973.0199999999968</v>
      </c>
      <c r="P168">
        <f>J168 - SUMIFS($J:$J,$A:$A,$A168,$F:$F,$F168-1)</f>
        <v>-188.53999999999996</v>
      </c>
      <c r="Q168">
        <f t="shared" si="19"/>
        <v>-3350.57</v>
      </c>
      <c r="R168">
        <f t="shared" si="20"/>
        <v>-4.041346921849788E-2</v>
      </c>
      <c r="S168">
        <f t="shared" si="21"/>
        <v>1.2061669870648241E-5</v>
      </c>
      <c r="T168">
        <f t="shared" si="22"/>
        <v>-2.1523808650774336E-2</v>
      </c>
      <c r="U168">
        <f t="shared" si="23"/>
        <v>0.214876357028323</v>
      </c>
      <c r="V168" t="str">
        <f t="shared" si="24"/>
        <v>Retail-2016</v>
      </c>
      <c r="W168">
        <f>Regression!B184</f>
        <v>-4.4502112175861183E-3</v>
      </c>
      <c r="X168">
        <f>Regression!B185</f>
        <v>-5.0367360537149726E-3</v>
      </c>
      <c r="Y168">
        <f>Regression!B186</f>
        <v>-5.0690516697250495E-3</v>
      </c>
      <c r="Z168">
        <f t="shared" si="25"/>
        <v>-9.808632903128005E-4</v>
      </c>
      <c r="AA168">
        <f t="shared" si="26"/>
        <v>-3350.5690191367098</v>
      </c>
      <c r="AB168">
        <f t="shared" si="27"/>
        <v>1</v>
      </c>
    </row>
    <row r="169" spans="1:28" x14ac:dyDescent="0.25">
      <c r="A169" t="s">
        <v>24</v>
      </c>
      <c r="B169" t="s">
        <v>73</v>
      </c>
      <c r="C169" t="s">
        <v>82</v>
      </c>
      <c r="D169" t="s">
        <v>94</v>
      </c>
      <c r="E169">
        <v>2010</v>
      </c>
      <c r="F169">
        <v>2017</v>
      </c>
      <c r="G169" t="s">
        <v>109</v>
      </c>
      <c r="H169">
        <v>47591.59</v>
      </c>
      <c r="I169">
        <v>81019.02</v>
      </c>
      <c r="J169">
        <v>4658.0600000000004</v>
      </c>
      <c r="K169">
        <v>19969.09</v>
      </c>
      <c r="L169">
        <v>3326.33</v>
      </c>
      <c r="M169">
        <v>4112.0200000000004</v>
      </c>
      <c r="N169">
        <f>IF(COUNTIFS($A:$A,$A169,$F:$F,$F169-1)=0,"",SUMIFS($I:$I,$A:$A,$A169,$F:$F,$F169-1))</f>
        <v>84026.89</v>
      </c>
      <c r="O169">
        <f>H169 - SUMIFS($H:$H,$A:$A,$A169,$F:$F,$F169-1)</f>
        <v>82.109999999993306</v>
      </c>
      <c r="P169">
        <f>J169 - SUMIFS($J:$J,$A:$A,$A169,$F:$F,$F169-1)</f>
        <v>-42.299999999999272</v>
      </c>
      <c r="Q169">
        <f t="shared" si="19"/>
        <v>-785.69000000000051</v>
      </c>
      <c r="R169">
        <f t="shared" si="20"/>
        <v>-9.3504591208838084E-3</v>
      </c>
      <c r="S169">
        <f t="shared" si="21"/>
        <v>1.1900952183283233E-5</v>
      </c>
      <c r="T169">
        <f t="shared" si="22"/>
        <v>1.4805974611221786E-3</v>
      </c>
      <c r="U169">
        <f t="shared" si="23"/>
        <v>0.23765118523367937</v>
      </c>
      <c r="V169" t="str">
        <f t="shared" si="24"/>
        <v>Retail-2017</v>
      </c>
      <c r="W169">
        <f>Regression!B185</f>
        <v>-5.0367360537149726E-3</v>
      </c>
      <c r="X169">
        <f>Regression!B186</f>
        <v>-5.0690516697250495E-3</v>
      </c>
      <c r="Y169">
        <f>Regression!B187</f>
        <v>0</v>
      </c>
      <c r="Z169">
        <f t="shared" si="25"/>
        <v>-7.5651669874271289E-6</v>
      </c>
      <c r="AA169">
        <f t="shared" si="26"/>
        <v>-785.68999243483347</v>
      </c>
      <c r="AB169">
        <f t="shared" si="27"/>
        <v>1</v>
      </c>
    </row>
    <row r="170" spans="1:28" x14ac:dyDescent="0.25">
      <c r="A170" t="s">
        <v>25</v>
      </c>
      <c r="B170" t="s">
        <v>74</v>
      </c>
      <c r="C170" t="s">
        <v>82</v>
      </c>
      <c r="D170" t="s">
        <v>91</v>
      </c>
      <c r="E170">
        <v>2016</v>
      </c>
      <c r="F170">
        <v>2009</v>
      </c>
      <c r="G170" t="s">
        <v>108</v>
      </c>
      <c r="H170">
        <v>54842.89</v>
      </c>
      <c r="I170">
        <v>499599.3</v>
      </c>
      <c r="J170">
        <v>31761.52</v>
      </c>
      <c r="K170">
        <v>23010.47</v>
      </c>
      <c r="L170">
        <v>8435.76</v>
      </c>
      <c r="M170">
        <v>8342.1200000000008</v>
      </c>
      <c r="N170" t="str">
        <f>IF(COUNTIFS($A:$A,$A170,$F:$F,$F170-1)=0,"",SUMIFS($I:$I,$A:$A,$A170,$F:$F,$F170-1))</f>
        <v/>
      </c>
      <c r="O170">
        <f>H170 - SUMIFS($H:$H,$A:$A,$A170,$F:$F,$F170-1)</f>
        <v>54842.89</v>
      </c>
      <c r="P170">
        <f>J170 - SUMIFS($J:$J,$A:$A,$A170,$F:$F,$F170-1)</f>
        <v>31761.52</v>
      </c>
      <c r="Q170">
        <f t="shared" si="19"/>
        <v>93.639999999999418</v>
      </c>
      <c r="R170">
        <f t="shared" si="20"/>
        <v>0</v>
      </c>
      <c r="S170">
        <f t="shared" si="21"/>
        <v>0</v>
      </c>
      <c r="T170">
        <f t="shared" si="22"/>
        <v>0</v>
      </c>
      <c r="U170">
        <f t="shared" si="23"/>
        <v>0</v>
      </c>
      <c r="V170" t="str">
        <f t="shared" si="24"/>
        <v>Banking-2009</v>
      </c>
      <c r="W170">
        <f>Regression!B186</f>
        <v>-5.0690516697250495E-3</v>
      </c>
      <c r="X170">
        <f>Regression!B187</f>
        <v>0</v>
      </c>
      <c r="Y170">
        <f>Regression!B188</f>
        <v>-5.013036497429596E-3</v>
      </c>
      <c r="Z170">
        <f t="shared" si="25"/>
        <v>0</v>
      </c>
      <c r="AA170">
        <f t="shared" si="26"/>
        <v>93.639999999999418</v>
      </c>
      <c r="AB170">
        <f t="shared" si="27"/>
        <v>0</v>
      </c>
    </row>
    <row r="171" spans="1:28" x14ac:dyDescent="0.25">
      <c r="A171" t="s">
        <v>25</v>
      </c>
      <c r="B171" t="s">
        <v>74</v>
      </c>
      <c r="C171" t="s">
        <v>82</v>
      </c>
      <c r="D171" t="s">
        <v>91</v>
      </c>
      <c r="E171">
        <v>2016</v>
      </c>
      <c r="F171">
        <v>2010</v>
      </c>
      <c r="G171" t="s">
        <v>108</v>
      </c>
      <c r="H171">
        <v>59015.69</v>
      </c>
      <c r="I171">
        <v>455330.72</v>
      </c>
      <c r="J171">
        <v>35073.300000000003</v>
      </c>
      <c r="K171">
        <v>20715.63</v>
      </c>
      <c r="L171">
        <v>10214.36</v>
      </c>
      <c r="M171">
        <v>12098.78</v>
      </c>
      <c r="N171">
        <f>IF(COUNTIFS($A:$A,$A171,$F:$F,$F171-1)=0,"",SUMIFS($I:$I,$A:$A,$A171,$F:$F,$F171-1))</f>
        <v>499599.3</v>
      </c>
      <c r="O171">
        <f>H171 - SUMIFS($H:$H,$A:$A,$A171,$F:$F,$F171-1)</f>
        <v>4172.8000000000029</v>
      </c>
      <c r="P171">
        <f>J171 - SUMIFS($J:$J,$A:$A,$A171,$F:$F,$F171-1)</f>
        <v>3311.7800000000025</v>
      </c>
      <c r="Q171">
        <f t="shared" si="19"/>
        <v>-1884.42</v>
      </c>
      <c r="R171">
        <f t="shared" si="20"/>
        <v>-3.7718627708245391E-3</v>
      </c>
      <c r="S171">
        <f t="shared" si="21"/>
        <v>2.0016040855141311E-6</v>
      </c>
      <c r="T171">
        <f t="shared" si="22"/>
        <v>1.7234211497093781E-3</v>
      </c>
      <c r="U171">
        <f t="shared" si="23"/>
        <v>4.14644896419991E-2</v>
      </c>
      <c r="V171" t="str">
        <f t="shared" si="24"/>
        <v>Banking-2010</v>
      </c>
      <c r="W171">
        <f>Regression!B187</f>
        <v>0</v>
      </c>
      <c r="X171">
        <f>Regression!B188</f>
        <v>-5.013036497429596E-3</v>
      </c>
      <c r="Y171">
        <f>Regression!B189</f>
        <v>-4.2294404228284547E-3</v>
      </c>
      <c r="Z171">
        <f t="shared" si="25"/>
        <v>-1.8401116172775796E-4</v>
      </c>
      <c r="AA171">
        <f t="shared" si="26"/>
        <v>-1884.4198159888383</v>
      </c>
      <c r="AB171">
        <f t="shared" si="27"/>
        <v>0</v>
      </c>
    </row>
    <row r="172" spans="1:28" x14ac:dyDescent="0.25">
      <c r="A172" t="s">
        <v>25</v>
      </c>
      <c r="B172" t="s">
        <v>74</v>
      </c>
      <c r="C172" t="s">
        <v>82</v>
      </c>
      <c r="D172" t="s">
        <v>91</v>
      </c>
      <c r="E172">
        <v>2016</v>
      </c>
      <c r="F172">
        <v>2011</v>
      </c>
      <c r="G172" t="s">
        <v>108</v>
      </c>
      <c r="H172">
        <v>58405.8</v>
      </c>
      <c r="I172">
        <v>526847.85</v>
      </c>
      <c r="J172">
        <v>40083.43</v>
      </c>
      <c r="K172">
        <v>30255.08</v>
      </c>
      <c r="L172">
        <v>9753.32</v>
      </c>
      <c r="M172">
        <v>7884.43</v>
      </c>
      <c r="N172">
        <f>IF(COUNTIFS($A:$A,$A172,$F:$F,$F172-1)=0,"",SUMIFS($I:$I,$A:$A,$A172,$F:$F,$F172-1))</f>
        <v>455330.72</v>
      </c>
      <c r="O172">
        <f>H172 - SUMIFS($H:$H,$A:$A,$A172,$F:$F,$F172-1)</f>
        <v>-609.88999999999942</v>
      </c>
      <c r="P172">
        <f>J172 - SUMIFS($J:$J,$A:$A,$A172,$F:$F,$F172-1)</f>
        <v>5010.1299999999974</v>
      </c>
      <c r="Q172">
        <f t="shared" si="19"/>
        <v>1868.8899999999994</v>
      </c>
      <c r="R172">
        <f t="shared" si="20"/>
        <v>4.1044671881572134E-3</v>
      </c>
      <c r="S172">
        <f t="shared" si="21"/>
        <v>2.196205869878492E-6</v>
      </c>
      <c r="T172">
        <f t="shared" si="22"/>
        <v>-1.2342720912834516E-2</v>
      </c>
      <c r="U172">
        <f t="shared" si="23"/>
        <v>6.6446384289643362E-2</v>
      </c>
      <c r="V172" t="str">
        <f t="shared" si="24"/>
        <v>Banking-2011</v>
      </c>
      <c r="W172">
        <f>Regression!B188</f>
        <v>-5.013036497429596E-3</v>
      </c>
      <c r="X172">
        <f>Regression!B189</f>
        <v>-4.2294404228284547E-3</v>
      </c>
      <c r="Y172">
        <f>Regression!B190</f>
        <v>-2.8253223941675587E-3</v>
      </c>
      <c r="Z172">
        <f t="shared" si="25"/>
        <v>-1.3554066444874201E-4</v>
      </c>
      <c r="AA172">
        <f t="shared" si="26"/>
        <v>1868.8901355406638</v>
      </c>
      <c r="AB172">
        <f t="shared" si="27"/>
        <v>0</v>
      </c>
    </row>
    <row r="173" spans="1:28" x14ac:dyDescent="0.25">
      <c r="A173" t="s">
        <v>25</v>
      </c>
      <c r="B173" t="s">
        <v>74</v>
      </c>
      <c r="C173" t="s">
        <v>82</v>
      </c>
      <c r="D173" t="s">
        <v>91</v>
      </c>
      <c r="E173">
        <v>2016</v>
      </c>
      <c r="F173">
        <v>2012</v>
      </c>
      <c r="G173" t="s">
        <v>108</v>
      </c>
      <c r="H173">
        <v>56659.88</v>
      </c>
      <c r="I173">
        <v>531478.04</v>
      </c>
      <c r="J173">
        <v>36808.44</v>
      </c>
      <c r="K173">
        <v>29079.32</v>
      </c>
      <c r="L173">
        <v>8097.72</v>
      </c>
      <c r="M173">
        <v>12505.11</v>
      </c>
      <c r="N173">
        <f>IF(COUNTIFS($A:$A,$A173,$F:$F,$F173-1)=0,"",SUMIFS($I:$I,$A:$A,$A173,$F:$F,$F173-1))</f>
        <v>526847.85</v>
      </c>
      <c r="O173">
        <f>H173 - SUMIFS($H:$H,$A:$A,$A173,$F:$F,$F173-1)</f>
        <v>-1745.9200000000055</v>
      </c>
      <c r="P173">
        <f>J173 - SUMIFS($J:$J,$A:$A,$A173,$F:$F,$F173-1)</f>
        <v>-3274.989999999998</v>
      </c>
      <c r="Q173">
        <f t="shared" si="19"/>
        <v>-4407.3900000000003</v>
      </c>
      <c r="R173">
        <f t="shared" si="20"/>
        <v>-8.3655841055439457E-3</v>
      </c>
      <c r="S173">
        <f t="shared" si="21"/>
        <v>1.898081201242446E-6</v>
      </c>
      <c r="T173">
        <f t="shared" si="22"/>
        <v>2.9022990223837725E-3</v>
      </c>
      <c r="U173">
        <f t="shared" si="23"/>
        <v>5.5194910636913487E-2</v>
      </c>
      <c r="V173" t="str">
        <f t="shared" si="24"/>
        <v>Banking-2012</v>
      </c>
      <c r="W173">
        <f>Regression!B189</f>
        <v>-4.2294404228284547E-3</v>
      </c>
      <c r="X173">
        <f>Regression!B190</f>
        <v>-2.8253223941675587E-3</v>
      </c>
      <c r="Y173">
        <f>Regression!B191</f>
        <v>-5.1668336856099699E-3</v>
      </c>
      <c r="Z173">
        <f t="shared" si="25"/>
        <v>-2.9339088179690647E-4</v>
      </c>
      <c r="AA173">
        <f t="shared" si="26"/>
        <v>-4407.3897066091185</v>
      </c>
      <c r="AB173">
        <f t="shared" si="27"/>
        <v>0</v>
      </c>
    </row>
    <row r="174" spans="1:28" x14ac:dyDescent="0.25">
      <c r="A174" t="s">
        <v>25</v>
      </c>
      <c r="B174" t="s">
        <v>74</v>
      </c>
      <c r="C174" t="s">
        <v>82</v>
      </c>
      <c r="D174" t="s">
        <v>91</v>
      </c>
      <c r="E174">
        <v>2016</v>
      </c>
      <c r="F174">
        <v>2013</v>
      </c>
      <c r="G174" t="s">
        <v>108</v>
      </c>
      <c r="H174">
        <v>60816.22</v>
      </c>
      <c r="I174">
        <v>554915.23</v>
      </c>
      <c r="J174">
        <v>39564.36</v>
      </c>
      <c r="K174">
        <v>24258.94</v>
      </c>
      <c r="L174">
        <v>13172.82</v>
      </c>
      <c r="M174">
        <v>14605.85</v>
      </c>
      <c r="N174">
        <f>IF(COUNTIFS($A:$A,$A174,$F:$F,$F174-1)=0,"",SUMIFS($I:$I,$A:$A,$A174,$F:$F,$F174-1))</f>
        <v>531478.04</v>
      </c>
      <c r="O174">
        <f>H174 - SUMIFS($H:$H,$A:$A,$A174,$F:$F,$F174-1)</f>
        <v>4156.3400000000038</v>
      </c>
      <c r="P174">
        <f>J174 - SUMIFS($J:$J,$A:$A,$A174,$F:$F,$F174-1)</f>
        <v>2755.9199999999983</v>
      </c>
      <c r="Q174">
        <f t="shared" si="19"/>
        <v>-1433.0300000000007</v>
      </c>
      <c r="R174">
        <f t="shared" si="20"/>
        <v>-2.696310839108236E-3</v>
      </c>
      <c r="S174">
        <f t="shared" si="21"/>
        <v>1.8815452845427066E-6</v>
      </c>
      <c r="T174">
        <f t="shared" si="22"/>
        <v>2.6349536473793075E-3</v>
      </c>
      <c r="U174">
        <f t="shared" si="23"/>
        <v>4.5644294165004443E-2</v>
      </c>
      <c r="V174" t="str">
        <f t="shared" si="24"/>
        <v>Banking-2013</v>
      </c>
      <c r="W174">
        <f>Regression!B190</f>
        <v>-2.8253223941675587E-3</v>
      </c>
      <c r="X174">
        <f>Regression!B191</f>
        <v>-5.1668336856099699E-3</v>
      </c>
      <c r="Y174">
        <f>Regression!B192</f>
        <v>-3.5526069666701639E-3</v>
      </c>
      <c r="Z174">
        <f t="shared" si="25"/>
        <v>-1.7577592067666542E-4</v>
      </c>
      <c r="AA174">
        <f t="shared" si="26"/>
        <v>-1433.0298242240799</v>
      </c>
      <c r="AB174">
        <f t="shared" si="27"/>
        <v>0</v>
      </c>
    </row>
    <row r="175" spans="1:28" x14ac:dyDescent="0.25">
      <c r="A175" t="s">
        <v>25</v>
      </c>
      <c r="B175" t="s">
        <v>74</v>
      </c>
      <c r="C175" t="s">
        <v>82</v>
      </c>
      <c r="D175" t="s">
        <v>91</v>
      </c>
      <c r="E175">
        <v>2016</v>
      </c>
      <c r="F175">
        <v>2014</v>
      </c>
      <c r="G175" t="s">
        <v>108</v>
      </c>
      <c r="H175">
        <v>60849.45</v>
      </c>
      <c r="I175">
        <v>515348.78</v>
      </c>
      <c r="J175">
        <v>45228.22</v>
      </c>
      <c r="K175">
        <v>25051.51</v>
      </c>
      <c r="L175">
        <v>13340.54</v>
      </c>
      <c r="M175">
        <v>11207.87</v>
      </c>
      <c r="N175">
        <f>IF(COUNTIFS($A:$A,$A175,$F:$F,$F175-1)=0,"",SUMIFS($I:$I,$A:$A,$A175,$F:$F,$F175-1))</f>
        <v>554915.23</v>
      </c>
      <c r="O175">
        <f>H175 - SUMIFS($H:$H,$A:$A,$A175,$F:$F,$F175-1)</f>
        <v>33.229999999995925</v>
      </c>
      <c r="P175">
        <f>J175 - SUMIFS($J:$J,$A:$A,$A175,$F:$F,$F175-1)</f>
        <v>5663.8600000000006</v>
      </c>
      <c r="Q175">
        <f t="shared" si="19"/>
        <v>2132.67</v>
      </c>
      <c r="R175">
        <f t="shared" si="20"/>
        <v>3.8432356596159742E-3</v>
      </c>
      <c r="S175">
        <f t="shared" si="21"/>
        <v>1.8020770487773421E-6</v>
      </c>
      <c r="T175">
        <f t="shared" si="22"/>
        <v>-1.0146829093157174E-2</v>
      </c>
      <c r="U175">
        <f t="shared" si="23"/>
        <v>4.5144751208216073E-2</v>
      </c>
      <c r="V175" t="str">
        <f t="shared" si="24"/>
        <v>Banking-2014</v>
      </c>
      <c r="W175">
        <f>Regression!B191</f>
        <v>-5.1668336856099699E-3</v>
      </c>
      <c r="X175">
        <f>Regression!B192</f>
        <v>-3.5526069666701639E-3</v>
      </c>
      <c r="Y175">
        <f>Regression!B193</f>
        <v>-4.4103692662928575E-3</v>
      </c>
      <c r="Z175">
        <f t="shared" si="25"/>
        <v>-1.6306663856959153E-4</v>
      </c>
      <c r="AA175">
        <f t="shared" si="26"/>
        <v>2132.6701630666385</v>
      </c>
      <c r="AB175">
        <f t="shared" si="27"/>
        <v>0</v>
      </c>
    </row>
    <row r="176" spans="1:28" x14ac:dyDescent="0.25">
      <c r="A176" t="s">
        <v>25</v>
      </c>
      <c r="B176" t="s">
        <v>74</v>
      </c>
      <c r="C176" t="s">
        <v>82</v>
      </c>
      <c r="D176" t="s">
        <v>91</v>
      </c>
      <c r="E176">
        <v>2016</v>
      </c>
      <c r="F176">
        <v>2015</v>
      </c>
      <c r="G176" t="s">
        <v>108</v>
      </c>
      <c r="H176">
        <v>66368.600000000006</v>
      </c>
      <c r="I176">
        <v>579699.79</v>
      </c>
      <c r="J176">
        <v>46153.71</v>
      </c>
      <c r="K176">
        <v>29043.45</v>
      </c>
      <c r="L176">
        <v>9181.15</v>
      </c>
      <c r="M176">
        <v>14622.92</v>
      </c>
      <c r="N176">
        <f>IF(COUNTIFS($A:$A,$A176,$F:$F,$F176-1)=0,"",SUMIFS($I:$I,$A:$A,$A176,$F:$F,$F176-1))</f>
        <v>515348.78</v>
      </c>
      <c r="O176">
        <f>H176 - SUMIFS($H:$H,$A:$A,$A176,$F:$F,$F176-1)</f>
        <v>5519.1500000000087</v>
      </c>
      <c r="P176">
        <f>J176 - SUMIFS($J:$J,$A:$A,$A176,$F:$F,$F176-1)</f>
        <v>925.48999999999796</v>
      </c>
      <c r="Q176">
        <f t="shared" si="19"/>
        <v>-5441.77</v>
      </c>
      <c r="R176">
        <f t="shared" si="20"/>
        <v>-1.0559392417694284E-2</v>
      </c>
      <c r="S176">
        <f t="shared" si="21"/>
        <v>1.940433428405516E-6</v>
      </c>
      <c r="T176">
        <f t="shared" si="22"/>
        <v>8.9136914227293026E-3</v>
      </c>
      <c r="U176">
        <f t="shared" si="23"/>
        <v>5.6356881256224178E-2</v>
      </c>
      <c r="V176" t="str">
        <f t="shared" si="24"/>
        <v>Banking-2015</v>
      </c>
      <c r="W176">
        <f>Regression!B192</f>
        <v>-3.5526069666701639E-3</v>
      </c>
      <c r="X176">
        <f>Regression!B193</f>
        <v>-4.4103692662928575E-3</v>
      </c>
      <c r="Y176">
        <f>Regression!B194</f>
        <v>0</v>
      </c>
      <c r="Z176">
        <f t="shared" si="25"/>
        <v>-3.9319564297339685E-5</v>
      </c>
      <c r="AA176">
        <f t="shared" si="26"/>
        <v>-5441.7699606804363</v>
      </c>
      <c r="AB176">
        <f t="shared" si="27"/>
        <v>0</v>
      </c>
    </row>
    <row r="177" spans="1:28" x14ac:dyDescent="0.25">
      <c r="A177" t="s">
        <v>25</v>
      </c>
      <c r="B177" t="s">
        <v>74</v>
      </c>
      <c r="C177" t="s">
        <v>82</v>
      </c>
      <c r="D177" t="s">
        <v>91</v>
      </c>
      <c r="E177">
        <v>2016</v>
      </c>
      <c r="F177">
        <v>2017</v>
      </c>
      <c r="G177" t="s">
        <v>109</v>
      </c>
      <c r="H177">
        <v>71709.39</v>
      </c>
      <c r="I177">
        <v>680085.05</v>
      </c>
      <c r="J177">
        <v>47593.06</v>
      </c>
      <c r="K177">
        <v>34574.26</v>
      </c>
      <c r="L177">
        <v>10794.14</v>
      </c>
      <c r="M177">
        <v>14353.5</v>
      </c>
      <c r="N177" t="str">
        <f>IF(COUNTIFS($A:$A,$A177,$F:$F,$F177-1)=0,"",SUMIFS($I:$I,$A:$A,$A177,$F:$F,$F177-1))</f>
        <v/>
      </c>
      <c r="O177">
        <f>H177 - SUMIFS($H:$H,$A:$A,$A177,$F:$F,$F177-1)</f>
        <v>71709.39</v>
      </c>
      <c r="P177">
        <f>J177 - SUMIFS($J:$J,$A:$A,$A177,$F:$F,$F177-1)</f>
        <v>47593.06</v>
      </c>
      <c r="Q177">
        <f t="shared" si="19"/>
        <v>-3559.3600000000006</v>
      </c>
      <c r="R177">
        <f t="shared" si="20"/>
        <v>0</v>
      </c>
      <c r="S177">
        <f t="shared" si="21"/>
        <v>0</v>
      </c>
      <c r="T177">
        <f t="shared" si="22"/>
        <v>0</v>
      </c>
      <c r="U177">
        <f t="shared" si="23"/>
        <v>0</v>
      </c>
      <c r="V177" t="str">
        <f t="shared" si="24"/>
        <v>Banking-2017</v>
      </c>
      <c r="W177">
        <f>Regression!B193</f>
        <v>-4.4103692662928575E-3</v>
      </c>
      <c r="X177">
        <f>Regression!B194</f>
        <v>0</v>
      </c>
      <c r="Y177">
        <f>Regression!B195</f>
        <v>-7.9796113793065661E-4</v>
      </c>
      <c r="Z177">
        <f t="shared" si="25"/>
        <v>0</v>
      </c>
      <c r="AA177">
        <f t="shared" si="26"/>
        <v>-3559.3600000000006</v>
      </c>
      <c r="AB177">
        <f t="shared" si="27"/>
        <v>1</v>
      </c>
    </row>
    <row r="178" spans="1:28" x14ac:dyDescent="0.25">
      <c r="A178" t="s">
        <v>25</v>
      </c>
      <c r="B178" t="s">
        <v>74</v>
      </c>
      <c r="C178" t="s">
        <v>82</v>
      </c>
      <c r="D178" t="s">
        <v>91</v>
      </c>
      <c r="E178">
        <v>2016</v>
      </c>
      <c r="F178">
        <v>2018</v>
      </c>
      <c r="G178" t="s">
        <v>109</v>
      </c>
      <c r="H178">
        <v>75042.94</v>
      </c>
      <c r="I178">
        <v>672289.63</v>
      </c>
      <c r="J178">
        <v>44447.56</v>
      </c>
      <c r="K178">
        <v>36297.269999999997</v>
      </c>
      <c r="L178">
        <v>12926.64</v>
      </c>
      <c r="M178">
        <v>14544.27</v>
      </c>
      <c r="N178">
        <f>IF(COUNTIFS($A:$A,$A178,$F:$F,$F178-1)=0,"",SUMIFS($I:$I,$A:$A,$A178,$F:$F,$F178-1))</f>
        <v>680085.05</v>
      </c>
      <c r="O178">
        <f>H178 - SUMIFS($H:$H,$A:$A,$A178,$F:$F,$F178-1)</f>
        <v>3333.5500000000029</v>
      </c>
      <c r="P178">
        <f>J178 - SUMIFS($J:$J,$A:$A,$A178,$F:$F,$F178-1)</f>
        <v>-3145.5</v>
      </c>
      <c r="Q178">
        <f t="shared" si="19"/>
        <v>-1617.630000000001</v>
      </c>
      <c r="R178">
        <f t="shared" si="20"/>
        <v>-2.3785701508950989E-3</v>
      </c>
      <c r="S178">
        <f t="shared" si="21"/>
        <v>1.4704043266353229E-6</v>
      </c>
      <c r="T178">
        <f t="shared" si="22"/>
        <v>9.526823152486593E-3</v>
      </c>
      <c r="U178">
        <f t="shared" si="23"/>
        <v>5.3371662853050506E-2</v>
      </c>
      <c r="V178" t="str">
        <f t="shared" si="24"/>
        <v>Banking-2018</v>
      </c>
      <c r="W178">
        <f>Regression!B194</f>
        <v>0</v>
      </c>
      <c r="X178">
        <f>Regression!B195</f>
        <v>-7.9796113793065661E-4</v>
      </c>
      <c r="Y178">
        <f>Regression!B196</f>
        <v>-8.6579085197454665E-4</v>
      </c>
      <c r="Z178">
        <f t="shared" si="25"/>
        <v>-5.3810732096463186E-5</v>
      </c>
      <c r="AA178">
        <f t="shared" si="26"/>
        <v>-1617.6299461892688</v>
      </c>
      <c r="AB178">
        <f t="shared" si="27"/>
        <v>1</v>
      </c>
    </row>
    <row r="179" spans="1:28" x14ac:dyDescent="0.25">
      <c r="A179" t="s">
        <v>25</v>
      </c>
      <c r="B179" t="s">
        <v>74</v>
      </c>
      <c r="C179" t="s">
        <v>82</v>
      </c>
      <c r="D179" t="s">
        <v>91</v>
      </c>
      <c r="E179">
        <v>2016</v>
      </c>
      <c r="F179">
        <v>2019</v>
      </c>
      <c r="G179" t="s">
        <v>109</v>
      </c>
      <c r="H179">
        <v>79971.929999999993</v>
      </c>
      <c r="I179">
        <v>730216</v>
      </c>
      <c r="J179">
        <v>41608.629999999997</v>
      </c>
      <c r="K179">
        <v>33235.800000000003</v>
      </c>
      <c r="L179">
        <v>16401.77</v>
      </c>
      <c r="M179">
        <v>16568.7</v>
      </c>
      <c r="N179">
        <f>IF(COUNTIFS($A:$A,$A179,$F:$F,$F179-1)=0,"",SUMIFS($I:$I,$A:$A,$A179,$F:$F,$F179-1))</f>
        <v>672289.63</v>
      </c>
      <c r="O179">
        <f>H179 - SUMIFS($H:$H,$A:$A,$A179,$F:$F,$F179-1)</f>
        <v>4928.9899999999907</v>
      </c>
      <c r="P179">
        <f>J179 - SUMIFS($J:$J,$A:$A,$A179,$F:$F,$F179-1)</f>
        <v>-2838.9300000000003</v>
      </c>
      <c r="Q179">
        <f t="shared" si="19"/>
        <v>-166.93000000000029</v>
      </c>
      <c r="R179">
        <f t="shared" si="20"/>
        <v>-2.4830072122338149E-4</v>
      </c>
      <c r="S179">
        <f t="shared" si="21"/>
        <v>1.4874541497836283E-6</v>
      </c>
      <c r="T179">
        <f t="shared" si="22"/>
        <v>1.1554424839187227E-2</v>
      </c>
      <c r="U179">
        <f t="shared" si="23"/>
        <v>4.9436728631378712E-2</v>
      </c>
      <c r="V179" t="str">
        <f t="shared" si="24"/>
        <v>Banking-2019</v>
      </c>
      <c r="W179">
        <f>Regression!B195</f>
        <v>-7.9796113793065661E-4</v>
      </c>
      <c r="X179">
        <f>Regression!B196</f>
        <v>-8.6579085197454665E-4</v>
      </c>
      <c r="Y179">
        <f>Regression!B197</f>
        <v>-1.0246995972783253E-3</v>
      </c>
      <c r="Z179">
        <f t="shared" si="25"/>
        <v>-6.0662698175533374E-5</v>
      </c>
      <c r="AA179">
        <f t="shared" si="26"/>
        <v>-166.9299393373021</v>
      </c>
      <c r="AB179">
        <f t="shared" si="27"/>
        <v>1</v>
      </c>
    </row>
    <row r="180" spans="1:28" x14ac:dyDescent="0.25">
      <c r="A180" t="s">
        <v>25</v>
      </c>
      <c r="B180" t="s">
        <v>74</v>
      </c>
      <c r="C180" t="s">
        <v>82</v>
      </c>
      <c r="D180" t="s">
        <v>91</v>
      </c>
      <c r="E180">
        <v>2016</v>
      </c>
      <c r="F180">
        <v>2020</v>
      </c>
      <c r="G180" t="s">
        <v>109</v>
      </c>
      <c r="H180">
        <v>80152.44</v>
      </c>
      <c r="I180">
        <v>648448.5</v>
      </c>
      <c r="J180">
        <v>51571.42</v>
      </c>
      <c r="K180">
        <v>30870.2</v>
      </c>
      <c r="L180">
        <v>12335.63</v>
      </c>
      <c r="M180">
        <v>14360.35</v>
      </c>
      <c r="N180">
        <f>IF(COUNTIFS($A:$A,$A180,$F:$F,$F180-1)=0,"",SUMIFS($I:$I,$A:$A,$A180,$F:$F,$F180-1))</f>
        <v>730216</v>
      </c>
      <c r="O180">
        <f>H180 - SUMIFS($H:$H,$A:$A,$A180,$F:$F,$F180-1)</f>
        <v>180.51000000000931</v>
      </c>
      <c r="P180">
        <f>J180 - SUMIFS($J:$J,$A:$A,$A180,$F:$F,$F180-1)</f>
        <v>9962.7900000000009</v>
      </c>
      <c r="Q180">
        <f t="shared" si="19"/>
        <v>-2024.7200000000012</v>
      </c>
      <c r="R180">
        <f t="shared" si="20"/>
        <v>-2.7727686054537302E-3</v>
      </c>
      <c r="S180">
        <f t="shared" si="21"/>
        <v>1.369457804266135E-6</v>
      </c>
      <c r="T180">
        <f t="shared" si="22"/>
        <v>-1.3396419689516515E-2</v>
      </c>
      <c r="U180">
        <f t="shared" si="23"/>
        <v>4.2275436309256439E-2</v>
      </c>
      <c r="V180" t="str">
        <f t="shared" si="24"/>
        <v>Banking-2020</v>
      </c>
      <c r="W180">
        <f>Regression!B196</f>
        <v>-8.6579085197454665E-4</v>
      </c>
      <c r="X180">
        <f>Regression!B197</f>
        <v>-1.0246995972783253E-3</v>
      </c>
      <c r="Y180">
        <f>Regression!B198</f>
        <v>-8.7367392763779443E-4</v>
      </c>
      <c r="Z180">
        <f t="shared" si="25"/>
        <v>-2.3208826286129598E-5</v>
      </c>
      <c r="AA180">
        <f t="shared" si="26"/>
        <v>-2024.719976791175</v>
      </c>
      <c r="AB180">
        <f t="shared" si="27"/>
        <v>1</v>
      </c>
    </row>
    <row r="181" spans="1:28" x14ac:dyDescent="0.25">
      <c r="A181" t="s">
        <v>25</v>
      </c>
      <c r="B181" t="s">
        <v>74</v>
      </c>
      <c r="C181" t="s">
        <v>82</v>
      </c>
      <c r="D181" t="s">
        <v>91</v>
      </c>
      <c r="E181">
        <v>2016</v>
      </c>
      <c r="F181">
        <v>2021</v>
      </c>
      <c r="G181" t="s">
        <v>109</v>
      </c>
      <c r="H181">
        <v>90146.68</v>
      </c>
      <c r="I181">
        <v>858351.62</v>
      </c>
      <c r="J181">
        <v>64297.27</v>
      </c>
      <c r="K181">
        <v>40242.639999999999</v>
      </c>
      <c r="L181">
        <v>16721.07</v>
      </c>
      <c r="M181">
        <v>18130.14</v>
      </c>
      <c r="N181">
        <f>IF(COUNTIFS($A:$A,$A181,$F:$F,$F181-1)=0,"",SUMIFS($I:$I,$A:$A,$A181,$F:$F,$F181-1))</f>
        <v>648448.5</v>
      </c>
      <c r="O181">
        <f>H181 - SUMIFS($H:$H,$A:$A,$A181,$F:$F,$F181-1)</f>
        <v>9994.2399999999907</v>
      </c>
      <c r="P181">
        <f>J181 - SUMIFS($J:$J,$A:$A,$A181,$F:$F,$F181-1)</f>
        <v>12725.849999999999</v>
      </c>
      <c r="Q181">
        <f t="shared" si="19"/>
        <v>-1409.0699999999997</v>
      </c>
      <c r="R181">
        <f t="shared" si="20"/>
        <v>-2.172986752224733E-3</v>
      </c>
      <c r="S181">
        <f t="shared" si="21"/>
        <v>1.5421425140161477E-6</v>
      </c>
      <c r="T181">
        <f t="shared" si="22"/>
        <v>-4.2125319127116617E-3</v>
      </c>
      <c r="U181">
        <f t="shared" si="23"/>
        <v>6.2059886020246785E-2</v>
      </c>
      <c r="V181" t="str">
        <f t="shared" si="24"/>
        <v>Banking-2021</v>
      </c>
      <c r="W181">
        <f>Regression!B197</f>
        <v>-1.0246995972783253E-3</v>
      </c>
      <c r="X181">
        <f>Regression!B198</f>
        <v>-8.7367392763779443E-4</v>
      </c>
      <c r="Y181">
        <f>Regression!B199</f>
        <v>-5.6878239675706643E-4</v>
      </c>
      <c r="Z181">
        <f t="shared" si="25"/>
        <v>-3.1619771644401035E-5</v>
      </c>
      <c r="AA181">
        <f t="shared" si="26"/>
        <v>-1409.0699683802281</v>
      </c>
      <c r="AB181">
        <f t="shared" si="27"/>
        <v>1</v>
      </c>
    </row>
    <row r="182" spans="1:28" x14ac:dyDescent="0.25">
      <c r="A182" t="s">
        <v>25</v>
      </c>
      <c r="B182" t="s">
        <v>74</v>
      </c>
      <c r="C182" t="s">
        <v>82</v>
      </c>
      <c r="D182" t="s">
        <v>91</v>
      </c>
      <c r="E182">
        <v>2016</v>
      </c>
      <c r="F182">
        <v>2022</v>
      </c>
      <c r="G182" t="s">
        <v>109</v>
      </c>
      <c r="H182">
        <v>101362.5</v>
      </c>
      <c r="I182">
        <v>935461.72</v>
      </c>
      <c r="J182">
        <v>63050.51</v>
      </c>
      <c r="K182">
        <v>41219.97</v>
      </c>
      <c r="L182">
        <v>17674.72</v>
      </c>
      <c r="M182">
        <v>16930.91</v>
      </c>
      <c r="N182">
        <f>IF(COUNTIFS($A:$A,$A182,$F:$F,$F182-1)=0,"",SUMIFS($I:$I,$A:$A,$A182,$F:$F,$F182-1))</f>
        <v>858351.62</v>
      </c>
      <c r="O182">
        <f>H182 - SUMIFS($H:$H,$A:$A,$A182,$F:$F,$F182-1)</f>
        <v>11215.820000000007</v>
      </c>
      <c r="P182">
        <f>J182 - SUMIFS($J:$J,$A:$A,$A182,$F:$F,$F182-1)</f>
        <v>-1246.7599999999948</v>
      </c>
      <c r="Q182">
        <f t="shared" si="19"/>
        <v>743.81000000000131</v>
      </c>
      <c r="R182">
        <f t="shared" si="20"/>
        <v>8.6655629542587841E-4</v>
      </c>
      <c r="S182">
        <f t="shared" si="21"/>
        <v>1.165023723028565E-6</v>
      </c>
      <c r="T182">
        <f t="shared" si="22"/>
        <v>1.4519201350141335E-2</v>
      </c>
      <c r="U182">
        <f t="shared" si="23"/>
        <v>4.8022242912525756E-2</v>
      </c>
      <c r="V182" t="str">
        <f t="shared" si="24"/>
        <v>Banking-2022</v>
      </c>
      <c r="W182">
        <f>Regression!B198</f>
        <v>-8.7367392763779443E-4</v>
      </c>
      <c r="X182">
        <f>Regression!B199</f>
        <v>-5.6878239675706643E-4</v>
      </c>
      <c r="Y182">
        <f>Regression!B200</f>
        <v>-1.1823855191906408E-3</v>
      </c>
      <c r="Z182">
        <f t="shared" si="25"/>
        <v>-6.5040088612609547E-5</v>
      </c>
      <c r="AA182">
        <f t="shared" si="26"/>
        <v>743.81006504008997</v>
      </c>
      <c r="AB182">
        <f t="shared" si="27"/>
        <v>1</v>
      </c>
    </row>
    <row r="183" spans="1:28" x14ac:dyDescent="0.25">
      <c r="A183" t="s">
        <v>25</v>
      </c>
      <c r="B183" t="s">
        <v>74</v>
      </c>
      <c r="C183" t="s">
        <v>82</v>
      </c>
      <c r="D183" t="s">
        <v>91</v>
      </c>
      <c r="E183">
        <v>2016</v>
      </c>
      <c r="F183">
        <v>2023</v>
      </c>
      <c r="G183" t="s">
        <v>109</v>
      </c>
      <c r="H183">
        <v>103943.36</v>
      </c>
      <c r="I183">
        <v>889433.45</v>
      </c>
      <c r="J183">
        <v>62208.639999999999</v>
      </c>
      <c r="K183">
        <v>42964.62</v>
      </c>
      <c r="L183">
        <v>14877.24</v>
      </c>
      <c r="M183">
        <v>17109.240000000002</v>
      </c>
      <c r="N183">
        <f>IF(COUNTIFS($A:$A,$A183,$F:$F,$F183-1)=0,"",SUMIFS($I:$I,$A:$A,$A183,$F:$F,$F183-1))</f>
        <v>935461.72</v>
      </c>
      <c r="O183">
        <f>H183 - SUMIFS($H:$H,$A:$A,$A183,$F:$F,$F183-1)</f>
        <v>2580.8600000000006</v>
      </c>
      <c r="P183">
        <f>J183 - SUMIFS($J:$J,$A:$A,$A183,$F:$F,$F183-1)</f>
        <v>-841.87000000000262</v>
      </c>
      <c r="Q183">
        <f t="shared" si="19"/>
        <v>-2232.0000000000018</v>
      </c>
      <c r="R183">
        <f t="shared" si="20"/>
        <v>-2.3859875313764862E-3</v>
      </c>
      <c r="S183">
        <f t="shared" si="21"/>
        <v>1.0689908294697511E-6</v>
      </c>
      <c r="T183">
        <f t="shared" si="22"/>
        <v>3.6588669817510045E-3</v>
      </c>
      <c r="U183">
        <f t="shared" si="23"/>
        <v>4.5928784771652659E-2</v>
      </c>
      <c r="V183" t="str">
        <f t="shared" si="24"/>
        <v>Banking-2023</v>
      </c>
      <c r="W183">
        <f>Regression!B199</f>
        <v>-5.6878239675706643E-4</v>
      </c>
      <c r="X183">
        <f>Regression!B200</f>
        <v>-1.1823855191906408E-3</v>
      </c>
      <c r="Y183">
        <f>Regression!B201</f>
        <v>0</v>
      </c>
      <c r="Z183">
        <f t="shared" si="25"/>
        <v>-4.3267993590332508E-6</v>
      </c>
      <c r="AA183">
        <f t="shared" si="26"/>
        <v>-2231.9999956732026</v>
      </c>
      <c r="AB183">
        <f t="shared" si="27"/>
        <v>1</v>
      </c>
    </row>
    <row r="184" spans="1:28" x14ac:dyDescent="0.25">
      <c r="A184" t="s">
        <v>26</v>
      </c>
      <c r="B184" t="s">
        <v>73</v>
      </c>
      <c r="C184" t="s">
        <v>82</v>
      </c>
      <c r="D184" t="s">
        <v>95</v>
      </c>
      <c r="E184">
        <v>2010</v>
      </c>
      <c r="F184">
        <v>2003</v>
      </c>
      <c r="G184" t="s">
        <v>108</v>
      </c>
      <c r="H184">
        <v>43860.51</v>
      </c>
      <c r="I184">
        <v>85224.73</v>
      </c>
      <c r="J184">
        <v>6492.98</v>
      </c>
      <c r="K184">
        <v>42645.21</v>
      </c>
      <c r="L184">
        <v>3152.75</v>
      </c>
      <c r="M184">
        <v>2841.4</v>
      </c>
      <c r="N184" t="str">
        <f>IF(COUNTIFS($A:$A,$A184,$F:$F,$F184-1)=0,"",SUMIFS($I:$I,$A:$A,$A184,$F:$F,$F184-1))</f>
        <v/>
      </c>
      <c r="O184">
        <f>H184 - SUMIFS($H:$H,$A:$A,$A184,$F:$F,$F184-1)</f>
        <v>43860.51</v>
      </c>
      <c r="P184">
        <f>J184 - SUMIFS($J:$J,$A:$A,$A184,$F:$F,$F184-1)</f>
        <v>6492.98</v>
      </c>
      <c r="Q184">
        <f t="shared" si="19"/>
        <v>311.34999999999991</v>
      </c>
      <c r="R184">
        <f t="shared" si="20"/>
        <v>0</v>
      </c>
      <c r="S184">
        <f t="shared" si="21"/>
        <v>0</v>
      </c>
      <c r="T184">
        <f t="shared" si="22"/>
        <v>0</v>
      </c>
      <c r="U184">
        <f t="shared" si="23"/>
        <v>0</v>
      </c>
      <c r="V184" t="str">
        <f t="shared" si="24"/>
        <v>Industrial Conglomerate-2003</v>
      </c>
      <c r="W184">
        <f>Regression!B200</f>
        <v>-1.1823855191906408E-3</v>
      </c>
      <c r="X184">
        <f>Regression!B201</f>
        <v>0</v>
      </c>
      <c r="Y184">
        <f>Regression!B202</f>
        <v>-1.1199231825780101E-3</v>
      </c>
      <c r="Z184">
        <f t="shared" si="25"/>
        <v>0</v>
      </c>
      <c r="AA184">
        <f t="shared" si="26"/>
        <v>311.34999999999991</v>
      </c>
      <c r="AB184">
        <f t="shared" si="27"/>
        <v>0</v>
      </c>
    </row>
    <row r="185" spans="1:28" x14ac:dyDescent="0.25">
      <c r="A185" t="s">
        <v>26</v>
      </c>
      <c r="B185" t="s">
        <v>73</v>
      </c>
      <c r="C185" t="s">
        <v>82</v>
      </c>
      <c r="D185" t="s">
        <v>95</v>
      </c>
      <c r="E185">
        <v>2010</v>
      </c>
      <c r="F185">
        <v>2004</v>
      </c>
      <c r="G185" t="s">
        <v>108</v>
      </c>
      <c r="H185">
        <v>47704.44</v>
      </c>
      <c r="I185">
        <v>93580.5</v>
      </c>
      <c r="J185">
        <v>7150.19</v>
      </c>
      <c r="K185">
        <v>41293.65</v>
      </c>
      <c r="L185">
        <v>3632.41</v>
      </c>
      <c r="M185">
        <v>3061.81</v>
      </c>
      <c r="N185">
        <f>IF(COUNTIFS($A:$A,$A185,$F:$F,$F185-1)=0,"",SUMIFS($I:$I,$A:$A,$A185,$F:$F,$F185-1))</f>
        <v>85224.73</v>
      </c>
      <c r="O185">
        <f>H185 - SUMIFS($H:$H,$A:$A,$A185,$F:$F,$F185-1)</f>
        <v>3843.9300000000003</v>
      </c>
      <c r="P185">
        <f>J185 - SUMIFS($J:$J,$A:$A,$A185,$F:$F,$F185-1)</f>
        <v>657.21</v>
      </c>
      <c r="Q185">
        <f t="shared" si="19"/>
        <v>570.59999999999991</v>
      </c>
      <c r="R185">
        <f t="shared" si="20"/>
        <v>6.6952397502462015E-3</v>
      </c>
      <c r="S185">
        <f t="shared" si="21"/>
        <v>1.1733683403866461E-5</v>
      </c>
      <c r="T185">
        <f t="shared" si="22"/>
        <v>3.7391963576769327E-2</v>
      </c>
      <c r="U185">
        <f t="shared" si="23"/>
        <v>0.48452661569007027</v>
      </c>
      <c r="V185" t="str">
        <f t="shared" si="24"/>
        <v>Industrial Conglomerate-2004</v>
      </c>
      <c r="W185">
        <f>Regression!B201</f>
        <v>0</v>
      </c>
      <c r="X185">
        <f>Regression!B202</f>
        <v>-1.1199231825780101E-3</v>
      </c>
      <c r="Y185">
        <f>Regression!B203</f>
        <v>-1.1081433123349806E-3</v>
      </c>
      <c r="Z185">
        <f t="shared" si="25"/>
        <v>-5.7880105567698916E-4</v>
      </c>
      <c r="AA185">
        <f t="shared" si="26"/>
        <v>570.60057880105558</v>
      </c>
      <c r="AB185">
        <f t="shared" si="27"/>
        <v>0</v>
      </c>
    </row>
    <row r="186" spans="1:28" x14ac:dyDescent="0.25">
      <c r="A186" t="s">
        <v>26</v>
      </c>
      <c r="B186" t="s">
        <v>73</v>
      </c>
      <c r="C186" t="s">
        <v>82</v>
      </c>
      <c r="D186" t="s">
        <v>95</v>
      </c>
      <c r="E186">
        <v>2010</v>
      </c>
      <c r="F186">
        <v>2005</v>
      </c>
      <c r="G186" t="s">
        <v>108</v>
      </c>
      <c r="H186">
        <v>55852.41</v>
      </c>
      <c r="I186">
        <v>99104.82</v>
      </c>
      <c r="J186">
        <v>9063.07</v>
      </c>
      <c r="K186">
        <v>47019.44</v>
      </c>
      <c r="L186">
        <v>4923.42</v>
      </c>
      <c r="M186">
        <v>4588.83</v>
      </c>
      <c r="N186">
        <f>IF(COUNTIFS($A:$A,$A186,$F:$F,$F186-1)=0,"",SUMIFS($I:$I,$A:$A,$A186,$F:$F,$F186-1))</f>
        <v>93580.5</v>
      </c>
      <c r="O186">
        <f>H186 - SUMIFS($H:$H,$A:$A,$A186,$F:$F,$F186-1)</f>
        <v>8147.9700000000012</v>
      </c>
      <c r="P186">
        <f>J186 - SUMIFS($J:$J,$A:$A,$A186,$F:$F,$F186-1)</f>
        <v>1912.88</v>
      </c>
      <c r="Q186">
        <f t="shared" si="19"/>
        <v>334.59000000000015</v>
      </c>
      <c r="R186">
        <f t="shared" si="20"/>
        <v>3.5754243672560006E-3</v>
      </c>
      <c r="S186">
        <f t="shared" si="21"/>
        <v>1.0685986931037983E-5</v>
      </c>
      <c r="T186">
        <f t="shared" si="22"/>
        <v>6.6628090253845626E-2</v>
      </c>
      <c r="U186">
        <f t="shared" si="23"/>
        <v>0.50244912134472464</v>
      </c>
      <c r="V186" t="str">
        <f t="shared" si="24"/>
        <v>Industrial Conglomerate-2005</v>
      </c>
      <c r="W186">
        <f>Regression!B202</f>
        <v>-1.1199231825780101E-3</v>
      </c>
      <c r="X186">
        <f>Regression!B203</f>
        <v>-1.1081433123349806E-3</v>
      </c>
      <c r="Y186">
        <f>Regression!B204</f>
        <v>-4.22317948705199E-4</v>
      </c>
      <c r="Z186">
        <f t="shared" si="25"/>
        <v>-2.8603872236797703E-4</v>
      </c>
      <c r="AA186">
        <f t="shared" si="26"/>
        <v>334.59028603872252</v>
      </c>
      <c r="AB186">
        <f t="shared" si="27"/>
        <v>0</v>
      </c>
    </row>
    <row r="187" spans="1:28" x14ac:dyDescent="0.25">
      <c r="A187" t="s">
        <v>26</v>
      </c>
      <c r="B187" t="s">
        <v>73</v>
      </c>
      <c r="C187" t="s">
        <v>82</v>
      </c>
      <c r="D187" t="s">
        <v>95</v>
      </c>
      <c r="E187">
        <v>2010</v>
      </c>
      <c r="F187">
        <v>2006</v>
      </c>
      <c r="G187" t="s">
        <v>108</v>
      </c>
      <c r="H187">
        <v>60440.05</v>
      </c>
      <c r="I187">
        <v>109211.79</v>
      </c>
      <c r="J187">
        <v>7959.15</v>
      </c>
      <c r="K187">
        <v>48494.1</v>
      </c>
      <c r="L187">
        <v>5503.72</v>
      </c>
      <c r="M187">
        <v>5713.25</v>
      </c>
      <c r="N187">
        <f>IF(COUNTIFS($A:$A,$A187,$F:$F,$F187-1)=0,"",SUMIFS($I:$I,$A:$A,$A187,$F:$F,$F187-1))</f>
        <v>99104.82</v>
      </c>
      <c r="O187">
        <f>H187 - SUMIFS($H:$H,$A:$A,$A187,$F:$F,$F187-1)</f>
        <v>4587.6399999999994</v>
      </c>
      <c r="P187">
        <f>J187 - SUMIFS($J:$J,$A:$A,$A187,$F:$F,$F187-1)</f>
        <v>-1103.92</v>
      </c>
      <c r="Q187">
        <f t="shared" si="19"/>
        <v>-209.52999999999975</v>
      </c>
      <c r="R187">
        <f t="shared" si="20"/>
        <v>-2.1142261294657488E-3</v>
      </c>
      <c r="S187">
        <f t="shared" si="21"/>
        <v>1.0090326585528332E-5</v>
      </c>
      <c r="T187">
        <f t="shared" si="22"/>
        <v>5.7429699181129626E-2</v>
      </c>
      <c r="U187">
        <f t="shared" si="23"/>
        <v>0.48932130647126948</v>
      </c>
      <c r="V187" t="str">
        <f t="shared" si="24"/>
        <v>Industrial Conglomerate-2006</v>
      </c>
      <c r="W187">
        <f>Regression!B203</f>
        <v>-1.1081433123349806E-3</v>
      </c>
      <c r="X187">
        <f>Regression!B204</f>
        <v>-4.22317948705199E-4</v>
      </c>
      <c r="Y187">
        <f>Regression!B205</f>
        <v>-9.4163792742352041E-4</v>
      </c>
      <c r="Z187">
        <f t="shared" si="25"/>
        <v>-4.850282751506318E-4</v>
      </c>
      <c r="AA187">
        <f t="shared" si="26"/>
        <v>-209.52951497172458</v>
      </c>
      <c r="AB187">
        <f t="shared" si="27"/>
        <v>0</v>
      </c>
    </row>
    <row r="188" spans="1:28" x14ac:dyDescent="0.25">
      <c r="A188" t="s">
        <v>26</v>
      </c>
      <c r="B188" t="s">
        <v>73</v>
      </c>
      <c r="C188" t="s">
        <v>82</v>
      </c>
      <c r="D188" t="s">
        <v>95</v>
      </c>
      <c r="E188">
        <v>2010</v>
      </c>
      <c r="F188">
        <v>2007</v>
      </c>
      <c r="G188" t="s">
        <v>108</v>
      </c>
      <c r="H188">
        <v>59117.51</v>
      </c>
      <c r="I188">
        <v>100275.13</v>
      </c>
      <c r="J188">
        <v>6879.93</v>
      </c>
      <c r="K188">
        <v>38648.03</v>
      </c>
      <c r="L188">
        <v>4238.8100000000004</v>
      </c>
      <c r="M188">
        <v>7826.31</v>
      </c>
      <c r="N188">
        <f>IF(COUNTIFS($A:$A,$A188,$F:$F,$F188-1)=0,"",SUMIFS($I:$I,$A:$A,$A188,$F:$F,$F188-1))</f>
        <v>109211.79</v>
      </c>
      <c r="O188">
        <f>H188 - SUMIFS($H:$H,$A:$A,$A188,$F:$F,$F188-1)</f>
        <v>-1322.5400000000009</v>
      </c>
      <c r="P188">
        <f>J188 - SUMIFS($J:$J,$A:$A,$A188,$F:$F,$F188-1)</f>
        <v>-1079.2199999999993</v>
      </c>
      <c r="Q188">
        <f t="shared" si="19"/>
        <v>-3587.5</v>
      </c>
      <c r="R188">
        <f t="shared" si="20"/>
        <v>-3.284901749160965E-2</v>
      </c>
      <c r="S188">
        <f t="shared" si="21"/>
        <v>9.1565205551525164E-6</v>
      </c>
      <c r="T188">
        <f t="shared" si="22"/>
        <v>-2.2279645814797244E-3</v>
      </c>
      <c r="U188">
        <f t="shared" si="23"/>
        <v>0.35388148111115109</v>
      </c>
      <c r="V188" t="str">
        <f t="shared" si="24"/>
        <v>Industrial Conglomerate-2007</v>
      </c>
      <c r="W188">
        <f>Regression!B204</f>
        <v>-4.22317948705199E-4</v>
      </c>
      <c r="X188">
        <f>Regression!B205</f>
        <v>-9.4163792742352041E-4</v>
      </c>
      <c r="Y188">
        <f>Regression!B206</f>
        <v>-1.1329613989916616E-3</v>
      </c>
      <c r="Z188">
        <f t="shared" si="25"/>
        <v>-3.9883998892903155E-4</v>
      </c>
      <c r="AA188">
        <f t="shared" si="26"/>
        <v>-3587.499601160011</v>
      </c>
      <c r="AB188">
        <f t="shared" si="27"/>
        <v>0</v>
      </c>
    </row>
    <row r="189" spans="1:28" x14ac:dyDescent="0.25">
      <c r="A189" t="s">
        <v>26</v>
      </c>
      <c r="B189" t="s">
        <v>73</v>
      </c>
      <c r="C189" t="s">
        <v>82</v>
      </c>
      <c r="D189" t="s">
        <v>95</v>
      </c>
      <c r="E189">
        <v>2010</v>
      </c>
      <c r="F189">
        <v>2008</v>
      </c>
      <c r="G189" t="s">
        <v>108</v>
      </c>
      <c r="H189">
        <v>59806.01</v>
      </c>
      <c r="I189">
        <v>108607.56</v>
      </c>
      <c r="J189">
        <v>8708.16</v>
      </c>
      <c r="K189">
        <v>49385.85</v>
      </c>
      <c r="L189">
        <v>5320.01</v>
      </c>
      <c r="M189">
        <v>7819.34</v>
      </c>
      <c r="N189">
        <f>IF(COUNTIFS($A:$A,$A189,$F:$F,$F189-1)=0,"",SUMIFS($I:$I,$A:$A,$A189,$F:$F,$F189-1))</f>
        <v>100275.13</v>
      </c>
      <c r="O189">
        <f>H189 - SUMIFS($H:$H,$A:$A,$A189,$F:$F,$F189-1)</f>
        <v>688.5</v>
      </c>
      <c r="P189">
        <f>J189 - SUMIFS($J:$J,$A:$A,$A189,$F:$F,$F189-1)</f>
        <v>1828.2299999999996</v>
      </c>
      <c r="Q189">
        <f t="shared" si="19"/>
        <v>-2499.33</v>
      </c>
      <c r="R189">
        <f t="shared" si="20"/>
        <v>-2.4924724605193727E-2</v>
      </c>
      <c r="S189">
        <f t="shared" si="21"/>
        <v>9.9725624888244971E-6</v>
      </c>
      <c r="T189">
        <f t="shared" si="22"/>
        <v>-1.136602864538794E-2</v>
      </c>
      <c r="U189">
        <f t="shared" si="23"/>
        <v>0.49250347518871324</v>
      </c>
      <c r="V189" t="str">
        <f t="shared" si="24"/>
        <v>Industrial Conglomerate-2008</v>
      </c>
      <c r="W189">
        <f>Regression!B205</f>
        <v>-9.4163792742352041E-4</v>
      </c>
      <c r="X189">
        <f>Regression!B206</f>
        <v>-1.1329613989916616E-3</v>
      </c>
      <c r="Y189">
        <f>Regression!B207</f>
        <v>-8.4686020236710837E-4</v>
      </c>
      <c r="Z189">
        <f t="shared" si="25"/>
        <v>-4.0421371149283286E-4</v>
      </c>
      <c r="AA189">
        <f t="shared" si="26"/>
        <v>-2499.3295957862883</v>
      </c>
      <c r="AB189">
        <f t="shared" si="27"/>
        <v>0</v>
      </c>
    </row>
    <row r="190" spans="1:28" x14ac:dyDescent="0.25">
      <c r="A190" t="s">
        <v>26</v>
      </c>
      <c r="B190" t="s">
        <v>73</v>
      </c>
      <c r="C190" t="s">
        <v>82</v>
      </c>
      <c r="D190" t="s">
        <v>95</v>
      </c>
      <c r="E190">
        <v>2010</v>
      </c>
      <c r="F190">
        <v>2009</v>
      </c>
      <c r="G190" t="s">
        <v>108</v>
      </c>
      <c r="H190">
        <v>70810.61</v>
      </c>
      <c r="I190">
        <v>116735.59</v>
      </c>
      <c r="J190">
        <v>8898.32</v>
      </c>
      <c r="K190">
        <v>51355.12</v>
      </c>
      <c r="L190">
        <v>5450.91</v>
      </c>
      <c r="M190">
        <v>4724.72</v>
      </c>
      <c r="N190">
        <f>IF(COUNTIFS($A:$A,$A190,$F:$F,$F190-1)=0,"",SUMIFS($I:$I,$A:$A,$A190,$F:$F,$F190-1))</f>
        <v>108607.56</v>
      </c>
      <c r="O190">
        <f>H190 - SUMIFS($H:$H,$A:$A,$A190,$F:$F,$F190-1)</f>
        <v>11004.599999999999</v>
      </c>
      <c r="P190">
        <f>J190 - SUMIFS($J:$J,$A:$A,$A190,$F:$F,$F190-1)</f>
        <v>190.15999999999985</v>
      </c>
      <c r="Q190">
        <f t="shared" si="19"/>
        <v>726.1899999999996</v>
      </c>
      <c r="R190">
        <f t="shared" si="20"/>
        <v>6.6863669527240975E-3</v>
      </c>
      <c r="S190">
        <f t="shared" si="21"/>
        <v>9.2074621693001858E-6</v>
      </c>
      <c r="T190">
        <f t="shared" si="22"/>
        <v>9.9573547182166683E-2</v>
      </c>
      <c r="U190">
        <f t="shared" si="23"/>
        <v>0.47285032459987136</v>
      </c>
      <c r="V190" t="str">
        <f t="shared" si="24"/>
        <v>Industrial Conglomerate-2009</v>
      </c>
      <c r="W190">
        <f>Regression!B206</f>
        <v>-1.1329613989916616E-3</v>
      </c>
      <c r="X190">
        <f>Regression!B207</f>
        <v>-8.4686020236710837E-4</v>
      </c>
      <c r="Y190">
        <f>Regression!B208</f>
        <v>0</v>
      </c>
      <c r="Z190">
        <f t="shared" si="25"/>
        <v>-8.4335306016320978E-5</v>
      </c>
      <c r="AA190">
        <f t="shared" si="26"/>
        <v>726.19008433530564</v>
      </c>
      <c r="AB190">
        <f t="shared" si="27"/>
        <v>0</v>
      </c>
    </row>
    <row r="191" spans="1:28" x14ac:dyDescent="0.25">
      <c r="A191" t="s">
        <v>26</v>
      </c>
      <c r="B191" t="s">
        <v>73</v>
      </c>
      <c r="C191" t="s">
        <v>82</v>
      </c>
      <c r="D191" t="s">
        <v>95</v>
      </c>
      <c r="E191">
        <v>2010</v>
      </c>
      <c r="F191">
        <v>2011</v>
      </c>
      <c r="G191" t="s">
        <v>109</v>
      </c>
      <c r="H191">
        <v>86909.24</v>
      </c>
      <c r="I191">
        <v>158099.34</v>
      </c>
      <c r="J191">
        <v>13416.86</v>
      </c>
      <c r="K191">
        <v>77439.02</v>
      </c>
      <c r="L191">
        <v>7160.17</v>
      </c>
      <c r="M191">
        <v>7495.5</v>
      </c>
      <c r="N191" t="str">
        <f>IF(COUNTIFS($A:$A,$A191,$F:$F,$F191-1)=0,"",SUMIFS($I:$I,$A:$A,$A191,$F:$F,$F191-1))</f>
        <v/>
      </c>
      <c r="O191">
        <f>H191 - SUMIFS($H:$H,$A:$A,$A191,$F:$F,$F191-1)</f>
        <v>86909.24</v>
      </c>
      <c r="P191">
        <f>J191 - SUMIFS($J:$J,$A:$A,$A191,$F:$F,$F191-1)</f>
        <v>13416.86</v>
      </c>
      <c r="Q191">
        <f t="shared" si="19"/>
        <v>-335.32999999999993</v>
      </c>
      <c r="R191">
        <f t="shared" si="20"/>
        <v>0</v>
      </c>
      <c r="S191">
        <f t="shared" si="21"/>
        <v>0</v>
      </c>
      <c r="T191">
        <f t="shared" si="22"/>
        <v>0</v>
      </c>
      <c r="U191">
        <f t="shared" si="23"/>
        <v>0</v>
      </c>
      <c r="V191" t="str">
        <f t="shared" si="24"/>
        <v>Industrial Conglomerate-2011</v>
      </c>
      <c r="W191">
        <f>Regression!B207</f>
        <v>-8.4686020236710837E-4</v>
      </c>
      <c r="X191">
        <f>Regression!B208</f>
        <v>0</v>
      </c>
      <c r="Y191">
        <f>Regression!B209</f>
        <v>-8.9369867172279134E-3</v>
      </c>
      <c r="Z191">
        <f t="shared" si="25"/>
        <v>0</v>
      </c>
      <c r="AA191">
        <f t="shared" si="26"/>
        <v>-335.32999999999993</v>
      </c>
      <c r="AB191">
        <f t="shared" si="27"/>
        <v>1</v>
      </c>
    </row>
    <row r="192" spans="1:28" x14ac:dyDescent="0.25">
      <c r="A192" t="s">
        <v>26</v>
      </c>
      <c r="B192" t="s">
        <v>73</v>
      </c>
      <c r="C192" t="s">
        <v>82</v>
      </c>
      <c r="D192" t="s">
        <v>95</v>
      </c>
      <c r="E192">
        <v>2010</v>
      </c>
      <c r="F192">
        <v>2012</v>
      </c>
      <c r="G192" t="s">
        <v>109</v>
      </c>
      <c r="H192">
        <v>97385.38</v>
      </c>
      <c r="I192">
        <v>161471.81</v>
      </c>
      <c r="J192">
        <v>12539.39</v>
      </c>
      <c r="K192">
        <v>72232.31</v>
      </c>
      <c r="L192">
        <v>8665.2099999999991</v>
      </c>
      <c r="M192">
        <v>7191.73</v>
      </c>
      <c r="N192">
        <f>IF(COUNTIFS($A:$A,$A192,$F:$F,$F192-1)=0,"",SUMIFS($I:$I,$A:$A,$A192,$F:$F,$F192-1))</f>
        <v>158099.34</v>
      </c>
      <c r="O192">
        <f>H192 - SUMIFS($H:$H,$A:$A,$A192,$F:$F,$F192-1)</f>
        <v>10476.14</v>
      </c>
      <c r="P192">
        <f>J192 - SUMIFS($J:$J,$A:$A,$A192,$F:$F,$F192-1)</f>
        <v>-877.47000000000116</v>
      </c>
      <c r="Q192">
        <f t="shared" si="19"/>
        <v>1473.4799999999996</v>
      </c>
      <c r="R192">
        <f t="shared" si="20"/>
        <v>9.3199630055381608E-3</v>
      </c>
      <c r="S192">
        <f t="shared" si="21"/>
        <v>6.3251370941839483E-6</v>
      </c>
      <c r="T192">
        <f t="shared" si="22"/>
        <v>7.1813139763897818E-2</v>
      </c>
      <c r="U192">
        <f t="shared" si="23"/>
        <v>0.45687926337959411</v>
      </c>
      <c r="V192" t="str">
        <f t="shared" si="24"/>
        <v>Industrial Conglomerate-2012</v>
      </c>
      <c r="W192">
        <f>Regression!B208</f>
        <v>0</v>
      </c>
      <c r="X192">
        <f>Regression!B209</f>
        <v>-8.9369867172279134E-3</v>
      </c>
      <c r="Y192">
        <f>Regression!B210</f>
        <v>-9.8045855127025169E-3</v>
      </c>
      <c r="Z192">
        <f t="shared" si="25"/>
        <v>-5.1213048829781525E-3</v>
      </c>
      <c r="AA192">
        <f t="shared" si="26"/>
        <v>1473.4851213048826</v>
      </c>
      <c r="AB192">
        <f t="shared" si="27"/>
        <v>1</v>
      </c>
    </row>
    <row r="193" spans="1:28" x14ac:dyDescent="0.25">
      <c r="A193" t="s">
        <v>26</v>
      </c>
      <c r="B193" t="s">
        <v>73</v>
      </c>
      <c r="C193" t="s">
        <v>82</v>
      </c>
      <c r="D193" t="s">
        <v>95</v>
      </c>
      <c r="E193">
        <v>2010</v>
      </c>
      <c r="F193">
        <v>2013</v>
      </c>
      <c r="G193" t="s">
        <v>109</v>
      </c>
      <c r="H193">
        <v>107877.52</v>
      </c>
      <c r="I193">
        <v>216232.98</v>
      </c>
      <c r="J193">
        <v>14492.1</v>
      </c>
      <c r="K193">
        <v>101130.32</v>
      </c>
      <c r="L193">
        <v>10538.75</v>
      </c>
      <c r="M193">
        <v>11478.74</v>
      </c>
      <c r="N193">
        <f>IF(COUNTIFS($A:$A,$A193,$F:$F,$F193-1)=0,"",SUMIFS($I:$I,$A:$A,$A193,$F:$F,$F193-1))</f>
        <v>161471.81</v>
      </c>
      <c r="O193">
        <f>H193 - SUMIFS($H:$H,$A:$A,$A193,$F:$F,$F193-1)</f>
        <v>10492.14</v>
      </c>
      <c r="P193">
        <f>J193 - SUMIFS($J:$J,$A:$A,$A193,$F:$F,$F193-1)</f>
        <v>1952.7100000000009</v>
      </c>
      <c r="Q193">
        <f t="shared" si="19"/>
        <v>-939.98999999999978</v>
      </c>
      <c r="R193">
        <f t="shared" si="20"/>
        <v>-5.8213876465495733E-3</v>
      </c>
      <c r="S193">
        <f t="shared" si="21"/>
        <v>6.1930314647491723E-6</v>
      </c>
      <c r="T193">
        <f t="shared" si="22"/>
        <v>5.2884958681023012E-2</v>
      </c>
      <c r="U193">
        <f t="shared" si="23"/>
        <v>0.6263032538001525</v>
      </c>
      <c r="V193" t="str">
        <f t="shared" si="24"/>
        <v>Industrial Conglomerate-2013</v>
      </c>
      <c r="W193">
        <f>Regression!B209</f>
        <v>-8.9369867172279134E-3</v>
      </c>
      <c r="X193">
        <f>Regression!B210</f>
        <v>-9.8045855127025169E-3</v>
      </c>
      <c r="Y193">
        <f>Regression!B211</f>
        <v>-9.3568005868404948E-3</v>
      </c>
      <c r="Z193">
        <f t="shared" si="25"/>
        <v>-6.3787650994611474E-3</v>
      </c>
      <c r="AA193">
        <f t="shared" si="26"/>
        <v>-939.98362123490028</v>
      </c>
      <c r="AB193">
        <f t="shared" si="27"/>
        <v>1</v>
      </c>
    </row>
    <row r="194" spans="1:28" x14ac:dyDescent="0.25">
      <c r="A194" t="s">
        <v>26</v>
      </c>
      <c r="B194" t="s">
        <v>73</v>
      </c>
      <c r="C194" t="s">
        <v>82</v>
      </c>
      <c r="D194" t="s">
        <v>95</v>
      </c>
      <c r="E194">
        <v>2010</v>
      </c>
      <c r="F194">
        <v>2014</v>
      </c>
      <c r="G194" t="s">
        <v>109</v>
      </c>
      <c r="H194">
        <v>114607.13</v>
      </c>
      <c r="I194">
        <v>213328.13</v>
      </c>
      <c r="J194">
        <v>16247.45</v>
      </c>
      <c r="K194">
        <v>94289.09</v>
      </c>
      <c r="L194">
        <v>13481.54</v>
      </c>
      <c r="M194">
        <v>12533.92</v>
      </c>
      <c r="N194">
        <f>IF(COUNTIFS($A:$A,$A194,$F:$F,$F194-1)=0,"",SUMIFS($I:$I,$A:$A,$A194,$F:$F,$F194-1))</f>
        <v>216232.98</v>
      </c>
      <c r="O194">
        <f>H194 - SUMIFS($H:$H,$A:$A,$A194,$F:$F,$F194-1)</f>
        <v>6729.6100000000006</v>
      </c>
      <c r="P194">
        <f>J194 - SUMIFS($J:$J,$A:$A,$A194,$F:$F,$F194-1)</f>
        <v>1755.3500000000004</v>
      </c>
      <c r="Q194">
        <f t="shared" si="19"/>
        <v>947.6200000000008</v>
      </c>
      <c r="R194">
        <f t="shared" si="20"/>
        <v>4.3824027213610096E-3</v>
      </c>
      <c r="S194">
        <f t="shared" si="21"/>
        <v>4.6246414399875538E-6</v>
      </c>
      <c r="T194">
        <f t="shared" si="22"/>
        <v>2.3004168929272491E-2</v>
      </c>
      <c r="U194">
        <f t="shared" si="23"/>
        <v>0.43605323295271603</v>
      </c>
      <c r="V194" t="str">
        <f t="shared" si="24"/>
        <v>Industrial Conglomerate-2014</v>
      </c>
      <c r="W194">
        <f>Regression!B210</f>
        <v>-9.8045855127025169E-3</v>
      </c>
      <c r="X194">
        <f>Regression!B211</f>
        <v>-9.3568005868404948E-3</v>
      </c>
      <c r="Y194">
        <f>Regression!B212</f>
        <v>-5.8917240975916649E-3</v>
      </c>
      <c r="Z194">
        <f t="shared" si="25"/>
        <v>-2.7843961044499272E-3</v>
      </c>
      <c r="AA194">
        <f t="shared" si="26"/>
        <v>947.6227843961052</v>
      </c>
      <c r="AB194">
        <f t="shared" si="27"/>
        <v>1</v>
      </c>
    </row>
    <row r="195" spans="1:28" x14ac:dyDescent="0.25">
      <c r="A195" t="s">
        <v>26</v>
      </c>
      <c r="B195" t="s">
        <v>73</v>
      </c>
      <c r="C195" t="s">
        <v>82</v>
      </c>
      <c r="D195" t="s">
        <v>95</v>
      </c>
      <c r="E195">
        <v>2010</v>
      </c>
      <c r="F195">
        <v>2015</v>
      </c>
      <c r="G195" t="s">
        <v>109</v>
      </c>
      <c r="H195">
        <v>136875.73000000001</v>
      </c>
      <c r="I195">
        <v>239599.55</v>
      </c>
      <c r="J195">
        <v>18880.86</v>
      </c>
      <c r="K195">
        <v>115071.62</v>
      </c>
      <c r="L195">
        <v>12702.8</v>
      </c>
      <c r="M195">
        <v>10145.85</v>
      </c>
      <c r="N195">
        <f>IF(COUNTIFS($A:$A,$A195,$F:$F,$F195-1)=0,"",SUMIFS($I:$I,$A:$A,$A195,$F:$F,$F195-1))</f>
        <v>213328.13</v>
      </c>
      <c r="O195">
        <f>H195 - SUMIFS($H:$H,$A:$A,$A195,$F:$F,$F195-1)</f>
        <v>22268.600000000006</v>
      </c>
      <c r="P195">
        <f>J195 - SUMIFS($J:$J,$A:$A,$A195,$F:$F,$F195-1)</f>
        <v>2633.41</v>
      </c>
      <c r="Q195">
        <f t="shared" ref="Q195:Q258" si="28">L195 - M195</f>
        <v>2556.9499999999989</v>
      </c>
      <c r="R195">
        <f t="shared" ref="R195:R258" si="29">IFERROR(Q195 / VALUE(N195),0)</f>
        <v>1.1985995470920777E-2</v>
      </c>
      <c r="S195">
        <f t="shared" ref="S195:S258" si="30">IFERROR(1 / VALUE(N195), 0)</f>
        <v>4.6876143338433611E-6</v>
      </c>
      <c r="T195">
        <f t="shared" ref="T195:T258" si="31">IFERROR( (O195 - P195) / VALUE(N195), 0)</f>
        <v>9.2042198091737859E-2</v>
      </c>
      <c r="U195">
        <f t="shared" ref="U195:U258" si="32">IFERROR( K195 / VALUE(N195), 0)</f>
        <v>0.53941137533057637</v>
      </c>
      <c r="V195" t="str">
        <f t="shared" ref="V195:V258" si="33">D195 &amp; "-" &amp; F195</f>
        <v>Industrial Conglomerate-2015</v>
      </c>
      <c r="W195">
        <f>Regression!B211</f>
        <v>-9.3568005868404948E-3</v>
      </c>
      <c r="X195">
        <f>Regression!B212</f>
        <v>-5.8917240975916649E-3</v>
      </c>
      <c r="Y195">
        <f>Regression!B213</f>
        <v>-7.8249621653980056E-3</v>
      </c>
      <c r="Z195">
        <f t="shared" ref="Z195:Z258" si="34">($W195*$S195) + ($X195*$T195) + ($Y195*$U195)</f>
        <v>-4.7632047011120105E-3</v>
      </c>
      <c r="AA195">
        <f t="shared" ref="AA195:AA258" si="35">$Q195-$Z195</f>
        <v>2556.9547632047002</v>
      </c>
      <c r="AB195">
        <f t="shared" ref="AB195:AB258" si="36">IF($G195="Post",1,0)</f>
        <v>1</v>
      </c>
    </row>
    <row r="196" spans="1:28" x14ac:dyDescent="0.25">
      <c r="A196" t="s">
        <v>26</v>
      </c>
      <c r="B196" t="s">
        <v>73</v>
      </c>
      <c r="C196" t="s">
        <v>82</v>
      </c>
      <c r="D196" t="s">
        <v>95</v>
      </c>
      <c r="E196">
        <v>2010</v>
      </c>
      <c r="F196">
        <v>2016</v>
      </c>
      <c r="G196" t="s">
        <v>109</v>
      </c>
      <c r="H196">
        <v>138224.64000000001</v>
      </c>
      <c r="I196">
        <v>254101.95</v>
      </c>
      <c r="J196">
        <v>20160.740000000002</v>
      </c>
      <c r="K196">
        <v>98099.51</v>
      </c>
      <c r="L196">
        <v>14425.57</v>
      </c>
      <c r="M196">
        <v>21973.759999999998</v>
      </c>
      <c r="N196">
        <f>IF(COUNTIFS($A:$A,$A196,$F:$F,$F196-1)=0,"",SUMIFS($I:$I,$A:$A,$A196,$F:$F,$F196-1))</f>
        <v>239599.55</v>
      </c>
      <c r="O196">
        <f>H196 - SUMIFS($H:$H,$A:$A,$A196,$F:$F,$F196-1)</f>
        <v>1348.9100000000035</v>
      </c>
      <c r="P196">
        <f>J196 - SUMIFS($J:$J,$A:$A,$A196,$F:$F,$F196-1)</f>
        <v>1279.880000000001</v>
      </c>
      <c r="Q196">
        <f t="shared" si="28"/>
        <v>-7548.1899999999987</v>
      </c>
      <c r="R196">
        <f t="shared" si="29"/>
        <v>-3.1503356329342015E-2</v>
      </c>
      <c r="S196">
        <f t="shared" si="30"/>
        <v>4.1736305431291502E-6</v>
      </c>
      <c r="T196">
        <f t="shared" si="31"/>
        <v>2.881057163922156E-4</v>
      </c>
      <c r="U196">
        <f t="shared" si="32"/>
        <v>0.40943111120200348</v>
      </c>
      <c r="V196" t="str">
        <f t="shared" si="33"/>
        <v>Industrial Conglomerate-2016</v>
      </c>
      <c r="W196">
        <f>Regression!B212</f>
        <v>-5.8917240975916649E-3</v>
      </c>
      <c r="X196">
        <f>Regression!B213</f>
        <v>-7.8249621653980056E-3</v>
      </c>
      <c r="Y196">
        <f>Regression!B214</f>
        <v>-1.0012491402405468E-2</v>
      </c>
      <c r="Z196">
        <f t="shared" si="34"/>
        <v>-4.1017044869974262E-3</v>
      </c>
      <c r="AA196">
        <f t="shared" si="35"/>
        <v>-7548.1858982955118</v>
      </c>
      <c r="AB196">
        <f t="shared" si="36"/>
        <v>1</v>
      </c>
    </row>
    <row r="197" spans="1:28" x14ac:dyDescent="0.25">
      <c r="A197" t="s">
        <v>26</v>
      </c>
      <c r="B197" t="s">
        <v>73</v>
      </c>
      <c r="C197" t="s">
        <v>82</v>
      </c>
      <c r="D197" t="s">
        <v>95</v>
      </c>
      <c r="E197">
        <v>2010</v>
      </c>
      <c r="F197">
        <v>2017</v>
      </c>
      <c r="G197" t="s">
        <v>109</v>
      </c>
      <c r="H197">
        <v>151953.82</v>
      </c>
      <c r="I197">
        <v>279897.27</v>
      </c>
      <c r="J197">
        <v>24137.43</v>
      </c>
      <c r="K197">
        <v>131216.13</v>
      </c>
      <c r="L197">
        <v>13474.98</v>
      </c>
      <c r="M197">
        <v>21937.360000000001</v>
      </c>
      <c r="N197">
        <f>IF(COUNTIFS($A:$A,$A197,$F:$F,$F197-1)=0,"",SUMIFS($I:$I,$A:$A,$A197,$F:$F,$F197-1))</f>
        <v>254101.95</v>
      </c>
      <c r="O197">
        <f>H197 - SUMIFS($H:$H,$A:$A,$A197,$F:$F,$F197-1)</f>
        <v>13729.179999999993</v>
      </c>
      <c r="P197">
        <f>J197 - SUMIFS($J:$J,$A:$A,$A197,$F:$F,$F197-1)</f>
        <v>3976.6899999999987</v>
      </c>
      <c r="Q197">
        <f t="shared" si="28"/>
        <v>-8462.380000000001</v>
      </c>
      <c r="R197">
        <f t="shared" si="29"/>
        <v>-3.3303089567002536E-2</v>
      </c>
      <c r="S197">
        <f t="shared" si="30"/>
        <v>3.9354282798695558E-6</v>
      </c>
      <c r="T197">
        <f t="shared" si="31"/>
        <v>3.8380224945145022E-2</v>
      </c>
      <c r="U197">
        <f t="shared" si="32"/>
        <v>0.51639166877704012</v>
      </c>
      <c r="V197" t="str">
        <f t="shared" si="33"/>
        <v>Industrial Conglomerate-2017</v>
      </c>
      <c r="W197">
        <f>Regression!B213</f>
        <v>-7.8249621653980056E-3</v>
      </c>
      <c r="X197">
        <f>Regression!B214</f>
        <v>-1.0012491402405468E-2</v>
      </c>
      <c r="Y197">
        <f>Regression!B215</f>
        <v>0</v>
      </c>
      <c r="Z197">
        <f t="shared" si="34"/>
        <v>-3.8431246686304707E-4</v>
      </c>
      <c r="AA197">
        <f t="shared" si="35"/>
        <v>-8462.3796156875342</v>
      </c>
      <c r="AB197">
        <f t="shared" si="36"/>
        <v>1</v>
      </c>
    </row>
    <row r="198" spans="1:28" x14ac:dyDescent="0.25">
      <c r="A198" t="s">
        <v>27</v>
      </c>
      <c r="B198" t="s">
        <v>75</v>
      </c>
      <c r="C198" t="s">
        <v>82</v>
      </c>
      <c r="D198" t="s">
        <v>90</v>
      </c>
      <c r="E198">
        <v>2011</v>
      </c>
      <c r="F198">
        <v>2004</v>
      </c>
      <c r="G198" t="s">
        <v>108</v>
      </c>
      <c r="H198">
        <v>87525.8</v>
      </c>
      <c r="I198">
        <v>191111.59</v>
      </c>
      <c r="J198">
        <v>11923.15</v>
      </c>
      <c r="K198">
        <v>107484.26</v>
      </c>
      <c r="L198">
        <v>5437.78</v>
      </c>
      <c r="M198">
        <v>2342.7199999999998</v>
      </c>
      <c r="N198" t="str">
        <f>IF(COUNTIFS($A:$A,$A198,$F:$F,$F198-1)=0,"",SUMIFS($I:$I,$A:$A,$A198,$F:$F,$F198-1))</f>
        <v/>
      </c>
      <c r="O198">
        <f>H198 - SUMIFS($H:$H,$A:$A,$A198,$F:$F,$F198-1)</f>
        <v>87525.8</v>
      </c>
      <c r="P198">
        <f>J198 - SUMIFS($J:$J,$A:$A,$A198,$F:$F,$F198-1)</f>
        <v>11923.15</v>
      </c>
      <c r="Q198">
        <f t="shared" si="28"/>
        <v>3095.06</v>
      </c>
      <c r="R198">
        <f t="shared" si="29"/>
        <v>0</v>
      </c>
      <c r="S198">
        <f t="shared" si="30"/>
        <v>0</v>
      </c>
      <c r="T198">
        <f t="shared" si="31"/>
        <v>0</v>
      </c>
      <c r="U198">
        <f t="shared" si="32"/>
        <v>0</v>
      </c>
      <c r="V198" t="str">
        <f t="shared" si="33"/>
        <v>Automotive-2004</v>
      </c>
      <c r="W198">
        <f>Regression!B214</f>
        <v>-1.0012491402405468E-2</v>
      </c>
      <c r="X198">
        <f>Regression!B215</f>
        <v>0</v>
      </c>
      <c r="Y198">
        <f>Regression!B216</f>
        <v>-8.9444366328812353E-3</v>
      </c>
      <c r="Z198">
        <f t="shared" si="34"/>
        <v>0</v>
      </c>
      <c r="AA198">
        <f t="shared" si="35"/>
        <v>3095.06</v>
      </c>
      <c r="AB198">
        <f t="shared" si="36"/>
        <v>0</v>
      </c>
    </row>
    <row r="199" spans="1:28" x14ac:dyDescent="0.25">
      <c r="A199" t="s">
        <v>27</v>
      </c>
      <c r="B199" t="s">
        <v>75</v>
      </c>
      <c r="C199" t="s">
        <v>82</v>
      </c>
      <c r="D199" t="s">
        <v>90</v>
      </c>
      <c r="E199">
        <v>2011</v>
      </c>
      <c r="F199">
        <v>2005</v>
      </c>
      <c r="G199" t="s">
        <v>108</v>
      </c>
      <c r="H199">
        <v>88809.4</v>
      </c>
      <c r="I199">
        <v>181446.33</v>
      </c>
      <c r="J199">
        <v>11489.84</v>
      </c>
      <c r="K199">
        <v>93036.17</v>
      </c>
      <c r="L199">
        <v>5308.86</v>
      </c>
      <c r="M199">
        <v>3789.42</v>
      </c>
      <c r="N199">
        <f>IF(COUNTIFS($A:$A,$A199,$F:$F,$F199-1)=0,"",SUMIFS($I:$I,$A:$A,$A199,$F:$F,$F199-1))</f>
        <v>191111.59</v>
      </c>
      <c r="O199">
        <f>H199 - SUMIFS($H:$H,$A:$A,$A199,$F:$F,$F199-1)</f>
        <v>1283.5999999999913</v>
      </c>
      <c r="P199">
        <f>J199 - SUMIFS($J:$J,$A:$A,$A199,$F:$F,$F199-1)</f>
        <v>-433.30999999999949</v>
      </c>
      <c r="Q199">
        <f t="shared" si="28"/>
        <v>1519.4399999999996</v>
      </c>
      <c r="R199">
        <f t="shared" si="29"/>
        <v>7.9505382169652791E-3</v>
      </c>
      <c r="S199">
        <f t="shared" si="30"/>
        <v>5.2325450277505409E-6</v>
      </c>
      <c r="T199">
        <f t="shared" si="31"/>
        <v>8.9838088835951322E-3</v>
      </c>
      <c r="U199">
        <f t="shared" si="32"/>
        <v>0.48681594873445405</v>
      </c>
      <c r="V199" t="str">
        <f t="shared" si="33"/>
        <v>Automotive-2005</v>
      </c>
      <c r="W199">
        <f>Regression!B215</f>
        <v>0</v>
      </c>
      <c r="X199">
        <f>Regression!B216</f>
        <v>-8.9444366328812353E-3</v>
      </c>
      <c r="Y199">
        <f>Regression!B217</f>
        <v>-1.1054204214216792E-2</v>
      </c>
      <c r="Z199">
        <f t="shared" si="34"/>
        <v>-5.4617180213295796E-3</v>
      </c>
      <c r="AA199">
        <f t="shared" si="35"/>
        <v>1519.4454617180209</v>
      </c>
      <c r="AB199">
        <f t="shared" si="36"/>
        <v>0</v>
      </c>
    </row>
    <row r="200" spans="1:28" x14ac:dyDescent="0.25">
      <c r="A200" t="s">
        <v>27</v>
      </c>
      <c r="B200" t="s">
        <v>75</v>
      </c>
      <c r="C200" t="s">
        <v>82</v>
      </c>
      <c r="D200" t="s">
        <v>90</v>
      </c>
      <c r="E200">
        <v>2011</v>
      </c>
      <c r="F200">
        <v>2006</v>
      </c>
      <c r="G200" t="s">
        <v>108</v>
      </c>
      <c r="H200">
        <v>86979.61</v>
      </c>
      <c r="I200">
        <v>169139.23</v>
      </c>
      <c r="J200">
        <v>11003.1</v>
      </c>
      <c r="K200">
        <v>105240.29</v>
      </c>
      <c r="L200">
        <v>6102.95</v>
      </c>
      <c r="M200">
        <v>6048.67</v>
      </c>
      <c r="N200">
        <f>IF(COUNTIFS($A:$A,$A200,$F:$F,$F200-1)=0,"",SUMIFS($I:$I,$A:$A,$A200,$F:$F,$F200-1))</f>
        <v>181446.33</v>
      </c>
      <c r="O200">
        <f>H200 - SUMIFS($H:$H,$A:$A,$A200,$F:$F,$F200-1)</f>
        <v>-1829.7899999999936</v>
      </c>
      <c r="P200">
        <f>J200 - SUMIFS($J:$J,$A:$A,$A200,$F:$F,$F200-1)</f>
        <v>-486.73999999999978</v>
      </c>
      <c r="Q200">
        <f t="shared" si="28"/>
        <v>54.279999999999745</v>
      </c>
      <c r="R200">
        <f t="shared" si="29"/>
        <v>2.9915182081665553E-4</v>
      </c>
      <c r="S200">
        <f t="shared" si="30"/>
        <v>5.5112715699457798E-6</v>
      </c>
      <c r="T200">
        <f t="shared" si="31"/>
        <v>-7.4019132820156456E-3</v>
      </c>
      <c r="U200">
        <f t="shared" si="32"/>
        <v>0.58000781828984915</v>
      </c>
      <c r="V200" t="str">
        <f t="shared" si="33"/>
        <v>Automotive-2006</v>
      </c>
      <c r="W200">
        <f>Regression!B216</f>
        <v>-8.9444366328812353E-3</v>
      </c>
      <c r="X200">
        <f>Regression!B217</f>
        <v>-1.1054204214216792E-2</v>
      </c>
      <c r="Y200">
        <f>Regression!B218</f>
        <v>-7.4016135768648177E-3</v>
      </c>
      <c r="Z200">
        <f t="shared" si="34"/>
        <v>-4.2112207767658885E-3</v>
      </c>
      <c r="AA200">
        <f t="shared" si="35"/>
        <v>54.284211220776513</v>
      </c>
      <c r="AB200">
        <f t="shared" si="36"/>
        <v>0</v>
      </c>
    </row>
    <row r="201" spans="1:28" x14ac:dyDescent="0.25">
      <c r="A201" t="s">
        <v>27</v>
      </c>
      <c r="B201" t="s">
        <v>75</v>
      </c>
      <c r="C201" t="s">
        <v>82</v>
      </c>
      <c r="D201" t="s">
        <v>90</v>
      </c>
      <c r="E201">
        <v>2011</v>
      </c>
      <c r="F201">
        <v>2007</v>
      </c>
      <c r="G201" t="s">
        <v>108</v>
      </c>
      <c r="H201">
        <v>90262.73</v>
      </c>
      <c r="I201">
        <v>210729.51</v>
      </c>
      <c r="J201">
        <v>10979.73</v>
      </c>
      <c r="K201">
        <v>104919.73</v>
      </c>
      <c r="L201">
        <v>5010.08</v>
      </c>
      <c r="M201">
        <v>6161.76</v>
      </c>
      <c r="N201">
        <f>IF(COUNTIFS($A:$A,$A201,$F:$F,$F201-1)=0,"",SUMIFS($I:$I,$A:$A,$A201,$F:$F,$F201-1))</f>
        <v>169139.23</v>
      </c>
      <c r="O201">
        <f>H201 - SUMIFS($H:$H,$A:$A,$A201,$F:$F,$F201-1)</f>
        <v>3283.1199999999953</v>
      </c>
      <c r="P201">
        <f>J201 - SUMIFS($J:$J,$A:$A,$A201,$F:$F,$F201-1)</f>
        <v>-23.3700000000008</v>
      </c>
      <c r="Q201">
        <f t="shared" si="28"/>
        <v>-1151.6800000000003</v>
      </c>
      <c r="R201">
        <f t="shared" si="29"/>
        <v>-6.8090649342556434E-3</v>
      </c>
      <c r="S201">
        <f t="shared" si="30"/>
        <v>5.9122889468043574E-6</v>
      </c>
      <c r="T201">
        <f t="shared" si="31"/>
        <v>1.9548924279719115E-2</v>
      </c>
      <c r="U201">
        <f t="shared" si="32"/>
        <v>0.62031575998069755</v>
      </c>
      <c r="V201" t="str">
        <f t="shared" si="33"/>
        <v>Automotive-2007</v>
      </c>
      <c r="W201">
        <f>Regression!B217</f>
        <v>-1.1054204214216792E-2</v>
      </c>
      <c r="X201">
        <f>Regression!B218</f>
        <v>-7.4016135768648177E-3</v>
      </c>
      <c r="Y201">
        <f>Regression!B219</f>
        <v>-1.0539544090581514E-2</v>
      </c>
      <c r="Z201">
        <f t="shared" si="34"/>
        <v>-6.6826042414104047E-3</v>
      </c>
      <c r="AA201">
        <f t="shared" si="35"/>
        <v>-1151.6733173957589</v>
      </c>
      <c r="AB201">
        <f t="shared" si="36"/>
        <v>0</v>
      </c>
    </row>
    <row r="202" spans="1:28" x14ac:dyDescent="0.25">
      <c r="A202" t="s">
        <v>27</v>
      </c>
      <c r="B202" t="s">
        <v>75</v>
      </c>
      <c r="C202" t="s">
        <v>82</v>
      </c>
      <c r="D202" t="s">
        <v>90</v>
      </c>
      <c r="E202">
        <v>2011</v>
      </c>
      <c r="F202">
        <v>2008</v>
      </c>
      <c r="G202" t="s">
        <v>108</v>
      </c>
      <c r="H202">
        <v>82747.13</v>
      </c>
      <c r="I202">
        <v>168673.27</v>
      </c>
      <c r="J202">
        <v>9508.19</v>
      </c>
      <c r="K202">
        <v>100457.81</v>
      </c>
      <c r="L202">
        <v>4761.43</v>
      </c>
      <c r="M202">
        <v>4433.4799999999996</v>
      </c>
      <c r="N202">
        <f>IF(COUNTIFS($A:$A,$A202,$F:$F,$F202-1)=0,"",SUMIFS($I:$I,$A:$A,$A202,$F:$F,$F202-1))</f>
        <v>210729.51</v>
      </c>
      <c r="O202">
        <f>H202 - SUMIFS($H:$H,$A:$A,$A202,$F:$F,$F202-1)</f>
        <v>-7515.5999999999913</v>
      </c>
      <c r="P202">
        <f>J202 - SUMIFS($J:$J,$A:$A,$A202,$F:$F,$F202-1)</f>
        <v>-1471.5399999999991</v>
      </c>
      <c r="Q202">
        <f t="shared" si="28"/>
        <v>327.95000000000073</v>
      </c>
      <c r="R202">
        <f t="shared" si="29"/>
        <v>1.5562604402202648E-3</v>
      </c>
      <c r="S202">
        <f t="shared" si="30"/>
        <v>4.7454198512586106E-6</v>
      </c>
      <c r="T202">
        <f t="shared" si="31"/>
        <v>-2.8681602306198081E-2</v>
      </c>
      <c r="U202">
        <f t="shared" si="32"/>
        <v>0.47671448578796577</v>
      </c>
      <c r="V202" t="str">
        <f t="shared" si="33"/>
        <v>Automotive-2008</v>
      </c>
      <c r="W202">
        <f>Regression!B218</f>
        <v>-7.4016135768648177E-3</v>
      </c>
      <c r="X202">
        <f>Regression!B219</f>
        <v>-1.0539544090581514E-2</v>
      </c>
      <c r="Y202">
        <f>Regression!B220</f>
        <v>-6.4514846864673764E-3</v>
      </c>
      <c r="Z202">
        <f t="shared" si="34"/>
        <v>-2.7732603165475309E-3</v>
      </c>
      <c r="AA202">
        <f t="shared" si="35"/>
        <v>327.95277326031726</v>
      </c>
      <c r="AB202">
        <f t="shared" si="36"/>
        <v>0</v>
      </c>
    </row>
    <row r="203" spans="1:28" x14ac:dyDescent="0.25">
      <c r="A203" t="s">
        <v>27</v>
      </c>
      <c r="B203" t="s">
        <v>75</v>
      </c>
      <c r="C203" t="s">
        <v>82</v>
      </c>
      <c r="D203" t="s">
        <v>90</v>
      </c>
      <c r="E203">
        <v>2011</v>
      </c>
      <c r="F203">
        <v>2009</v>
      </c>
      <c r="G203" t="s">
        <v>108</v>
      </c>
      <c r="H203">
        <v>79155.23</v>
      </c>
      <c r="I203">
        <v>169861.45</v>
      </c>
      <c r="J203">
        <v>9826.2800000000007</v>
      </c>
      <c r="K203">
        <v>95381.59</v>
      </c>
      <c r="L203">
        <v>3855.18</v>
      </c>
      <c r="M203">
        <v>10480.48</v>
      </c>
      <c r="N203">
        <f>IF(COUNTIFS($A:$A,$A203,$F:$F,$F203-1)=0,"",SUMIFS($I:$I,$A:$A,$A203,$F:$F,$F203-1))</f>
        <v>168673.27</v>
      </c>
      <c r="O203">
        <f>H203 - SUMIFS($H:$H,$A:$A,$A203,$F:$F,$F203-1)</f>
        <v>-3591.9000000000087</v>
      </c>
      <c r="P203">
        <f>J203 - SUMIFS($J:$J,$A:$A,$A203,$F:$F,$F203-1)</f>
        <v>318.09000000000015</v>
      </c>
      <c r="Q203">
        <f t="shared" si="28"/>
        <v>-6625.2999999999993</v>
      </c>
      <c r="R203">
        <f t="shared" si="29"/>
        <v>-3.9278897006028282E-2</v>
      </c>
      <c r="S203">
        <f t="shared" si="30"/>
        <v>5.9286216482315196E-6</v>
      </c>
      <c r="T203">
        <f t="shared" si="31"/>
        <v>-2.3180851358368809E-2</v>
      </c>
      <c r="U203">
        <f t="shared" si="32"/>
        <v>0.56548135931674293</v>
      </c>
      <c r="V203" t="str">
        <f t="shared" si="33"/>
        <v>Automotive-2009</v>
      </c>
      <c r="W203">
        <f>Regression!B219</f>
        <v>-1.0539544090581514E-2</v>
      </c>
      <c r="X203">
        <f>Regression!B220</f>
        <v>-6.4514846864673764E-3</v>
      </c>
      <c r="Y203">
        <f>Regression!B221</f>
        <v>-8.9164036245989089E-3</v>
      </c>
      <c r="Z203">
        <f t="shared" si="34"/>
        <v>-4.89257161926639E-3</v>
      </c>
      <c r="AA203">
        <f t="shared" si="35"/>
        <v>-6625.2951074283801</v>
      </c>
      <c r="AB203">
        <f t="shared" si="36"/>
        <v>0</v>
      </c>
    </row>
    <row r="204" spans="1:28" x14ac:dyDescent="0.25">
      <c r="A204" t="s">
        <v>27</v>
      </c>
      <c r="B204" t="s">
        <v>75</v>
      </c>
      <c r="C204" t="s">
        <v>82</v>
      </c>
      <c r="D204" t="s">
        <v>90</v>
      </c>
      <c r="E204">
        <v>2011</v>
      </c>
      <c r="F204">
        <v>2010</v>
      </c>
      <c r="G204" t="s">
        <v>108</v>
      </c>
      <c r="H204">
        <v>77414.42</v>
      </c>
      <c r="I204">
        <v>175938.16</v>
      </c>
      <c r="J204">
        <v>7341.97</v>
      </c>
      <c r="K204">
        <v>103452.84</v>
      </c>
      <c r="L204">
        <v>4023.16</v>
      </c>
      <c r="M204">
        <v>1587.76</v>
      </c>
      <c r="N204">
        <f>IF(COUNTIFS($A:$A,$A204,$F:$F,$F204-1)=0,"",SUMIFS($I:$I,$A:$A,$A204,$F:$F,$F204-1))</f>
        <v>169861.45</v>
      </c>
      <c r="O204">
        <f>H204 - SUMIFS($H:$H,$A:$A,$A204,$F:$F,$F204-1)</f>
        <v>-1740.8099999999977</v>
      </c>
      <c r="P204">
        <f>J204 - SUMIFS($J:$J,$A:$A,$A204,$F:$F,$F204-1)</f>
        <v>-2484.3100000000004</v>
      </c>
      <c r="Q204">
        <f t="shared" si="28"/>
        <v>2435.3999999999996</v>
      </c>
      <c r="R204">
        <f t="shared" si="29"/>
        <v>1.4337567470429573E-2</v>
      </c>
      <c r="S204">
        <f t="shared" si="30"/>
        <v>5.8871509692163818E-6</v>
      </c>
      <c r="T204">
        <f t="shared" si="31"/>
        <v>4.3770967456123961E-3</v>
      </c>
      <c r="U204">
        <f t="shared" si="32"/>
        <v>0.60904248727418719</v>
      </c>
      <c r="V204" t="str">
        <f t="shared" si="33"/>
        <v>Automotive-2010</v>
      </c>
      <c r="W204">
        <f>Regression!B220</f>
        <v>-6.4514846864673764E-3</v>
      </c>
      <c r="X204">
        <f>Regression!B221</f>
        <v>-8.9164036245989089E-3</v>
      </c>
      <c r="Y204">
        <f>Regression!B222</f>
        <v>0</v>
      </c>
      <c r="Z204">
        <f t="shared" si="34"/>
        <v>-3.9065942152123278E-5</v>
      </c>
      <c r="AA204">
        <f t="shared" si="35"/>
        <v>2435.4000390659417</v>
      </c>
      <c r="AB204">
        <f t="shared" si="36"/>
        <v>0</v>
      </c>
    </row>
    <row r="205" spans="1:28" x14ac:dyDescent="0.25">
      <c r="A205" t="s">
        <v>27</v>
      </c>
      <c r="B205" t="s">
        <v>75</v>
      </c>
      <c r="C205" t="s">
        <v>82</v>
      </c>
      <c r="D205" t="s">
        <v>90</v>
      </c>
      <c r="E205">
        <v>2011</v>
      </c>
      <c r="F205">
        <v>2012</v>
      </c>
      <c r="G205" t="s">
        <v>109</v>
      </c>
      <c r="H205">
        <v>78852.08</v>
      </c>
      <c r="I205">
        <v>167272.45000000001</v>
      </c>
      <c r="J205">
        <v>9880.4699999999993</v>
      </c>
      <c r="K205">
        <v>88832.22</v>
      </c>
      <c r="L205">
        <v>5001.07</v>
      </c>
      <c r="M205">
        <v>5565.4</v>
      </c>
      <c r="N205" t="str">
        <f>IF(COUNTIFS($A:$A,$A205,$F:$F,$F205-1)=0,"",SUMIFS($I:$I,$A:$A,$A205,$F:$F,$F205-1))</f>
        <v/>
      </c>
      <c r="O205">
        <f>H205 - SUMIFS($H:$H,$A:$A,$A205,$F:$F,$F205-1)</f>
        <v>78852.08</v>
      </c>
      <c r="P205">
        <f>J205 - SUMIFS($J:$J,$A:$A,$A205,$F:$F,$F205-1)</f>
        <v>9880.4699999999993</v>
      </c>
      <c r="Q205">
        <f t="shared" si="28"/>
        <v>-564.32999999999993</v>
      </c>
      <c r="R205">
        <f t="shared" si="29"/>
        <v>0</v>
      </c>
      <c r="S205">
        <f t="shared" si="30"/>
        <v>0</v>
      </c>
      <c r="T205">
        <f t="shared" si="31"/>
        <v>0</v>
      </c>
      <c r="U205">
        <f t="shared" si="32"/>
        <v>0</v>
      </c>
      <c r="V205" t="str">
        <f t="shared" si="33"/>
        <v>Automotive-2012</v>
      </c>
      <c r="W205">
        <f>Regression!B221</f>
        <v>-8.9164036245989089E-3</v>
      </c>
      <c r="X205">
        <f>Regression!B222</f>
        <v>0</v>
      </c>
      <c r="Y205">
        <f>Regression!B223</f>
        <v>-7.886401035736755E-3</v>
      </c>
      <c r="Z205">
        <f t="shared" si="34"/>
        <v>0</v>
      </c>
      <c r="AA205">
        <f t="shared" si="35"/>
        <v>-564.32999999999993</v>
      </c>
      <c r="AB205">
        <f t="shared" si="36"/>
        <v>1</v>
      </c>
    </row>
    <row r="206" spans="1:28" x14ac:dyDescent="0.25">
      <c r="A206" t="s">
        <v>27</v>
      </c>
      <c r="B206" t="s">
        <v>75</v>
      </c>
      <c r="C206" t="s">
        <v>82</v>
      </c>
      <c r="D206" t="s">
        <v>90</v>
      </c>
      <c r="E206">
        <v>2011</v>
      </c>
      <c r="F206">
        <v>2013</v>
      </c>
      <c r="G206" t="s">
        <v>109</v>
      </c>
      <c r="H206">
        <v>81113.22</v>
      </c>
      <c r="I206">
        <v>169561.87</v>
      </c>
      <c r="J206">
        <v>9215.4599999999991</v>
      </c>
      <c r="K206">
        <v>102175.63</v>
      </c>
      <c r="L206">
        <v>4951.6000000000004</v>
      </c>
      <c r="M206">
        <v>6005.56</v>
      </c>
      <c r="N206">
        <f>IF(COUNTIFS($A:$A,$A206,$F:$F,$F206-1)=0,"",SUMIFS($I:$I,$A:$A,$A206,$F:$F,$F206-1))</f>
        <v>167272.45000000001</v>
      </c>
      <c r="O206">
        <f>H206 - SUMIFS($H:$H,$A:$A,$A206,$F:$F,$F206-1)</f>
        <v>2261.1399999999994</v>
      </c>
      <c r="P206">
        <f>J206 - SUMIFS($J:$J,$A:$A,$A206,$F:$F,$F206-1)</f>
        <v>-665.01000000000022</v>
      </c>
      <c r="Q206">
        <f t="shared" si="28"/>
        <v>-1053.96</v>
      </c>
      <c r="R206">
        <f t="shared" si="29"/>
        <v>-6.3008582704444155E-3</v>
      </c>
      <c r="S206">
        <f t="shared" si="30"/>
        <v>5.9782707791988452E-6</v>
      </c>
      <c r="T206">
        <f t="shared" si="31"/>
        <v>1.7493317040552701E-2</v>
      </c>
      <c r="U206">
        <f t="shared" si="32"/>
        <v>0.61083358317523295</v>
      </c>
      <c r="V206" t="str">
        <f t="shared" si="33"/>
        <v>Automotive-2013</v>
      </c>
      <c r="W206">
        <f>Regression!B222</f>
        <v>0</v>
      </c>
      <c r="X206">
        <f>Regression!B223</f>
        <v>-7.886401035736755E-3</v>
      </c>
      <c r="Y206">
        <f>Regression!B224</f>
        <v>-8.9339456918815178E-3</v>
      </c>
      <c r="Z206">
        <f t="shared" si="34"/>
        <v>-5.5951133724920091E-3</v>
      </c>
      <c r="AA206">
        <f t="shared" si="35"/>
        <v>-1053.9544048866276</v>
      </c>
      <c r="AB206">
        <f t="shared" si="36"/>
        <v>1</v>
      </c>
    </row>
    <row r="207" spans="1:28" x14ac:dyDescent="0.25">
      <c r="A207" t="s">
        <v>27</v>
      </c>
      <c r="B207" t="s">
        <v>75</v>
      </c>
      <c r="C207" t="s">
        <v>82</v>
      </c>
      <c r="D207" t="s">
        <v>90</v>
      </c>
      <c r="E207">
        <v>2011</v>
      </c>
      <c r="F207">
        <v>2014</v>
      </c>
      <c r="G207" t="s">
        <v>109</v>
      </c>
      <c r="H207">
        <v>84200.1</v>
      </c>
      <c r="I207">
        <v>176183.47</v>
      </c>
      <c r="J207">
        <v>9414.52</v>
      </c>
      <c r="K207">
        <v>91654.080000000002</v>
      </c>
      <c r="L207">
        <v>4778.71</v>
      </c>
      <c r="M207">
        <v>6262.27</v>
      </c>
      <c r="N207">
        <f>IF(COUNTIFS($A:$A,$A207,$F:$F,$F207-1)=0,"",SUMIFS($I:$I,$A:$A,$A207,$F:$F,$F207-1))</f>
        <v>169561.87</v>
      </c>
      <c r="O207">
        <f>H207 - SUMIFS($H:$H,$A:$A,$A207,$F:$F,$F207-1)</f>
        <v>3086.8800000000047</v>
      </c>
      <c r="P207">
        <f>J207 - SUMIFS($J:$J,$A:$A,$A207,$F:$F,$F207-1)</f>
        <v>199.06000000000131</v>
      </c>
      <c r="Q207">
        <f t="shared" si="28"/>
        <v>-1483.5600000000004</v>
      </c>
      <c r="R207">
        <f t="shared" si="29"/>
        <v>-8.7493727215912417E-3</v>
      </c>
      <c r="S207">
        <f t="shared" si="30"/>
        <v>5.8975523211674891E-6</v>
      </c>
      <c r="T207">
        <f t="shared" si="31"/>
        <v>1.7031069544113916E-2</v>
      </c>
      <c r="U207">
        <f t="shared" si="32"/>
        <v>0.54053473224847071</v>
      </c>
      <c r="V207" t="str">
        <f t="shared" si="33"/>
        <v>Automotive-2014</v>
      </c>
      <c r="W207">
        <f>Regression!B223</f>
        <v>-7.886401035736755E-3</v>
      </c>
      <c r="X207">
        <f>Regression!B224</f>
        <v>-8.9339456918815178E-3</v>
      </c>
      <c r="Y207">
        <f>Regression!B225</f>
        <v>-1.0183552914236843E-2</v>
      </c>
      <c r="Z207">
        <f t="shared" si="34"/>
        <v>-5.6567652086796502E-3</v>
      </c>
      <c r="AA207">
        <f t="shared" si="35"/>
        <v>-1483.5543432347918</v>
      </c>
      <c r="AB207">
        <f t="shared" si="36"/>
        <v>1</v>
      </c>
    </row>
    <row r="208" spans="1:28" x14ac:dyDescent="0.25">
      <c r="A208" t="s">
        <v>27</v>
      </c>
      <c r="B208" t="s">
        <v>75</v>
      </c>
      <c r="C208" t="s">
        <v>82</v>
      </c>
      <c r="D208" t="s">
        <v>90</v>
      </c>
      <c r="E208">
        <v>2011</v>
      </c>
      <c r="F208">
        <v>2015</v>
      </c>
      <c r="G208" t="s">
        <v>109</v>
      </c>
      <c r="H208">
        <v>87877.05</v>
      </c>
      <c r="I208">
        <v>199988.66</v>
      </c>
      <c r="J208">
        <v>10395.709999999999</v>
      </c>
      <c r="K208">
        <v>99576.16</v>
      </c>
      <c r="L208">
        <v>4707.49</v>
      </c>
      <c r="M208">
        <v>7240.89</v>
      </c>
      <c r="N208">
        <f>IF(COUNTIFS($A:$A,$A208,$F:$F,$F208-1)=0,"",SUMIFS($I:$I,$A:$A,$A208,$F:$F,$F208-1))</f>
        <v>176183.47</v>
      </c>
      <c r="O208">
        <f>H208 - SUMIFS($H:$H,$A:$A,$A208,$F:$F,$F208-1)</f>
        <v>3676.9499999999971</v>
      </c>
      <c r="P208">
        <f>J208 - SUMIFS($J:$J,$A:$A,$A208,$F:$F,$F208-1)</f>
        <v>981.18999999999869</v>
      </c>
      <c r="Q208">
        <f t="shared" si="28"/>
        <v>-2533.4000000000005</v>
      </c>
      <c r="R208">
        <f t="shared" si="29"/>
        <v>-1.4379328548813351E-2</v>
      </c>
      <c r="S208">
        <f t="shared" si="30"/>
        <v>5.6759013771269232E-6</v>
      </c>
      <c r="T208">
        <f t="shared" si="31"/>
        <v>1.5300867896403666E-2</v>
      </c>
      <c r="U208">
        <f t="shared" si="32"/>
        <v>0.5651844636730109</v>
      </c>
      <c r="V208" t="str">
        <f t="shared" si="33"/>
        <v>Automotive-2015</v>
      </c>
      <c r="W208">
        <f>Regression!B224</f>
        <v>-8.9339456918815178E-3</v>
      </c>
      <c r="X208">
        <f>Regression!B225</f>
        <v>-1.0183552914236843E-2</v>
      </c>
      <c r="Y208">
        <f>Regression!B226</f>
        <v>-6.8410447799274266E-3</v>
      </c>
      <c r="Z208">
        <f t="shared" si="34"/>
        <v>-4.022320130957764E-3</v>
      </c>
      <c r="AA208">
        <f t="shared" si="35"/>
        <v>-2533.3959776798697</v>
      </c>
      <c r="AB208">
        <f t="shared" si="36"/>
        <v>1</v>
      </c>
    </row>
    <row r="209" spans="1:28" x14ac:dyDescent="0.25">
      <c r="A209" t="s">
        <v>27</v>
      </c>
      <c r="B209" t="s">
        <v>75</v>
      </c>
      <c r="C209" t="s">
        <v>82</v>
      </c>
      <c r="D209" t="s">
        <v>90</v>
      </c>
      <c r="E209">
        <v>2011</v>
      </c>
      <c r="F209">
        <v>2016</v>
      </c>
      <c r="G209" t="s">
        <v>109</v>
      </c>
      <c r="H209">
        <v>88911.73</v>
      </c>
      <c r="I209">
        <v>188437.9</v>
      </c>
      <c r="J209">
        <v>10595.17</v>
      </c>
      <c r="K209">
        <v>111019.97</v>
      </c>
      <c r="L209">
        <v>6607.85</v>
      </c>
      <c r="M209">
        <v>7013.32</v>
      </c>
      <c r="N209">
        <f>IF(COUNTIFS($A:$A,$A209,$F:$F,$F209-1)=0,"",SUMIFS($I:$I,$A:$A,$A209,$F:$F,$F209-1))</f>
        <v>199988.66</v>
      </c>
      <c r="O209">
        <f>H209 - SUMIFS($H:$H,$A:$A,$A209,$F:$F,$F209-1)</f>
        <v>1034.679999999993</v>
      </c>
      <c r="P209">
        <f>J209 - SUMIFS($J:$J,$A:$A,$A209,$F:$F,$F209-1)</f>
        <v>199.46000000000095</v>
      </c>
      <c r="Q209">
        <f t="shared" si="28"/>
        <v>-405.46999999999935</v>
      </c>
      <c r="R209">
        <f t="shared" si="29"/>
        <v>-2.0274649572630736E-3</v>
      </c>
      <c r="S209">
        <f t="shared" si="30"/>
        <v>5.0002835160753615E-6</v>
      </c>
      <c r="T209">
        <f t="shared" si="31"/>
        <v>4.1763367982964239E-3</v>
      </c>
      <c r="U209">
        <f t="shared" si="32"/>
        <v>0.5551313259461812</v>
      </c>
      <c r="V209" t="str">
        <f t="shared" si="33"/>
        <v>Automotive-2016</v>
      </c>
      <c r="W209">
        <f>Regression!B225</f>
        <v>-1.0183552914236843E-2</v>
      </c>
      <c r="X209">
        <f>Regression!B226</f>
        <v>-6.8410447799274266E-3</v>
      </c>
      <c r="Y209">
        <f>Regression!B227</f>
        <v>-8.3826823198628036E-3</v>
      </c>
      <c r="Z209">
        <f t="shared" si="34"/>
        <v>-4.6821109789160252E-3</v>
      </c>
      <c r="AA209">
        <f t="shared" si="35"/>
        <v>-405.46531788902041</v>
      </c>
      <c r="AB209">
        <f t="shared" si="36"/>
        <v>1</v>
      </c>
    </row>
    <row r="210" spans="1:28" x14ac:dyDescent="0.25">
      <c r="A210" t="s">
        <v>27</v>
      </c>
      <c r="B210" t="s">
        <v>75</v>
      </c>
      <c r="C210" t="s">
        <v>82</v>
      </c>
      <c r="D210" t="s">
        <v>90</v>
      </c>
      <c r="E210">
        <v>2011</v>
      </c>
      <c r="F210">
        <v>2017</v>
      </c>
      <c r="G210" t="s">
        <v>109</v>
      </c>
      <c r="H210">
        <v>89175.42</v>
      </c>
      <c r="I210">
        <v>182443.07</v>
      </c>
      <c r="J210">
        <v>11954.85</v>
      </c>
      <c r="K210">
        <v>97410.95</v>
      </c>
      <c r="L210">
        <v>4869.49</v>
      </c>
      <c r="M210">
        <v>11263.43</v>
      </c>
      <c r="N210">
        <f>IF(COUNTIFS($A:$A,$A210,$F:$F,$F210-1)=0,"",SUMIFS($I:$I,$A:$A,$A210,$F:$F,$F210-1))</f>
        <v>188437.9</v>
      </c>
      <c r="O210">
        <f>H210 - SUMIFS($H:$H,$A:$A,$A210,$F:$F,$F210-1)</f>
        <v>263.69000000000233</v>
      </c>
      <c r="P210">
        <f>J210 - SUMIFS($J:$J,$A:$A,$A210,$F:$F,$F210-1)</f>
        <v>1359.6800000000003</v>
      </c>
      <c r="Q210">
        <f t="shared" si="28"/>
        <v>-6393.9400000000005</v>
      </c>
      <c r="R210">
        <f t="shared" si="29"/>
        <v>-3.3931284523973156E-2</v>
      </c>
      <c r="S210">
        <f t="shared" si="30"/>
        <v>5.3067880718263156E-6</v>
      </c>
      <c r="T210">
        <f t="shared" si="31"/>
        <v>-5.8161866588409125E-3</v>
      </c>
      <c r="U210">
        <f t="shared" si="32"/>
        <v>0.51693926752526964</v>
      </c>
      <c r="V210" t="str">
        <f t="shared" si="33"/>
        <v>Automotive-2017</v>
      </c>
      <c r="W210">
        <f>Regression!B226</f>
        <v>-6.8410447799274266E-3</v>
      </c>
      <c r="X210">
        <f>Regression!B227</f>
        <v>-8.3826823198628036E-3</v>
      </c>
      <c r="Y210">
        <f>Regression!B228</f>
        <v>-9.6654713637779645E-3</v>
      </c>
      <c r="Z210">
        <f t="shared" si="34"/>
        <v>-4.9477427459785998E-3</v>
      </c>
      <c r="AA210">
        <f t="shared" si="35"/>
        <v>-6393.9350522572549</v>
      </c>
      <c r="AB210">
        <f t="shared" si="36"/>
        <v>1</v>
      </c>
    </row>
    <row r="211" spans="1:28" x14ac:dyDescent="0.25">
      <c r="A211" t="s">
        <v>27</v>
      </c>
      <c r="B211" t="s">
        <v>75</v>
      </c>
      <c r="C211" t="s">
        <v>82</v>
      </c>
      <c r="D211" t="s">
        <v>90</v>
      </c>
      <c r="E211">
        <v>2011</v>
      </c>
      <c r="F211">
        <v>2018</v>
      </c>
      <c r="G211" t="s">
        <v>109</v>
      </c>
      <c r="H211">
        <v>91479.57</v>
      </c>
      <c r="I211">
        <v>210178.01</v>
      </c>
      <c r="J211">
        <v>10263.09</v>
      </c>
      <c r="K211">
        <v>115614.98</v>
      </c>
      <c r="L211">
        <v>5535.16</v>
      </c>
      <c r="M211">
        <v>9097.4599999999991</v>
      </c>
      <c r="N211">
        <f>IF(COUNTIFS($A:$A,$A211,$F:$F,$F211-1)=0,"",SUMIFS($I:$I,$A:$A,$A211,$F:$F,$F211-1))</f>
        <v>182443.07</v>
      </c>
      <c r="O211">
        <f>H211 - SUMIFS($H:$H,$A:$A,$A211,$F:$F,$F211-1)</f>
        <v>2304.1500000000087</v>
      </c>
      <c r="P211">
        <f>J211 - SUMIFS($J:$J,$A:$A,$A211,$F:$F,$F211-1)</f>
        <v>-1691.7600000000002</v>
      </c>
      <c r="Q211">
        <f t="shared" si="28"/>
        <v>-3562.2999999999993</v>
      </c>
      <c r="R211">
        <f t="shared" si="29"/>
        <v>-1.9525542954303494E-2</v>
      </c>
      <c r="S211">
        <f t="shared" si="30"/>
        <v>5.4811618769624957E-6</v>
      </c>
      <c r="T211">
        <f t="shared" si="31"/>
        <v>2.1902229555773256E-2</v>
      </c>
      <c r="U211">
        <f t="shared" si="32"/>
        <v>0.63370442078178135</v>
      </c>
      <c r="V211" t="str">
        <f t="shared" si="33"/>
        <v>Automotive-2018</v>
      </c>
      <c r="W211">
        <f>Regression!B227</f>
        <v>-8.3826823198628036E-3</v>
      </c>
      <c r="X211">
        <f>Regression!B228</f>
        <v>-9.6654713637779645E-3</v>
      </c>
      <c r="Y211">
        <f>Regression!B229</f>
        <v>0</v>
      </c>
      <c r="Z211">
        <f t="shared" si="34"/>
        <v>-2.1174131941297609E-4</v>
      </c>
      <c r="AA211">
        <f t="shared" si="35"/>
        <v>-3562.2997882586797</v>
      </c>
      <c r="AB211">
        <f t="shared" si="36"/>
        <v>1</v>
      </c>
    </row>
    <row r="212" spans="1:28" x14ac:dyDescent="0.25">
      <c r="A212" t="s">
        <v>28</v>
      </c>
      <c r="B212" t="s">
        <v>72</v>
      </c>
      <c r="C212" t="s">
        <v>83</v>
      </c>
      <c r="D212" t="s">
        <v>94</v>
      </c>
      <c r="E212">
        <v>2005</v>
      </c>
      <c r="F212">
        <v>1998</v>
      </c>
      <c r="G212" t="s">
        <v>108</v>
      </c>
      <c r="H212">
        <v>41610.81</v>
      </c>
      <c r="I212">
        <v>70389.679999999993</v>
      </c>
      <c r="J212">
        <v>4168.92</v>
      </c>
      <c r="K212">
        <v>16363.11</v>
      </c>
      <c r="L212">
        <v>3014.65</v>
      </c>
      <c r="M212">
        <v>3961.88</v>
      </c>
      <c r="N212" t="str">
        <f>IF(COUNTIFS($A:$A,$A212,$F:$F,$F212-1)=0,"",SUMIFS($I:$I,$A:$A,$A212,$F:$F,$F212-1))</f>
        <v/>
      </c>
      <c r="O212">
        <f>H212 - SUMIFS($H:$H,$A:$A,$A212,$F:$F,$F212-1)</f>
        <v>41610.81</v>
      </c>
      <c r="P212">
        <f>J212 - SUMIFS($J:$J,$A:$A,$A212,$F:$F,$F212-1)</f>
        <v>4168.92</v>
      </c>
      <c r="Q212">
        <f t="shared" si="28"/>
        <v>-947.23</v>
      </c>
      <c r="R212">
        <f t="shared" si="29"/>
        <v>0</v>
      </c>
      <c r="S212">
        <f t="shared" si="30"/>
        <v>0</v>
      </c>
      <c r="T212">
        <f t="shared" si="31"/>
        <v>0</v>
      </c>
      <c r="U212">
        <f t="shared" si="32"/>
        <v>0</v>
      </c>
      <c r="V212" t="str">
        <f t="shared" si="33"/>
        <v>Retail-1998</v>
      </c>
      <c r="W212">
        <f>Regression!B228</f>
        <v>-9.6654713637779645E-3</v>
      </c>
      <c r="X212">
        <f>Regression!B229</f>
        <v>0</v>
      </c>
      <c r="Y212">
        <f>Regression!B230</f>
        <v>-9.9982331188453889E-3</v>
      </c>
      <c r="Z212">
        <f t="shared" si="34"/>
        <v>0</v>
      </c>
      <c r="AA212">
        <f t="shared" si="35"/>
        <v>-947.23</v>
      </c>
      <c r="AB212">
        <f t="shared" si="36"/>
        <v>0</v>
      </c>
    </row>
    <row r="213" spans="1:28" x14ac:dyDescent="0.25">
      <c r="A213" t="s">
        <v>28</v>
      </c>
      <c r="B213" t="s">
        <v>72</v>
      </c>
      <c r="C213" t="s">
        <v>83</v>
      </c>
      <c r="D213" t="s">
        <v>94</v>
      </c>
      <c r="E213">
        <v>2005</v>
      </c>
      <c r="F213">
        <v>1999</v>
      </c>
      <c r="G213" t="s">
        <v>108</v>
      </c>
      <c r="H213">
        <v>41232.51</v>
      </c>
      <c r="I213">
        <v>71362.259999999995</v>
      </c>
      <c r="J213">
        <v>3651.66</v>
      </c>
      <c r="K213">
        <v>15836.04</v>
      </c>
      <c r="L213">
        <v>2871.89</v>
      </c>
      <c r="M213">
        <v>2940.31</v>
      </c>
      <c r="N213">
        <f>IF(COUNTIFS($A:$A,$A213,$F:$F,$F213-1)=0,"",SUMIFS($I:$I,$A:$A,$A213,$F:$F,$F213-1))</f>
        <v>70389.679999999993</v>
      </c>
      <c r="O213">
        <f>H213 - SUMIFS($H:$H,$A:$A,$A213,$F:$F,$F213-1)</f>
        <v>-378.29999999999563</v>
      </c>
      <c r="P213">
        <f>J213 - SUMIFS($J:$J,$A:$A,$A213,$F:$F,$F213-1)</f>
        <v>-517.26000000000022</v>
      </c>
      <c r="Q213">
        <f t="shared" si="28"/>
        <v>-68.420000000000073</v>
      </c>
      <c r="R213">
        <f t="shared" si="29"/>
        <v>-9.7201748892735524E-4</v>
      </c>
      <c r="S213">
        <f t="shared" si="30"/>
        <v>1.4206628017061594E-5</v>
      </c>
      <c r="T213">
        <f t="shared" si="31"/>
        <v>1.9741530292509443E-3</v>
      </c>
      <c r="U213">
        <f t="shared" si="32"/>
        <v>0.22497672954330808</v>
      </c>
      <c r="V213" t="str">
        <f t="shared" si="33"/>
        <v>Retail-1999</v>
      </c>
      <c r="W213">
        <f>Regression!B229</f>
        <v>0</v>
      </c>
      <c r="X213">
        <f>Regression!B230</f>
        <v>-9.9982331188453889E-3</v>
      </c>
      <c r="Y213">
        <f>Regression!B231</f>
        <v>-8.9237337034238987E-3</v>
      </c>
      <c r="Z213">
        <f t="shared" si="34"/>
        <v>-2.0273704661104273E-3</v>
      </c>
      <c r="AA213">
        <f t="shared" si="35"/>
        <v>-68.417972629533963</v>
      </c>
      <c r="AB213">
        <f t="shared" si="36"/>
        <v>0</v>
      </c>
    </row>
    <row r="214" spans="1:28" x14ac:dyDescent="0.25">
      <c r="A214" t="s">
        <v>28</v>
      </c>
      <c r="B214" t="s">
        <v>72</v>
      </c>
      <c r="C214" t="s">
        <v>83</v>
      </c>
      <c r="D214" t="s">
        <v>94</v>
      </c>
      <c r="E214">
        <v>2005</v>
      </c>
      <c r="F214">
        <v>2000</v>
      </c>
      <c r="G214" t="s">
        <v>108</v>
      </c>
      <c r="H214">
        <v>37679.49</v>
      </c>
      <c r="I214">
        <v>62297.71</v>
      </c>
      <c r="J214">
        <v>3802.93</v>
      </c>
      <c r="K214">
        <v>13880.77</v>
      </c>
      <c r="L214">
        <v>2230.98</v>
      </c>
      <c r="M214">
        <v>1757.34</v>
      </c>
      <c r="N214">
        <f>IF(COUNTIFS($A:$A,$A214,$F:$F,$F214-1)=0,"",SUMIFS($I:$I,$A:$A,$A214,$F:$F,$F214-1))</f>
        <v>71362.259999999995</v>
      </c>
      <c r="O214">
        <f>H214 - SUMIFS($H:$H,$A:$A,$A214,$F:$F,$F214-1)</f>
        <v>-3553.0200000000041</v>
      </c>
      <c r="P214">
        <f>J214 - SUMIFS($J:$J,$A:$A,$A214,$F:$F,$F214-1)</f>
        <v>151.26999999999998</v>
      </c>
      <c r="Q214">
        <f t="shared" si="28"/>
        <v>473.6400000000001</v>
      </c>
      <c r="R214">
        <f t="shared" si="29"/>
        <v>6.6371216382440819E-3</v>
      </c>
      <c r="S214">
        <f t="shared" si="30"/>
        <v>1.4013009117143993E-5</v>
      </c>
      <c r="T214">
        <f t="shared" si="31"/>
        <v>-5.190824954254538E-2</v>
      </c>
      <c r="U214">
        <f t="shared" si="32"/>
        <v>0.19451135656297883</v>
      </c>
      <c r="V214" t="str">
        <f t="shared" si="33"/>
        <v>Retail-2000</v>
      </c>
      <c r="W214">
        <f>Regression!B230</f>
        <v>-9.9982331188453889E-3</v>
      </c>
      <c r="X214">
        <f>Regression!B231</f>
        <v>-8.9237337034238987E-3</v>
      </c>
      <c r="Y214">
        <f>Regression!B232</f>
        <v>-9.2405005356422671E-3</v>
      </c>
      <c r="Z214">
        <f t="shared" si="34"/>
        <v>-1.3343070039120092E-3</v>
      </c>
      <c r="AA214">
        <f t="shared" si="35"/>
        <v>473.641334307004</v>
      </c>
      <c r="AB214">
        <f t="shared" si="36"/>
        <v>0</v>
      </c>
    </row>
    <row r="215" spans="1:28" x14ac:dyDescent="0.25">
      <c r="A215" t="s">
        <v>28</v>
      </c>
      <c r="B215" t="s">
        <v>72</v>
      </c>
      <c r="C215" t="s">
        <v>83</v>
      </c>
      <c r="D215" t="s">
        <v>94</v>
      </c>
      <c r="E215">
        <v>2005</v>
      </c>
      <c r="F215">
        <v>2001</v>
      </c>
      <c r="G215" t="s">
        <v>108</v>
      </c>
      <c r="H215">
        <v>40956.160000000003</v>
      </c>
      <c r="I215">
        <v>71112.649999999994</v>
      </c>
      <c r="J215">
        <v>3830.95</v>
      </c>
      <c r="K215">
        <v>17866.73</v>
      </c>
      <c r="L215">
        <v>2353.62</v>
      </c>
      <c r="M215">
        <v>4034.72</v>
      </c>
      <c r="N215">
        <f>IF(COUNTIFS($A:$A,$A215,$F:$F,$F215-1)=0,"",SUMIFS($I:$I,$A:$A,$A215,$F:$F,$F215-1))</f>
        <v>62297.71</v>
      </c>
      <c r="O215">
        <f>H215 - SUMIFS($H:$H,$A:$A,$A215,$F:$F,$F215-1)</f>
        <v>3276.6700000000055</v>
      </c>
      <c r="P215">
        <f>J215 - SUMIFS($J:$J,$A:$A,$A215,$F:$F,$F215-1)</f>
        <v>28.019999999999982</v>
      </c>
      <c r="Q215">
        <f t="shared" si="28"/>
        <v>-1681.1</v>
      </c>
      <c r="R215">
        <f t="shared" si="29"/>
        <v>-2.6984940537942727E-2</v>
      </c>
      <c r="S215">
        <f t="shared" si="30"/>
        <v>1.6051954397681714E-5</v>
      </c>
      <c r="T215">
        <f t="shared" si="31"/>
        <v>5.2147181654028783E-2</v>
      </c>
      <c r="U215">
        <f t="shared" si="32"/>
        <v>0.2867959351956918</v>
      </c>
      <c r="V215" t="str">
        <f t="shared" si="33"/>
        <v>Retail-2001</v>
      </c>
      <c r="W215">
        <f>Regression!B231</f>
        <v>-8.9237337034238987E-3</v>
      </c>
      <c r="X215">
        <f>Regression!B232</f>
        <v>-9.2405005356422671E-3</v>
      </c>
      <c r="Y215">
        <f>Regression!B233</f>
        <v>-8.7896416238102144E-3</v>
      </c>
      <c r="Z215">
        <f t="shared" si="34"/>
        <v>-3.0028427929083817E-3</v>
      </c>
      <c r="AA215">
        <f t="shared" si="35"/>
        <v>-1681.0969971572069</v>
      </c>
      <c r="AB215">
        <f t="shared" si="36"/>
        <v>0</v>
      </c>
    </row>
    <row r="216" spans="1:28" x14ac:dyDescent="0.25">
      <c r="A216" t="s">
        <v>28</v>
      </c>
      <c r="B216" t="s">
        <v>72</v>
      </c>
      <c r="C216" t="s">
        <v>83</v>
      </c>
      <c r="D216" t="s">
        <v>94</v>
      </c>
      <c r="E216">
        <v>2005</v>
      </c>
      <c r="F216">
        <v>2002</v>
      </c>
      <c r="G216" t="s">
        <v>108</v>
      </c>
      <c r="H216">
        <v>40439.120000000003</v>
      </c>
      <c r="I216">
        <v>73532.86</v>
      </c>
      <c r="J216">
        <v>3942.8</v>
      </c>
      <c r="K216">
        <v>16550.849999999999</v>
      </c>
      <c r="L216">
        <v>2941.27</v>
      </c>
      <c r="M216">
        <v>4179.55</v>
      </c>
      <c r="N216">
        <f>IF(COUNTIFS($A:$A,$A216,$F:$F,$F216-1)=0,"",SUMIFS($I:$I,$A:$A,$A216,$F:$F,$F216-1))</f>
        <v>71112.649999999994</v>
      </c>
      <c r="O216">
        <f>H216 - SUMIFS($H:$H,$A:$A,$A216,$F:$F,$F216-1)</f>
        <v>-517.04000000000087</v>
      </c>
      <c r="P216">
        <f>J216 - SUMIFS($J:$J,$A:$A,$A216,$F:$F,$F216-1)</f>
        <v>111.85000000000036</v>
      </c>
      <c r="Q216">
        <f t="shared" si="28"/>
        <v>-1238.2800000000002</v>
      </c>
      <c r="R216">
        <f t="shared" si="29"/>
        <v>-1.741293567318895E-2</v>
      </c>
      <c r="S216">
        <f t="shared" si="30"/>
        <v>1.4062195685296499E-5</v>
      </c>
      <c r="T216">
        <f t="shared" si="31"/>
        <v>-8.8435742445261319E-3</v>
      </c>
      <c r="U216">
        <f t="shared" si="32"/>
        <v>0.23274129145798955</v>
      </c>
      <c r="V216" t="str">
        <f t="shared" si="33"/>
        <v>Retail-2002</v>
      </c>
      <c r="W216">
        <f>Regression!B232</f>
        <v>-9.2405005356422671E-3</v>
      </c>
      <c r="X216">
        <f>Regression!B233</f>
        <v>-8.7896416238102144E-3</v>
      </c>
      <c r="Y216">
        <f>Regression!B234</f>
        <v>-8.0068089536914546E-3</v>
      </c>
      <c r="Z216">
        <f t="shared" si="34"/>
        <v>-1.7859131497833624E-3</v>
      </c>
      <c r="AA216">
        <f t="shared" si="35"/>
        <v>-1238.2782140868503</v>
      </c>
      <c r="AB216">
        <f t="shared" si="36"/>
        <v>0</v>
      </c>
    </row>
    <row r="217" spans="1:28" x14ac:dyDescent="0.25">
      <c r="A217" t="s">
        <v>28</v>
      </c>
      <c r="B217" t="s">
        <v>72</v>
      </c>
      <c r="C217" t="s">
        <v>83</v>
      </c>
      <c r="D217" t="s">
        <v>94</v>
      </c>
      <c r="E217">
        <v>2005</v>
      </c>
      <c r="F217">
        <v>2003</v>
      </c>
      <c r="G217" t="s">
        <v>108</v>
      </c>
      <c r="H217">
        <v>43523.69</v>
      </c>
      <c r="I217">
        <v>67521.55</v>
      </c>
      <c r="J217">
        <v>4920.07</v>
      </c>
      <c r="K217">
        <v>12879.07</v>
      </c>
      <c r="L217">
        <v>3518.53</v>
      </c>
      <c r="M217">
        <v>2842.33</v>
      </c>
      <c r="N217">
        <f>IF(COUNTIFS($A:$A,$A217,$F:$F,$F217-1)=0,"",SUMIFS($I:$I,$A:$A,$A217,$F:$F,$F217-1))</f>
        <v>73532.86</v>
      </c>
      <c r="O217">
        <f>H217 - SUMIFS($H:$H,$A:$A,$A217,$F:$F,$F217-1)</f>
        <v>3084.5699999999997</v>
      </c>
      <c r="P217">
        <f>J217 - SUMIFS($J:$J,$A:$A,$A217,$F:$F,$F217-1)</f>
        <v>977.26999999999953</v>
      </c>
      <c r="Q217">
        <f t="shared" si="28"/>
        <v>676.20000000000027</v>
      </c>
      <c r="R217">
        <f t="shared" si="29"/>
        <v>9.1958887496012016E-3</v>
      </c>
      <c r="S217">
        <f t="shared" si="30"/>
        <v>1.359936224430819E-5</v>
      </c>
      <c r="T217">
        <f t="shared" si="31"/>
        <v>2.8657936057430652E-2</v>
      </c>
      <c r="U217">
        <f t="shared" si="32"/>
        <v>0.17514713829980227</v>
      </c>
      <c r="V217" t="str">
        <f t="shared" si="33"/>
        <v>Retail-2003</v>
      </c>
      <c r="W217">
        <f>Regression!B233</f>
        <v>-8.7896416238102144E-3</v>
      </c>
      <c r="X217">
        <f>Regression!B234</f>
        <v>-8.0068089536914546E-3</v>
      </c>
      <c r="Y217">
        <f>Regression!B235</f>
        <v>-1.0410008858448849E-2</v>
      </c>
      <c r="Z217">
        <f t="shared" si="34"/>
        <v>-2.0528614137722999E-3</v>
      </c>
      <c r="AA217">
        <f t="shared" si="35"/>
        <v>676.20205286141402</v>
      </c>
      <c r="AB217">
        <f t="shared" si="36"/>
        <v>0</v>
      </c>
    </row>
    <row r="218" spans="1:28" x14ac:dyDescent="0.25">
      <c r="A218" t="s">
        <v>28</v>
      </c>
      <c r="B218" t="s">
        <v>72</v>
      </c>
      <c r="C218" t="s">
        <v>83</v>
      </c>
      <c r="D218" t="s">
        <v>94</v>
      </c>
      <c r="E218">
        <v>2005</v>
      </c>
      <c r="F218">
        <v>2004</v>
      </c>
      <c r="G218" t="s">
        <v>108</v>
      </c>
      <c r="H218">
        <v>43660.85</v>
      </c>
      <c r="I218">
        <v>70119.98</v>
      </c>
      <c r="J218">
        <v>4272.25</v>
      </c>
      <c r="K218">
        <v>15046.25</v>
      </c>
      <c r="L218">
        <v>3413.69</v>
      </c>
      <c r="M218">
        <v>6030.45</v>
      </c>
      <c r="N218">
        <f>IF(COUNTIFS($A:$A,$A218,$F:$F,$F218-1)=0,"",SUMIFS($I:$I,$A:$A,$A218,$F:$F,$F218-1))</f>
        <v>67521.55</v>
      </c>
      <c r="O218">
        <f>H218 - SUMIFS($H:$H,$A:$A,$A218,$F:$F,$F218-1)</f>
        <v>137.15999999999622</v>
      </c>
      <c r="P218">
        <f>J218 - SUMIFS($J:$J,$A:$A,$A218,$F:$F,$F218-1)</f>
        <v>-647.81999999999971</v>
      </c>
      <c r="Q218">
        <f t="shared" si="28"/>
        <v>-2616.7599999999998</v>
      </c>
      <c r="R218">
        <f t="shared" si="29"/>
        <v>-3.875444210033685E-2</v>
      </c>
      <c r="S218">
        <f t="shared" si="30"/>
        <v>1.4810086557550885E-5</v>
      </c>
      <c r="T218">
        <f t="shared" si="31"/>
        <v>1.1625621745946233E-2</v>
      </c>
      <c r="U218">
        <f t="shared" si="32"/>
        <v>0.22283626486655</v>
      </c>
      <c r="V218" t="str">
        <f t="shared" si="33"/>
        <v>Retail-2004</v>
      </c>
      <c r="W218">
        <f>Regression!B234</f>
        <v>-8.0068089536914546E-3</v>
      </c>
      <c r="X218">
        <f>Regression!B235</f>
        <v>-1.0410008858448849E-2</v>
      </c>
      <c r="Y218">
        <f>Regression!B236</f>
        <v>0</v>
      </c>
      <c r="Z218">
        <f t="shared" si="34"/>
        <v>-1.2114140689392979E-4</v>
      </c>
      <c r="AA218">
        <f t="shared" si="35"/>
        <v>-2616.7598788585929</v>
      </c>
      <c r="AB218">
        <f t="shared" si="36"/>
        <v>0</v>
      </c>
    </row>
    <row r="219" spans="1:28" x14ac:dyDescent="0.25">
      <c r="A219" t="s">
        <v>28</v>
      </c>
      <c r="B219" t="s">
        <v>72</v>
      </c>
      <c r="C219" t="s">
        <v>83</v>
      </c>
      <c r="D219" t="s">
        <v>94</v>
      </c>
      <c r="E219">
        <v>2005</v>
      </c>
      <c r="F219">
        <v>2006</v>
      </c>
      <c r="G219" t="s">
        <v>109</v>
      </c>
      <c r="H219">
        <v>43524.14</v>
      </c>
      <c r="I219">
        <v>67763.070000000007</v>
      </c>
      <c r="J219">
        <v>4001.67</v>
      </c>
      <c r="K219">
        <v>16058.59</v>
      </c>
      <c r="L219">
        <v>3785.02</v>
      </c>
      <c r="M219">
        <v>2922.72</v>
      </c>
      <c r="N219" t="str">
        <f>IF(COUNTIFS($A:$A,$A219,$F:$F,$F219-1)=0,"",SUMIFS($I:$I,$A:$A,$A219,$F:$F,$F219-1))</f>
        <v/>
      </c>
      <c r="O219">
        <f>H219 - SUMIFS($H:$H,$A:$A,$A219,$F:$F,$F219-1)</f>
        <v>43524.14</v>
      </c>
      <c r="P219">
        <f>J219 - SUMIFS($J:$J,$A:$A,$A219,$F:$F,$F219-1)</f>
        <v>4001.67</v>
      </c>
      <c r="Q219">
        <f t="shared" si="28"/>
        <v>862.30000000000018</v>
      </c>
      <c r="R219">
        <f t="shared" si="29"/>
        <v>0</v>
      </c>
      <c r="S219">
        <f t="shared" si="30"/>
        <v>0</v>
      </c>
      <c r="T219">
        <f t="shared" si="31"/>
        <v>0</v>
      </c>
      <c r="U219">
        <f t="shared" si="32"/>
        <v>0</v>
      </c>
      <c r="V219" t="str">
        <f t="shared" si="33"/>
        <v>Retail-2006</v>
      </c>
      <c r="W219">
        <f>Regression!B235</f>
        <v>-1.0410008858448849E-2</v>
      </c>
      <c r="X219">
        <f>Regression!B236</f>
        <v>0</v>
      </c>
      <c r="Y219">
        <f>Regression!B237</f>
        <v>-4.3854250659662603E-3</v>
      </c>
      <c r="Z219">
        <f t="shared" si="34"/>
        <v>0</v>
      </c>
      <c r="AA219">
        <f t="shared" si="35"/>
        <v>862.30000000000018</v>
      </c>
      <c r="AB219">
        <f t="shared" si="36"/>
        <v>1</v>
      </c>
    </row>
    <row r="220" spans="1:28" x14ac:dyDescent="0.25">
      <c r="A220" t="s">
        <v>28</v>
      </c>
      <c r="B220" t="s">
        <v>72</v>
      </c>
      <c r="C220" t="s">
        <v>83</v>
      </c>
      <c r="D220" t="s">
        <v>94</v>
      </c>
      <c r="E220">
        <v>2005</v>
      </c>
      <c r="F220">
        <v>2007</v>
      </c>
      <c r="G220" t="s">
        <v>109</v>
      </c>
      <c r="H220">
        <v>45016.77</v>
      </c>
      <c r="I220">
        <v>73430.62</v>
      </c>
      <c r="J220">
        <v>4692.58</v>
      </c>
      <c r="K220">
        <v>15542.36</v>
      </c>
      <c r="L220">
        <v>3144.34</v>
      </c>
      <c r="M220">
        <v>3639.22</v>
      </c>
      <c r="N220">
        <f>IF(COUNTIFS($A:$A,$A220,$F:$F,$F220-1)=0,"",SUMIFS($I:$I,$A:$A,$A220,$F:$F,$F220-1))</f>
        <v>67763.070000000007</v>
      </c>
      <c r="O220">
        <f>H220 - SUMIFS($H:$H,$A:$A,$A220,$F:$F,$F220-1)</f>
        <v>1492.6299999999974</v>
      </c>
      <c r="P220">
        <f>J220 - SUMIFS($J:$J,$A:$A,$A220,$F:$F,$F220-1)</f>
        <v>690.90999999999985</v>
      </c>
      <c r="Q220">
        <f t="shared" si="28"/>
        <v>-494.87999999999965</v>
      </c>
      <c r="R220">
        <f t="shared" si="29"/>
        <v>-7.3030929678953391E-3</v>
      </c>
      <c r="S220">
        <f t="shared" si="30"/>
        <v>1.4757300694906531E-5</v>
      </c>
      <c r="T220">
        <f t="shared" si="31"/>
        <v>1.1831223113120428E-2</v>
      </c>
      <c r="U220">
        <f t="shared" si="32"/>
        <v>0.22936328002848747</v>
      </c>
      <c r="V220" t="str">
        <f t="shared" si="33"/>
        <v>Retail-2007</v>
      </c>
      <c r="W220">
        <f>Regression!B236</f>
        <v>0</v>
      </c>
      <c r="X220">
        <f>Regression!B237</f>
        <v>-4.3854250659662603E-3</v>
      </c>
      <c r="Y220">
        <f>Regression!B238</f>
        <v>-2.6825940391798225E-3</v>
      </c>
      <c r="Z220">
        <f t="shared" si="34"/>
        <v>-6.6717351021247054E-4</v>
      </c>
      <c r="AA220">
        <f t="shared" si="35"/>
        <v>-494.87933282648942</v>
      </c>
      <c r="AB220">
        <f t="shared" si="36"/>
        <v>1</v>
      </c>
    </row>
    <row r="221" spans="1:28" x14ac:dyDescent="0.25">
      <c r="A221" t="s">
        <v>28</v>
      </c>
      <c r="B221" t="s">
        <v>72</v>
      </c>
      <c r="C221" t="s">
        <v>83</v>
      </c>
      <c r="D221" t="s">
        <v>94</v>
      </c>
      <c r="E221">
        <v>2005</v>
      </c>
      <c r="F221">
        <v>2008</v>
      </c>
      <c r="G221" t="s">
        <v>109</v>
      </c>
      <c r="H221">
        <v>45264.47</v>
      </c>
      <c r="I221">
        <v>76609.63</v>
      </c>
      <c r="J221">
        <v>4358.96</v>
      </c>
      <c r="K221">
        <v>16505.18</v>
      </c>
      <c r="L221">
        <v>3928.31</v>
      </c>
      <c r="M221">
        <v>4140.25</v>
      </c>
      <c r="N221">
        <f>IF(COUNTIFS($A:$A,$A221,$F:$F,$F221-1)=0,"",SUMIFS($I:$I,$A:$A,$A221,$F:$F,$F221-1))</f>
        <v>73430.62</v>
      </c>
      <c r="O221">
        <f>H221 - SUMIFS($H:$H,$A:$A,$A221,$F:$F,$F221-1)</f>
        <v>247.70000000000437</v>
      </c>
      <c r="P221">
        <f>J221 - SUMIFS($J:$J,$A:$A,$A221,$F:$F,$F221-1)</f>
        <v>-333.61999999999989</v>
      </c>
      <c r="Q221">
        <f t="shared" si="28"/>
        <v>-211.94000000000005</v>
      </c>
      <c r="R221">
        <f t="shared" si="29"/>
        <v>-2.886261889113834E-3</v>
      </c>
      <c r="S221">
        <f t="shared" si="30"/>
        <v>1.3618297108209084E-5</v>
      </c>
      <c r="T221">
        <f t="shared" si="31"/>
        <v>7.9165884749441626E-3</v>
      </c>
      <c r="U221">
        <f t="shared" si="32"/>
        <v>0.22477244506447039</v>
      </c>
      <c r="V221" t="str">
        <f t="shared" si="33"/>
        <v>Retail-2008</v>
      </c>
      <c r="W221">
        <f>Regression!B237</f>
        <v>-4.3854250659662603E-3</v>
      </c>
      <c r="X221">
        <f>Regression!B238</f>
        <v>-2.6825940391798225E-3</v>
      </c>
      <c r="Y221">
        <f>Regression!B239</f>
        <v>-6.5863816667936816E-3</v>
      </c>
      <c r="Z221">
        <f t="shared" si="34"/>
        <v>-1.5017338264480366E-3</v>
      </c>
      <c r="AA221">
        <f t="shared" si="35"/>
        <v>-211.93849826617361</v>
      </c>
      <c r="AB221">
        <f t="shared" si="36"/>
        <v>1</v>
      </c>
    </row>
    <row r="222" spans="1:28" x14ac:dyDescent="0.25">
      <c r="A222" t="s">
        <v>28</v>
      </c>
      <c r="B222" t="s">
        <v>72</v>
      </c>
      <c r="C222" t="s">
        <v>83</v>
      </c>
      <c r="D222" t="s">
        <v>94</v>
      </c>
      <c r="E222">
        <v>2005</v>
      </c>
      <c r="F222">
        <v>2009</v>
      </c>
      <c r="G222" t="s">
        <v>109</v>
      </c>
      <c r="H222">
        <v>48527</v>
      </c>
      <c r="I222">
        <v>87334.79</v>
      </c>
      <c r="J222">
        <v>5032.08</v>
      </c>
      <c r="K222">
        <v>19048.72</v>
      </c>
      <c r="L222">
        <v>3625.02</v>
      </c>
      <c r="M222">
        <v>1777.71</v>
      </c>
      <c r="N222">
        <f>IF(COUNTIFS($A:$A,$A222,$F:$F,$F222-1)=0,"",SUMIFS($I:$I,$A:$A,$A222,$F:$F,$F222-1))</f>
        <v>76609.63</v>
      </c>
      <c r="O222">
        <f>H222 - SUMIFS($H:$H,$A:$A,$A222,$F:$F,$F222-1)</f>
        <v>3262.5299999999988</v>
      </c>
      <c r="P222">
        <f>J222 - SUMIFS($J:$J,$A:$A,$A222,$F:$F,$F222-1)</f>
        <v>673.11999999999989</v>
      </c>
      <c r="Q222">
        <f t="shared" si="28"/>
        <v>1847.31</v>
      </c>
      <c r="R222">
        <f t="shared" si="29"/>
        <v>2.4113287063258233E-2</v>
      </c>
      <c r="S222">
        <f t="shared" si="30"/>
        <v>1.3053189266153614E-5</v>
      </c>
      <c r="T222">
        <f t="shared" si="31"/>
        <v>3.3800058817670821E-2</v>
      </c>
      <c r="U222">
        <f t="shared" si="32"/>
        <v>0.24864654743796569</v>
      </c>
      <c r="V222" t="str">
        <f t="shared" si="33"/>
        <v>Retail-2009</v>
      </c>
      <c r="W222">
        <f>Regression!B238</f>
        <v>-2.6825940391798225E-3</v>
      </c>
      <c r="X222">
        <f>Regression!B239</f>
        <v>-6.5863816667936816E-3</v>
      </c>
      <c r="Y222">
        <f>Regression!B240</f>
        <v>-4.2454886780030916E-3</v>
      </c>
      <c r="Z222">
        <f t="shared" si="34"/>
        <v>-1.278281206113415E-3</v>
      </c>
      <c r="AA222">
        <f t="shared" si="35"/>
        <v>1847.3112782812061</v>
      </c>
      <c r="AB222">
        <f t="shared" si="36"/>
        <v>1</v>
      </c>
    </row>
    <row r="223" spans="1:28" x14ac:dyDescent="0.25">
      <c r="A223" t="s">
        <v>28</v>
      </c>
      <c r="B223" t="s">
        <v>72</v>
      </c>
      <c r="C223" t="s">
        <v>83</v>
      </c>
      <c r="D223" t="s">
        <v>94</v>
      </c>
      <c r="E223">
        <v>2005</v>
      </c>
      <c r="F223">
        <v>2010</v>
      </c>
      <c r="G223" t="s">
        <v>109</v>
      </c>
      <c r="H223">
        <v>46684.43</v>
      </c>
      <c r="I223">
        <v>86238.46</v>
      </c>
      <c r="J223">
        <v>5710.11</v>
      </c>
      <c r="K223">
        <v>19940.89</v>
      </c>
      <c r="L223">
        <v>3513.42</v>
      </c>
      <c r="M223">
        <v>2471.94</v>
      </c>
      <c r="N223">
        <f>IF(COUNTIFS($A:$A,$A223,$F:$F,$F223-1)=0,"",SUMIFS($I:$I,$A:$A,$A223,$F:$F,$F223-1))</f>
        <v>87334.79</v>
      </c>
      <c r="O223">
        <f>H223 - SUMIFS($H:$H,$A:$A,$A223,$F:$F,$F223-1)</f>
        <v>-1842.5699999999997</v>
      </c>
      <c r="P223">
        <f>J223 - SUMIFS($J:$J,$A:$A,$A223,$F:$F,$F223-1)</f>
        <v>678.02999999999975</v>
      </c>
      <c r="Q223">
        <f t="shared" si="28"/>
        <v>1041.48</v>
      </c>
      <c r="R223">
        <f t="shared" si="29"/>
        <v>1.1925144607320864E-2</v>
      </c>
      <c r="S223">
        <f t="shared" si="30"/>
        <v>1.1450190697200968E-5</v>
      </c>
      <c r="T223">
        <f t="shared" si="31"/>
        <v>-2.8861350671364753E-2</v>
      </c>
      <c r="U223">
        <f t="shared" si="32"/>
        <v>0.2283269931719078</v>
      </c>
      <c r="V223" t="str">
        <f t="shared" si="33"/>
        <v>Retail-2010</v>
      </c>
      <c r="W223">
        <f>Regression!B239</f>
        <v>-6.5863816667936816E-3</v>
      </c>
      <c r="X223">
        <f>Regression!B240</f>
        <v>-4.2454886780030916E-3</v>
      </c>
      <c r="Y223">
        <f>Regression!B241</f>
        <v>-4.2040669173991612E-3</v>
      </c>
      <c r="Z223">
        <f t="shared" si="34"/>
        <v>-8.3744683616217514E-4</v>
      </c>
      <c r="AA223">
        <f t="shared" si="35"/>
        <v>1041.4808374468362</v>
      </c>
      <c r="AB223">
        <f t="shared" si="36"/>
        <v>1</v>
      </c>
    </row>
    <row r="224" spans="1:28" x14ac:dyDescent="0.25">
      <c r="A224" t="s">
        <v>28</v>
      </c>
      <c r="B224" t="s">
        <v>72</v>
      </c>
      <c r="C224" t="s">
        <v>83</v>
      </c>
      <c r="D224" t="s">
        <v>94</v>
      </c>
      <c r="E224">
        <v>2005</v>
      </c>
      <c r="F224">
        <v>2011</v>
      </c>
      <c r="G224" t="s">
        <v>109</v>
      </c>
      <c r="H224">
        <v>45706.54</v>
      </c>
      <c r="I224">
        <v>77047.87</v>
      </c>
      <c r="J224">
        <v>4354.88</v>
      </c>
      <c r="K224">
        <v>14266.52</v>
      </c>
      <c r="L224">
        <v>3558.39</v>
      </c>
      <c r="M224">
        <v>3860.56</v>
      </c>
      <c r="N224">
        <f>IF(COUNTIFS($A:$A,$A224,$F:$F,$F224-1)=0,"",SUMIFS($I:$I,$A:$A,$A224,$F:$F,$F224-1))</f>
        <v>86238.46</v>
      </c>
      <c r="O224">
        <f>H224 - SUMIFS($H:$H,$A:$A,$A224,$F:$F,$F224-1)</f>
        <v>-977.88999999999942</v>
      </c>
      <c r="P224">
        <f>J224 - SUMIFS($J:$J,$A:$A,$A224,$F:$F,$F224-1)</f>
        <v>-1355.2299999999996</v>
      </c>
      <c r="Q224">
        <f t="shared" si="28"/>
        <v>-302.17000000000007</v>
      </c>
      <c r="R224">
        <f t="shared" si="29"/>
        <v>-3.5038891000604608E-3</v>
      </c>
      <c r="S224">
        <f t="shared" si="30"/>
        <v>1.1595754376875468E-5</v>
      </c>
      <c r="T224">
        <f t="shared" si="31"/>
        <v>4.3755419565701904E-3</v>
      </c>
      <c r="U224">
        <f t="shared" si="32"/>
        <v>0.16543106173278141</v>
      </c>
      <c r="V224" t="str">
        <f t="shared" si="33"/>
        <v>Retail-2011</v>
      </c>
      <c r="W224">
        <f>Regression!B240</f>
        <v>-4.2454886780030916E-3</v>
      </c>
      <c r="X224">
        <f>Regression!B241</f>
        <v>-4.2040669173991612E-3</v>
      </c>
      <c r="Y224">
        <f>Regression!B242</f>
        <v>-4.6141828830884605E-3</v>
      </c>
      <c r="Z224">
        <f t="shared" si="34"/>
        <v>-7.8177347420777909E-4</v>
      </c>
      <c r="AA224">
        <f t="shared" si="35"/>
        <v>-302.16921822652586</v>
      </c>
      <c r="AB224">
        <f t="shared" si="36"/>
        <v>1</v>
      </c>
    </row>
    <row r="225" spans="1:28" x14ac:dyDescent="0.25">
      <c r="A225" t="s">
        <v>28</v>
      </c>
      <c r="B225" t="s">
        <v>72</v>
      </c>
      <c r="C225" t="s">
        <v>83</v>
      </c>
      <c r="D225" t="s">
        <v>94</v>
      </c>
      <c r="E225">
        <v>2005</v>
      </c>
      <c r="F225">
        <v>2012</v>
      </c>
      <c r="G225" t="s">
        <v>109</v>
      </c>
      <c r="H225">
        <v>52555.25</v>
      </c>
      <c r="I225">
        <v>78040.63</v>
      </c>
      <c r="J225">
        <v>5105.21</v>
      </c>
      <c r="K225">
        <v>18681.12</v>
      </c>
      <c r="L225">
        <v>4759.54</v>
      </c>
      <c r="M225">
        <v>5433.41</v>
      </c>
      <c r="N225">
        <f>IF(COUNTIFS($A:$A,$A225,$F:$F,$F225-1)=0,"",SUMIFS($I:$I,$A:$A,$A225,$F:$F,$F225-1))</f>
        <v>77047.87</v>
      </c>
      <c r="O225">
        <f>H225 - SUMIFS($H:$H,$A:$A,$A225,$F:$F,$F225-1)</f>
        <v>6848.7099999999991</v>
      </c>
      <c r="P225">
        <f>J225 - SUMIFS($J:$J,$A:$A,$A225,$F:$F,$F225-1)</f>
        <v>750.32999999999993</v>
      </c>
      <c r="Q225">
        <f t="shared" si="28"/>
        <v>-673.86999999999989</v>
      </c>
      <c r="R225">
        <f t="shared" si="29"/>
        <v>-8.7461210803102003E-3</v>
      </c>
      <c r="S225">
        <f t="shared" si="30"/>
        <v>1.297894412914984E-5</v>
      </c>
      <c r="T225">
        <f t="shared" si="31"/>
        <v>7.9150533298324791E-2</v>
      </c>
      <c r="U225">
        <f t="shared" si="32"/>
        <v>0.24246121274994364</v>
      </c>
      <c r="V225" t="str">
        <f t="shared" si="33"/>
        <v>Retail-2012</v>
      </c>
      <c r="W225">
        <f>Regression!B241</f>
        <v>-4.2040669173991612E-3</v>
      </c>
      <c r="X225">
        <f>Regression!B242</f>
        <v>-4.6141828830884605E-3</v>
      </c>
      <c r="Y225">
        <f>Regression!B243</f>
        <v>0</v>
      </c>
      <c r="Z225">
        <f t="shared" si="34"/>
        <v>-3.652696002820896E-4</v>
      </c>
      <c r="AA225">
        <f t="shared" si="35"/>
        <v>-673.86963473039964</v>
      </c>
      <c r="AB225">
        <f t="shared" si="36"/>
        <v>1</v>
      </c>
    </row>
    <row r="226" spans="1:28" x14ac:dyDescent="0.25">
      <c r="A226" t="s">
        <v>29</v>
      </c>
      <c r="B226" t="s">
        <v>69</v>
      </c>
      <c r="C226" t="s">
        <v>83</v>
      </c>
      <c r="D226" t="s">
        <v>94</v>
      </c>
      <c r="E226">
        <v>2005</v>
      </c>
      <c r="F226">
        <v>1998</v>
      </c>
      <c r="G226" t="s">
        <v>108</v>
      </c>
      <c r="H226">
        <v>31941.49</v>
      </c>
      <c r="I226">
        <v>52563.56</v>
      </c>
      <c r="J226">
        <v>2873.94</v>
      </c>
      <c r="K226">
        <v>10544.69</v>
      </c>
      <c r="L226">
        <v>2655.06</v>
      </c>
      <c r="M226">
        <v>3685.2</v>
      </c>
      <c r="N226" t="str">
        <f>IF(COUNTIFS($A:$A,$A226,$F:$F,$F226-1)=0,"",SUMIFS($I:$I,$A:$A,$A226,$F:$F,$F226-1))</f>
        <v/>
      </c>
      <c r="O226">
        <f>H226 - SUMIFS($H:$H,$A:$A,$A226,$F:$F,$F226-1)</f>
        <v>31941.49</v>
      </c>
      <c r="P226">
        <f>J226 - SUMIFS($J:$J,$A:$A,$A226,$F:$F,$F226-1)</f>
        <v>2873.94</v>
      </c>
      <c r="Q226">
        <f t="shared" si="28"/>
        <v>-1030.1399999999999</v>
      </c>
      <c r="R226">
        <f t="shared" si="29"/>
        <v>0</v>
      </c>
      <c r="S226">
        <f t="shared" si="30"/>
        <v>0</v>
      </c>
      <c r="T226">
        <f t="shared" si="31"/>
        <v>0</v>
      </c>
      <c r="U226">
        <f t="shared" si="32"/>
        <v>0</v>
      </c>
      <c r="V226" t="str">
        <f t="shared" si="33"/>
        <v>Retail-1998</v>
      </c>
      <c r="W226">
        <f>Regression!B242</f>
        <v>-4.6141828830884605E-3</v>
      </c>
      <c r="X226">
        <f>Regression!B243</f>
        <v>0</v>
      </c>
      <c r="Y226">
        <f>Regression!B244</f>
        <v>-4.7136210520216174E-3</v>
      </c>
      <c r="Z226">
        <f t="shared" si="34"/>
        <v>0</v>
      </c>
      <c r="AA226">
        <f t="shared" si="35"/>
        <v>-1030.1399999999999</v>
      </c>
      <c r="AB226">
        <f t="shared" si="36"/>
        <v>0</v>
      </c>
    </row>
    <row r="227" spans="1:28" x14ac:dyDescent="0.25">
      <c r="A227" t="s">
        <v>29</v>
      </c>
      <c r="B227" t="s">
        <v>69</v>
      </c>
      <c r="C227" t="s">
        <v>83</v>
      </c>
      <c r="D227" t="s">
        <v>94</v>
      </c>
      <c r="E227">
        <v>2005</v>
      </c>
      <c r="F227">
        <v>1999</v>
      </c>
      <c r="G227" t="s">
        <v>108</v>
      </c>
      <c r="H227">
        <v>31579.23</v>
      </c>
      <c r="I227">
        <v>51845.43</v>
      </c>
      <c r="J227">
        <v>3110.06</v>
      </c>
      <c r="K227">
        <v>10763.92</v>
      </c>
      <c r="L227">
        <v>2519.5700000000002</v>
      </c>
      <c r="M227">
        <v>2605.58</v>
      </c>
      <c r="N227">
        <f>IF(COUNTIFS($A:$A,$A227,$F:$F,$F227-1)=0,"",SUMIFS($I:$I,$A:$A,$A227,$F:$F,$F227-1))</f>
        <v>52563.56</v>
      </c>
      <c r="O227">
        <f>H227 - SUMIFS($H:$H,$A:$A,$A227,$F:$F,$F227-1)</f>
        <v>-362.26000000000204</v>
      </c>
      <c r="P227">
        <f>J227 - SUMIFS($J:$J,$A:$A,$A227,$F:$F,$F227-1)</f>
        <v>236.11999999999989</v>
      </c>
      <c r="Q227">
        <f t="shared" si="28"/>
        <v>-86.009999999999764</v>
      </c>
      <c r="R227">
        <f t="shared" si="29"/>
        <v>-1.6363046947352837E-3</v>
      </c>
      <c r="S227">
        <f t="shared" si="30"/>
        <v>1.9024586614757447E-5</v>
      </c>
      <c r="T227">
        <f t="shared" si="31"/>
        <v>-1.1383932138538598E-2</v>
      </c>
      <c r="U227">
        <f t="shared" si="32"/>
        <v>0.20477912835431999</v>
      </c>
      <c r="V227" t="str">
        <f t="shared" si="33"/>
        <v>Retail-1999</v>
      </c>
      <c r="W227">
        <f>Regression!B243</f>
        <v>0</v>
      </c>
      <c r="X227">
        <f>Regression!B244</f>
        <v>-4.7136210520216174E-3</v>
      </c>
      <c r="Y227">
        <f>Regression!B245</f>
        <v>-4.4786678375111355E-3</v>
      </c>
      <c r="Z227">
        <f t="shared" si="34"/>
        <v>-8.6347815377105653E-4</v>
      </c>
      <c r="AA227">
        <f t="shared" si="35"/>
        <v>-86.009136521845988</v>
      </c>
      <c r="AB227">
        <f t="shared" si="36"/>
        <v>0</v>
      </c>
    </row>
    <row r="228" spans="1:28" x14ac:dyDescent="0.25">
      <c r="A228" t="s">
        <v>29</v>
      </c>
      <c r="B228" t="s">
        <v>69</v>
      </c>
      <c r="C228" t="s">
        <v>83</v>
      </c>
      <c r="D228" t="s">
        <v>94</v>
      </c>
      <c r="E228">
        <v>2005</v>
      </c>
      <c r="F228">
        <v>2000</v>
      </c>
      <c r="G228" t="s">
        <v>108</v>
      </c>
      <c r="H228">
        <v>32013.03</v>
      </c>
      <c r="I228">
        <v>53977.74</v>
      </c>
      <c r="J228">
        <v>3374.51</v>
      </c>
      <c r="K228">
        <v>11729.29</v>
      </c>
      <c r="L228">
        <v>2707.22</v>
      </c>
      <c r="M228">
        <v>2149.85</v>
      </c>
      <c r="N228">
        <f>IF(COUNTIFS($A:$A,$A228,$F:$F,$F228-1)=0,"",SUMIFS($I:$I,$A:$A,$A228,$F:$F,$F228-1))</f>
        <v>51845.43</v>
      </c>
      <c r="O228">
        <f>H228 - SUMIFS($H:$H,$A:$A,$A228,$F:$F,$F228-1)</f>
        <v>433.79999999999927</v>
      </c>
      <c r="P228">
        <f>J228 - SUMIFS($J:$J,$A:$A,$A228,$F:$F,$F228-1)</f>
        <v>264.45000000000027</v>
      </c>
      <c r="Q228">
        <f t="shared" si="28"/>
        <v>557.36999999999989</v>
      </c>
      <c r="R228">
        <f t="shared" si="29"/>
        <v>1.075061003448134E-2</v>
      </c>
      <c r="S228">
        <f t="shared" si="30"/>
        <v>1.9288103117285363E-5</v>
      </c>
      <c r="T228">
        <f t="shared" si="31"/>
        <v>3.2664402629122569E-3</v>
      </c>
      <c r="U228">
        <f t="shared" si="32"/>
        <v>0.22623575501254403</v>
      </c>
      <c r="V228" t="str">
        <f t="shared" si="33"/>
        <v>Retail-2000</v>
      </c>
      <c r="W228">
        <f>Regression!B244</f>
        <v>-4.7136210520216174E-3</v>
      </c>
      <c r="X228">
        <f>Regression!B245</f>
        <v>-4.4786678375111355E-3</v>
      </c>
      <c r="Y228">
        <f>Regression!B246</f>
        <v>-5.3916443570106018E-3</v>
      </c>
      <c r="Z228">
        <f t="shared" si="34"/>
        <v>-1.2345029496249797E-3</v>
      </c>
      <c r="AA228">
        <f t="shared" si="35"/>
        <v>557.37123450294951</v>
      </c>
      <c r="AB228">
        <f t="shared" si="36"/>
        <v>0</v>
      </c>
    </row>
    <row r="229" spans="1:28" x14ac:dyDescent="0.25">
      <c r="A229" t="s">
        <v>29</v>
      </c>
      <c r="B229" t="s">
        <v>69</v>
      </c>
      <c r="C229" t="s">
        <v>83</v>
      </c>
      <c r="D229" t="s">
        <v>94</v>
      </c>
      <c r="E229">
        <v>2005</v>
      </c>
      <c r="F229">
        <v>2001</v>
      </c>
      <c r="G229" t="s">
        <v>108</v>
      </c>
      <c r="H229">
        <v>34207.17</v>
      </c>
      <c r="I229">
        <v>62572.75</v>
      </c>
      <c r="J229">
        <v>3251.47</v>
      </c>
      <c r="K229">
        <v>13441.94</v>
      </c>
      <c r="L229">
        <v>2204.84</v>
      </c>
      <c r="M229">
        <v>601.34</v>
      </c>
      <c r="N229">
        <f>IF(COUNTIFS($A:$A,$A229,$F:$F,$F229-1)=0,"",SUMIFS($I:$I,$A:$A,$A229,$F:$F,$F229-1))</f>
        <v>53977.74</v>
      </c>
      <c r="O229">
        <f>H229 - SUMIFS($H:$H,$A:$A,$A229,$F:$F,$F229-1)</f>
        <v>2194.1399999999994</v>
      </c>
      <c r="P229">
        <f>J229 - SUMIFS($J:$J,$A:$A,$A229,$F:$F,$F229-1)</f>
        <v>-123.04000000000042</v>
      </c>
      <c r="Q229">
        <f t="shared" si="28"/>
        <v>1603.5</v>
      </c>
      <c r="R229">
        <f t="shared" si="29"/>
        <v>2.9706690202294501E-2</v>
      </c>
      <c r="S229">
        <f t="shared" si="30"/>
        <v>1.8526155411471471E-5</v>
      </c>
      <c r="T229">
        <f t="shared" si="31"/>
        <v>4.2928436796353456E-2</v>
      </c>
      <c r="U229">
        <f t="shared" si="32"/>
        <v>0.24902746947167481</v>
      </c>
      <c r="V229" t="str">
        <f t="shared" si="33"/>
        <v>Retail-2001</v>
      </c>
      <c r="W229">
        <f>Regression!B245</f>
        <v>-4.4786678375111355E-3</v>
      </c>
      <c r="X229">
        <f>Regression!B246</f>
        <v>-5.3916443570106018E-3</v>
      </c>
      <c r="Y229">
        <f>Regression!B247</f>
        <v>-3.5464831216906233E-3</v>
      </c>
      <c r="Z229">
        <f t="shared" si="34"/>
        <v>-1.1147095538233611E-3</v>
      </c>
      <c r="AA229">
        <f t="shared" si="35"/>
        <v>1603.5011147095538</v>
      </c>
      <c r="AB229">
        <f t="shared" si="36"/>
        <v>0</v>
      </c>
    </row>
    <row r="230" spans="1:28" x14ac:dyDescent="0.25">
      <c r="A230" t="s">
        <v>29</v>
      </c>
      <c r="B230" t="s">
        <v>69</v>
      </c>
      <c r="C230" t="s">
        <v>83</v>
      </c>
      <c r="D230" t="s">
        <v>94</v>
      </c>
      <c r="E230">
        <v>2005</v>
      </c>
      <c r="F230">
        <v>2002</v>
      </c>
      <c r="G230" t="s">
        <v>108</v>
      </c>
      <c r="H230">
        <v>32914.800000000003</v>
      </c>
      <c r="I230">
        <v>56171.91</v>
      </c>
      <c r="J230">
        <v>3789.68</v>
      </c>
      <c r="K230">
        <v>11751.44</v>
      </c>
      <c r="L230">
        <v>2081.9</v>
      </c>
      <c r="M230">
        <v>1549.98</v>
      </c>
      <c r="N230">
        <f>IF(COUNTIFS($A:$A,$A230,$F:$F,$F230-1)=0,"",SUMIFS($I:$I,$A:$A,$A230,$F:$F,$F230-1))</f>
        <v>62572.75</v>
      </c>
      <c r="O230">
        <f>H230 - SUMIFS($H:$H,$A:$A,$A230,$F:$F,$F230-1)</f>
        <v>-1292.3699999999953</v>
      </c>
      <c r="P230">
        <f>J230 - SUMIFS($J:$J,$A:$A,$A230,$F:$F,$F230-1)</f>
        <v>538.21</v>
      </c>
      <c r="Q230">
        <f t="shared" si="28"/>
        <v>531.92000000000007</v>
      </c>
      <c r="R230">
        <f t="shared" si="29"/>
        <v>8.5008250396538445E-3</v>
      </c>
      <c r="S230">
        <f t="shared" si="30"/>
        <v>1.5981397653131755E-5</v>
      </c>
      <c r="T230">
        <f t="shared" si="31"/>
        <v>-2.9255226915869854E-2</v>
      </c>
      <c r="U230">
        <f t="shared" si="32"/>
        <v>0.18780443563691865</v>
      </c>
      <c r="V230" t="str">
        <f t="shared" si="33"/>
        <v>Retail-2002</v>
      </c>
      <c r="W230">
        <f>Regression!B246</f>
        <v>-5.3916443570106018E-3</v>
      </c>
      <c r="X230">
        <f>Regression!B247</f>
        <v>-3.5464831216906233E-3</v>
      </c>
      <c r="Y230">
        <f>Regression!B248</f>
        <v>-3.3685918214943593E-3</v>
      </c>
      <c r="Z230">
        <f t="shared" si="34"/>
        <v>-5.2896948346099987E-4</v>
      </c>
      <c r="AA230">
        <f t="shared" si="35"/>
        <v>531.92052896948348</v>
      </c>
      <c r="AB230">
        <f t="shared" si="36"/>
        <v>0</v>
      </c>
    </row>
    <row r="231" spans="1:28" x14ac:dyDescent="0.25">
      <c r="A231" t="s">
        <v>29</v>
      </c>
      <c r="B231" t="s">
        <v>69</v>
      </c>
      <c r="C231" t="s">
        <v>83</v>
      </c>
      <c r="D231" t="s">
        <v>94</v>
      </c>
      <c r="E231">
        <v>2005</v>
      </c>
      <c r="F231">
        <v>2003</v>
      </c>
      <c r="G231" t="s">
        <v>108</v>
      </c>
      <c r="H231">
        <v>31041.24</v>
      </c>
      <c r="I231">
        <v>50584.06</v>
      </c>
      <c r="J231">
        <v>2898.39</v>
      </c>
      <c r="K231">
        <v>9572.77</v>
      </c>
      <c r="L231">
        <v>2131.15</v>
      </c>
      <c r="M231">
        <v>1348.87</v>
      </c>
      <c r="N231">
        <f>IF(COUNTIFS($A:$A,$A231,$F:$F,$F231-1)=0,"",SUMIFS($I:$I,$A:$A,$A231,$F:$F,$F231-1))</f>
        <v>56171.91</v>
      </c>
      <c r="O231">
        <f>H231 - SUMIFS($H:$H,$A:$A,$A231,$F:$F,$F231-1)</f>
        <v>-1873.5600000000013</v>
      </c>
      <c r="P231">
        <f>J231 - SUMIFS($J:$J,$A:$A,$A231,$F:$F,$F231-1)</f>
        <v>-891.29</v>
      </c>
      <c r="Q231">
        <f t="shared" si="28"/>
        <v>782.2800000000002</v>
      </c>
      <c r="R231">
        <f t="shared" si="29"/>
        <v>1.3926533742577031E-2</v>
      </c>
      <c r="S231">
        <f t="shared" si="30"/>
        <v>1.7802492384538819E-5</v>
      </c>
      <c r="T231">
        <f t="shared" si="31"/>
        <v>-1.7486854194560971E-2</v>
      </c>
      <c r="U231">
        <f t="shared" si="32"/>
        <v>0.17041916502394167</v>
      </c>
      <c r="V231" t="str">
        <f t="shared" si="33"/>
        <v>Retail-2003</v>
      </c>
      <c r="W231">
        <f>Regression!B247</f>
        <v>-3.5464831216906233E-3</v>
      </c>
      <c r="X231">
        <f>Regression!B248</f>
        <v>-3.3685918214943593E-3</v>
      </c>
      <c r="Y231">
        <f>Regression!B249</f>
        <v>-6.3297048952377817E-3</v>
      </c>
      <c r="Z231">
        <f t="shared" si="34"/>
        <v>-1.0198600853096823E-3</v>
      </c>
      <c r="AA231">
        <f t="shared" si="35"/>
        <v>782.28101986008551</v>
      </c>
      <c r="AB231">
        <f t="shared" si="36"/>
        <v>0</v>
      </c>
    </row>
    <row r="232" spans="1:28" x14ac:dyDescent="0.25">
      <c r="A232" t="s">
        <v>29</v>
      </c>
      <c r="B232" t="s">
        <v>69</v>
      </c>
      <c r="C232" t="s">
        <v>83</v>
      </c>
      <c r="D232" t="s">
        <v>94</v>
      </c>
      <c r="E232">
        <v>2005</v>
      </c>
      <c r="F232">
        <v>2004</v>
      </c>
      <c r="G232" t="s">
        <v>108</v>
      </c>
      <c r="H232">
        <v>32395.33</v>
      </c>
      <c r="I232">
        <v>56162.32</v>
      </c>
      <c r="J232">
        <v>3212.52</v>
      </c>
      <c r="K232">
        <v>12539.26</v>
      </c>
      <c r="L232">
        <v>2334.79</v>
      </c>
      <c r="M232">
        <v>3834.93</v>
      </c>
      <c r="N232">
        <f>IF(COUNTIFS($A:$A,$A232,$F:$F,$F232-1)=0,"",SUMIFS($I:$I,$A:$A,$A232,$F:$F,$F232-1))</f>
        <v>50584.06</v>
      </c>
      <c r="O232">
        <f>H232 - SUMIFS($H:$H,$A:$A,$A232,$F:$F,$F232-1)</f>
        <v>1354.0900000000001</v>
      </c>
      <c r="P232">
        <f>J232 - SUMIFS($J:$J,$A:$A,$A232,$F:$F,$F232-1)</f>
        <v>314.13000000000011</v>
      </c>
      <c r="Q232">
        <f t="shared" si="28"/>
        <v>-1500.1399999999999</v>
      </c>
      <c r="R232">
        <f t="shared" si="29"/>
        <v>-2.9656377918261204E-2</v>
      </c>
      <c r="S232">
        <f t="shared" si="30"/>
        <v>1.9769073498647598E-5</v>
      </c>
      <c r="T232">
        <f t="shared" si="31"/>
        <v>2.0559045675653559E-2</v>
      </c>
      <c r="U232">
        <f t="shared" si="32"/>
        <v>0.24788955255865189</v>
      </c>
      <c r="V232" t="str">
        <f t="shared" si="33"/>
        <v>Retail-2004</v>
      </c>
      <c r="W232">
        <f>Regression!B248</f>
        <v>-3.3685918214943593E-3</v>
      </c>
      <c r="X232">
        <f>Regression!B249</f>
        <v>-6.3297048952377817E-3</v>
      </c>
      <c r="Y232">
        <f>Regression!B250</f>
        <v>0</v>
      </c>
      <c r="Z232">
        <f t="shared" si="34"/>
        <v>-1.3019928599390754E-4</v>
      </c>
      <c r="AA232">
        <f t="shared" si="35"/>
        <v>-1500.1398698007138</v>
      </c>
      <c r="AB232">
        <f t="shared" si="36"/>
        <v>0</v>
      </c>
    </row>
    <row r="233" spans="1:28" x14ac:dyDescent="0.25">
      <c r="A233" t="s">
        <v>29</v>
      </c>
      <c r="B233" t="s">
        <v>69</v>
      </c>
      <c r="C233" t="s">
        <v>83</v>
      </c>
      <c r="D233" t="s">
        <v>94</v>
      </c>
      <c r="E233">
        <v>2005</v>
      </c>
      <c r="F233">
        <v>2006</v>
      </c>
      <c r="G233" t="s">
        <v>109</v>
      </c>
      <c r="H233">
        <v>36516.76</v>
      </c>
      <c r="I233">
        <v>65224.87</v>
      </c>
      <c r="J233">
        <v>3076.54</v>
      </c>
      <c r="K233">
        <v>15412.55</v>
      </c>
      <c r="L233">
        <v>2807.55</v>
      </c>
      <c r="M233">
        <v>2421.48</v>
      </c>
      <c r="N233" t="str">
        <f>IF(COUNTIFS($A:$A,$A233,$F:$F,$F233-1)=0,"",SUMIFS($I:$I,$A:$A,$A233,$F:$F,$F233-1))</f>
        <v/>
      </c>
      <c r="O233">
        <f>H233 - SUMIFS($H:$H,$A:$A,$A233,$F:$F,$F233-1)</f>
        <v>36516.76</v>
      </c>
      <c r="P233">
        <f>J233 - SUMIFS($J:$J,$A:$A,$A233,$F:$F,$F233-1)</f>
        <v>3076.54</v>
      </c>
      <c r="Q233">
        <f t="shared" si="28"/>
        <v>386.07000000000016</v>
      </c>
      <c r="R233">
        <f t="shared" si="29"/>
        <v>0</v>
      </c>
      <c r="S233">
        <f t="shared" si="30"/>
        <v>0</v>
      </c>
      <c r="T233">
        <f t="shared" si="31"/>
        <v>0</v>
      </c>
      <c r="U233">
        <f t="shared" si="32"/>
        <v>0</v>
      </c>
      <c r="V233" t="str">
        <f t="shared" si="33"/>
        <v>Retail-2006</v>
      </c>
      <c r="W233">
        <f>Regression!B249</f>
        <v>-6.3297048952377817E-3</v>
      </c>
      <c r="X233">
        <f>Regression!B250</f>
        <v>0</v>
      </c>
      <c r="Y233">
        <f>Regression!B251</f>
        <v>-4.0991966357940071E-3</v>
      </c>
      <c r="Z233">
        <f t="shared" si="34"/>
        <v>0</v>
      </c>
      <c r="AA233">
        <f t="shared" si="35"/>
        <v>386.07000000000016</v>
      </c>
      <c r="AB233">
        <f t="shared" si="36"/>
        <v>1</v>
      </c>
    </row>
    <row r="234" spans="1:28" x14ac:dyDescent="0.25">
      <c r="A234" t="s">
        <v>29</v>
      </c>
      <c r="B234" t="s">
        <v>69</v>
      </c>
      <c r="C234" t="s">
        <v>83</v>
      </c>
      <c r="D234" t="s">
        <v>94</v>
      </c>
      <c r="E234">
        <v>2005</v>
      </c>
      <c r="F234">
        <v>2007</v>
      </c>
      <c r="G234" t="s">
        <v>109</v>
      </c>
      <c r="H234">
        <v>39297.29</v>
      </c>
      <c r="I234">
        <v>69226.17</v>
      </c>
      <c r="J234">
        <v>3589.98</v>
      </c>
      <c r="K234">
        <v>17295.39</v>
      </c>
      <c r="L234">
        <v>2768.87</v>
      </c>
      <c r="M234">
        <v>2589.2800000000002</v>
      </c>
      <c r="N234">
        <f>IF(COUNTIFS($A:$A,$A234,$F:$F,$F234-1)=0,"",SUMIFS($I:$I,$A:$A,$A234,$F:$F,$F234-1))</f>
        <v>65224.87</v>
      </c>
      <c r="O234">
        <f>H234 - SUMIFS($H:$H,$A:$A,$A234,$F:$F,$F234-1)</f>
        <v>2780.5299999999988</v>
      </c>
      <c r="P234">
        <f>J234 - SUMIFS($J:$J,$A:$A,$A234,$F:$F,$F234-1)</f>
        <v>513.44000000000005</v>
      </c>
      <c r="Q234">
        <f t="shared" si="28"/>
        <v>179.58999999999969</v>
      </c>
      <c r="R234">
        <f t="shared" si="29"/>
        <v>2.7533975920534556E-3</v>
      </c>
      <c r="S234">
        <f t="shared" si="30"/>
        <v>1.5331575210498694E-5</v>
      </c>
      <c r="T234">
        <f t="shared" si="31"/>
        <v>3.4758060843969464E-2</v>
      </c>
      <c r="U234">
        <f t="shared" si="32"/>
        <v>0.26516557257990703</v>
      </c>
      <c r="V234" t="str">
        <f t="shared" si="33"/>
        <v>Retail-2007</v>
      </c>
      <c r="W234">
        <f>Regression!B250</f>
        <v>0</v>
      </c>
      <c r="X234">
        <f>Regression!B251</f>
        <v>-4.0991966357940071E-3</v>
      </c>
      <c r="Y234">
        <f>Regression!B252</f>
        <v>-4.7746859860955592E-3</v>
      </c>
      <c r="Z234">
        <f t="shared" si="34"/>
        <v>-1.4085624694706101E-3</v>
      </c>
      <c r="AA234">
        <f t="shared" si="35"/>
        <v>179.59140856246916</v>
      </c>
      <c r="AB234">
        <f t="shared" si="36"/>
        <v>1</v>
      </c>
    </row>
    <row r="235" spans="1:28" x14ac:dyDescent="0.25">
      <c r="A235" t="s">
        <v>29</v>
      </c>
      <c r="B235" t="s">
        <v>69</v>
      </c>
      <c r="C235" t="s">
        <v>83</v>
      </c>
      <c r="D235" t="s">
        <v>94</v>
      </c>
      <c r="E235">
        <v>2005</v>
      </c>
      <c r="F235">
        <v>2008</v>
      </c>
      <c r="G235" t="s">
        <v>109</v>
      </c>
      <c r="H235">
        <v>37298.92</v>
      </c>
      <c r="I235">
        <v>64985.4</v>
      </c>
      <c r="J235">
        <v>3586.15</v>
      </c>
      <c r="K235">
        <v>14777.68</v>
      </c>
      <c r="L235">
        <v>2272.4</v>
      </c>
      <c r="M235">
        <v>2821.81</v>
      </c>
      <c r="N235">
        <f>IF(COUNTIFS($A:$A,$A235,$F:$F,$F235-1)=0,"",SUMIFS($I:$I,$A:$A,$A235,$F:$F,$F235-1))</f>
        <v>69226.17</v>
      </c>
      <c r="O235">
        <f>H235 - SUMIFS($H:$H,$A:$A,$A235,$F:$F,$F235-1)</f>
        <v>-1998.3700000000026</v>
      </c>
      <c r="P235">
        <f>J235 - SUMIFS($J:$J,$A:$A,$A235,$F:$F,$F235-1)</f>
        <v>-3.8299999999999272</v>
      </c>
      <c r="Q235">
        <f t="shared" si="28"/>
        <v>-549.40999999999985</v>
      </c>
      <c r="R235">
        <f t="shared" si="29"/>
        <v>-7.9364494670151452E-3</v>
      </c>
      <c r="S235">
        <f t="shared" si="30"/>
        <v>1.4445404100790207E-5</v>
      </c>
      <c r="T235">
        <f t="shared" si="31"/>
        <v>-2.8811936295190139E-2</v>
      </c>
      <c r="U235">
        <f t="shared" si="32"/>
        <v>0.21346955927216543</v>
      </c>
      <c r="V235" t="str">
        <f t="shared" si="33"/>
        <v>Retail-2008</v>
      </c>
      <c r="W235">
        <f>Regression!B251</f>
        <v>-4.0991966357940071E-3</v>
      </c>
      <c r="X235">
        <f>Regression!B252</f>
        <v>-4.7746859860955592E-3</v>
      </c>
      <c r="Y235">
        <f>Regression!B253</f>
        <v>-5.9729779496363947E-3</v>
      </c>
      <c r="Z235">
        <f t="shared" si="34"/>
        <v>-1.1375402365422138E-3</v>
      </c>
      <c r="AA235">
        <f t="shared" si="35"/>
        <v>-549.40886245976333</v>
      </c>
      <c r="AB235">
        <f t="shared" si="36"/>
        <v>1</v>
      </c>
    </row>
    <row r="236" spans="1:28" x14ac:dyDescent="0.25">
      <c r="A236" t="s">
        <v>29</v>
      </c>
      <c r="B236" t="s">
        <v>69</v>
      </c>
      <c r="C236" t="s">
        <v>83</v>
      </c>
      <c r="D236" t="s">
        <v>94</v>
      </c>
      <c r="E236">
        <v>2005</v>
      </c>
      <c r="F236">
        <v>2009</v>
      </c>
      <c r="G236" t="s">
        <v>109</v>
      </c>
      <c r="H236">
        <v>38732.57</v>
      </c>
      <c r="I236">
        <v>64400.04</v>
      </c>
      <c r="J236">
        <v>4522.9799999999996</v>
      </c>
      <c r="K236">
        <v>13609.85</v>
      </c>
      <c r="L236">
        <v>2717.71</v>
      </c>
      <c r="M236">
        <v>4788.16</v>
      </c>
      <c r="N236">
        <f>IF(COUNTIFS($A:$A,$A236,$F:$F,$F236-1)=0,"",SUMIFS($I:$I,$A:$A,$A236,$F:$F,$F236-1))</f>
        <v>64985.4</v>
      </c>
      <c r="O236">
        <f>H236 - SUMIFS($H:$H,$A:$A,$A236,$F:$F,$F236-1)</f>
        <v>1433.6500000000015</v>
      </c>
      <c r="P236">
        <f>J236 - SUMIFS($J:$J,$A:$A,$A236,$F:$F,$F236-1)</f>
        <v>936.82999999999947</v>
      </c>
      <c r="Q236">
        <f t="shared" si="28"/>
        <v>-2070.4499999999998</v>
      </c>
      <c r="R236">
        <f t="shared" si="29"/>
        <v>-3.1860233221615929E-2</v>
      </c>
      <c r="S236">
        <f t="shared" si="30"/>
        <v>1.5388071782277251E-5</v>
      </c>
      <c r="T236">
        <f t="shared" si="31"/>
        <v>7.645101822871014E-3</v>
      </c>
      <c r="U236">
        <f t="shared" si="32"/>
        <v>0.20942934874602603</v>
      </c>
      <c r="V236" t="str">
        <f t="shared" si="33"/>
        <v>Retail-2009</v>
      </c>
      <c r="W236">
        <f>Regression!B252</f>
        <v>-4.7746859860955592E-3</v>
      </c>
      <c r="X236">
        <f>Regression!B253</f>
        <v>-5.9729779496363947E-3</v>
      </c>
      <c r="Y236">
        <f>Regression!B254</f>
        <v>-3.2311898514942039E-3</v>
      </c>
      <c r="Z236">
        <f t="shared" si="34"/>
        <v>-7.2244348409462519E-4</v>
      </c>
      <c r="AA236">
        <f t="shared" si="35"/>
        <v>-2070.4492775565159</v>
      </c>
      <c r="AB236">
        <f t="shared" si="36"/>
        <v>1</v>
      </c>
    </row>
    <row r="237" spans="1:28" x14ac:dyDescent="0.25">
      <c r="A237" t="s">
        <v>29</v>
      </c>
      <c r="B237" t="s">
        <v>69</v>
      </c>
      <c r="C237" t="s">
        <v>83</v>
      </c>
      <c r="D237" t="s">
        <v>94</v>
      </c>
      <c r="E237">
        <v>2005</v>
      </c>
      <c r="F237">
        <v>2010</v>
      </c>
      <c r="G237" t="s">
        <v>109</v>
      </c>
      <c r="H237">
        <v>43607.03</v>
      </c>
      <c r="I237">
        <v>70524.53</v>
      </c>
      <c r="J237">
        <v>4517.33</v>
      </c>
      <c r="K237">
        <v>16220.34</v>
      </c>
      <c r="L237">
        <v>2732.62</v>
      </c>
      <c r="M237">
        <v>4998.5200000000004</v>
      </c>
      <c r="N237">
        <f>IF(COUNTIFS($A:$A,$A237,$F:$F,$F237-1)=0,"",SUMIFS($I:$I,$A:$A,$A237,$F:$F,$F237-1))</f>
        <v>64400.04</v>
      </c>
      <c r="O237">
        <f>H237 - SUMIFS($H:$H,$A:$A,$A237,$F:$F,$F237-1)</f>
        <v>4874.4599999999991</v>
      </c>
      <c r="P237">
        <f>J237 - SUMIFS($J:$J,$A:$A,$A237,$F:$F,$F237-1)</f>
        <v>-5.6499999999996362</v>
      </c>
      <c r="Q237">
        <f t="shared" si="28"/>
        <v>-2265.9000000000005</v>
      </c>
      <c r="R237">
        <f t="shared" si="29"/>
        <v>-3.518476075480699E-2</v>
      </c>
      <c r="S237">
        <f t="shared" si="30"/>
        <v>1.5527940665875362E-5</v>
      </c>
      <c r="T237">
        <f t="shared" si="31"/>
        <v>7.5778058522945002E-2</v>
      </c>
      <c r="U237">
        <f t="shared" si="32"/>
        <v>0.25186847710032478</v>
      </c>
      <c r="V237" t="str">
        <f t="shared" si="33"/>
        <v>Retail-2010</v>
      </c>
      <c r="W237">
        <f>Regression!B253</f>
        <v>-5.9729779496363947E-3</v>
      </c>
      <c r="X237">
        <f>Regression!B254</f>
        <v>-3.2311898514942039E-3</v>
      </c>
      <c r="Y237">
        <f>Regression!B255</f>
        <v>-3.3604242369046104E-3</v>
      </c>
      <c r="Z237">
        <f t="shared" si="34"/>
        <v>-1.0913309766726596E-3</v>
      </c>
      <c r="AA237">
        <f t="shared" si="35"/>
        <v>-2265.898908669024</v>
      </c>
      <c r="AB237">
        <f t="shared" si="36"/>
        <v>1</v>
      </c>
    </row>
    <row r="238" spans="1:28" x14ac:dyDescent="0.25">
      <c r="A238" t="s">
        <v>29</v>
      </c>
      <c r="B238" t="s">
        <v>69</v>
      </c>
      <c r="C238" t="s">
        <v>83</v>
      </c>
      <c r="D238" t="s">
        <v>94</v>
      </c>
      <c r="E238">
        <v>2005</v>
      </c>
      <c r="F238">
        <v>2011</v>
      </c>
      <c r="G238" t="s">
        <v>109</v>
      </c>
      <c r="H238">
        <v>45457.85</v>
      </c>
      <c r="I238">
        <v>81131.03</v>
      </c>
      <c r="J238">
        <v>4731.2</v>
      </c>
      <c r="K238">
        <v>18495</v>
      </c>
      <c r="L238">
        <v>2513.62</v>
      </c>
      <c r="M238">
        <v>4749.3999999999996</v>
      </c>
      <c r="N238">
        <f>IF(COUNTIFS($A:$A,$A238,$F:$F,$F238-1)=0,"",SUMIFS($I:$I,$A:$A,$A238,$F:$F,$F238-1))</f>
        <v>70524.53</v>
      </c>
      <c r="O238">
        <f>H238 - SUMIFS($H:$H,$A:$A,$A238,$F:$F,$F238-1)</f>
        <v>1850.8199999999997</v>
      </c>
      <c r="P238">
        <f>J238 - SUMIFS($J:$J,$A:$A,$A238,$F:$F,$F238-1)</f>
        <v>213.86999999999989</v>
      </c>
      <c r="Q238">
        <f t="shared" si="28"/>
        <v>-2235.7799999999997</v>
      </c>
      <c r="R238">
        <f t="shared" si="29"/>
        <v>-3.1702160936060118E-2</v>
      </c>
      <c r="S238">
        <f t="shared" si="30"/>
        <v>1.417946351432615E-5</v>
      </c>
      <c r="T238">
        <f t="shared" si="31"/>
        <v>2.3211072799776189E-2</v>
      </c>
      <c r="U238">
        <f t="shared" si="32"/>
        <v>0.26224917769746214</v>
      </c>
      <c r="V238" t="str">
        <f t="shared" si="33"/>
        <v>Retail-2011</v>
      </c>
      <c r="W238">
        <f>Regression!B254</f>
        <v>-3.2311898514942039E-3</v>
      </c>
      <c r="X238">
        <f>Regression!B255</f>
        <v>-3.3604242369046104E-3</v>
      </c>
      <c r="Y238">
        <f>Regression!B256</f>
        <v>-5.5280974352161991E-3</v>
      </c>
      <c r="Z238">
        <f t="shared" si="34"/>
        <v>-1.5277838747564303E-3</v>
      </c>
      <c r="AA238">
        <f t="shared" si="35"/>
        <v>-2235.778472216125</v>
      </c>
      <c r="AB238">
        <f t="shared" si="36"/>
        <v>1</v>
      </c>
    </row>
    <row r="239" spans="1:28" x14ac:dyDescent="0.25">
      <c r="A239" t="s">
        <v>29</v>
      </c>
      <c r="B239" t="s">
        <v>69</v>
      </c>
      <c r="C239" t="s">
        <v>83</v>
      </c>
      <c r="D239" t="s">
        <v>94</v>
      </c>
      <c r="E239">
        <v>2005</v>
      </c>
      <c r="F239">
        <v>2012</v>
      </c>
      <c r="G239" t="s">
        <v>109</v>
      </c>
      <c r="H239">
        <v>49290.06</v>
      </c>
      <c r="I239">
        <v>90965.53</v>
      </c>
      <c r="J239">
        <v>4837.8</v>
      </c>
      <c r="K239">
        <v>19020.509999999998</v>
      </c>
      <c r="L239">
        <v>3529.92</v>
      </c>
      <c r="M239">
        <v>1613.36</v>
      </c>
      <c r="N239">
        <f>IF(COUNTIFS($A:$A,$A239,$F:$F,$F239-1)=0,"",SUMIFS($I:$I,$A:$A,$A239,$F:$F,$F239-1))</f>
        <v>81131.03</v>
      </c>
      <c r="O239">
        <f>H239 - SUMIFS($H:$H,$A:$A,$A239,$F:$F,$F239-1)</f>
        <v>3832.2099999999991</v>
      </c>
      <c r="P239">
        <f>J239 - SUMIFS($J:$J,$A:$A,$A239,$F:$F,$F239-1)</f>
        <v>106.60000000000036</v>
      </c>
      <c r="Q239">
        <f t="shared" si="28"/>
        <v>1916.5600000000002</v>
      </c>
      <c r="R239">
        <f t="shared" si="29"/>
        <v>2.3623020686413081E-2</v>
      </c>
      <c r="S239">
        <f t="shared" si="30"/>
        <v>1.2325740225410672E-5</v>
      </c>
      <c r="T239">
        <f t="shared" si="31"/>
        <v>4.5920901041192237E-2</v>
      </c>
      <c r="U239">
        <f t="shared" si="32"/>
        <v>0.23444186521482593</v>
      </c>
      <c r="V239" t="str">
        <f t="shared" si="33"/>
        <v>Retail-2012</v>
      </c>
      <c r="W239">
        <f>Regression!B255</f>
        <v>-3.3604242369046104E-3</v>
      </c>
      <c r="X239">
        <f>Regression!B256</f>
        <v>-5.5280974352161991E-3</v>
      </c>
      <c r="Y239">
        <f>Regression!B257</f>
        <v>0</v>
      </c>
      <c r="Z239">
        <f t="shared" si="34"/>
        <v>-2.5389663498482295E-4</v>
      </c>
      <c r="AA239">
        <f t="shared" si="35"/>
        <v>1916.5602538966352</v>
      </c>
      <c r="AB239">
        <f t="shared" si="36"/>
        <v>1</v>
      </c>
    </row>
    <row r="240" spans="1:28" x14ac:dyDescent="0.25">
      <c r="A240" t="s">
        <v>30</v>
      </c>
      <c r="B240" t="s">
        <v>74</v>
      </c>
      <c r="C240" t="s">
        <v>82</v>
      </c>
      <c r="D240" t="s">
        <v>96</v>
      </c>
      <c r="E240">
        <v>2016</v>
      </c>
      <c r="F240">
        <v>2009</v>
      </c>
      <c r="G240" t="s">
        <v>108</v>
      </c>
      <c r="H240">
        <v>23336.85</v>
      </c>
      <c r="I240">
        <v>29912.1</v>
      </c>
      <c r="J240">
        <v>7606.35</v>
      </c>
      <c r="K240">
        <v>3745.49</v>
      </c>
      <c r="L240">
        <v>3492.73</v>
      </c>
      <c r="M240">
        <v>2469.14</v>
      </c>
      <c r="N240" t="str">
        <f>IF(COUNTIFS($A:$A,$A240,$F:$F,$F240-1)=0,"",SUMIFS($I:$I,$A:$A,$A240,$F:$F,$F240-1))</f>
        <v/>
      </c>
      <c r="O240">
        <f>H240 - SUMIFS($H:$H,$A:$A,$A240,$F:$F,$F240-1)</f>
        <v>23336.85</v>
      </c>
      <c r="P240">
        <f>J240 - SUMIFS($J:$J,$A:$A,$A240,$F:$F,$F240-1)</f>
        <v>7606.35</v>
      </c>
      <c r="Q240">
        <f t="shared" si="28"/>
        <v>1023.5900000000001</v>
      </c>
      <c r="R240">
        <f t="shared" si="29"/>
        <v>0</v>
      </c>
      <c r="S240">
        <f t="shared" si="30"/>
        <v>0</v>
      </c>
      <c r="T240">
        <f t="shared" si="31"/>
        <v>0</v>
      </c>
      <c r="U240">
        <f t="shared" si="32"/>
        <v>0</v>
      </c>
      <c r="V240" t="str">
        <f t="shared" si="33"/>
        <v>IT Services-2009</v>
      </c>
      <c r="W240">
        <f>Regression!B256</f>
        <v>-5.5280974352161991E-3</v>
      </c>
      <c r="X240">
        <f>Regression!B257</f>
        <v>0</v>
      </c>
      <c r="Y240">
        <f>Regression!B258</f>
        <v>-5.8150625205280046E-3</v>
      </c>
      <c r="Z240">
        <f t="shared" si="34"/>
        <v>0</v>
      </c>
      <c r="AA240">
        <f t="shared" si="35"/>
        <v>1023.5900000000001</v>
      </c>
      <c r="AB240">
        <f t="shared" si="36"/>
        <v>0</v>
      </c>
    </row>
    <row r="241" spans="1:28" x14ac:dyDescent="0.25">
      <c r="A241" t="s">
        <v>30</v>
      </c>
      <c r="B241" t="s">
        <v>74</v>
      </c>
      <c r="C241" t="s">
        <v>82</v>
      </c>
      <c r="D241" t="s">
        <v>96</v>
      </c>
      <c r="E241">
        <v>2016</v>
      </c>
      <c r="F241">
        <v>2010</v>
      </c>
      <c r="G241" t="s">
        <v>108</v>
      </c>
      <c r="H241">
        <v>24755.040000000001</v>
      </c>
      <c r="I241">
        <v>28891.8</v>
      </c>
      <c r="J241">
        <v>8264.6299999999992</v>
      </c>
      <c r="K241">
        <v>2710.14</v>
      </c>
      <c r="L241">
        <v>3326.88</v>
      </c>
      <c r="M241">
        <v>2035.69</v>
      </c>
      <c r="N241">
        <f>IF(COUNTIFS($A:$A,$A241,$F:$F,$F241-1)=0,"",SUMIFS($I:$I,$A:$A,$A241,$F:$F,$F241-1))</f>
        <v>29912.1</v>
      </c>
      <c r="O241">
        <f>H241 - SUMIFS($H:$H,$A:$A,$A241,$F:$F,$F241-1)</f>
        <v>1418.1900000000023</v>
      </c>
      <c r="P241">
        <f>J241 - SUMIFS($J:$J,$A:$A,$A241,$F:$F,$F241-1)</f>
        <v>658.27999999999884</v>
      </c>
      <c r="Q241">
        <f t="shared" si="28"/>
        <v>1291.19</v>
      </c>
      <c r="R241">
        <f t="shared" si="29"/>
        <v>4.3166143467025055E-2</v>
      </c>
      <c r="S241">
        <f t="shared" si="30"/>
        <v>3.3431287004255803E-5</v>
      </c>
      <c r="T241">
        <f t="shared" si="31"/>
        <v>2.5404769307404144E-2</v>
      </c>
      <c r="U241">
        <f t="shared" si="32"/>
        <v>9.0603468161713815E-2</v>
      </c>
      <c r="V241" t="str">
        <f t="shared" si="33"/>
        <v>IT Services-2010</v>
      </c>
      <c r="W241">
        <f>Regression!B257</f>
        <v>0</v>
      </c>
      <c r="X241">
        <f>Regression!B258</f>
        <v>-5.8150625205280046E-3</v>
      </c>
      <c r="Y241">
        <f>Regression!B259</f>
        <v>-3.5247630792621019E-3</v>
      </c>
      <c r="Z241">
        <f t="shared" si="34"/>
        <v>-4.6708608127165425E-4</v>
      </c>
      <c r="AA241">
        <f t="shared" si="35"/>
        <v>1291.1904670860813</v>
      </c>
      <c r="AB241">
        <f t="shared" si="36"/>
        <v>0</v>
      </c>
    </row>
    <row r="242" spans="1:28" x14ac:dyDescent="0.25">
      <c r="A242" t="s">
        <v>30</v>
      </c>
      <c r="B242" t="s">
        <v>74</v>
      </c>
      <c r="C242" t="s">
        <v>82</v>
      </c>
      <c r="D242" t="s">
        <v>96</v>
      </c>
      <c r="E242">
        <v>2016</v>
      </c>
      <c r="F242">
        <v>2011</v>
      </c>
      <c r="G242" t="s">
        <v>108</v>
      </c>
      <c r="H242">
        <v>26413.87</v>
      </c>
      <c r="I242">
        <v>28423.84</v>
      </c>
      <c r="J242">
        <v>7416.93</v>
      </c>
      <c r="K242">
        <v>2369.91</v>
      </c>
      <c r="L242">
        <v>4526.07</v>
      </c>
      <c r="M242">
        <v>6008.26</v>
      </c>
      <c r="N242">
        <f>IF(COUNTIFS($A:$A,$A242,$F:$F,$F242-1)=0,"",SUMIFS($I:$I,$A:$A,$A242,$F:$F,$F242-1))</f>
        <v>28891.8</v>
      </c>
      <c r="O242">
        <f>H242 - SUMIFS($H:$H,$A:$A,$A242,$F:$F,$F242-1)</f>
        <v>1658.8299999999981</v>
      </c>
      <c r="P242">
        <f>J242 - SUMIFS($J:$J,$A:$A,$A242,$F:$F,$F242-1)</f>
        <v>-847.69999999999891</v>
      </c>
      <c r="Q242">
        <f t="shared" si="28"/>
        <v>-1482.1900000000005</v>
      </c>
      <c r="R242">
        <f t="shared" si="29"/>
        <v>-5.1301407319723956E-2</v>
      </c>
      <c r="S242">
        <f t="shared" si="30"/>
        <v>3.4611896801168501E-5</v>
      </c>
      <c r="T242">
        <f t="shared" si="31"/>
        <v>8.6755757689032778E-2</v>
      </c>
      <c r="U242">
        <f t="shared" si="32"/>
        <v>8.2027080348057238E-2</v>
      </c>
      <c r="V242" t="str">
        <f t="shared" si="33"/>
        <v>IT Services-2011</v>
      </c>
      <c r="W242">
        <f>Regression!B258</f>
        <v>-5.8150625205280046E-3</v>
      </c>
      <c r="X242">
        <f>Regression!B259</f>
        <v>-3.5247630792621019E-3</v>
      </c>
      <c r="Y242">
        <f>Regression!B260</f>
        <v>-4.3601218701671014E-3</v>
      </c>
      <c r="Z242">
        <f t="shared" si="34"/>
        <v>-6.6364282893108316E-4</v>
      </c>
      <c r="AA242">
        <f t="shared" si="35"/>
        <v>-1482.1893363571717</v>
      </c>
      <c r="AB242">
        <f t="shared" si="36"/>
        <v>0</v>
      </c>
    </row>
    <row r="243" spans="1:28" x14ac:dyDescent="0.25">
      <c r="A243" t="s">
        <v>30</v>
      </c>
      <c r="B243" t="s">
        <v>74</v>
      </c>
      <c r="C243" t="s">
        <v>82</v>
      </c>
      <c r="D243" t="s">
        <v>96</v>
      </c>
      <c r="E243">
        <v>2016</v>
      </c>
      <c r="F243">
        <v>2012</v>
      </c>
      <c r="G243" t="s">
        <v>108</v>
      </c>
      <c r="H243">
        <v>26839.55</v>
      </c>
      <c r="I243">
        <v>32157.21</v>
      </c>
      <c r="J243">
        <v>7528.61</v>
      </c>
      <c r="K243">
        <v>3337.31</v>
      </c>
      <c r="L243">
        <v>3840.6</v>
      </c>
      <c r="M243">
        <v>2274.6999999999998</v>
      </c>
      <c r="N243">
        <f>IF(COUNTIFS($A:$A,$A243,$F:$F,$F243-1)=0,"",SUMIFS($I:$I,$A:$A,$A243,$F:$F,$F243-1))</f>
        <v>28423.84</v>
      </c>
      <c r="O243">
        <f>H243 - SUMIFS($H:$H,$A:$A,$A243,$F:$F,$F243-1)</f>
        <v>425.68000000000029</v>
      </c>
      <c r="P243">
        <f>J243 - SUMIFS($J:$J,$A:$A,$A243,$F:$F,$F243-1)</f>
        <v>111.67999999999938</v>
      </c>
      <c r="Q243">
        <f t="shared" si="28"/>
        <v>1565.9</v>
      </c>
      <c r="R243">
        <f t="shared" si="29"/>
        <v>5.5091078474970308E-2</v>
      </c>
      <c r="S243">
        <f t="shared" si="30"/>
        <v>3.5181734769123381E-5</v>
      </c>
      <c r="T243">
        <f t="shared" si="31"/>
        <v>1.1047064717504775E-2</v>
      </c>
      <c r="U243">
        <f t="shared" si="32"/>
        <v>0.11741235526234316</v>
      </c>
      <c r="V243" t="str">
        <f t="shared" si="33"/>
        <v>IT Services-2012</v>
      </c>
      <c r="W243">
        <f>Regression!B259</f>
        <v>-3.5247630792621019E-3</v>
      </c>
      <c r="X243">
        <f>Regression!B260</f>
        <v>-4.3601218701671014E-3</v>
      </c>
      <c r="Y243">
        <f>Regression!B261</f>
        <v>-6.5652421220731925E-3</v>
      </c>
      <c r="Z243">
        <f t="shared" si="34"/>
        <v>-8.1913109617587994E-4</v>
      </c>
      <c r="AA243">
        <f t="shared" si="35"/>
        <v>1565.9008191310963</v>
      </c>
      <c r="AB243">
        <f t="shared" si="36"/>
        <v>0</v>
      </c>
    </row>
    <row r="244" spans="1:28" x14ac:dyDescent="0.25">
      <c r="A244" t="s">
        <v>30</v>
      </c>
      <c r="B244" t="s">
        <v>74</v>
      </c>
      <c r="C244" t="s">
        <v>82</v>
      </c>
      <c r="D244" t="s">
        <v>96</v>
      </c>
      <c r="E244">
        <v>2016</v>
      </c>
      <c r="F244">
        <v>2013</v>
      </c>
      <c r="G244" t="s">
        <v>108</v>
      </c>
      <c r="H244">
        <v>27469.73</v>
      </c>
      <c r="I244">
        <v>32158.91</v>
      </c>
      <c r="J244">
        <v>8178.65</v>
      </c>
      <c r="K244">
        <v>3221.71</v>
      </c>
      <c r="L244">
        <v>3902.07</v>
      </c>
      <c r="M244">
        <v>4071.66</v>
      </c>
      <c r="N244">
        <f>IF(COUNTIFS($A:$A,$A244,$F:$F,$F244-1)=0,"",SUMIFS($I:$I,$A:$A,$A244,$F:$F,$F244-1))</f>
        <v>32157.21</v>
      </c>
      <c r="O244">
        <f>H244 - SUMIFS($H:$H,$A:$A,$A244,$F:$F,$F244-1)</f>
        <v>630.18000000000029</v>
      </c>
      <c r="P244">
        <f>J244 - SUMIFS($J:$J,$A:$A,$A244,$F:$F,$F244-1)</f>
        <v>650.04</v>
      </c>
      <c r="Q244">
        <f t="shared" si="28"/>
        <v>-169.58999999999969</v>
      </c>
      <c r="R244">
        <f t="shared" si="29"/>
        <v>-5.2737784154781994E-3</v>
      </c>
      <c r="S244">
        <f t="shared" si="30"/>
        <v>3.1097225163501434E-5</v>
      </c>
      <c r="T244">
        <f t="shared" si="31"/>
        <v>-6.175908917471284E-4</v>
      </c>
      <c r="U244">
        <f t="shared" si="32"/>
        <v>0.10018624128150422</v>
      </c>
      <c r="V244" t="str">
        <f t="shared" si="33"/>
        <v>IT Services-2013</v>
      </c>
      <c r="W244">
        <f>Regression!B260</f>
        <v>-4.3601218701671014E-3</v>
      </c>
      <c r="X244">
        <f>Regression!B261</f>
        <v>-6.5652421220731925E-3</v>
      </c>
      <c r="Y244">
        <f>Regression!B262</f>
        <v>-5.4300578250293481E-3</v>
      </c>
      <c r="Z244">
        <f t="shared" si="34"/>
        <v>-5.4009803738574015E-4</v>
      </c>
      <c r="AA244">
        <f t="shared" si="35"/>
        <v>-169.5894599019623</v>
      </c>
      <c r="AB244">
        <f t="shared" si="36"/>
        <v>0</v>
      </c>
    </row>
    <row r="245" spans="1:28" x14ac:dyDescent="0.25">
      <c r="A245" t="s">
        <v>30</v>
      </c>
      <c r="B245" t="s">
        <v>74</v>
      </c>
      <c r="C245" t="s">
        <v>82</v>
      </c>
      <c r="D245" t="s">
        <v>96</v>
      </c>
      <c r="E245">
        <v>2016</v>
      </c>
      <c r="F245">
        <v>2014</v>
      </c>
      <c r="G245" t="s">
        <v>108</v>
      </c>
      <c r="H245">
        <v>28591.65</v>
      </c>
      <c r="I245">
        <v>33316.49</v>
      </c>
      <c r="J245">
        <v>7620.72</v>
      </c>
      <c r="K245">
        <v>3517.2</v>
      </c>
      <c r="L245">
        <v>4746.8500000000004</v>
      </c>
      <c r="M245">
        <v>7040.98</v>
      </c>
      <c r="N245">
        <f>IF(COUNTIFS($A:$A,$A245,$F:$F,$F245-1)=0,"",SUMIFS($I:$I,$A:$A,$A245,$F:$F,$F245-1))</f>
        <v>32158.91</v>
      </c>
      <c r="O245">
        <f>H245 - SUMIFS($H:$H,$A:$A,$A245,$F:$F,$F245-1)</f>
        <v>1121.9200000000019</v>
      </c>
      <c r="P245">
        <f>J245 - SUMIFS($J:$J,$A:$A,$A245,$F:$F,$F245-1)</f>
        <v>-557.92999999999938</v>
      </c>
      <c r="Q245">
        <f t="shared" si="28"/>
        <v>-2294.1299999999992</v>
      </c>
      <c r="R245">
        <f t="shared" si="29"/>
        <v>-7.1337305897494638E-2</v>
      </c>
      <c r="S245">
        <f t="shared" si="30"/>
        <v>3.1095581286803563E-5</v>
      </c>
      <c r="T245">
        <f t="shared" si="31"/>
        <v>5.2235912224637006E-2</v>
      </c>
      <c r="U245">
        <f t="shared" si="32"/>
        <v>0.10936937850194549</v>
      </c>
      <c r="V245" t="str">
        <f t="shared" si="33"/>
        <v>IT Services-2014</v>
      </c>
      <c r="W245">
        <f>Regression!B261</f>
        <v>-6.5652421220731925E-3</v>
      </c>
      <c r="X245">
        <f>Regression!B262</f>
        <v>-5.4300578250293481E-3</v>
      </c>
      <c r="Y245">
        <f>Regression!B263</f>
        <v>-5.4059118428411634E-3</v>
      </c>
      <c r="Z245">
        <f t="shared" si="34"/>
        <v>-8.7508939243085562E-4</v>
      </c>
      <c r="AA245">
        <f t="shared" si="35"/>
        <v>-2294.1291249106066</v>
      </c>
      <c r="AB245">
        <f t="shared" si="36"/>
        <v>0</v>
      </c>
    </row>
    <row r="246" spans="1:28" x14ac:dyDescent="0.25">
      <c r="A246" t="s">
        <v>30</v>
      </c>
      <c r="B246" t="s">
        <v>74</v>
      </c>
      <c r="C246" t="s">
        <v>82</v>
      </c>
      <c r="D246" t="s">
        <v>96</v>
      </c>
      <c r="E246">
        <v>2016</v>
      </c>
      <c r="F246">
        <v>2015</v>
      </c>
      <c r="G246" t="s">
        <v>108</v>
      </c>
      <c r="H246">
        <v>28547.56</v>
      </c>
      <c r="I246">
        <v>31085.13</v>
      </c>
      <c r="J246">
        <v>8619.66</v>
      </c>
      <c r="K246">
        <v>2939.75</v>
      </c>
      <c r="L246">
        <v>4893.2700000000004</v>
      </c>
      <c r="M246">
        <v>4777.8500000000004</v>
      </c>
      <c r="N246">
        <f>IF(COUNTIFS($A:$A,$A246,$F:$F,$F246-1)=0,"",SUMIFS($I:$I,$A:$A,$A246,$F:$F,$F246-1))</f>
        <v>33316.49</v>
      </c>
      <c r="O246">
        <f>H246 - SUMIFS($H:$H,$A:$A,$A246,$F:$F,$F246-1)</f>
        <v>-44.090000000000146</v>
      </c>
      <c r="P246">
        <f>J246 - SUMIFS($J:$J,$A:$A,$A246,$F:$F,$F246-1)</f>
        <v>998.9399999999996</v>
      </c>
      <c r="Q246">
        <f t="shared" si="28"/>
        <v>115.42000000000007</v>
      </c>
      <c r="R246">
        <f t="shared" si="29"/>
        <v>3.4643505363260081E-3</v>
      </c>
      <c r="S246">
        <f t="shared" si="30"/>
        <v>3.0015166663715177E-5</v>
      </c>
      <c r="T246">
        <f t="shared" si="31"/>
        <v>-3.130671928525483E-2</v>
      </c>
      <c r="U246">
        <f t="shared" si="32"/>
        <v>8.8237086199656686E-2</v>
      </c>
      <c r="V246" t="str">
        <f t="shared" si="33"/>
        <v>IT Services-2015</v>
      </c>
      <c r="W246">
        <f>Regression!B262</f>
        <v>-5.4300578250293481E-3</v>
      </c>
      <c r="X246">
        <f>Regression!B263</f>
        <v>-5.4059118428411634E-3</v>
      </c>
      <c r="Y246">
        <f>Regression!B264</f>
        <v>0</v>
      </c>
      <c r="Z246">
        <f t="shared" si="34"/>
        <v>1.6907838045405104E-4</v>
      </c>
      <c r="AA246">
        <f t="shared" si="35"/>
        <v>115.41983092161962</v>
      </c>
      <c r="AB246">
        <f t="shared" si="36"/>
        <v>0</v>
      </c>
    </row>
    <row r="247" spans="1:28" x14ac:dyDescent="0.25">
      <c r="A247" t="s">
        <v>30</v>
      </c>
      <c r="B247" t="s">
        <v>74</v>
      </c>
      <c r="C247" t="s">
        <v>82</v>
      </c>
      <c r="D247" t="s">
        <v>96</v>
      </c>
      <c r="E247">
        <v>2016</v>
      </c>
      <c r="F247">
        <v>2017</v>
      </c>
      <c r="G247" t="s">
        <v>109</v>
      </c>
      <c r="H247">
        <v>31594.83</v>
      </c>
      <c r="I247">
        <v>39548.31</v>
      </c>
      <c r="J247">
        <v>7593.68</v>
      </c>
      <c r="K247">
        <v>3590.62</v>
      </c>
      <c r="L247">
        <v>3265.16</v>
      </c>
      <c r="M247">
        <v>4234.21</v>
      </c>
      <c r="N247" t="str">
        <f>IF(COUNTIFS($A:$A,$A247,$F:$F,$F247-1)=0,"",SUMIFS($I:$I,$A:$A,$A247,$F:$F,$F247-1))</f>
        <v/>
      </c>
      <c r="O247">
        <f>H247 - SUMIFS($H:$H,$A:$A,$A247,$F:$F,$F247-1)</f>
        <v>31594.83</v>
      </c>
      <c r="P247">
        <f>J247 - SUMIFS($J:$J,$A:$A,$A247,$F:$F,$F247-1)</f>
        <v>7593.68</v>
      </c>
      <c r="Q247">
        <f t="shared" si="28"/>
        <v>-969.05000000000018</v>
      </c>
      <c r="R247">
        <f t="shared" si="29"/>
        <v>0</v>
      </c>
      <c r="S247">
        <f t="shared" si="30"/>
        <v>0</v>
      </c>
      <c r="T247">
        <f t="shared" si="31"/>
        <v>0</v>
      </c>
      <c r="U247">
        <f t="shared" si="32"/>
        <v>0</v>
      </c>
      <c r="V247" t="str">
        <f t="shared" si="33"/>
        <v>IT Services-2017</v>
      </c>
      <c r="W247">
        <f>Regression!B263</f>
        <v>-5.4059118428411634E-3</v>
      </c>
      <c r="X247">
        <f>Regression!B264</f>
        <v>0</v>
      </c>
      <c r="Y247">
        <f>Regression!B265</f>
        <v>-4.1867017130449557E-3</v>
      </c>
      <c r="Z247">
        <f t="shared" si="34"/>
        <v>0</v>
      </c>
      <c r="AA247">
        <f t="shared" si="35"/>
        <v>-969.05000000000018</v>
      </c>
      <c r="AB247">
        <f t="shared" si="36"/>
        <v>1</v>
      </c>
    </row>
    <row r="248" spans="1:28" x14ac:dyDescent="0.25">
      <c r="A248" t="s">
        <v>30</v>
      </c>
      <c r="B248" t="s">
        <v>74</v>
      </c>
      <c r="C248" t="s">
        <v>82</v>
      </c>
      <c r="D248" t="s">
        <v>96</v>
      </c>
      <c r="E248">
        <v>2016</v>
      </c>
      <c r="F248">
        <v>2018</v>
      </c>
      <c r="G248" t="s">
        <v>109</v>
      </c>
      <c r="H248">
        <v>33566.79</v>
      </c>
      <c r="I248">
        <v>40235.24</v>
      </c>
      <c r="J248">
        <v>8751.24</v>
      </c>
      <c r="K248">
        <v>4089.43</v>
      </c>
      <c r="L248">
        <v>6736.14</v>
      </c>
      <c r="M248">
        <v>6623.02</v>
      </c>
      <c r="N248">
        <f>IF(COUNTIFS($A:$A,$A248,$F:$F,$F248-1)=0,"",SUMIFS($I:$I,$A:$A,$A248,$F:$F,$F248-1))</f>
        <v>39548.31</v>
      </c>
      <c r="O248">
        <f>H248 - SUMIFS($H:$H,$A:$A,$A248,$F:$F,$F248-1)</f>
        <v>1971.9599999999991</v>
      </c>
      <c r="P248">
        <f>J248 - SUMIFS($J:$J,$A:$A,$A248,$F:$F,$F248-1)</f>
        <v>1157.5599999999995</v>
      </c>
      <c r="Q248">
        <f t="shared" si="28"/>
        <v>113.11999999999989</v>
      </c>
      <c r="R248">
        <f t="shared" si="29"/>
        <v>2.8602992137969968E-3</v>
      </c>
      <c r="S248">
        <f t="shared" si="30"/>
        <v>2.5285530532151691E-5</v>
      </c>
      <c r="T248">
        <f t="shared" si="31"/>
        <v>2.0592536065384328E-2</v>
      </c>
      <c r="U248">
        <f t="shared" si="32"/>
        <v>0.10340340712409708</v>
      </c>
      <c r="V248" t="str">
        <f t="shared" si="33"/>
        <v>IT Services-2018</v>
      </c>
      <c r="W248">
        <f>Regression!B264</f>
        <v>0</v>
      </c>
      <c r="X248">
        <f>Regression!B265</f>
        <v>-4.1867017130449557E-3</v>
      </c>
      <c r="Y248">
        <f>Regression!B266</f>
        <v>-5.5384951980351864E-3</v>
      </c>
      <c r="Z248">
        <f t="shared" si="34"/>
        <v>-6.5891407983817375E-4</v>
      </c>
      <c r="AA248">
        <f t="shared" si="35"/>
        <v>113.12065891407973</v>
      </c>
      <c r="AB248">
        <f t="shared" si="36"/>
        <v>1</v>
      </c>
    </row>
    <row r="249" spans="1:28" x14ac:dyDescent="0.25">
      <c r="A249" t="s">
        <v>30</v>
      </c>
      <c r="B249" t="s">
        <v>74</v>
      </c>
      <c r="C249" t="s">
        <v>82</v>
      </c>
      <c r="D249" t="s">
        <v>96</v>
      </c>
      <c r="E249">
        <v>2016</v>
      </c>
      <c r="F249">
        <v>2019</v>
      </c>
      <c r="G249" t="s">
        <v>109</v>
      </c>
      <c r="H249">
        <v>36036.46</v>
      </c>
      <c r="I249">
        <v>44758.8</v>
      </c>
      <c r="J249">
        <v>12930.26</v>
      </c>
      <c r="K249">
        <v>4438.5200000000004</v>
      </c>
      <c r="L249">
        <v>6869.25</v>
      </c>
      <c r="M249">
        <v>7245.13</v>
      </c>
      <c r="N249">
        <f>IF(COUNTIFS($A:$A,$A249,$F:$F,$F249-1)=0,"",SUMIFS($I:$I,$A:$A,$A249,$F:$F,$F249-1))</f>
        <v>40235.24</v>
      </c>
      <c r="O249">
        <f>H249 - SUMIFS($H:$H,$A:$A,$A249,$F:$F,$F249-1)</f>
        <v>2469.6699999999983</v>
      </c>
      <c r="P249">
        <f>J249 - SUMIFS($J:$J,$A:$A,$A249,$F:$F,$F249-1)</f>
        <v>4179.0200000000004</v>
      </c>
      <c r="Q249">
        <f t="shared" si="28"/>
        <v>-375.88000000000011</v>
      </c>
      <c r="R249">
        <f t="shared" si="29"/>
        <v>-9.3420593489687183E-3</v>
      </c>
      <c r="S249">
        <f t="shared" si="30"/>
        <v>2.4853834598724899E-5</v>
      </c>
      <c r="T249">
        <f t="shared" si="31"/>
        <v>-4.2483902171330461E-2</v>
      </c>
      <c r="U249">
        <f t="shared" si="32"/>
        <v>0.11031424194313245</v>
      </c>
      <c r="V249" t="str">
        <f t="shared" si="33"/>
        <v>IT Services-2019</v>
      </c>
      <c r="W249">
        <f>Regression!B265</f>
        <v>-4.1867017130449557E-3</v>
      </c>
      <c r="X249">
        <f>Regression!B266</f>
        <v>-5.5384951980351864E-3</v>
      </c>
      <c r="Y249">
        <f>Regression!B267</f>
        <v>-4.3797187119926813E-3</v>
      </c>
      <c r="Z249">
        <f t="shared" si="34"/>
        <v>-2.4795251705980493E-4</v>
      </c>
      <c r="AA249">
        <f t="shared" si="35"/>
        <v>-375.87975204748307</v>
      </c>
      <c r="AB249">
        <f t="shared" si="36"/>
        <v>1</v>
      </c>
    </row>
    <row r="250" spans="1:28" x14ac:dyDescent="0.25">
      <c r="A250" t="s">
        <v>30</v>
      </c>
      <c r="B250" t="s">
        <v>74</v>
      </c>
      <c r="C250" t="s">
        <v>82</v>
      </c>
      <c r="D250" t="s">
        <v>96</v>
      </c>
      <c r="E250">
        <v>2016</v>
      </c>
      <c r="F250">
        <v>2020</v>
      </c>
      <c r="G250" t="s">
        <v>109</v>
      </c>
      <c r="H250">
        <v>38371.300000000003</v>
      </c>
      <c r="I250">
        <v>43697.94</v>
      </c>
      <c r="J250">
        <v>10965.68</v>
      </c>
      <c r="K250">
        <v>4880.95</v>
      </c>
      <c r="L250">
        <v>7371.63</v>
      </c>
      <c r="M250">
        <v>8545.1</v>
      </c>
      <c r="N250">
        <f>IF(COUNTIFS($A:$A,$A250,$F:$F,$F250-1)=0,"",SUMIFS($I:$I,$A:$A,$A250,$F:$F,$F250-1))</f>
        <v>44758.8</v>
      </c>
      <c r="O250">
        <f>H250 - SUMIFS($H:$H,$A:$A,$A250,$F:$F,$F250-1)</f>
        <v>2334.8400000000038</v>
      </c>
      <c r="P250">
        <f>J250 - SUMIFS($J:$J,$A:$A,$A250,$F:$F,$F250-1)</f>
        <v>-1964.58</v>
      </c>
      <c r="Q250">
        <f t="shared" si="28"/>
        <v>-1173.4700000000003</v>
      </c>
      <c r="R250">
        <f t="shared" si="29"/>
        <v>-2.6217637648909269E-2</v>
      </c>
      <c r="S250">
        <f t="shared" si="30"/>
        <v>2.2341975209344307E-5</v>
      </c>
      <c r="T250">
        <f t="shared" si="31"/>
        <v>9.6057535054559176E-2</v>
      </c>
      <c r="U250">
        <f t="shared" si="32"/>
        <v>0.10905006389804908</v>
      </c>
      <c r="V250" t="str">
        <f t="shared" si="33"/>
        <v>IT Services-2020</v>
      </c>
      <c r="W250">
        <f>Regression!B266</f>
        <v>-5.5384951980351864E-3</v>
      </c>
      <c r="X250">
        <f>Regression!B267</f>
        <v>-4.3797187119926813E-3</v>
      </c>
      <c r="Y250">
        <f>Regression!B268</f>
        <v>-3.5799028549360272E-3</v>
      </c>
      <c r="Z250">
        <f t="shared" si="34"/>
        <v>-8.1121735970833943E-4</v>
      </c>
      <c r="AA250">
        <f t="shared" si="35"/>
        <v>-1173.4691887826405</v>
      </c>
      <c r="AB250">
        <f t="shared" si="36"/>
        <v>1</v>
      </c>
    </row>
    <row r="251" spans="1:28" x14ac:dyDescent="0.25">
      <c r="A251" t="s">
        <v>30</v>
      </c>
      <c r="B251" t="s">
        <v>74</v>
      </c>
      <c r="C251" t="s">
        <v>82</v>
      </c>
      <c r="D251" t="s">
        <v>96</v>
      </c>
      <c r="E251">
        <v>2016</v>
      </c>
      <c r="F251">
        <v>2021</v>
      </c>
      <c r="G251" t="s">
        <v>109</v>
      </c>
      <c r="H251">
        <v>41240.129999999997</v>
      </c>
      <c r="I251">
        <v>47135.21</v>
      </c>
      <c r="J251">
        <v>11915.04</v>
      </c>
      <c r="K251">
        <v>4339.57</v>
      </c>
      <c r="L251">
        <v>6718.52</v>
      </c>
      <c r="M251">
        <v>7885.33</v>
      </c>
      <c r="N251">
        <f>IF(COUNTIFS($A:$A,$A251,$F:$F,$F251-1)=0,"",SUMIFS($I:$I,$A:$A,$A251,$F:$F,$F251-1))</f>
        <v>43697.94</v>
      </c>
      <c r="O251">
        <f>H251 - SUMIFS($H:$H,$A:$A,$A251,$F:$F,$F251-1)</f>
        <v>2868.8299999999945</v>
      </c>
      <c r="P251">
        <f>J251 - SUMIFS($J:$J,$A:$A,$A251,$F:$F,$F251-1)</f>
        <v>949.36000000000058</v>
      </c>
      <c r="Q251">
        <f t="shared" si="28"/>
        <v>-1166.8099999999995</v>
      </c>
      <c r="R251">
        <f t="shared" si="29"/>
        <v>-2.6701716373815319E-2</v>
      </c>
      <c r="S251">
        <f t="shared" si="30"/>
        <v>2.2884373954470163E-5</v>
      </c>
      <c r="T251">
        <f t="shared" si="31"/>
        <v>4.3925869274386707E-2</v>
      </c>
      <c r="U251">
        <f t="shared" si="32"/>
        <v>9.9308342681600076E-2</v>
      </c>
      <c r="V251" t="str">
        <f t="shared" si="33"/>
        <v>IT Services-2021</v>
      </c>
      <c r="W251">
        <f>Regression!B267</f>
        <v>-4.3797187119926813E-3</v>
      </c>
      <c r="X251">
        <f>Regression!B268</f>
        <v>-3.5799028549360272E-3</v>
      </c>
      <c r="Y251">
        <f>Regression!B269</f>
        <v>-4.9256733954141513E-3</v>
      </c>
      <c r="Z251">
        <f t="shared" si="34"/>
        <v>-6.4651103343117342E-4</v>
      </c>
      <c r="AA251">
        <f t="shared" si="35"/>
        <v>-1166.8093534889661</v>
      </c>
      <c r="AB251">
        <f t="shared" si="36"/>
        <v>1</v>
      </c>
    </row>
    <row r="252" spans="1:28" x14ac:dyDescent="0.25">
      <c r="A252" t="s">
        <v>30</v>
      </c>
      <c r="B252" t="s">
        <v>74</v>
      </c>
      <c r="C252" t="s">
        <v>82</v>
      </c>
      <c r="D252" t="s">
        <v>96</v>
      </c>
      <c r="E252">
        <v>2016</v>
      </c>
      <c r="F252">
        <v>2022</v>
      </c>
      <c r="G252" t="s">
        <v>109</v>
      </c>
      <c r="H252">
        <v>42122.17</v>
      </c>
      <c r="I252">
        <v>51992.25</v>
      </c>
      <c r="J252">
        <v>10963.04</v>
      </c>
      <c r="K252">
        <v>4559.6899999999996</v>
      </c>
      <c r="L252">
        <v>7417.19</v>
      </c>
      <c r="M252">
        <v>7971.12</v>
      </c>
      <c r="N252">
        <f>IF(COUNTIFS($A:$A,$A252,$F:$F,$F252-1)=0,"",SUMIFS($I:$I,$A:$A,$A252,$F:$F,$F252-1))</f>
        <v>47135.21</v>
      </c>
      <c r="O252">
        <f>H252 - SUMIFS($H:$H,$A:$A,$A252,$F:$F,$F252-1)</f>
        <v>882.04000000000087</v>
      </c>
      <c r="P252">
        <f>J252 - SUMIFS($J:$J,$A:$A,$A252,$F:$F,$F252-1)</f>
        <v>-952</v>
      </c>
      <c r="Q252">
        <f t="shared" si="28"/>
        <v>-553.93000000000029</v>
      </c>
      <c r="R252">
        <f t="shared" si="29"/>
        <v>-1.1751936609596102E-2</v>
      </c>
      <c r="S252">
        <f t="shared" si="30"/>
        <v>2.1215562633538706E-5</v>
      </c>
      <c r="T252">
        <f t="shared" si="31"/>
        <v>3.8910190492415349E-2</v>
      </c>
      <c r="U252">
        <f t="shared" si="32"/>
        <v>9.6736388784520094E-2</v>
      </c>
      <c r="V252" t="str">
        <f t="shared" si="33"/>
        <v>IT Services-2022</v>
      </c>
      <c r="W252">
        <f>Regression!B268</f>
        <v>-3.5799028549360272E-3</v>
      </c>
      <c r="X252">
        <f>Regression!B269</f>
        <v>-4.9256733954141513E-3</v>
      </c>
      <c r="Y252">
        <f>Regression!B270</f>
        <v>-2.6262225084226344E-3</v>
      </c>
      <c r="Z252">
        <f t="shared" si="34"/>
        <v>-4.4578612138165737E-4</v>
      </c>
      <c r="AA252">
        <f t="shared" si="35"/>
        <v>-553.92955421387887</v>
      </c>
      <c r="AB252">
        <f t="shared" si="36"/>
        <v>1</v>
      </c>
    </row>
    <row r="253" spans="1:28" x14ac:dyDescent="0.25">
      <c r="A253" t="s">
        <v>30</v>
      </c>
      <c r="B253" t="s">
        <v>74</v>
      </c>
      <c r="C253" t="s">
        <v>82</v>
      </c>
      <c r="D253" t="s">
        <v>96</v>
      </c>
      <c r="E253">
        <v>2016</v>
      </c>
      <c r="F253">
        <v>2023</v>
      </c>
      <c r="G253" t="s">
        <v>109</v>
      </c>
      <c r="H253">
        <v>42830.400000000001</v>
      </c>
      <c r="I253">
        <v>50398.5</v>
      </c>
      <c r="J253">
        <v>11626</v>
      </c>
      <c r="K253">
        <v>5295.33</v>
      </c>
      <c r="L253">
        <v>6902.06</v>
      </c>
      <c r="M253">
        <v>6294.61</v>
      </c>
      <c r="N253">
        <f>IF(COUNTIFS($A:$A,$A253,$F:$F,$F253-1)=0,"",SUMIFS($I:$I,$A:$A,$A253,$F:$F,$F253-1))</f>
        <v>51992.25</v>
      </c>
      <c r="O253">
        <f>H253 - SUMIFS($H:$H,$A:$A,$A253,$F:$F,$F253-1)</f>
        <v>708.2300000000032</v>
      </c>
      <c r="P253">
        <f>J253 - SUMIFS($J:$J,$A:$A,$A253,$F:$F,$F253-1)</f>
        <v>662.95999999999913</v>
      </c>
      <c r="Q253">
        <f t="shared" si="28"/>
        <v>607.45000000000073</v>
      </c>
      <c r="R253">
        <f t="shared" si="29"/>
        <v>1.1683472055931426E-2</v>
      </c>
      <c r="S253">
        <f t="shared" si="30"/>
        <v>1.9233635782256008E-5</v>
      </c>
      <c r="T253">
        <f t="shared" si="31"/>
        <v>8.7070669186280788E-4</v>
      </c>
      <c r="U253">
        <f t="shared" si="32"/>
        <v>0.10184844856685371</v>
      </c>
      <c r="V253" t="str">
        <f t="shared" si="33"/>
        <v>IT Services-2023</v>
      </c>
      <c r="W253">
        <f>Regression!B269</f>
        <v>-4.9256733954141513E-3</v>
      </c>
      <c r="X253">
        <f>Regression!B270</f>
        <v>-2.6262225084226344E-3</v>
      </c>
      <c r="Y253">
        <f>Regression!B271</f>
        <v>0</v>
      </c>
      <c r="Z253">
        <f t="shared" si="34"/>
        <v>-2.3814081204740615E-6</v>
      </c>
      <c r="AA253">
        <f t="shared" si="35"/>
        <v>607.45000238140881</v>
      </c>
      <c r="AB253">
        <f t="shared" si="36"/>
        <v>1</v>
      </c>
    </row>
    <row r="254" spans="1:28" x14ac:dyDescent="0.25">
      <c r="A254" t="s">
        <v>31</v>
      </c>
      <c r="B254" t="s">
        <v>71</v>
      </c>
      <c r="C254" t="s">
        <v>83</v>
      </c>
      <c r="D254" t="s">
        <v>91</v>
      </c>
      <c r="E254">
        <v>2005</v>
      </c>
      <c r="F254">
        <v>1998</v>
      </c>
      <c r="G254" t="s">
        <v>108</v>
      </c>
      <c r="H254">
        <v>53412.12</v>
      </c>
      <c r="I254">
        <v>476163.45</v>
      </c>
      <c r="J254">
        <v>37917.65</v>
      </c>
      <c r="K254">
        <v>23565.24</v>
      </c>
      <c r="L254">
        <v>11793.46</v>
      </c>
      <c r="M254">
        <v>11242</v>
      </c>
      <c r="N254" t="str">
        <f>IF(COUNTIFS($A:$A,$A254,$F:$F,$F254-1)=0,"",SUMIFS($I:$I,$A:$A,$A254,$F:$F,$F254-1))</f>
        <v/>
      </c>
      <c r="O254">
        <f>H254 - SUMIFS($H:$H,$A:$A,$A254,$F:$F,$F254-1)</f>
        <v>53412.12</v>
      </c>
      <c r="P254">
        <f>J254 - SUMIFS($J:$J,$A:$A,$A254,$F:$F,$F254-1)</f>
        <v>37917.65</v>
      </c>
      <c r="Q254">
        <f t="shared" si="28"/>
        <v>551.45999999999913</v>
      </c>
      <c r="R254">
        <f t="shared" si="29"/>
        <v>0</v>
      </c>
      <c r="S254">
        <f t="shared" si="30"/>
        <v>0</v>
      </c>
      <c r="T254">
        <f t="shared" si="31"/>
        <v>0</v>
      </c>
      <c r="U254">
        <f t="shared" si="32"/>
        <v>0</v>
      </c>
      <c r="V254" t="str">
        <f t="shared" si="33"/>
        <v>Banking-1998</v>
      </c>
      <c r="W254">
        <f>Regression!B270</f>
        <v>-2.6262225084226344E-3</v>
      </c>
      <c r="X254">
        <f>Regression!B271</f>
        <v>0</v>
      </c>
      <c r="Y254">
        <f>Regression!B272</f>
        <v>-3.7232107186838514E-3</v>
      </c>
      <c r="Z254">
        <f t="shared" si="34"/>
        <v>0</v>
      </c>
      <c r="AA254">
        <f t="shared" si="35"/>
        <v>551.45999999999913</v>
      </c>
      <c r="AB254">
        <f t="shared" si="36"/>
        <v>0</v>
      </c>
    </row>
    <row r="255" spans="1:28" x14ac:dyDescent="0.25">
      <c r="A255" t="s">
        <v>31</v>
      </c>
      <c r="B255" t="s">
        <v>71</v>
      </c>
      <c r="C255" t="s">
        <v>83</v>
      </c>
      <c r="D255" t="s">
        <v>91</v>
      </c>
      <c r="E255">
        <v>2005</v>
      </c>
      <c r="F255">
        <v>1999</v>
      </c>
      <c r="G255" t="s">
        <v>108</v>
      </c>
      <c r="H255">
        <v>51547.48</v>
      </c>
      <c r="I255">
        <v>472362.22</v>
      </c>
      <c r="J255">
        <v>36477.449999999997</v>
      </c>
      <c r="K255">
        <v>22823.1</v>
      </c>
      <c r="L255">
        <v>5654.05</v>
      </c>
      <c r="M255">
        <v>7007.32</v>
      </c>
      <c r="N255">
        <f>IF(COUNTIFS($A:$A,$A255,$F:$F,$F255-1)=0,"",SUMIFS($I:$I,$A:$A,$A255,$F:$F,$F255-1))</f>
        <v>476163.45</v>
      </c>
      <c r="O255">
        <f>H255 - SUMIFS($H:$H,$A:$A,$A255,$F:$F,$F255-1)</f>
        <v>-1864.6399999999994</v>
      </c>
      <c r="P255">
        <f>J255 - SUMIFS($J:$J,$A:$A,$A255,$F:$F,$F255-1)</f>
        <v>-1440.2000000000044</v>
      </c>
      <c r="Q255">
        <f t="shared" si="28"/>
        <v>-1353.2699999999995</v>
      </c>
      <c r="R255">
        <f t="shared" si="29"/>
        <v>-2.8420282993161265E-3</v>
      </c>
      <c r="S255">
        <f t="shared" si="30"/>
        <v>2.1001191922647568E-6</v>
      </c>
      <c r="T255">
        <f t="shared" si="31"/>
        <v>-8.9137458996484305E-4</v>
      </c>
      <c r="U255">
        <f t="shared" si="32"/>
        <v>4.793123033697777E-2</v>
      </c>
      <c r="V255" t="str">
        <f t="shared" si="33"/>
        <v>Banking-1999</v>
      </c>
      <c r="W255">
        <f>Regression!B271</f>
        <v>0</v>
      </c>
      <c r="X255">
        <f>Regression!B272</f>
        <v>-3.7232107186838514E-3</v>
      </c>
      <c r="Y255">
        <f>Regression!B273</f>
        <v>-2.357138890888886E-3</v>
      </c>
      <c r="Z255">
        <f t="shared" si="34"/>
        <v>-1.0966179168772398E-4</v>
      </c>
      <c r="AA255">
        <f t="shared" si="35"/>
        <v>-1353.2698903382079</v>
      </c>
      <c r="AB255">
        <f t="shared" si="36"/>
        <v>0</v>
      </c>
    </row>
    <row r="256" spans="1:28" x14ac:dyDescent="0.25">
      <c r="A256" t="s">
        <v>31</v>
      </c>
      <c r="B256" t="s">
        <v>71</v>
      </c>
      <c r="C256" t="s">
        <v>83</v>
      </c>
      <c r="D256" t="s">
        <v>91</v>
      </c>
      <c r="E256">
        <v>2005</v>
      </c>
      <c r="F256">
        <v>2000</v>
      </c>
      <c r="G256" t="s">
        <v>108</v>
      </c>
      <c r="H256">
        <v>56037.13</v>
      </c>
      <c r="I256">
        <v>535496.53</v>
      </c>
      <c r="J256">
        <v>32522.91</v>
      </c>
      <c r="K256">
        <v>28231.84</v>
      </c>
      <c r="L256">
        <v>11890.95</v>
      </c>
      <c r="M256">
        <v>11502.51</v>
      </c>
      <c r="N256">
        <f>IF(COUNTIFS($A:$A,$A256,$F:$F,$F256-1)=0,"",SUMIFS($I:$I,$A:$A,$A256,$F:$F,$F256-1))</f>
        <v>472362.22</v>
      </c>
      <c r="O256">
        <f>H256 - SUMIFS($H:$H,$A:$A,$A256,$F:$F,$F256-1)</f>
        <v>4489.6499999999942</v>
      </c>
      <c r="P256">
        <f>J256 - SUMIFS($J:$J,$A:$A,$A256,$F:$F,$F256-1)</f>
        <v>-3954.5399999999972</v>
      </c>
      <c r="Q256">
        <f t="shared" si="28"/>
        <v>388.44000000000051</v>
      </c>
      <c r="R256">
        <f t="shared" si="29"/>
        <v>8.2233502924937679E-4</v>
      </c>
      <c r="S256">
        <f t="shared" si="30"/>
        <v>2.1170194347888365E-6</v>
      </c>
      <c r="T256">
        <f t="shared" si="31"/>
        <v>1.7876514341049528E-2</v>
      </c>
      <c r="U256">
        <f t="shared" si="32"/>
        <v>5.9767353959848869E-2</v>
      </c>
      <c r="V256" t="str">
        <f t="shared" si="33"/>
        <v>Banking-2000</v>
      </c>
      <c r="W256">
        <f>Regression!B272</f>
        <v>-3.7232107186838514E-3</v>
      </c>
      <c r="X256">
        <f>Regression!B273</f>
        <v>-2.357138890888886E-3</v>
      </c>
      <c r="Y256">
        <f>Regression!B274</f>
        <v>-5.3350698486431154E-3</v>
      </c>
      <c r="Z256">
        <f t="shared" si="34"/>
        <v>-3.6100831734064244E-4</v>
      </c>
      <c r="AA256">
        <f t="shared" si="35"/>
        <v>388.44036100831784</v>
      </c>
      <c r="AB256">
        <f t="shared" si="36"/>
        <v>0</v>
      </c>
    </row>
    <row r="257" spans="1:28" x14ac:dyDescent="0.25">
      <c r="A257" t="s">
        <v>31</v>
      </c>
      <c r="B257" t="s">
        <v>71</v>
      </c>
      <c r="C257" t="s">
        <v>83</v>
      </c>
      <c r="D257" t="s">
        <v>91</v>
      </c>
      <c r="E257">
        <v>2005</v>
      </c>
      <c r="F257">
        <v>2001</v>
      </c>
      <c r="G257" t="s">
        <v>108</v>
      </c>
      <c r="H257">
        <v>57168.639999999999</v>
      </c>
      <c r="I257">
        <v>512420.53</v>
      </c>
      <c r="J257">
        <v>38451.57</v>
      </c>
      <c r="K257">
        <v>24622.36</v>
      </c>
      <c r="L257">
        <v>9247.36</v>
      </c>
      <c r="M257">
        <v>8338.99</v>
      </c>
      <c r="N257">
        <f>IF(COUNTIFS($A:$A,$A257,$F:$F,$F257-1)=0,"",SUMIFS($I:$I,$A:$A,$A257,$F:$F,$F257-1))</f>
        <v>535496.53</v>
      </c>
      <c r="O257">
        <f>H257 - SUMIFS($H:$H,$A:$A,$A257,$F:$F,$F257-1)</f>
        <v>1131.510000000002</v>
      </c>
      <c r="P257">
        <f>J257 - SUMIFS($J:$J,$A:$A,$A257,$F:$F,$F257-1)</f>
        <v>5928.66</v>
      </c>
      <c r="Q257">
        <f t="shared" si="28"/>
        <v>908.3700000000008</v>
      </c>
      <c r="R257">
        <f t="shared" si="29"/>
        <v>1.6963135129932601E-3</v>
      </c>
      <c r="S257">
        <f t="shared" si="30"/>
        <v>1.8674257328987734E-6</v>
      </c>
      <c r="T257">
        <f t="shared" si="31"/>
        <v>-8.9583213545753465E-3</v>
      </c>
      <c r="U257">
        <f t="shared" si="32"/>
        <v>4.5980428668697441E-2</v>
      </c>
      <c r="V257" t="str">
        <f t="shared" si="33"/>
        <v>Banking-2001</v>
      </c>
      <c r="W257">
        <f>Regression!B273</f>
        <v>-2.357138890888886E-3</v>
      </c>
      <c r="X257">
        <f>Regression!B274</f>
        <v>-5.3350698486431154E-3</v>
      </c>
      <c r="Y257">
        <f>Regression!B275</f>
        <v>-4.0336455005614957E-3</v>
      </c>
      <c r="Z257">
        <f t="shared" si="34"/>
        <v>-1.3767988084195041E-4</v>
      </c>
      <c r="AA257">
        <f t="shared" si="35"/>
        <v>908.37013767988162</v>
      </c>
      <c r="AB257">
        <f t="shared" si="36"/>
        <v>0</v>
      </c>
    </row>
    <row r="258" spans="1:28" x14ac:dyDescent="0.25">
      <c r="A258" t="s">
        <v>31</v>
      </c>
      <c r="B258" t="s">
        <v>71</v>
      </c>
      <c r="C258" t="s">
        <v>83</v>
      </c>
      <c r="D258" t="s">
        <v>91</v>
      </c>
      <c r="E258">
        <v>2005</v>
      </c>
      <c r="F258">
        <v>2002</v>
      </c>
      <c r="G258" t="s">
        <v>108</v>
      </c>
      <c r="H258">
        <v>55874.14</v>
      </c>
      <c r="I258">
        <v>519949.02</v>
      </c>
      <c r="J258">
        <v>32145.98</v>
      </c>
      <c r="K258">
        <v>27383.24</v>
      </c>
      <c r="L258">
        <v>10755.21</v>
      </c>
      <c r="M258">
        <v>8838.84</v>
      </c>
      <c r="N258">
        <f>IF(COUNTIFS($A:$A,$A258,$F:$F,$F258-1)=0,"",SUMIFS($I:$I,$A:$A,$A258,$F:$F,$F258-1))</f>
        <v>512420.53</v>
      </c>
      <c r="O258">
        <f>H258 - SUMIFS($H:$H,$A:$A,$A258,$F:$F,$F258-1)</f>
        <v>-1294.5</v>
      </c>
      <c r="P258">
        <f>J258 - SUMIFS($J:$J,$A:$A,$A258,$F:$F,$F258-1)</f>
        <v>-6305.59</v>
      </c>
      <c r="Q258">
        <f t="shared" si="28"/>
        <v>1916.369999999999</v>
      </c>
      <c r="R258">
        <f t="shared" si="29"/>
        <v>3.7398384487054002E-3</v>
      </c>
      <c r="S258">
        <f t="shared" si="30"/>
        <v>1.9515221218790745E-6</v>
      </c>
      <c r="T258">
        <f t="shared" si="31"/>
        <v>9.7792529897270108E-3</v>
      </c>
      <c r="U258">
        <f t="shared" si="32"/>
        <v>5.3438998628723949E-2</v>
      </c>
      <c r="V258" t="str">
        <f t="shared" si="33"/>
        <v>Banking-2002</v>
      </c>
      <c r="W258">
        <f>Regression!B274</f>
        <v>-5.3350698486431154E-3</v>
      </c>
      <c r="X258">
        <f>Regression!B275</f>
        <v>-4.0336455005614957E-3</v>
      </c>
      <c r="Y258">
        <f>Regression!B276</f>
        <v>-3.7684044740778602E-3</v>
      </c>
      <c r="Z258">
        <f t="shared" si="34"/>
        <v>-2.4083621285042026E-4</v>
      </c>
      <c r="AA258">
        <f t="shared" si="35"/>
        <v>1916.3702408362119</v>
      </c>
      <c r="AB258">
        <f t="shared" si="36"/>
        <v>0</v>
      </c>
    </row>
    <row r="259" spans="1:28" x14ac:dyDescent="0.25">
      <c r="A259" t="s">
        <v>31</v>
      </c>
      <c r="B259" t="s">
        <v>71</v>
      </c>
      <c r="C259" t="s">
        <v>83</v>
      </c>
      <c r="D259" t="s">
        <v>91</v>
      </c>
      <c r="E259">
        <v>2005</v>
      </c>
      <c r="F259">
        <v>2003</v>
      </c>
      <c r="G259" t="s">
        <v>108</v>
      </c>
      <c r="H259">
        <v>63990.63</v>
      </c>
      <c r="I259">
        <v>547662.24</v>
      </c>
      <c r="J259">
        <v>39662.269999999997</v>
      </c>
      <c r="K259">
        <v>28395.33</v>
      </c>
      <c r="L259">
        <v>12871.81</v>
      </c>
      <c r="M259">
        <v>12688.17</v>
      </c>
      <c r="N259">
        <f>IF(COUNTIFS($A:$A,$A259,$F:$F,$F259-1)=0,"",SUMIFS($I:$I,$A:$A,$A259,$F:$F,$F259-1))</f>
        <v>519949.02</v>
      </c>
      <c r="O259">
        <f>H259 - SUMIFS($H:$H,$A:$A,$A259,$F:$F,$F259-1)</f>
        <v>8116.489999999998</v>
      </c>
      <c r="P259">
        <f>J259 - SUMIFS($J:$J,$A:$A,$A259,$F:$F,$F259-1)</f>
        <v>7516.2899999999972</v>
      </c>
      <c r="Q259">
        <f t="shared" ref="Q259:Q322" si="37">L259 - M259</f>
        <v>183.63999999999942</v>
      </c>
      <c r="R259">
        <f t="shared" ref="R259:R322" si="38">IFERROR(Q259 / VALUE(N259),0)</f>
        <v>3.5318847220829346E-4</v>
      </c>
      <c r="S259">
        <f t="shared" ref="S259:S322" si="39">IFERROR(1 / VALUE(N259), 0)</f>
        <v>1.9232654770654247E-6</v>
      </c>
      <c r="T259">
        <f t="shared" ref="T259:T322" si="40">IFERROR( (O259 - P259) / VALUE(N259), 0)</f>
        <v>1.1543439393346692E-3</v>
      </c>
      <c r="U259">
        <f t="shared" ref="U259:U322" si="41">IFERROR( K259 / VALUE(N259), 0)</f>
        <v>5.4611757898880162E-2</v>
      </c>
      <c r="V259" t="str">
        <f t="shared" ref="V259:V322" si="42">D259 &amp; "-" &amp; F259</f>
        <v>Banking-2003</v>
      </c>
      <c r="W259">
        <f>Regression!B275</f>
        <v>-4.0336455005614957E-3</v>
      </c>
      <c r="X259">
        <f>Regression!B276</f>
        <v>-3.7684044740778602E-3</v>
      </c>
      <c r="Y259">
        <f>Regression!B277</f>
        <v>-2.8433336796794802E-3</v>
      </c>
      <c r="Z259">
        <f t="shared" ref="Z259:Z322" si="43">($W259*$S259) + ($X259*$T259) + ($Y259*$U259)</f>
        <v>-1.5963724317713922E-4</v>
      </c>
      <c r="AA259">
        <f t="shared" ref="AA259:AA322" si="44">$Q259-$Z259</f>
        <v>183.64015963724259</v>
      </c>
      <c r="AB259">
        <f t="shared" ref="AB259:AB322" si="45">IF($G259="Post",1,0)</f>
        <v>0</v>
      </c>
    </row>
    <row r="260" spans="1:28" x14ac:dyDescent="0.25">
      <c r="A260" t="s">
        <v>31</v>
      </c>
      <c r="B260" t="s">
        <v>71</v>
      </c>
      <c r="C260" t="s">
        <v>83</v>
      </c>
      <c r="D260" t="s">
        <v>91</v>
      </c>
      <c r="E260">
        <v>2005</v>
      </c>
      <c r="F260">
        <v>2004</v>
      </c>
      <c r="G260" t="s">
        <v>108</v>
      </c>
      <c r="H260">
        <v>74361.86</v>
      </c>
      <c r="I260">
        <v>727445.25</v>
      </c>
      <c r="J260">
        <v>53066.54</v>
      </c>
      <c r="K260">
        <v>36620.519999999997</v>
      </c>
      <c r="L260">
        <v>11762.32</v>
      </c>
      <c r="M260">
        <v>13127.41</v>
      </c>
      <c r="N260">
        <f>IF(COUNTIFS($A:$A,$A260,$F:$F,$F260-1)=0,"",SUMIFS($I:$I,$A:$A,$A260,$F:$F,$F260-1))</f>
        <v>547662.24</v>
      </c>
      <c r="O260">
        <f>H260 - SUMIFS($H:$H,$A:$A,$A260,$F:$F,$F260-1)</f>
        <v>10371.230000000003</v>
      </c>
      <c r="P260">
        <f>J260 - SUMIFS($J:$J,$A:$A,$A260,$F:$F,$F260-1)</f>
        <v>13404.270000000004</v>
      </c>
      <c r="Q260">
        <f t="shared" si="37"/>
        <v>-1365.0900000000001</v>
      </c>
      <c r="R260">
        <f t="shared" si="38"/>
        <v>-2.4925764463878323E-3</v>
      </c>
      <c r="S260">
        <f t="shared" si="39"/>
        <v>1.8259429388449349E-6</v>
      </c>
      <c r="T260">
        <f t="shared" si="40"/>
        <v>-5.5381579712342425E-3</v>
      </c>
      <c r="U260">
        <f t="shared" si="41"/>
        <v>6.686697991082971E-2</v>
      </c>
      <c r="V260" t="str">
        <f t="shared" si="42"/>
        <v>Banking-2004</v>
      </c>
      <c r="W260">
        <f>Regression!B276</f>
        <v>-3.7684044740778602E-3</v>
      </c>
      <c r="X260">
        <f>Regression!B277</f>
        <v>-2.8433336796794802E-3</v>
      </c>
      <c r="Y260">
        <f>Regression!B278</f>
        <v>0</v>
      </c>
      <c r="Z260">
        <f t="shared" si="43"/>
        <v>1.573995019145555E-5</v>
      </c>
      <c r="AA260">
        <f t="shared" si="44"/>
        <v>-1365.0900157399503</v>
      </c>
      <c r="AB260">
        <f t="shared" si="45"/>
        <v>0</v>
      </c>
    </row>
    <row r="261" spans="1:28" x14ac:dyDescent="0.25">
      <c r="A261" t="s">
        <v>31</v>
      </c>
      <c r="B261" t="s">
        <v>71</v>
      </c>
      <c r="C261" t="s">
        <v>83</v>
      </c>
      <c r="D261" t="s">
        <v>91</v>
      </c>
      <c r="E261">
        <v>2005</v>
      </c>
      <c r="F261">
        <v>2006</v>
      </c>
      <c r="G261" t="s">
        <v>109</v>
      </c>
      <c r="H261">
        <v>82329.88</v>
      </c>
      <c r="I261">
        <v>765067.12</v>
      </c>
      <c r="J261">
        <v>45470.78</v>
      </c>
      <c r="K261">
        <v>41472.6</v>
      </c>
      <c r="L261">
        <v>12600.78</v>
      </c>
      <c r="M261">
        <v>13995</v>
      </c>
      <c r="N261" t="str">
        <f>IF(COUNTIFS($A:$A,$A261,$F:$F,$F261-1)=0,"",SUMIFS($I:$I,$A:$A,$A261,$F:$F,$F261-1))</f>
        <v/>
      </c>
      <c r="O261">
        <f>H261 - SUMIFS($H:$H,$A:$A,$A261,$F:$F,$F261-1)</f>
        <v>82329.88</v>
      </c>
      <c r="P261">
        <f>J261 - SUMIFS($J:$J,$A:$A,$A261,$F:$F,$F261-1)</f>
        <v>45470.78</v>
      </c>
      <c r="Q261">
        <f t="shared" si="37"/>
        <v>-1394.2199999999993</v>
      </c>
      <c r="R261">
        <f t="shared" si="38"/>
        <v>0</v>
      </c>
      <c r="S261">
        <f t="shared" si="39"/>
        <v>0</v>
      </c>
      <c r="T261">
        <f t="shared" si="40"/>
        <v>0</v>
      </c>
      <c r="U261">
        <f t="shared" si="41"/>
        <v>0</v>
      </c>
      <c r="V261" t="str">
        <f t="shared" si="42"/>
        <v>Banking-2006</v>
      </c>
      <c r="W261">
        <f>Regression!B277</f>
        <v>-2.8433336796794802E-3</v>
      </c>
      <c r="X261">
        <f>Regression!B278</f>
        <v>0</v>
      </c>
      <c r="Y261">
        <f>Regression!B279</f>
        <v>-8.4219744809050159E-4</v>
      </c>
      <c r="Z261">
        <f t="shared" si="43"/>
        <v>0</v>
      </c>
      <c r="AA261">
        <f t="shared" si="44"/>
        <v>-1394.2199999999993</v>
      </c>
      <c r="AB261">
        <f t="shared" si="45"/>
        <v>1</v>
      </c>
    </row>
    <row r="262" spans="1:28" x14ac:dyDescent="0.25">
      <c r="A262" t="s">
        <v>31</v>
      </c>
      <c r="B262" t="s">
        <v>71</v>
      </c>
      <c r="C262" t="s">
        <v>83</v>
      </c>
      <c r="D262" t="s">
        <v>91</v>
      </c>
      <c r="E262">
        <v>2005</v>
      </c>
      <c r="F262">
        <v>2007</v>
      </c>
      <c r="G262" t="s">
        <v>109</v>
      </c>
      <c r="H262">
        <v>102121.51</v>
      </c>
      <c r="I262">
        <v>946975.36</v>
      </c>
      <c r="J262">
        <v>65162.94</v>
      </c>
      <c r="K262">
        <v>49373.42</v>
      </c>
      <c r="L262">
        <v>20829.39</v>
      </c>
      <c r="M262">
        <v>27744.29</v>
      </c>
      <c r="N262">
        <f>IF(COUNTIFS($A:$A,$A262,$F:$F,$F262-1)=0,"",SUMIFS($I:$I,$A:$A,$A262,$F:$F,$F262-1))</f>
        <v>765067.12</v>
      </c>
      <c r="O262">
        <f>H262 - SUMIFS($H:$H,$A:$A,$A262,$F:$F,$F262-1)</f>
        <v>19791.62999999999</v>
      </c>
      <c r="P262">
        <f>J262 - SUMIFS($J:$J,$A:$A,$A262,$F:$F,$F262-1)</f>
        <v>19692.160000000003</v>
      </c>
      <c r="Q262">
        <f t="shared" si="37"/>
        <v>-6914.9000000000015</v>
      </c>
      <c r="R262">
        <f t="shared" si="38"/>
        <v>-9.0382919605798782E-3</v>
      </c>
      <c r="S262">
        <f t="shared" si="39"/>
        <v>1.3070748616147561E-6</v>
      </c>
      <c r="T262">
        <f t="shared" si="40"/>
        <v>1.3001473648480228E-4</v>
      </c>
      <c r="U262">
        <f t="shared" si="41"/>
        <v>6.4534756113947225E-2</v>
      </c>
      <c r="V262" t="str">
        <f t="shared" si="42"/>
        <v>Banking-2007</v>
      </c>
      <c r="W262">
        <f>Regression!B278</f>
        <v>0</v>
      </c>
      <c r="X262">
        <f>Regression!B279</f>
        <v>-8.4219744809050159E-4</v>
      </c>
      <c r="Y262">
        <f>Regression!B280</f>
        <v>-1.4503650960699262E-3</v>
      </c>
      <c r="Z262">
        <f t="shared" si="43"/>
        <v>-9.3708455830335979E-5</v>
      </c>
      <c r="AA262">
        <f t="shared" si="44"/>
        <v>-6914.8999062915454</v>
      </c>
      <c r="AB262">
        <f t="shared" si="45"/>
        <v>1</v>
      </c>
    </row>
    <row r="263" spans="1:28" x14ac:dyDescent="0.25">
      <c r="A263" t="s">
        <v>31</v>
      </c>
      <c r="B263" t="s">
        <v>71</v>
      </c>
      <c r="C263" t="s">
        <v>83</v>
      </c>
      <c r="D263" t="s">
        <v>91</v>
      </c>
      <c r="E263">
        <v>2005</v>
      </c>
      <c r="F263">
        <v>2008</v>
      </c>
      <c r="G263" t="s">
        <v>109</v>
      </c>
      <c r="H263">
        <v>110724.63</v>
      </c>
      <c r="I263">
        <v>1029702.08</v>
      </c>
      <c r="J263">
        <v>75005.210000000006</v>
      </c>
      <c r="K263">
        <v>54940.54</v>
      </c>
      <c r="L263">
        <v>18085.12</v>
      </c>
      <c r="M263">
        <v>15229.51</v>
      </c>
      <c r="N263">
        <f>IF(COUNTIFS($A:$A,$A263,$F:$F,$F263-1)=0,"",SUMIFS($I:$I,$A:$A,$A263,$F:$F,$F263-1))</f>
        <v>946975.36</v>
      </c>
      <c r="O263">
        <f>H263 - SUMIFS($H:$H,$A:$A,$A263,$F:$F,$F263-1)</f>
        <v>8603.1200000000099</v>
      </c>
      <c r="P263">
        <f>J263 - SUMIFS($J:$J,$A:$A,$A263,$F:$F,$F263-1)</f>
        <v>9842.2700000000041</v>
      </c>
      <c r="Q263">
        <f t="shared" si="37"/>
        <v>2855.6099999999988</v>
      </c>
      <c r="R263">
        <f t="shared" si="38"/>
        <v>3.0155061267908797E-3</v>
      </c>
      <c r="S263">
        <f t="shared" si="39"/>
        <v>1.0559936849888048E-6</v>
      </c>
      <c r="T263">
        <f t="shared" si="40"/>
        <v>-1.3085345747538713E-3</v>
      </c>
      <c r="U263">
        <f t="shared" si="41"/>
        <v>5.8016863289874827E-2</v>
      </c>
      <c r="V263" t="str">
        <f t="shared" si="42"/>
        <v>Banking-2008</v>
      </c>
      <c r="W263">
        <f>Regression!B279</f>
        <v>-8.4219744809050159E-4</v>
      </c>
      <c r="X263">
        <f>Regression!B280</f>
        <v>-1.4503650960699262E-3</v>
      </c>
      <c r="Y263">
        <f>Regression!B281</f>
        <v>-6.1290328236730622E-4</v>
      </c>
      <c r="Z263">
        <f t="shared" si="43"/>
        <v>-3.3661762423982531E-5</v>
      </c>
      <c r="AA263">
        <f t="shared" si="44"/>
        <v>2855.610033661761</v>
      </c>
      <c r="AB263">
        <f t="shared" si="45"/>
        <v>1</v>
      </c>
    </row>
    <row r="264" spans="1:28" x14ac:dyDescent="0.25">
      <c r="A264" t="s">
        <v>31</v>
      </c>
      <c r="B264" t="s">
        <v>71</v>
      </c>
      <c r="C264" t="s">
        <v>83</v>
      </c>
      <c r="D264" t="s">
        <v>91</v>
      </c>
      <c r="E264">
        <v>2005</v>
      </c>
      <c r="F264">
        <v>2009</v>
      </c>
      <c r="G264" t="s">
        <v>109</v>
      </c>
      <c r="H264">
        <v>122071.64</v>
      </c>
      <c r="I264">
        <v>1123791.25</v>
      </c>
      <c r="J264">
        <v>92633.09</v>
      </c>
      <c r="K264">
        <v>56164.41</v>
      </c>
      <c r="L264">
        <v>24177.02</v>
      </c>
      <c r="M264">
        <v>22537.7</v>
      </c>
      <c r="N264">
        <f>IF(COUNTIFS($A:$A,$A264,$F:$F,$F264-1)=0,"",SUMIFS($I:$I,$A:$A,$A264,$F:$F,$F264-1))</f>
        <v>1029702.08</v>
      </c>
      <c r="O264">
        <f>H264 - SUMIFS($H:$H,$A:$A,$A264,$F:$F,$F264-1)</f>
        <v>11347.009999999995</v>
      </c>
      <c r="P264">
        <f>J264 - SUMIFS($J:$J,$A:$A,$A264,$F:$F,$F264-1)</f>
        <v>17627.87999999999</v>
      </c>
      <c r="Q264">
        <f t="shared" si="37"/>
        <v>1639.3199999999997</v>
      </c>
      <c r="R264">
        <f t="shared" si="38"/>
        <v>1.5920332995734065E-3</v>
      </c>
      <c r="S264">
        <f t="shared" si="39"/>
        <v>9.7115468582912832E-7</v>
      </c>
      <c r="T264">
        <f t="shared" si="40"/>
        <v>-6.099696331583593E-3</v>
      </c>
      <c r="U264">
        <f t="shared" si="41"/>
        <v>5.4544329948328363E-2</v>
      </c>
      <c r="V264" t="str">
        <f t="shared" si="42"/>
        <v>Banking-2009</v>
      </c>
      <c r="W264">
        <f>Regression!B280</f>
        <v>-1.4503650960699262E-3</v>
      </c>
      <c r="X264">
        <f>Regression!B281</f>
        <v>-6.1290328236730622E-4</v>
      </c>
      <c r="Y264">
        <f>Regression!B282</f>
        <v>-1.1589696433891412E-3</v>
      </c>
      <c r="Z264">
        <f t="shared" si="43"/>
        <v>-5.947810725490159E-5</v>
      </c>
      <c r="AA264">
        <f t="shared" si="44"/>
        <v>1639.3200594781069</v>
      </c>
      <c r="AB264">
        <f t="shared" si="45"/>
        <v>1</v>
      </c>
    </row>
    <row r="265" spans="1:28" x14ac:dyDescent="0.25">
      <c r="A265" t="s">
        <v>31</v>
      </c>
      <c r="B265" t="s">
        <v>71</v>
      </c>
      <c r="C265" t="s">
        <v>83</v>
      </c>
      <c r="D265" t="s">
        <v>91</v>
      </c>
      <c r="E265">
        <v>2005</v>
      </c>
      <c r="F265">
        <v>2010</v>
      </c>
      <c r="G265" t="s">
        <v>109</v>
      </c>
      <c r="H265">
        <v>136968.92000000001</v>
      </c>
      <c r="I265">
        <v>1214601.32</v>
      </c>
      <c r="J265">
        <v>88392.35</v>
      </c>
      <c r="K265">
        <v>53355.62</v>
      </c>
      <c r="L265">
        <v>23334.05</v>
      </c>
      <c r="M265">
        <v>30108.639999999999</v>
      </c>
      <c r="N265">
        <f>IF(COUNTIFS($A:$A,$A265,$F:$F,$F265-1)=0,"",SUMIFS($I:$I,$A:$A,$A265,$F:$F,$F265-1))</f>
        <v>1123791.25</v>
      </c>
      <c r="O265">
        <f>H265 - SUMIFS($H:$H,$A:$A,$A265,$F:$F,$F265-1)</f>
        <v>14897.280000000013</v>
      </c>
      <c r="P265">
        <f>J265 - SUMIFS($J:$J,$A:$A,$A265,$F:$F,$F265-1)</f>
        <v>-4240.7399999999907</v>
      </c>
      <c r="Q265">
        <f t="shared" si="37"/>
        <v>-6774.59</v>
      </c>
      <c r="R265">
        <f t="shared" si="38"/>
        <v>-6.0283348887082014E-3</v>
      </c>
      <c r="S265">
        <f t="shared" si="39"/>
        <v>8.8984497788179077E-7</v>
      </c>
      <c r="T265">
        <f t="shared" si="40"/>
        <v>1.7029870983601272E-2</v>
      </c>
      <c r="U265">
        <f t="shared" si="41"/>
        <v>4.7478230498769237E-2</v>
      </c>
      <c r="V265" t="str">
        <f t="shared" si="42"/>
        <v>Banking-2010</v>
      </c>
      <c r="W265">
        <f>Regression!B281</f>
        <v>-6.1290328236730622E-4</v>
      </c>
      <c r="X265">
        <f>Regression!B282</f>
        <v>-1.1589696433891412E-3</v>
      </c>
      <c r="Y265">
        <f>Regression!B283</f>
        <v>-9.7767012736242826E-4</v>
      </c>
      <c r="Z265">
        <f t="shared" si="43"/>
        <v>-6.6155696548409642E-5</v>
      </c>
      <c r="AA265">
        <f t="shared" si="44"/>
        <v>-6774.5899338443032</v>
      </c>
      <c r="AB265">
        <f t="shared" si="45"/>
        <v>1</v>
      </c>
    </row>
    <row r="266" spans="1:28" x14ac:dyDescent="0.25">
      <c r="A266" t="s">
        <v>31</v>
      </c>
      <c r="B266" t="s">
        <v>71</v>
      </c>
      <c r="C266" t="s">
        <v>83</v>
      </c>
      <c r="D266" t="s">
        <v>91</v>
      </c>
      <c r="E266">
        <v>2005</v>
      </c>
      <c r="F266">
        <v>2011</v>
      </c>
      <c r="G266" t="s">
        <v>109</v>
      </c>
      <c r="H266">
        <v>150623.67999999999</v>
      </c>
      <c r="I266">
        <v>1356091.89</v>
      </c>
      <c r="J266">
        <v>91440.49</v>
      </c>
      <c r="K266">
        <v>71595.3</v>
      </c>
      <c r="L266">
        <v>28824.29</v>
      </c>
      <c r="M266">
        <v>30747.93</v>
      </c>
      <c r="N266">
        <f>IF(COUNTIFS($A:$A,$A266,$F:$F,$F266-1)=0,"",SUMIFS($I:$I,$A:$A,$A266,$F:$F,$F266-1))</f>
        <v>1214601.32</v>
      </c>
      <c r="O266">
        <f>H266 - SUMIFS($H:$H,$A:$A,$A266,$F:$F,$F266-1)</f>
        <v>13654.75999999998</v>
      </c>
      <c r="P266">
        <f>J266 - SUMIFS($J:$J,$A:$A,$A266,$F:$F,$F266-1)</f>
        <v>3048.1399999999994</v>
      </c>
      <c r="Q266">
        <f t="shared" si="37"/>
        <v>-1923.6399999999994</v>
      </c>
      <c r="R266">
        <f t="shared" si="38"/>
        <v>-1.5837624810089942E-3</v>
      </c>
      <c r="S266">
        <f t="shared" si="39"/>
        <v>8.2331542336871488E-7</v>
      </c>
      <c r="T266">
        <f t="shared" si="40"/>
        <v>8.732593835811063E-3</v>
      </c>
      <c r="U266">
        <f t="shared" si="41"/>
        <v>5.8945514730710157E-2</v>
      </c>
      <c r="V266" t="str">
        <f t="shared" si="42"/>
        <v>Banking-2011</v>
      </c>
      <c r="W266">
        <f>Regression!B282</f>
        <v>-1.1589696433891412E-3</v>
      </c>
      <c r="X266">
        <f>Regression!B283</f>
        <v>-9.7767012736242826E-4</v>
      </c>
      <c r="Y266">
        <f>Regression!B284</f>
        <v>-1.0027649854084072E-3</v>
      </c>
      <c r="Z266">
        <f t="shared" si="43"/>
        <v>-6.7647048544075997E-5</v>
      </c>
      <c r="AA266">
        <f t="shared" si="44"/>
        <v>-1923.6399323529508</v>
      </c>
      <c r="AB266">
        <f t="shared" si="45"/>
        <v>1</v>
      </c>
    </row>
    <row r="267" spans="1:28" x14ac:dyDescent="0.25">
      <c r="A267" t="s">
        <v>31</v>
      </c>
      <c r="B267" t="s">
        <v>71</v>
      </c>
      <c r="C267" t="s">
        <v>83</v>
      </c>
      <c r="D267" t="s">
        <v>91</v>
      </c>
      <c r="E267">
        <v>2005</v>
      </c>
      <c r="F267">
        <v>2012</v>
      </c>
      <c r="G267" t="s">
        <v>109</v>
      </c>
      <c r="H267">
        <v>137776.99</v>
      </c>
      <c r="I267">
        <v>1210305.1200000001</v>
      </c>
      <c r="J267">
        <v>81828.45</v>
      </c>
      <c r="K267">
        <v>63872.54</v>
      </c>
      <c r="L267">
        <v>23341.58</v>
      </c>
      <c r="M267">
        <v>30700.07</v>
      </c>
      <c r="N267">
        <f>IF(COUNTIFS($A:$A,$A267,$F:$F,$F267-1)=0,"",SUMIFS($I:$I,$A:$A,$A267,$F:$F,$F267-1))</f>
        <v>1356091.89</v>
      </c>
      <c r="O267">
        <f>H267 - SUMIFS($H:$H,$A:$A,$A267,$F:$F,$F267-1)</f>
        <v>-12846.690000000002</v>
      </c>
      <c r="P267">
        <f>J267 - SUMIFS($J:$J,$A:$A,$A267,$F:$F,$F267-1)</f>
        <v>-9612.0400000000081</v>
      </c>
      <c r="Q267">
        <f t="shared" si="37"/>
        <v>-7358.489999999998</v>
      </c>
      <c r="R267">
        <f t="shared" si="38"/>
        <v>-5.4262473319562424E-3</v>
      </c>
      <c r="S267">
        <f t="shared" si="39"/>
        <v>7.3741315568224512E-7</v>
      </c>
      <c r="T267">
        <f t="shared" si="40"/>
        <v>-2.3852734640275701E-3</v>
      </c>
      <c r="U267">
        <f t="shared" si="41"/>
        <v>4.7100451282840433E-2</v>
      </c>
      <c r="V267" t="str">
        <f t="shared" si="42"/>
        <v>Banking-2012</v>
      </c>
      <c r="W267">
        <f>Regression!B283</f>
        <v>-9.7767012736242826E-4</v>
      </c>
      <c r="X267">
        <f>Regression!B284</f>
        <v>-1.0027649854084072E-3</v>
      </c>
      <c r="Y267">
        <f>Regression!B285</f>
        <v>0</v>
      </c>
      <c r="Z267">
        <f t="shared" si="43"/>
        <v>2.3911477635368325E-6</v>
      </c>
      <c r="AA267">
        <f t="shared" si="44"/>
        <v>-7358.4900023911459</v>
      </c>
      <c r="AB267">
        <f t="shared" si="45"/>
        <v>1</v>
      </c>
    </row>
    <row r="268" spans="1:28" x14ac:dyDescent="0.25">
      <c r="A268" t="s">
        <v>32</v>
      </c>
      <c r="B268" t="s">
        <v>75</v>
      </c>
      <c r="C268" t="s">
        <v>82</v>
      </c>
      <c r="D268" t="s">
        <v>97</v>
      </c>
      <c r="E268">
        <v>2011</v>
      </c>
      <c r="F268">
        <v>2004</v>
      </c>
      <c r="G268" t="s">
        <v>108</v>
      </c>
      <c r="H268">
        <v>46105.66</v>
      </c>
      <c r="I268">
        <v>75367.58</v>
      </c>
      <c r="J268">
        <v>6502.85</v>
      </c>
      <c r="K268">
        <v>29354.53</v>
      </c>
      <c r="L268">
        <v>4867.5200000000004</v>
      </c>
      <c r="M268">
        <v>3610.69</v>
      </c>
      <c r="N268" t="str">
        <f>IF(COUNTIFS($A:$A,$A268,$F:$F,$F268-1)=0,"",SUMIFS($I:$I,$A:$A,$A268,$F:$F,$F268-1))</f>
        <v/>
      </c>
      <c r="O268">
        <f>H268 - SUMIFS($H:$H,$A:$A,$A268,$F:$F,$F268-1)</f>
        <v>46105.66</v>
      </c>
      <c r="P268">
        <f>J268 - SUMIFS($J:$J,$A:$A,$A268,$F:$F,$F268-1)</f>
        <v>6502.85</v>
      </c>
      <c r="Q268">
        <f t="shared" si="37"/>
        <v>1256.8300000000004</v>
      </c>
      <c r="R268">
        <f t="shared" si="38"/>
        <v>0</v>
      </c>
      <c r="S268">
        <f t="shared" si="39"/>
        <v>0</v>
      </c>
      <c r="T268">
        <f t="shared" si="40"/>
        <v>0</v>
      </c>
      <c r="U268">
        <f t="shared" si="41"/>
        <v>0</v>
      </c>
      <c r="V268" t="str">
        <f t="shared" si="42"/>
        <v>Electronics-2004</v>
      </c>
      <c r="W268">
        <f>Regression!B284</f>
        <v>-1.0027649854084072E-3</v>
      </c>
      <c r="X268">
        <f>Regression!B285</f>
        <v>0</v>
      </c>
      <c r="Y268">
        <f>Regression!B286</f>
        <v>-1.0623582720568968E-3</v>
      </c>
      <c r="Z268">
        <f t="shared" si="43"/>
        <v>0</v>
      </c>
      <c r="AA268">
        <f t="shared" si="44"/>
        <v>1256.8300000000004</v>
      </c>
      <c r="AB268">
        <f t="shared" si="45"/>
        <v>0</v>
      </c>
    </row>
    <row r="269" spans="1:28" x14ac:dyDescent="0.25">
      <c r="A269" t="s">
        <v>32</v>
      </c>
      <c r="B269" t="s">
        <v>75</v>
      </c>
      <c r="C269" t="s">
        <v>82</v>
      </c>
      <c r="D269" t="s">
        <v>97</v>
      </c>
      <c r="E269">
        <v>2011</v>
      </c>
      <c r="F269">
        <v>2005</v>
      </c>
      <c r="G269" t="s">
        <v>108</v>
      </c>
      <c r="H269">
        <v>45790.36</v>
      </c>
      <c r="I269">
        <v>73014.460000000006</v>
      </c>
      <c r="J269">
        <v>7540.54</v>
      </c>
      <c r="K269">
        <v>32088.55</v>
      </c>
      <c r="L269">
        <v>4081.16</v>
      </c>
      <c r="M269">
        <v>2474.87</v>
      </c>
      <c r="N269">
        <f>IF(COUNTIFS($A:$A,$A269,$F:$F,$F269-1)=0,"",SUMIFS($I:$I,$A:$A,$A269,$F:$F,$F269-1))</f>
        <v>75367.58</v>
      </c>
      <c r="O269">
        <f>H269 - SUMIFS($H:$H,$A:$A,$A269,$F:$F,$F269-1)</f>
        <v>-315.30000000000291</v>
      </c>
      <c r="P269">
        <f>J269 - SUMIFS($J:$J,$A:$A,$A269,$F:$F,$F269-1)</f>
        <v>1037.6899999999996</v>
      </c>
      <c r="Q269">
        <f t="shared" si="37"/>
        <v>1606.29</v>
      </c>
      <c r="R269">
        <f t="shared" si="38"/>
        <v>2.1312744816803193E-2</v>
      </c>
      <c r="S269">
        <f t="shared" si="39"/>
        <v>1.3268304488481652E-5</v>
      </c>
      <c r="T269">
        <f t="shared" si="40"/>
        <v>-1.7951883289870824E-2</v>
      </c>
      <c r="U269">
        <f t="shared" si="41"/>
        <v>0.42576065199386792</v>
      </c>
      <c r="V269" t="str">
        <f t="shared" si="42"/>
        <v>Electronics-2005</v>
      </c>
      <c r="W269">
        <f>Regression!B285</f>
        <v>0</v>
      </c>
      <c r="X269">
        <f>Regression!B286</f>
        <v>-1.0623582720568968E-3</v>
      </c>
      <c r="Y269">
        <f>Regression!B287</f>
        <v>-9.1450875785091524E-4</v>
      </c>
      <c r="Z269">
        <f t="shared" si="43"/>
        <v>-3.7029051328471368E-4</v>
      </c>
      <c r="AA269">
        <f t="shared" si="44"/>
        <v>1606.2903702905132</v>
      </c>
      <c r="AB269">
        <f t="shared" si="45"/>
        <v>0</v>
      </c>
    </row>
    <row r="270" spans="1:28" x14ac:dyDescent="0.25">
      <c r="A270" t="s">
        <v>32</v>
      </c>
      <c r="B270" t="s">
        <v>75</v>
      </c>
      <c r="C270" t="s">
        <v>82</v>
      </c>
      <c r="D270" t="s">
        <v>97</v>
      </c>
      <c r="E270">
        <v>2011</v>
      </c>
      <c r="F270">
        <v>2006</v>
      </c>
      <c r="G270" t="s">
        <v>108</v>
      </c>
      <c r="H270">
        <v>48283.15</v>
      </c>
      <c r="I270">
        <v>79036.3</v>
      </c>
      <c r="J270">
        <v>8002.46</v>
      </c>
      <c r="K270">
        <v>25958.48</v>
      </c>
      <c r="L270">
        <v>4613.2299999999996</v>
      </c>
      <c r="M270">
        <v>5475.17</v>
      </c>
      <c r="N270">
        <f>IF(COUNTIFS($A:$A,$A270,$F:$F,$F270-1)=0,"",SUMIFS($I:$I,$A:$A,$A270,$F:$F,$F270-1))</f>
        <v>73014.460000000006</v>
      </c>
      <c r="O270">
        <f>H270 - SUMIFS($H:$H,$A:$A,$A270,$F:$F,$F270-1)</f>
        <v>2492.7900000000009</v>
      </c>
      <c r="P270">
        <f>J270 - SUMIFS($J:$J,$A:$A,$A270,$F:$F,$F270-1)</f>
        <v>461.92000000000007</v>
      </c>
      <c r="Q270">
        <f t="shared" si="37"/>
        <v>-861.94000000000051</v>
      </c>
      <c r="R270">
        <f t="shared" si="38"/>
        <v>-1.1805058888335275E-2</v>
      </c>
      <c r="S270">
        <f t="shared" si="39"/>
        <v>1.3695917219684976E-5</v>
      </c>
      <c r="T270">
        <f t="shared" si="40"/>
        <v>2.7814627403941639E-2</v>
      </c>
      <c r="U270">
        <f t="shared" si="41"/>
        <v>0.35552519322884807</v>
      </c>
      <c r="V270" t="str">
        <f t="shared" si="42"/>
        <v>Electronics-2006</v>
      </c>
      <c r="W270">
        <f>Regression!B286</f>
        <v>-1.0623582720568968E-3</v>
      </c>
      <c r="X270">
        <f>Regression!B287</f>
        <v>-9.1450875785091524E-4</v>
      </c>
      <c r="Y270">
        <f>Regression!B288</f>
        <v>-7.4706230821018117E-4</v>
      </c>
      <c r="Z270">
        <f t="shared" si="43"/>
        <v>-2.9105074180863031E-4</v>
      </c>
      <c r="AA270">
        <f t="shared" si="44"/>
        <v>-861.93970894925872</v>
      </c>
      <c r="AB270">
        <f t="shared" si="45"/>
        <v>0</v>
      </c>
    </row>
    <row r="271" spans="1:28" x14ac:dyDescent="0.25">
      <c r="A271" t="s">
        <v>32</v>
      </c>
      <c r="B271" t="s">
        <v>75</v>
      </c>
      <c r="C271" t="s">
        <v>82</v>
      </c>
      <c r="D271" t="s">
        <v>97</v>
      </c>
      <c r="E271">
        <v>2011</v>
      </c>
      <c r="F271">
        <v>2007</v>
      </c>
      <c r="G271" t="s">
        <v>108</v>
      </c>
      <c r="H271">
        <v>54798.26</v>
      </c>
      <c r="I271">
        <v>87559.59</v>
      </c>
      <c r="J271">
        <v>9356.85</v>
      </c>
      <c r="K271">
        <v>31809.15</v>
      </c>
      <c r="L271">
        <v>4700.72</v>
      </c>
      <c r="M271">
        <v>5333.91</v>
      </c>
      <c r="N271">
        <f>IF(COUNTIFS($A:$A,$A271,$F:$F,$F271-1)=0,"",SUMIFS($I:$I,$A:$A,$A271,$F:$F,$F271-1))</f>
        <v>79036.3</v>
      </c>
      <c r="O271">
        <f>H271 - SUMIFS($H:$H,$A:$A,$A271,$F:$F,$F271-1)</f>
        <v>6515.1100000000006</v>
      </c>
      <c r="P271">
        <f>J271 - SUMIFS($J:$J,$A:$A,$A271,$F:$F,$F271-1)</f>
        <v>1354.3900000000003</v>
      </c>
      <c r="Q271">
        <f t="shared" si="37"/>
        <v>-633.1899999999996</v>
      </c>
      <c r="R271">
        <f t="shared" si="38"/>
        <v>-8.01138211176383E-3</v>
      </c>
      <c r="S271">
        <f t="shared" si="39"/>
        <v>1.2652414143880722E-5</v>
      </c>
      <c r="T271">
        <f t="shared" si="40"/>
        <v>6.5295566720608128E-2</v>
      </c>
      <c r="U271">
        <f t="shared" si="41"/>
        <v>0.40246253936482351</v>
      </c>
      <c r="V271" t="str">
        <f t="shared" si="42"/>
        <v>Electronics-2007</v>
      </c>
      <c r="W271">
        <f>Regression!B287</f>
        <v>-9.1450875785091524E-4</v>
      </c>
      <c r="X271">
        <f>Regression!B288</f>
        <v>-7.4706230821018117E-4</v>
      </c>
      <c r="Y271">
        <f>Regression!B289</f>
        <v>-1.1636799432967367E-3</v>
      </c>
      <c r="Z271">
        <f t="shared" si="43"/>
        <v>-5.1712901252085042E-4</v>
      </c>
      <c r="AA271">
        <f t="shared" si="44"/>
        <v>-633.18948287098704</v>
      </c>
      <c r="AB271">
        <f t="shared" si="45"/>
        <v>0</v>
      </c>
    </row>
    <row r="272" spans="1:28" x14ac:dyDescent="0.25">
      <c r="A272" t="s">
        <v>32</v>
      </c>
      <c r="B272" t="s">
        <v>75</v>
      </c>
      <c r="C272" t="s">
        <v>82</v>
      </c>
      <c r="D272" t="s">
        <v>97</v>
      </c>
      <c r="E272">
        <v>2011</v>
      </c>
      <c r="F272">
        <v>2008</v>
      </c>
      <c r="G272" t="s">
        <v>108</v>
      </c>
      <c r="H272">
        <v>61492.49</v>
      </c>
      <c r="I272">
        <v>100843.19</v>
      </c>
      <c r="J272">
        <v>10919.44</v>
      </c>
      <c r="K272">
        <v>38057.22</v>
      </c>
      <c r="L272">
        <v>5755.7</v>
      </c>
      <c r="M272">
        <v>6140.97</v>
      </c>
      <c r="N272">
        <f>IF(COUNTIFS($A:$A,$A272,$F:$F,$F272-1)=0,"",SUMIFS($I:$I,$A:$A,$A272,$F:$F,$F272-1))</f>
        <v>87559.59</v>
      </c>
      <c r="O272">
        <f>H272 - SUMIFS($H:$H,$A:$A,$A272,$F:$F,$F272-1)</f>
        <v>6694.2299999999959</v>
      </c>
      <c r="P272">
        <f>J272 - SUMIFS($J:$J,$A:$A,$A272,$F:$F,$F272-1)</f>
        <v>1562.5900000000001</v>
      </c>
      <c r="Q272">
        <f t="shared" si="37"/>
        <v>-385.27000000000044</v>
      </c>
      <c r="R272">
        <f t="shared" si="38"/>
        <v>-4.4000891278728055E-3</v>
      </c>
      <c r="S272">
        <f t="shared" si="39"/>
        <v>1.1420793541861035E-5</v>
      </c>
      <c r="T272">
        <f t="shared" si="40"/>
        <v>5.8607400971155715E-2</v>
      </c>
      <c r="U272">
        <f t="shared" si="41"/>
        <v>0.43464365239718461</v>
      </c>
      <c r="V272" t="str">
        <f t="shared" si="42"/>
        <v>Electronics-2008</v>
      </c>
      <c r="W272">
        <f>Regression!B288</f>
        <v>-7.4706230821018117E-4</v>
      </c>
      <c r="X272">
        <f>Regression!B289</f>
        <v>-1.1636799432967367E-3</v>
      </c>
      <c r="Y272">
        <f>Regression!B290</f>
        <v>-1.1423093128422003E-3</v>
      </c>
      <c r="Z272">
        <f t="shared" si="43"/>
        <v>-5.6470628098432066E-4</v>
      </c>
      <c r="AA272">
        <f t="shared" si="44"/>
        <v>-385.26943529371943</v>
      </c>
      <c r="AB272">
        <f t="shared" si="45"/>
        <v>0</v>
      </c>
    </row>
    <row r="273" spans="1:28" x14ac:dyDescent="0.25">
      <c r="A273" t="s">
        <v>32</v>
      </c>
      <c r="B273" t="s">
        <v>75</v>
      </c>
      <c r="C273" t="s">
        <v>82</v>
      </c>
      <c r="D273" t="s">
        <v>97</v>
      </c>
      <c r="E273">
        <v>2011</v>
      </c>
      <c r="F273">
        <v>2009</v>
      </c>
      <c r="G273" t="s">
        <v>108</v>
      </c>
      <c r="H273">
        <v>64850.07</v>
      </c>
      <c r="I273">
        <v>102637.16</v>
      </c>
      <c r="J273">
        <v>10937.28</v>
      </c>
      <c r="K273">
        <v>33877.5</v>
      </c>
      <c r="L273">
        <v>6837.91</v>
      </c>
      <c r="M273">
        <v>8629.4</v>
      </c>
      <c r="N273">
        <f>IF(COUNTIFS($A:$A,$A273,$F:$F,$F273-1)=0,"",SUMIFS($I:$I,$A:$A,$A273,$F:$F,$F273-1))</f>
        <v>100843.19</v>
      </c>
      <c r="O273">
        <f>H273 - SUMIFS($H:$H,$A:$A,$A273,$F:$F,$F273-1)</f>
        <v>3357.5800000000017</v>
      </c>
      <c r="P273">
        <f>J273 - SUMIFS($J:$J,$A:$A,$A273,$F:$F,$F273-1)</f>
        <v>17.840000000000146</v>
      </c>
      <c r="Q273">
        <f t="shared" si="37"/>
        <v>-1791.4899999999998</v>
      </c>
      <c r="R273">
        <f t="shared" si="38"/>
        <v>-1.7765106399351308E-2</v>
      </c>
      <c r="S273">
        <f t="shared" si="39"/>
        <v>9.9163860246785138E-6</v>
      </c>
      <c r="T273">
        <f t="shared" si="40"/>
        <v>3.3118151062059835E-2</v>
      </c>
      <c r="U273">
        <f t="shared" si="41"/>
        <v>0.33594236755104634</v>
      </c>
      <c r="V273" t="str">
        <f t="shared" si="42"/>
        <v>Electronics-2009</v>
      </c>
      <c r="W273">
        <f>Regression!B289</f>
        <v>-1.1636799432967367E-3</v>
      </c>
      <c r="X273">
        <f>Regression!B290</f>
        <v>-1.1423093128422003E-3</v>
      </c>
      <c r="Y273">
        <f>Regression!B291</f>
        <v>-7.0416858093804986E-4</v>
      </c>
      <c r="Z273">
        <f t="shared" si="43"/>
        <v>-2.7440277211722175E-4</v>
      </c>
      <c r="AA273">
        <f t="shared" si="44"/>
        <v>-1791.4897255972276</v>
      </c>
      <c r="AB273">
        <f t="shared" si="45"/>
        <v>0</v>
      </c>
    </row>
    <row r="274" spans="1:28" x14ac:dyDescent="0.25">
      <c r="A274" t="s">
        <v>32</v>
      </c>
      <c r="B274" t="s">
        <v>75</v>
      </c>
      <c r="C274" t="s">
        <v>82</v>
      </c>
      <c r="D274" t="s">
        <v>97</v>
      </c>
      <c r="E274">
        <v>2011</v>
      </c>
      <c r="F274">
        <v>2010</v>
      </c>
      <c r="G274" t="s">
        <v>108</v>
      </c>
      <c r="H274">
        <v>61128.99</v>
      </c>
      <c r="I274">
        <v>104554.23</v>
      </c>
      <c r="J274">
        <v>10491.33</v>
      </c>
      <c r="K274">
        <v>40855.46</v>
      </c>
      <c r="L274">
        <v>4619.1899999999996</v>
      </c>
      <c r="M274">
        <v>6378.11</v>
      </c>
      <c r="N274">
        <f>IF(COUNTIFS($A:$A,$A274,$F:$F,$F274-1)=0,"",SUMIFS($I:$I,$A:$A,$A274,$F:$F,$F274-1))</f>
        <v>102637.16</v>
      </c>
      <c r="O274">
        <f>H274 - SUMIFS($H:$H,$A:$A,$A274,$F:$F,$F274-1)</f>
        <v>-3721.0800000000017</v>
      </c>
      <c r="P274">
        <f>J274 - SUMIFS($J:$J,$A:$A,$A274,$F:$F,$F274-1)</f>
        <v>-445.95000000000073</v>
      </c>
      <c r="Q274">
        <f t="shared" si="37"/>
        <v>-1758.92</v>
      </c>
      <c r="R274">
        <f t="shared" si="38"/>
        <v>-1.7137262956223653E-2</v>
      </c>
      <c r="S274">
        <f t="shared" si="39"/>
        <v>9.7430599209876813E-6</v>
      </c>
      <c r="T274">
        <f t="shared" si="40"/>
        <v>-3.1909787839024394E-2</v>
      </c>
      <c r="U274">
        <f t="shared" si="41"/>
        <v>0.39805719487951535</v>
      </c>
      <c r="V274" t="str">
        <f t="shared" si="42"/>
        <v>Electronics-2010</v>
      </c>
      <c r="W274">
        <f>Regression!B290</f>
        <v>-1.1423093128422003E-3</v>
      </c>
      <c r="X274">
        <f>Regression!B291</f>
        <v>-7.0416858093804986E-4</v>
      </c>
      <c r="Y274">
        <f>Regression!B292</f>
        <v>0</v>
      </c>
      <c r="Z274">
        <f t="shared" si="43"/>
        <v>2.2458740432556726E-5</v>
      </c>
      <c r="AA274">
        <f t="shared" si="44"/>
        <v>-1758.9200224587405</v>
      </c>
      <c r="AB274">
        <f t="shared" si="45"/>
        <v>0</v>
      </c>
    </row>
    <row r="275" spans="1:28" x14ac:dyDescent="0.25">
      <c r="A275" t="s">
        <v>32</v>
      </c>
      <c r="B275" t="s">
        <v>75</v>
      </c>
      <c r="C275" t="s">
        <v>82</v>
      </c>
      <c r="D275" t="s">
        <v>97</v>
      </c>
      <c r="E275">
        <v>2011</v>
      </c>
      <c r="F275">
        <v>2012</v>
      </c>
      <c r="G275" t="s">
        <v>109</v>
      </c>
      <c r="H275">
        <v>67341.399999999994</v>
      </c>
      <c r="I275">
        <v>104086.18</v>
      </c>
      <c r="J275">
        <v>11664.42</v>
      </c>
      <c r="K275">
        <v>40469.99</v>
      </c>
      <c r="L275">
        <v>4969.92</v>
      </c>
      <c r="M275">
        <v>5630.97</v>
      </c>
      <c r="N275" t="str">
        <f>IF(COUNTIFS($A:$A,$A275,$F:$F,$F275-1)=0,"",SUMIFS($I:$I,$A:$A,$A275,$F:$F,$F275-1))</f>
        <v/>
      </c>
      <c r="O275">
        <f>H275 - SUMIFS($H:$H,$A:$A,$A275,$F:$F,$F275-1)</f>
        <v>67341.399999999994</v>
      </c>
      <c r="P275">
        <f>J275 - SUMIFS($J:$J,$A:$A,$A275,$F:$F,$F275-1)</f>
        <v>11664.42</v>
      </c>
      <c r="Q275">
        <f t="shared" si="37"/>
        <v>-661.05000000000018</v>
      </c>
      <c r="R275">
        <f t="shared" si="38"/>
        <v>0</v>
      </c>
      <c r="S275">
        <f t="shared" si="39"/>
        <v>0</v>
      </c>
      <c r="T275">
        <f t="shared" si="40"/>
        <v>0</v>
      </c>
      <c r="U275">
        <f t="shared" si="41"/>
        <v>0</v>
      </c>
      <c r="V275" t="str">
        <f t="shared" si="42"/>
        <v>Electronics-2012</v>
      </c>
      <c r="W275">
        <f>Regression!B291</f>
        <v>-7.0416858093804986E-4</v>
      </c>
      <c r="X275">
        <f>Regression!B292</f>
        <v>0</v>
      </c>
      <c r="Y275">
        <f>Regression!B293</f>
        <v>-6.890528518121543E-3</v>
      </c>
      <c r="Z275">
        <f t="shared" si="43"/>
        <v>0</v>
      </c>
      <c r="AA275">
        <f t="shared" si="44"/>
        <v>-661.05000000000018</v>
      </c>
      <c r="AB275">
        <f t="shared" si="45"/>
        <v>1</v>
      </c>
    </row>
    <row r="276" spans="1:28" x14ac:dyDescent="0.25">
      <c r="A276" t="s">
        <v>32</v>
      </c>
      <c r="B276" t="s">
        <v>75</v>
      </c>
      <c r="C276" t="s">
        <v>82</v>
      </c>
      <c r="D276" t="s">
        <v>97</v>
      </c>
      <c r="E276">
        <v>2011</v>
      </c>
      <c r="F276">
        <v>2013</v>
      </c>
      <c r="G276" t="s">
        <v>109</v>
      </c>
      <c r="H276">
        <v>73318.17</v>
      </c>
      <c r="I276">
        <v>108063.05</v>
      </c>
      <c r="J276">
        <v>13663.86</v>
      </c>
      <c r="K276">
        <v>42340.21</v>
      </c>
      <c r="L276">
        <v>7955.06</v>
      </c>
      <c r="M276">
        <v>13108.84</v>
      </c>
      <c r="N276">
        <f>IF(COUNTIFS($A:$A,$A276,$F:$F,$F276-1)=0,"",SUMIFS($I:$I,$A:$A,$A276,$F:$F,$F276-1))</f>
        <v>104086.18</v>
      </c>
      <c r="O276">
        <f>H276 - SUMIFS($H:$H,$A:$A,$A276,$F:$F,$F276-1)</f>
        <v>5976.7700000000041</v>
      </c>
      <c r="P276">
        <f>J276 - SUMIFS($J:$J,$A:$A,$A276,$F:$F,$F276-1)</f>
        <v>1999.4400000000005</v>
      </c>
      <c r="Q276">
        <f t="shared" si="37"/>
        <v>-5153.78</v>
      </c>
      <c r="R276">
        <f t="shared" si="38"/>
        <v>-4.9514546503676087E-2</v>
      </c>
      <c r="S276">
        <f t="shared" si="39"/>
        <v>9.6074233870433147E-6</v>
      </c>
      <c r="T276">
        <f t="shared" si="40"/>
        <v>3.821189325998902E-2</v>
      </c>
      <c r="U276">
        <f t="shared" si="41"/>
        <v>0.40678032376632517</v>
      </c>
      <c r="V276" t="str">
        <f t="shared" si="42"/>
        <v>Electronics-2013</v>
      </c>
      <c r="W276">
        <f>Regression!B292</f>
        <v>0</v>
      </c>
      <c r="X276">
        <f>Regression!B293</f>
        <v>-6.890528518121543E-3</v>
      </c>
      <c r="Y276">
        <f>Regression!B294</f>
        <v>-6.907316061588108E-3</v>
      </c>
      <c r="Z276">
        <f t="shared" si="43"/>
        <v>-3.0730604041285191E-3</v>
      </c>
      <c r="AA276">
        <f t="shared" si="44"/>
        <v>-5153.7769269395958</v>
      </c>
      <c r="AB276">
        <f t="shared" si="45"/>
        <v>1</v>
      </c>
    </row>
    <row r="277" spans="1:28" x14ac:dyDescent="0.25">
      <c r="A277" t="s">
        <v>32</v>
      </c>
      <c r="B277" t="s">
        <v>75</v>
      </c>
      <c r="C277" t="s">
        <v>82</v>
      </c>
      <c r="D277" t="s">
        <v>97</v>
      </c>
      <c r="E277">
        <v>2011</v>
      </c>
      <c r="F277">
        <v>2014</v>
      </c>
      <c r="G277" t="s">
        <v>109</v>
      </c>
      <c r="H277">
        <v>74943.179999999993</v>
      </c>
      <c r="I277">
        <v>122013.14</v>
      </c>
      <c r="J277">
        <v>15683.72</v>
      </c>
      <c r="K277">
        <v>46842.82</v>
      </c>
      <c r="L277">
        <v>6442.79</v>
      </c>
      <c r="M277">
        <v>7605.08</v>
      </c>
      <c r="N277">
        <f>IF(COUNTIFS($A:$A,$A277,$F:$F,$F277-1)=0,"",SUMIFS($I:$I,$A:$A,$A277,$F:$F,$F277-1))</f>
        <v>108063.05</v>
      </c>
      <c r="O277">
        <f>H277 - SUMIFS($H:$H,$A:$A,$A277,$F:$F,$F277-1)</f>
        <v>1625.0099999999948</v>
      </c>
      <c r="P277">
        <f>J277 - SUMIFS($J:$J,$A:$A,$A277,$F:$F,$F277-1)</f>
        <v>2019.8599999999988</v>
      </c>
      <c r="Q277">
        <f t="shared" si="37"/>
        <v>-1162.29</v>
      </c>
      <c r="R277">
        <f t="shared" si="38"/>
        <v>-1.0755665326862418E-2</v>
      </c>
      <c r="S277">
        <f t="shared" si="39"/>
        <v>9.2538568918793244E-6</v>
      </c>
      <c r="T277">
        <f t="shared" si="40"/>
        <v>-3.6538853937585882E-3</v>
      </c>
      <c r="U277">
        <f t="shared" si="41"/>
        <v>0.43347675269206265</v>
      </c>
      <c r="V277" t="str">
        <f t="shared" si="42"/>
        <v>Electronics-2014</v>
      </c>
      <c r="W277">
        <f>Regression!B293</f>
        <v>-6.890528518121543E-3</v>
      </c>
      <c r="X277">
        <f>Regression!B294</f>
        <v>-6.907316061588108E-3</v>
      </c>
      <c r="Y277">
        <f>Regression!B295</f>
        <v>-8.4004658087604711E-3</v>
      </c>
      <c r="Z277">
        <f t="shared" si="43"/>
        <v>-3.6162318625794962E-3</v>
      </c>
      <c r="AA277">
        <f t="shared" si="44"/>
        <v>-1162.2863837681373</v>
      </c>
      <c r="AB277">
        <f t="shared" si="45"/>
        <v>1</v>
      </c>
    </row>
    <row r="278" spans="1:28" x14ac:dyDescent="0.25">
      <c r="A278" t="s">
        <v>32</v>
      </c>
      <c r="B278" t="s">
        <v>75</v>
      </c>
      <c r="C278" t="s">
        <v>82</v>
      </c>
      <c r="D278" t="s">
        <v>97</v>
      </c>
      <c r="E278">
        <v>2011</v>
      </c>
      <c r="F278">
        <v>2015</v>
      </c>
      <c r="G278" t="s">
        <v>109</v>
      </c>
      <c r="H278">
        <v>82379.38</v>
      </c>
      <c r="I278">
        <v>139482.23000000001</v>
      </c>
      <c r="J278">
        <v>15914.07</v>
      </c>
      <c r="K278">
        <v>54840.43</v>
      </c>
      <c r="L278">
        <v>8142.22</v>
      </c>
      <c r="M278">
        <v>14379.36</v>
      </c>
      <c r="N278">
        <f>IF(COUNTIFS($A:$A,$A278,$F:$F,$F278-1)=0,"",SUMIFS($I:$I,$A:$A,$A278,$F:$F,$F278-1))</f>
        <v>122013.14</v>
      </c>
      <c r="O278">
        <f>H278 - SUMIFS($H:$H,$A:$A,$A278,$F:$F,$F278-1)</f>
        <v>7436.2000000000116</v>
      </c>
      <c r="P278">
        <f>J278 - SUMIFS($J:$J,$A:$A,$A278,$F:$F,$F278-1)</f>
        <v>230.35000000000036</v>
      </c>
      <c r="Q278">
        <f t="shared" si="37"/>
        <v>-6237.14</v>
      </c>
      <c r="R278">
        <f t="shared" si="38"/>
        <v>-5.1118592636825839E-2</v>
      </c>
      <c r="S278">
        <f t="shared" si="39"/>
        <v>8.1958385793530101E-6</v>
      </c>
      <c r="T278">
        <f t="shared" si="40"/>
        <v>5.9057983427030981E-2</v>
      </c>
      <c r="U278">
        <f t="shared" si="41"/>
        <v>0.4494633119023082</v>
      </c>
      <c r="V278" t="str">
        <f t="shared" si="42"/>
        <v>Electronics-2015</v>
      </c>
      <c r="W278">
        <f>Regression!B294</f>
        <v>-6.907316061588108E-3</v>
      </c>
      <c r="X278">
        <f>Regression!B295</f>
        <v>-8.4004658087604711E-3</v>
      </c>
      <c r="Y278">
        <f>Regression!B296</f>
        <v>-8.6496248424414359E-3</v>
      </c>
      <c r="Z278">
        <f t="shared" si="43"/>
        <v>-4.3838602101567824E-3</v>
      </c>
      <c r="AA278">
        <f t="shared" si="44"/>
        <v>-6237.1356161397898</v>
      </c>
      <c r="AB278">
        <f t="shared" si="45"/>
        <v>1</v>
      </c>
    </row>
    <row r="279" spans="1:28" x14ac:dyDescent="0.25">
      <c r="A279" t="s">
        <v>32</v>
      </c>
      <c r="B279" t="s">
        <v>75</v>
      </c>
      <c r="C279" t="s">
        <v>82</v>
      </c>
      <c r="D279" t="s">
        <v>97</v>
      </c>
      <c r="E279">
        <v>2011</v>
      </c>
      <c r="F279">
        <v>2016</v>
      </c>
      <c r="G279" t="s">
        <v>109</v>
      </c>
      <c r="H279">
        <v>73652.36</v>
      </c>
      <c r="I279">
        <v>107446.44</v>
      </c>
      <c r="J279">
        <v>12958.26</v>
      </c>
      <c r="K279">
        <v>42684.23</v>
      </c>
      <c r="L279">
        <v>8127.76</v>
      </c>
      <c r="M279">
        <v>11268.12</v>
      </c>
      <c r="N279">
        <f>IF(COUNTIFS($A:$A,$A279,$F:$F,$F279-1)=0,"",SUMIFS($I:$I,$A:$A,$A279,$F:$F,$F279-1))</f>
        <v>139482.23000000001</v>
      </c>
      <c r="O279">
        <f>H279 - SUMIFS($H:$H,$A:$A,$A279,$F:$F,$F279-1)</f>
        <v>-8727.0200000000041</v>
      </c>
      <c r="P279">
        <f>J279 - SUMIFS($J:$J,$A:$A,$A279,$F:$F,$F279-1)</f>
        <v>-2955.8099999999995</v>
      </c>
      <c r="Q279">
        <f t="shared" si="37"/>
        <v>-3140.3600000000006</v>
      </c>
      <c r="R279">
        <f t="shared" si="38"/>
        <v>-2.2514409183162616E-2</v>
      </c>
      <c r="S279">
        <f t="shared" si="39"/>
        <v>7.1693720411553493E-6</v>
      </c>
      <c r="T279">
        <f t="shared" si="40"/>
        <v>-4.13759516176362E-2</v>
      </c>
      <c r="U279">
        <f t="shared" si="41"/>
        <v>0.30601912516024443</v>
      </c>
      <c r="V279" t="str">
        <f t="shared" si="42"/>
        <v>Electronics-2016</v>
      </c>
      <c r="W279">
        <f>Regression!B295</f>
        <v>-8.4004658087604711E-3</v>
      </c>
      <c r="X279">
        <f>Regression!B296</f>
        <v>-8.6496248424414359E-3</v>
      </c>
      <c r="Y279">
        <f>Regression!B297</f>
        <v>-6.4801584724852191E-3</v>
      </c>
      <c r="Z279">
        <f t="shared" si="43"/>
        <v>-1.6252261937228136E-3</v>
      </c>
      <c r="AA279">
        <f t="shared" si="44"/>
        <v>-3140.3583747738066</v>
      </c>
      <c r="AB279">
        <f t="shared" si="45"/>
        <v>1</v>
      </c>
    </row>
    <row r="280" spans="1:28" x14ac:dyDescent="0.25">
      <c r="A280" t="s">
        <v>32</v>
      </c>
      <c r="B280" t="s">
        <v>75</v>
      </c>
      <c r="C280" t="s">
        <v>82</v>
      </c>
      <c r="D280" t="s">
        <v>97</v>
      </c>
      <c r="E280">
        <v>2011</v>
      </c>
      <c r="F280">
        <v>2017</v>
      </c>
      <c r="G280" t="s">
        <v>109</v>
      </c>
      <c r="H280">
        <v>72326.289999999994</v>
      </c>
      <c r="I280">
        <v>112977.44</v>
      </c>
      <c r="J280">
        <v>13114.33</v>
      </c>
      <c r="K280">
        <v>43974.879999999997</v>
      </c>
      <c r="L280">
        <v>7761.47</v>
      </c>
      <c r="M280">
        <v>10344.17</v>
      </c>
      <c r="N280">
        <f>IF(COUNTIFS($A:$A,$A280,$F:$F,$F280-1)=0,"",SUMIFS($I:$I,$A:$A,$A280,$F:$F,$F280-1))</f>
        <v>107446.44</v>
      </c>
      <c r="O280">
        <f>H280 - SUMIFS($H:$H,$A:$A,$A280,$F:$F,$F280-1)</f>
        <v>-1326.070000000007</v>
      </c>
      <c r="P280">
        <f>J280 - SUMIFS($J:$J,$A:$A,$A280,$F:$F,$F280-1)</f>
        <v>156.06999999999971</v>
      </c>
      <c r="Q280">
        <f t="shared" si="37"/>
        <v>-2582.6999999999998</v>
      </c>
      <c r="R280">
        <f t="shared" si="38"/>
        <v>-2.4037092341077097E-2</v>
      </c>
      <c r="S280">
        <f t="shared" si="39"/>
        <v>9.3069626131866257E-6</v>
      </c>
      <c r="T280">
        <f t="shared" si="40"/>
        <v>-1.3794221567508487E-2</v>
      </c>
      <c r="U280">
        <f t="shared" si="41"/>
        <v>0.40927256407936824</v>
      </c>
      <c r="V280" t="str">
        <f t="shared" si="42"/>
        <v>Electronics-2017</v>
      </c>
      <c r="W280">
        <f>Regression!B296</f>
        <v>-8.6496248424414359E-3</v>
      </c>
      <c r="X280">
        <f>Regression!B297</f>
        <v>-6.4801584724852191E-3</v>
      </c>
      <c r="Y280">
        <f>Regression!B298</f>
        <v>-5.9180593112436791E-3</v>
      </c>
      <c r="Z280">
        <f t="shared" si="43"/>
        <v>-2.3327910686594786E-3</v>
      </c>
      <c r="AA280">
        <f t="shared" si="44"/>
        <v>-2582.6976672089313</v>
      </c>
      <c r="AB280">
        <f t="shared" si="45"/>
        <v>1</v>
      </c>
    </row>
    <row r="281" spans="1:28" x14ac:dyDescent="0.25">
      <c r="A281" t="s">
        <v>32</v>
      </c>
      <c r="B281" t="s">
        <v>75</v>
      </c>
      <c r="C281" t="s">
        <v>82</v>
      </c>
      <c r="D281" t="s">
        <v>97</v>
      </c>
      <c r="E281">
        <v>2011</v>
      </c>
      <c r="F281">
        <v>2018</v>
      </c>
      <c r="G281" t="s">
        <v>109</v>
      </c>
      <c r="H281">
        <v>69639.48</v>
      </c>
      <c r="I281">
        <v>105692.8</v>
      </c>
      <c r="J281">
        <v>9717.0300000000007</v>
      </c>
      <c r="K281">
        <v>46543.11</v>
      </c>
      <c r="L281">
        <v>5959.36</v>
      </c>
      <c r="M281">
        <v>9479.2000000000007</v>
      </c>
      <c r="N281">
        <f>IF(COUNTIFS($A:$A,$A281,$F:$F,$F281-1)=0,"",SUMIFS($I:$I,$A:$A,$A281,$F:$F,$F281-1))</f>
        <v>112977.44</v>
      </c>
      <c r="O281">
        <f>H281 - SUMIFS($H:$H,$A:$A,$A281,$F:$F,$F281-1)</f>
        <v>-2686.8099999999977</v>
      </c>
      <c r="P281">
        <f>J281 - SUMIFS($J:$J,$A:$A,$A281,$F:$F,$F281-1)</f>
        <v>-3397.2999999999993</v>
      </c>
      <c r="Q281">
        <f t="shared" si="37"/>
        <v>-3519.8400000000011</v>
      </c>
      <c r="R281">
        <f t="shared" si="38"/>
        <v>-3.1155246569580627E-2</v>
      </c>
      <c r="S281">
        <f t="shared" si="39"/>
        <v>8.8513246538423944E-6</v>
      </c>
      <c r="T281">
        <f t="shared" si="40"/>
        <v>6.2887776533084973E-3</v>
      </c>
      <c r="U281">
        <f t="shared" si="41"/>
        <v>0.4119681770094985</v>
      </c>
      <c r="V281" t="str">
        <f t="shared" si="42"/>
        <v>Electronics-2018</v>
      </c>
      <c r="W281">
        <f>Regression!B297</f>
        <v>-6.4801584724852191E-3</v>
      </c>
      <c r="X281">
        <f>Regression!B298</f>
        <v>-5.9180593112436791E-3</v>
      </c>
      <c r="Y281">
        <f>Regression!B299</f>
        <v>0</v>
      </c>
      <c r="Z281">
        <f t="shared" si="43"/>
        <v>-3.7274717133951841E-5</v>
      </c>
      <c r="AA281">
        <f t="shared" si="44"/>
        <v>-3519.8399627252838</v>
      </c>
      <c r="AB281">
        <f t="shared" si="45"/>
        <v>1</v>
      </c>
    </row>
    <row r="282" spans="1:28" x14ac:dyDescent="0.25">
      <c r="A282" t="s">
        <v>33</v>
      </c>
      <c r="B282" t="s">
        <v>66</v>
      </c>
      <c r="C282" t="s">
        <v>83</v>
      </c>
      <c r="D282" t="s">
        <v>98</v>
      </c>
      <c r="E282">
        <v>2005</v>
      </c>
      <c r="F282">
        <v>1998</v>
      </c>
      <c r="G282" t="s">
        <v>108</v>
      </c>
      <c r="H282">
        <v>20660.25</v>
      </c>
      <c r="I282">
        <v>26637.360000000001</v>
      </c>
      <c r="J282">
        <v>3512.49</v>
      </c>
      <c r="K282">
        <v>6743.65</v>
      </c>
      <c r="L282">
        <v>3340.88</v>
      </c>
      <c r="M282">
        <v>3239.82</v>
      </c>
      <c r="N282" t="str">
        <f>IF(COUNTIFS($A:$A,$A282,$F:$F,$F282-1)=0,"",SUMIFS($I:$I,$A:$A,$A282,$F:$F,$F282-1))</f>
        <v/>
      </c>
      <c r="O282">
        <f>H282 - SUMIFS($H:$H,$A:$A,$A282,$F:$F,$F282-1)</f>
        <v>20660.25</v>
      </c>
      <c r="P282">
        <f>J282 - SUMIFS($J:$J,$A:$A,$A282,$F:$F,$F282-1)</f>
        <v>3512.49</v>
      </c>
      <c r="Q282">
        <f t="shared" si="37"/>
        <v>101.05999999999995</v>
      </c>
      <c r="R282">
        <f t="shared" si="38"/>
        <v>0</v>
      </c>
      <c r="S282">
        <f t="shared" si="39"/>
        <v>0</v>
      </c>
      <c r="T282">
        <f t="shared" si="40"/>
        <v>0</v>
      </c>
      <c r="U282">
        <f t="shared" si="41"/>
        <v>0</v>
      </c>
      <c r="V282" t="str">
        <f t="shared" si="42"/>
        <v>Luxury Goods-1998</v>
      </c>
      <c r="W282">
        <f>Regression!B298</f>
        <v>-5.9180593112436791E-3</v>
      </c>
      <c r="X282">
        <f>Regression!B299</f>
        <v>0</v>
      </c>
      <c r="Y282">
        <f>Regression!B300</f>
        <v>-7.6424636198994759E-3</v>
      </c>
      <c r="Z282">
        <f t="shared" si="43"/>
        <v>0</v>
      </c>
      <c r="AA282">
        <f t="shared" si="44"/>
        <v>101.05999999999995</v>
      </c>
      <c r="AB282">
        <f t="shared" si="45"/>
        <v>0</v>
      </c>
    </row>
    <row r="283" spans="1:28" x14ac:dyDescent="0.25">
      <c r="A283" t="s">
        <v>33</v>
      </c>
      <c r="B283" t="s">
        <v>66</v>
      </c>
      <c r="C283" t="s">
        <v>83</v>
      </c>
      <c r="D283" t="s">
        <v>98</v>
      </c>
      <c r="E283">
        <v>2005</v>
      </c>
      <c r="F283">
        <v>1999</v>
      </c>
      <c r="G283" t="s">
        <v>108</v>
      </c>
      <c r="H283">
        <v>21884</v>
      </c>
      <c r="I283">
        <v>28285.84</v>
      </c>
      <c r="J283">
        <v>3777.96</v>
      </c>
      <c r="K283">
        <v>8525.31</v>
      </c>
      <c r="L283">
        <v>3284.97</v>
      </c>
      <c r="M283">
        <v>2323.69</v>
      </c>
      <c r="N283">
        <f>IF(COUNTIFS($A:$A,$A283,$F:$F,$F283-1)=0,"",SUMIFS($I:$I,$A:$A,$A283,$F:$F,$F283-1))</f>
        <v>26637.360000000001</v>
      </c>
      <c r="O283">
        <f>H283 - SUMIFS($H:$H,$A:$A,$A283,$F:$F,$F283-1)</f>
        <v>1223.75</v>
      </c>
      <c r="P283">
        <f>J283 - SUMIFS($J:$J,$A:$A,$A283,$F:$F,$F283-1)</f>
        <v>265.47000000000025</v>
      </c>
      <c r="Q283">
        <f t="shared" si="37"/>
        <v>961.27999999999975</v>
      </c>
      <c r="R283">
        <f t="shared" si="38"/>
        <v>3.6087660338712232E-2</v>
      </c>
      <c r="S283">
        <f t="shared" si="39"/>
        <v>3.7541257842368765E-5</v>
      </c>
      <c r="T283">
        <f t="shared" si="40"/>
        <v>3.597503656518513E-2</v>
      </c>
      <c r="U283">
        <f t="shared" si="41"/>
        <v>0.32005086089612483</v>
      </c>
      <c r="V283" t="str">
        <f t="shared" si="42"/>
        <v>Luxury Goods-1999</v>
      </c>
      <c r="W283">
        <f>Regression!B299</f>
        <v>0</v>
      </c>
      <c r="X283">
        <f>Regression!B300</f>
        <v>-7.6424636198994759E-3</v>
      </c>
      <c r="Y283">
        <f>Regression!B301</f>
        <v>-7.0641775875355554E-3</v>
      </c>
      <c r="Z283">
        <f t="shared" si="43"/>
        <v>-2.5358340265878455E-3</v>
      </c>
      <c r="AA283">
        <f t="shared" si="44"/>
        <v>961.28253583402636</v>
      </c>
      <c r="AB283">
        <f t="shared" si="45"/>
        <v>0</v>
      </c>
    </row>
    <row r="284" spans="1:28" x14ac:dyDescent="0.25">
      <c r="A284" t="s">
        <v>33</v>
      </c>
      <c r="B284" t="s">
        <v>66</v>
      </c>
      <c r="C284" t="s">
        <v>83</v>
      </c>
      <c r="D284" t="s">
        <v>98</v>
      </c>
      <c r="E284">
        <v>2005</v>
      </c>
      <c r="F284">
        <v>2000</v>
      </c>
      <c r="G284" t="s">
        <v>108</v>
      </c>
      <c r="H284">
        <v>19577.2</v>
      </c>
      <c r="I284">
        <v>23871.62</v>
      </c>
      <c r="J284">
        <v>2936.23</v>
      </c>
      <c r="K284">
        <v>6065.16</v>
      </c>
      <c r="L284">
        <v>3677.1</v>
      </c>
      <c r="M284">
        <v>3863.09</v>
      </c>
      <c r="N284">
        <f>IF(COUNTIFS($A:$A,$A284,$F:$F,$F284-1)=0,"",SUMIFS($I:$I,$A:$A,$A284,$F:$F,$F284-1))</f>
        <v>28285.84</v>
      </c>
      <c r="O284">
        <f>H284 - SUMIFS($H:$H,$A:$A,$A284,$F:$F,$F284-1)</f>
        <v>-2306.7999999999993</v>
      </c>
      <c r="P284">
        <f>J284 - SUMIFS($J:$J,$A:$A,$A284,$F:$F,$F284-1)</f>
        <v>-841.73</v>
      </c>
      <c r="Q284">
        <f t="shared" si="37"/>
        <v>-185.99000000000024</v>
      </c>
      <c r="R284">
        <f t="shared" si="38"/>
        <v>-6.5753748165159756E-3</v>
      </c>
      <c r="S284">
        <f t="shared" si="39"/>
        <v>3.5353378227409901E-5</v>
      </c>
      <c r="T284">
        <f t="shared" si="40"/>
        <v>-5.1795173839631392E-2</v>
      </c>
      <c r="U284">
        <f t="shared" si="41"/>
        <v>0.2144238954897574</v>
      </c>
      <c r="V284" t="str">
        <f t="shared" si="42"/>
        <v>Luxury Goods-2000</v>
      </c>
      <c r="W284">
        <f>Regression!B300</f>
        <v>-7.6424636198994759E-3</v>
      </c>
      <c r="X284">
        <f>Regression!B301</f>
        <v>-7.0641775875355554E-3</v>
      </c>
      <c r="Y284">
        <f>Regression!B302</f>
        <v>-8.6667930505759001E-3</v>
      </c>
      <c r="Z284">
        <f t="shared" si="43"/>
        <v>-1.4927474080345541E-3</v>
      </c>
      <c r="AA284">
        <f t="shared" si="44"/>
        <v>-185.9885072525922</v>
      </c>
      <c r="AB284">
        <f t="shared" si="45"/>
        <v>0</v>
      </c>
    </row>
    <row r="285" spans="1:28" x14ac:dyDescent="0.25">
      <c r="A285" t="s">
        <v>33</v>
      </c>
      <c r="B285" t="s">
        <v>66</v>
      </c>
      <c r="C285" t="s">
        <v>83</v>
      </c>
      <c r="D285" t="s">
        <v>98</v>
      </c>
      <c r="E285">
        <v>2005</v>
      </c>
      <c r="F285">
        <v>2001</v>
      </c>
      <c r="G285" t="s">
        <v>108</v>
      </c>
      <c r="H285">
        <v>20565.23</v>
      </c>
      <c r="I285">
        <v>27848.61</v>
      </c>
      <c r="J285">
        <v>3032.32</v>
      </c>
      <c r="K285">
        <v>6760.59</v>
      </c>
      <c r="L285">
        <v>3663.1</v>
      </c>
      <c r="M285">
        <v>3730.49</v>
      </c>
      <c r="N285">
        <f>IF(COUNTIFS($A:$A,$A285,$F:$F,$F285-1)=0,"",SUMIFS($I:$I,$A:$A,$A285,$F:$F,$F285-1))</f>
        <v>23871.62</v>
      </c>
      <c r="O285">
        <f>H285 - SUMIFS($H:$H,$A:$A,$A285,$F:$F,$F285-1)</f>
        <v>988.02999999999884</v>
      </c>
      <c r="P285">
        <f>J285 - SUMIFS($J:$J,$A:$A,$A285,$F:$F,$F285-1)</f>
        <v>96.090000000000146</v>
      </c>
      <c r="Q285">
        <f t="shared" si="37"/>
        <v>-67.389999999999873</v>
      </c>
      <c r="R285">
        <f t="shared" si="38"/>
        <v>-2.8230174575500058E-3</v>
      </c>
      <c r="S285">
        <f t="shared" si="39"/>
        <v>4.1890747255527692E-5</v>
      </c>
      <c r="T285">
        <f t="shared" si="40"/>
        <v>3.7364033107095317E-2</v>
      </c>
      <c r="U285">
        <f t="shared" si="41"/>
        <v>0.28320616698824796</v>
      </c>
      <c r="V285" t="str">
        <f t="shared" si="42"/>
        <v>Luxury Goods-2001</v>
      </c>
      <c r="W285">
        <f>Regression!B301</f>
        <v>-7.0641775875355554E-3</v>
      </c>
      <c r="X285">
        <f>Regression!B302</f>
        <v>-8.6667930505759001E-3</v>
      </c>
      <c r="Y285">
        <f>Regression!B303</f>
        <v>-4.1433137635261894E-3</v>
      </c>
      <c r="Z285">
        <f t="shared" si="43"/>
        <v>-1.4975342757498533E-3</v>
      </c>
      <c r="AA285">
        <f t="shared" si="44"/>
        <v>-67.388502465724116</v>
      </c>
      <c r="AB285">
        <f t="shared" si="45"/>
        <v>0</v>
      </c>
    </row>
    <row r="286" spans="1:28" x14ac:dyDescent="0.25">
      <c r="A286" t="s">
        <v>33</v>
      </c>
      <c r="B286" t="s">
        <v>66</v>
      </c>
      <c r="C286" t="s">
        <v>83</v>
      </c>
      <c r="D286" t="s">
        <v>98</v>
      </c>
      <c r="E286">
        <v>2005</v>
      </c>
      <c r="F286">
        <v>2002</v>
      </c>
      <c r="G286" t="s">
        <v>108</v>
      </c>
      <c r="H286">
        <v>20844.2</v>
      </c>
      <c r="I286">
        <v>27138.09</v>
      </c>
      <c r="J286">
        <v>3293.88</v>
      </c>
      <c r="K286">
        <v>6389.22</v>
      </c>
      <c r="L286">
        <v>3807.53</v>
      </c>
      <c r="M286">
        <v>4451.62</v>
      </c>
      <c r="N286">
        <f>IF(COUNTIFS($A:$A,$A286,$F:$F,$F286-1)=0,"",SUMIFS($I:$I,$A:$A,$A286,$F:$F,$F286-1))</f>
        <v>27848.61</v>
      </c>
      <c r="O286">
        <f>H286 - SUMIFS($H:$H,$A:$A,$A286,$F:$F,$F286-1)</f>
        <v>278.97000000000116</v>
      </c>
      <c r="P286">
        <f>J286 - SUMIFS($J:$J,$A:$A,$A286,$F:$F,$F286-1)</f>
        <v>261.55999999999995</v>
      </c>
      <c r="Q286">
        <f t="shared" si="37"/>
        <v>-644.08999999999969</v>
      </c>
      <c r="R286">
        <f t="shared" si="38"/>
        <v>-2.3128263852307158E-2</v>
      </c>
      <c r="S286">
        <f t="shared" si="39"/>
        <v>3.5908434927272849E-5</v>
      </c>
      <c r="T286">
        <f t="shared" si="40"/>
        <v>6.2516585208386409E-4</v>
      </c>
      <c r="U286">
        <f t="shared" si="41"/>
        <v>0.22942689060603025</v>
      </c>
      <c r="V286" t="str">
        <f t="shared" si="42"/>
        <v>Luxury Goods-2002</v>
      </c>
      <c r="W286">
        <f>Regression!B302</f>
        <v>-8.6667930505759001E-3</v>
      </c>
      <c r="X286">
        <f>Regression!B303</f>
        <v>-4.1433137635261894E-3</v>
      </c>
      <c r="Y286">
        <f>Regression!B304</f>
        <v>-6.4715963962373932E-3</v>
      </c>
      <c r="Z286">
        <f t="shared" si="43"/>
        <v>-1.4876597076996464E-3</v>
      </c>
      <c r="AA286">
        <f t="shared" si="44"/>
        <v>-644.08851234029203</v>
      </c>
      <c r="AB286">
        <f t="shared" si="45"/>
        <v>0</v>
      </c>
    </row>
    <row r="287" spans="1:28" x14ac:dyDescent="0.25">
      <c r="A287" t="s">
        <v>33</v>
      </c>
      <c r="B287" t="s">
        <v>66</v>
      </c>
      <c r="C287" t="s">
        <v>83</v>
      </c>
      <c r="D287" t="s">
        <v>98</v>
      </c>
      <c r="E287">
        <v>2005</v>
      </c>
      <c r="F287">
        <v>2003</v>
      </c>
      <c r="G287" t="s">
        <v>108</v>
      </c>
      <c r="H287">
        <v>19925.05</v>
      </c>
      <c r="I287">
        <v>25448.39</v>
      </c>
      <c r="J287">
        <v>3309.62</v>
      </c>
      <c r="K287">
        <v>6776.33</v>
      </c>
      <c r="L287">
        <v>3080.59</v>
      </c>
      <c r="M287">
        <v>3612.02</v>
      </c>
      <c r="N287">
        <f>IF(COUNTIFS($A:$A,$A287,$F:$F,$F287-1)=0,"",SUMIFS($I:$I,$A:$A,$A287,$F:$F,$F287-1))</f>
        <v>27138.09</v>
      </c>
      <c r="O287">
        <f>H287 - SUMIFS($H:$H,$A:$A,$A287,$F:$F,$F287-1)</f>
        <v>-919.15000000000146</v>
      </c>
      <c r="P287">
        <f>J287 - SUMIFS($J:$J,$A:$A,$A287,$F:$F,$F287-1)</f>
        <v>15.739999999999782</v>
      </c>
      <c r="Q287">
        <f t="shared" si="37"/>
        <v>-531.42999999999984</v>
      </c>
      <c r="R287">
        <f t="shared" si="38"/>
        <v>-1.9582439294732967E-2</v>
      </c>
      <c r="S287">
        <f t="shared" si="39"/>
        <v>3.6848577036924852E-5</v>
      </c>
      <c r="T287">
        <f t="shared" si="40"/>
        <v>-3.4449366186050719E-2</v>
      </c>
      <c r="U287">
        <f t="shared" si="41"/>
        <v>0.24969811803262498</v>
      </c>
      <c r="V287" t="str">
        <f t="shared" si="42"/>
        <v>Luxury Goods-2003</v>
      </c>
      <c r="W287">
        <f>Regression!B303</f>
        <v>-4.1433137635261894E-3</v>
      </c>
      <c r="X287">
        <f>Regression!B304</f>
        <v>-6.4715963962373932E-3</v>
      </c>
      <c r="Y287">
        <f>Regression!B305</f>
        <v>-6.9404890713511873E-3</v>
      </c>
      <c r="Z287">
        <f t="shared" si="43"/>
        <v>-1.510237340496488E-3</v>
      </c>
      <c r="AA287">
        <f t="shared" si="44"/>
        <v>-531.4284897626593</v>
      </c>
      <c r="AB287">
        <f t="shared" si="45"/>
        <v>0</v>
      </c>
    </row>
    <row r="288" spans="1:28" x14ac:dyDescent="0.25">
      <c r="A288" t="s">
        <v>33</v>
      </c>
      <c r="B288" t="s">
        <v>66</v>
      </c>
      <c r="C288" t="s">
        <v>83</v>
      </c>
      <c r="D288" t="s">
        <v>98</v>
      </c>
      <c r="E288">
        <v>2005</v>
      </c>
      <c r="F288">
        <v>2004</v>
      </c>
      <c r="G288" t="s">
        <v>108</v>
      </c>
      <c r="H288">
        <v>22263.78</v>
      </c>
      <c r="I288">
        <v>27485.51</v>
      </c>
      <c r="J288">
        <v>3536.09</v>
      </c>
      <c r="K288">
        <v>6356.1</v>
      </c>
      <c r="L288">
        <v>3003.74</v>
      </c>
      <c r="M288">
        <v>3004.96</v>
      </c>
      <c r="N288">
        <f>IF(COUNTIFS($A:$A,$A288,$F:$F,$F288-1)=0,"",SUMIFS($I:$I,$A:$A,$A288,$F:$F,$F288-1))</f>
        <v>25448.39</v>
      </c>
      <c r="O288">
        <f>H288 - SUMIFS($H:$H,$A:$A,$A288,$F:$F,$F288-1)</f>
        <v>2338.7299999999996</v>
      </c>
      <c r="P288">
        <f>J288 - SUMIFS($J:$J,$A:$A,$A288,$F:$F,$F288-1)</f>
        <v>226.47000000000025</v>
      </c>
      <c r="Q288">
        <f t="shared" si="37"/>
        <v>-1.2200000000002547</v>
      </c>
      <c r="R288">
        <f t="shared" si="38"/>
        <v>-4.7940164387619597E-5</v>
      </c>
      <c r="S288">
        <f t="shared" si="39"/>
        <v>3.9295216711155405E-5</v>
      </c>
      <c r="T288">
        <f t="shared" si="40"/>
        <v>8.3001714450305089E-2</v>
      </c>
      <c r="U288">
        <f t="shared" si="41"/>
        <v>0.24976432693777487</v>
      </c>
      <c r="V288" t="str">
        <f t="shared" si="42"/>
        <v>Luxury Goods-2004</v>
      </c>
      <c r="W288">
        <f>Regression!B304</f>
        <v>-6.4715963962373932E-3</v>
      </c>
      <c r="X288">
        <f>Regression!B305</f>
        <v>-6.9404890713511873E-3</v>
      </c>
      <c r="Y288">
        <f>Regression!B306</f>
        <v>0</v>
      </c>
      <c r="Z288">
        <f t="shared" si="43"/>
        <v>-5.7632679482861162E-4</v>
      </c>
      <c r="AA288">
        <f t="shared" si="44"/>
        <v>-1.219423673205426</v>
      </c>
      <c r="AB288">
        <f t="shared" si="45"/>
        <v>0</v>
      </c>
    </row>
    <row r="289" spans="1:28" x14ac:dyDescent="0.25">
      <c r="A289" t="s">
        <v>33</v>
      </c>
      <c r="B289" t="s">
        <v>66</v>
      </c>
      <c r="C289" t="s">
        <v>83</v>
      </c>
      <c r="D289" t="s">
        <v>98</v>
      </c>
      <c r="E289">
        <v>2005</v>
      </c>
      <c r="F289">
        <v>2006</v>
      </c>
      <c r="G289" t="s">
        <v>109</v>
      </c>
      <c r="H289">
        <v>22001.83</v>
      </c>
      <c r="I289">
        <v>26095.23</v>
      </c>
      <c r="J289">
        <v>4023.21</v>
      </c>
      <c r="K289">
        <v>5786.34</v>
      </c>
      <c r="L289">
        <v>4700.93</v>
      </c>
      <c r="M289">
        <v>2993.59</v>
      </c>
      <c r="N289" t="str">
        <f>IF(COUNTIFS($A:$A,$A289,$F:$F,$F289-1)=0,"",SUMIFS($I:$I,$A:$A,$A289,$F:$F,$F289-1))</f>
        <v/>
      </c>
      <c r="O289">
        <f>H289 - SUMIFS($H:$H,$A:$A,$A289,$F:$F,$F289-1)</f>
        <v>22001.83</v>
      </c>
      <c r="P289">
        <f>J289 - SUMIFS($J:$J,$A:$A,$A289,$F:$F,$F289-1)</f>
        <v>4023.21</v>
      </c>
      <c r="Q289">
        <f t="shared" si="37"/>
        <v>1707.3400000000001</v>
      </c>
      <c r="R289">
        <f t="shared" si="38"/>
        <v>0</v>
      </c>
      <c r="S289">
        <f t="shared" si="39"/>
        <v>0</v>
      </c>
      <c r="T289">
        <f t="shared" si="40"/>
        <v>0</v>
      </c>
      <c r="U289">
        <f t="shared" si="41"/>
        <v>0</v>
      </c>
      <c r="V289" t="str">
        <f t="shared" si="42"/>
        <v>Luxury Goods-2006</v>
      </c>
      <c r="W289">
        <f>Regression!B305</f>
        <v>-6.9404890713511873E-3</v>
      </c>
      <c r="X289">
        <f>Regression!B306</f>
        <v>0</v>
      </c>
      <c r="Y289">
        <f>Regression!B307</f>
        <v>-8.1587415140049642E-3</v>
      </c>
      <c r="Z289">
        <f t="shared" si="43"/>
        <v>0</v>
      </c>
      <c r="AA289">
        <f t="shared" si="44"/>
        <v>1707.3400000000001</v>
      </c>
      <c r="AB289">
        <f t="shared" si="45"/>
        <v>1</v>
      </c>
    </row>
    <row r="290" spans="1:28" x14ac:dyDescent="0.25">
      <c r="A290" t="s">
        <v>33</v>
      </c>
      <c r="B290" t="s">
        <v>66</v>
      </c>
      <c r="C290" t="s">
        <v>83</v>
      </c>
      <c r="D290" t="s">
        <v>98</v>
      </c>
      <c r="E290">
        <v>2005</v>
      </c>
      <c r="F290">
        <v>2007</v>
      </c>
      <c r="G290" t="s">
        <v>109</v>
      </c>
      <c r="H290">
        <v>22024.43</v>
      </c>
      <c r="I290">
        <v>28587.43</v>
      </c>
      <c r="J290">
        <v>3618.46</v>
      </c>
      <c r="K290">
        <v>7916.46</v>
      </c>
      <c r="L290">
        <v>5246.03</v>
      </c>
      <c r="M290">
        <v>5711.76</v>
      </c>
      <c r="N290">
        <f>IF(COUNTIFS($A:$A,$A290,$F:$F,$F290-1)=0,"",SUMIFS($I:$I,$A:$A,$A290,$F:$F,$F290-1))</f>
        <v>26095.23</v>
      </c>
      <c r="O290">
        <f>H290 - SUMIFS($H:$H,$A:$A,$A290,$F:$F,$F290-1)</f>
        <v>22.599999999998545</v>
      </c>
      <c r="P290">
        <f>J290 - SUMIFS($J:$J,$A:$A,$A290,$F:$F,$F290-1)</f>
        <v>-404.75</v>
      </c>
      <c r="Q290">
        <f t="shared" si="37"/>
        <v>-465.73000000000047</v>
      </c>
      <c r="R290">
        <f t="shared" si="38"/>
        <v>-1.7847323054826513E-2</v>
      </c>
      <c r="S290">
        <f t="shared" si="39"/>
        <v>3.8321179771168906E-5</v>
      </c>
      <c r="T290">
        <f t="shared" si="40"/>
        <v>1.6376556175208976E-2</v>
      </c>
      <c r="U290">
        <f t="shared" si="41"/>
        <v>0.30336808681126781</v>
      </c>
      <c r="V290" t="str">
        <f t="shared" si="42"/>
        <v>Luxury Goods-2007</v>
      </c>
      <c r="W290">
        <f>Regression!B306</f>
        <v>0</v>
      </c>
      <c r="X290">
        <f>Regression!B307</f>
        <v>-8.1587415140049642E-3</v>
      </c>
      <c r="Y290">
        <f>Regression!B308</f>
        <v>-4.4161504846106509E-3</v>
      </c>
      <c r="Z290">
        <f t="shared" si="43"/>
        <v>-1.4733312123100984E-3</v>
      </c>
      <c r="AA290">
        <f t="shared" si="44"/>
        <v>-465.72852666878816</v>
      </c>
      <c r="AB290">
        <f t="shared" si="45"/>
        <v>1</v>
      </c>
    </row>
    <row r="291" spans="1:28" x14ac:dyDescent="0.25">
      <c r="A291" t="s">
        <v>33</v>
      </c>
      <c r="B291" t="s">
        <v>66</v>
      </c>
      <c r="C291" t="s">
        <v>83</v>
      </c>
      <c r="D291" t="s">
        <v>98</v>
      </c>
      <c r="E291">
        <v>2005</v>
      </c>
      <c r="F291">
        <v>2008</v>
      </c>
      <c r="G291" t="s">
        <v>109</v>
      </c>
      <c r="H291">
        <v>21716.25</v>
      </c>
      <c r="I291">
        <v>28373.43</v>
      </c>
      <c r="J291">
        <v>3090.16</v>
      </c>
      <c r="K291">
        <v>7406.52</v>
      </c>
      <c r="L291">
        <v>5084.87</v>
      </c>
      <c r="M291">
        <v>5652.6</v>
      </c>
      <c r="N291">
        <f>IF(COUNTIFS($A:$A,$A291,$F:$F,$F291-1)=0,"",SUMIFS($I:$I,$A:$A,$A291,$F:$F,$F291-1))</f>
        <v>28587.43</v>
      </c>
      <c r="O291">
        <f>H291 - SUMIFS($H:$H,$A:$A,$A291,$F:$F,$F291-1)</f>
        <v>-308.18000000000029</v>
      </c>
      <c r="P291">
        <f>J291 - SUMIFS($J:$J,$A:$A,$A291,$F:$F,$F291-1)</f>
        <v>-528.30000000000018</v>
      </c>
      <c r="Q291">
        <f t="shared" si="37"/>
        <v>-567.73000000000047</v>
      </c>
      <c r="R291">
        <f t="shared" si="38"/>
        <v>-1.9859427727501228E-2</v>
      </c>
      <c r="S291">
        <f t="shared" si="39"/>
        <v>3.4980409221815323E-5</v>
      </c>
      <c r="T291">
        <f t="shared" si="40"/>
        <v>7.6998876779059847E-3</v>
      </c>
      <c r="U291">
        <f t="shared" si="41"/>
        <v>0.25908310050955963</v>
      </c>
      <c r="V291" t="str">
        <f t="shared" si="42"/>
        <v>Luxury Goods-2008</v>
      </c>
      <c r="W291">
        <f>Regression!B307</f>
        <v>-8.1587415140049642E-3</v>
      </c>
      <c r="X291">
        <f>Regression!B308</f>
        <v>-4.4161504846106509E-3</v>
      </c>
      <c r="Y291">
        <f>Regression!B309</f>
        <v>-7.9273765961391084E-3</v>
      </c>
      <c r="Z291">
        <f t="shared" si="43"/>
        <v>-2.0881385662517662E-3</v>
      </c>
      <c r="AA291">
        <f t="shared" si="44"/>
        <v>-567.72791186143422</v>
      </c>
      <c r="AB291">
        <f t="shared" si="45"/>
        <v>1</v>
      </c>
    </row>
    <row r="292" spans="1:28" x14ac:dyDescent="0.25">
      <c r="A292" t="s">
        <v>33</v>
      </c>
      <c r="B292" t="s">
        <v>66</v>
      </c>
      <c r="C292" t="s">
        <v>83</v>
      </c>
      <c r="D292" t="s">
        <v>98</v>
      </c>
      <c r="E292">
        <v>2005</v>
      </c>
      <c r="F292">
        <v>2009</v>
      </c>
      <c r="G292" t="s">
        <v>109</v>
      </c>
      <c r="H292">
        <v>23271.66</v>
      </c>
      <c r="I292">
        <v>32628.79</v>
      </c>
      <c r="J292">
        <v>3559.08</v>
      </c>
      <c r="K292">
        <v>8490.2000000000007</v>
      </c>
      <c r="L292">
        <v>4089.56</v>
      </c>
      <c r="M292">
        <v>5096.2</v>
      </c>
      <c r="N292">
        <f>IF(COUNTIFS($A:$A,$A292,$F:$F,$F292-1)=0,"",SUMIFS($I:$I,$A:$A,$A292,$F:$F,$F292-1))</f>
        <v>28373.43</v>
      </c>
      <c r="O292">
        <f>H292 - SUMIFS($H:$H,$A:$A,$A292,$F:$F,$F292-1)</f>
        <v>1555.4099999999999</v>
      </c>
      <c r="P292">
        <f>J292 - SUMIFS($J:$J,$A:$A,$A292,$F:$F,$F292-1)</f>
        <v>468.92000000000007</v>
      </c>
      <c r="Q292">
        <f t="shared" si="37"/>
        <v>-1006.6399999999999</v>
      </c>
      <c r="R292">
        <f t="shared" si="38"/>
        <v>-3.5478262585806504E-2</v>
      </c>
      <c r="S292">
        <f t="shared" si="39"/>
        <v>3.5244240826717106E-5</v>
      </c>
      <c r="T292">
        <f t="shared" si="40"/>
        <v>3.8292515215819861E-2</v>
      </c>
      <c r="U292">
        <f t="shared" si="41"/>
        <v>0.29923065346699362</v>
      </c>
      <c r="V292" t="str">
        <f t="shared" si="42"/>
        <v>Luxury Goods-2009</v>
      </c>
      <c r="W292">
        <f>Regression!B308</f>
        <v>-4.4161504846106509E-3</v>
      </c>
      <c r="X292">
        <f>Regression!B309</f>
        <v>-7.9273765961391084E-3</v>
      </c>
      <c r="Y292">
        <f>Regression!B310</f>
        <v>-5.8769902941464202E-3</v>
      </c>
      <c r="Z292">
        <f t="shared" si="43"/>
        <v>-2.0622904789370099E-3</v>
      </c>
      <c r="AA292">
        <f t="shared" si="44"/>
        <v>-1006.6379377095209</v>
      </c>
      <c r="AB292">
        <f t="shared" si="45"/>
        <v>1</v>
      </c>
    </row>
    <row r="293" spans="1:28" x14ac:dyDescent="0.25">
      <c r="A293" t="s">
        <v>33</v>
      </c>
      <c r="B293" t="s">
        <v>66</v>
      </c>
      <c r="C293" t="s">
        <v>83</v>
      </c>
      <c r="D293" t="s">
        <v>98</v>
      </c>
      <c r="E293">
        <v>2005</v>
      </c>
      <c r="F293">
        <v>2010</v>
      </c>
      <c r="G293" t="s">
        <v>109</v>
      </c>
      <c r="H293">
        <v>20448.419999999998</v>
      </c>
      <c r="I293">
        <v>26846.86</v>
      </c>
      <c r="J293">
        <v>2977.61</v>
      </c>
      <c r="K293">
        <v>7023.69</v>
      </c>
      <c r="L293">
        <v>2839.3</v>
      </c>
      <c r="M293">
        <v>3719.36</v>
      </c>
      <c r="N293">
        <f>IF(COUNTIFS($A:$A,$A293,$F:$F,$F293-1)=0,"",SUMIFS($I:$I,$A:$A,$A293,$F:$F,$F293-1))</f>
        <v>32628.79</v>
      </c>
      <c r="O293">
        <f>H293 - SUMIFS($H:$H,$A:$A,$A293,$F:$F,$F293-1)</f>
        <v>-2823.2400000000016</v>
      </c>
      <c r="P293">
        <f>J293 - SUMIFS($J:$J,$A:$A,$A293,$F:$F,$F293-1)</f>
        <v>-581.4699999999998</v>
      </c>
      <c r="Q293">
        <f t="shared" si="37"/>
        <v>-880.06</v>
      </c>
      <c r="R293">
        <f t="shared" si="38"/>
        <v>-2.6971885871342454E-2</v>
      </c>
      <c r="S293">
        <f t="shared" si="39"/>
        <v>3.0647780686933224E-5</v>
      </c>
      <c r="T293">
        <f t="shared" si="40"/>
        <v>-6.8705275310546349E-2</v>
      </c>
      <c r="U293">
        <f t="shared" si="41"/>
        <v>0.21526051073300601</v>
      </c>
      <c r="V293" t="str">
        <f t="shared" si="42"/>
        <v>Luxury Goods-2010</v>
      </c>
      <c r="W293">
        <f>Regression!B309</f>
        <v>-7.9273765961391084E-3</v>
      </c>
      <c r="X293">
        <f>Regression!B310</f>
        <v>-5.8769902941464202E-3</v>
      </c>
      <c r="Y293">
        <f>Regression!B311</f>
        <v>-5.4438837722392188E-3</v>
      </c>
      <c r="Z293">
        <f t="shared" si="43"/>
        <v>-7.6831592152594029E-4</v>
      </c>
      <c r="AA293">
        <f t="shared" si="44"/>
        <v>-880.05923168407844</v>
      </c>
      <c r="AB293">
        <f t="shared" si="45"/>
        <v>1</v>
      </c>
    </row>
    <row r="294" spans="1:28" x14ac:dyDescent="0.25">
      <c r="A294" t="s">
        <v>33</v>
      </c>
      <c r="B294" t="s">
        <v>66</v>
      </c>
      <c r="C294" t="s">
        <v>83</v>
      </c>
      <c r="D294" t="s">
        <v>98</v>
      </c>
      <c r="E294">
        <v>2005</v>
      </c>
      <c r="F294">
        <v>2011</v>
      </c>
      <c r="G294" t="s">
        <v>109</v>
      </c>
      <c r="H294">
        <v>19973.62</v>
      </c>
      <c r="I294">
        <v>23689.07</v>
      </c>
      <c r="J294">
        <v>4102.2299999999996</v>
      </c>
      <c r="K294">
        <v>5777.98</v>
      </c>
      <c r="L294">
        <v>3646.66</v>
      </c>
      <c r="M294">
        <v>4440.67</v>
      </c>
      <c r="N294">
        <f>IF(COUNTIFS($A:$A,$A294,$F:$F,$F294-1)=0,"",SUMIFS($I:$I,$A:$A,$A294,$F:$F,$F294-1))</f>
        <v>26846.86</v>
      </c>
      <c r="O294">
        <f>H294 - SUMIFS($H:$H,$A:$A,$A294,$F:$F,$F294-1)</f>
        <v>-474.79999999999927</v>
      </c>
      <c r="P294">
        <f>J294 - SUMIFS($J:$J,$A:$A,$A294,$F:$F,$F294-1)</f>
        <v>1124.6199999999994</v>
      </c>
      <c r="Q294">
        <f t="shared" si="37"/>
        <v>-794.01000000000022</v>
      </c>
      <c r="R294">
        <f t="shared" si="38"/>
        <v>-2.9575525778433687E-2</v>
      </c>
      <c r="S294">
        <f t="shared" si="39"/>
        <v>3.7248303898481981E-5</v>
      </c>
      <c r="T294">
        <f t="shared" si="40"/>
        <v>-5.9575682221310003E-2</v>
      </c>
      <c r="U294">
        <f t="shared" si="41"/>
        <v>0.2152199549593509</v>
      </c>
      <c r="V294" t="str">
        <f t="shared" si="42"/>
        <v>Luxury Goods-2011</v>
      </c>
      <c r="W294">
        <f>Regression!B310</f>
        <v>-5.8769902941464202E-3</v>
      </c>
      <c r="X294">
        <f>Regression!B311</f>
        <v>-5.4438837722392188E-3</v>
      </c>
      <c r="Y294">
        <f>Regression!B312</f>
        <v>-8.292500678294356E-3</v>
      </c>
      <c r="Z294">
        <f t="shared" si="43"/>
        <v>-1.4606074407387127E-3</v>
      </c>
      <c r="AA294">
        <f t="shared" si="44"/>
        <v>-794.00853939255944</v>
      </c>
      <c r="AB294">
        <f t="shared" si="45"/>
        <v>1</v>
      </c>
    </row>
    <row r="295" spans="1:28" x14ac:dyDescent="0.25">
      <c r="A295" t="s">
        <v>33</v>
      </c>
      <c r="B295" t="s">
        <v>66</v>
      </c>
      <c r="C295" t="s">
        <v>83</v>
      </c>
      <c r="D295" t="s">
        <v>98</v>
      </c>
      <c r="E295">
        <v>2005</v>
      </c>
      <c r="F295">
        <v>2012</v>
      </c>
      <c r="G295" t="s">
        <v>109</v>
      </c>
      <c r="H295">
        <v>18635.05</v>
      </c>
      <c r="I295">
        <v>23427.61</v>
      </c>
      <c r="J295">
        <v>2632.71</v>
      </c>
      <c r="K295">
        <v>6319.42</v>
      </c>
      <c r="L295">
        <v>3177.11</v>
      </c>
      <c r="M295">
        <v>3672.42</v>
      </c>
      <c r="N295">
        <f>IF(COUNTIFS($A:$A,$A295,$F:$F,$F295-1)=0,"",SUMIFS($I:$I,$A:$A,$A295,$F:$F,$F295-1))</f>
        <v>23689.07</v>
      </c>
      <c r="O295">
        <f>H295 - SUMIFS($H:$H,$A:$A,$A295,$F:$F,$F295-1)</f>
        <v>-1338.5699999999997</v>
      </c>
      <c r="P295">
        <f>J295 - SUMIFS($J:$J,$A:$A,$A295,$F:$F,$F295-1)</f>
        <v>-1469.5199999999995</v>
      </c>
      <c r="Q295">
        <f t="shared" si="37"/>
        <v>-495.30999999999995</v>
      </c>
      <c r="R295">
        <f t="shared" si="38"/>
        <v>-2.0908798868001149E-2</v>
      </c>
      <c r="S295">
        <f t="shared" si="39"/>
        <v>4.221356093759696E-5</v>
      </c>
      <c r="T295">
        <f t="shared" si="40"/>
        <v>5.5278658047783142E-3</v>
      </c>
      <c r="U295">
        <f t="shared" si="41"/>
        <v>0.26676522126026897</v>
      </c>
      <c r="V295" t="str">
        <f t="shared" si="42"/>
        <v>Luxury Goods-2012</v>
      </c>
      <c r="W295">
        <f>Regression!B311</f>
        <v>-5.4438837722392188E-3</v>
      </c>
      <c r="X295">
        <f>Regression!B312</f>
        <v>-8.292500678294356E-3</v>
      </c>
      <c r="Y295">
        <f>Regression!B313</f>
        <v>0</v>
      </c>
      <c r="Z295">
        <f t="shared" si="43"/>
        <v>-4.6069636655000965E-5</v>
      </c>
      <c r="AA295">
        <f t="shared" si="44"/>
        <v>-495.30995393036329</v>
      </c>
      <c r="AB295">
        <f t="shared" si="45"/>
        <v>1</v>
      </c>
    </row>
    <row r="296" spans="1:28" x14ac:dyDescent="0.25">
      <c r="A296" t="s">
        <v>34</v>
      </c>
      <c r="B296" t="s">
        <v>76</v>
      </c>
      <c r="C296" t="s">
        <v>82</v>
      </c>
      <c r="D296" t="s">
        <v>91</v>
      </c>
      <c r="E296">
        <v>2012</v>
      </c>
      <c r="F296">
        <v>2005</v>
      </c>
      <c r="G296" t="s">
        <v>108</v>
      </c>
      <c r="H296">
        <v>46549.42</v>
      </c>
      <c r="I296">
        <v>386582.62</v>
      </c>
      <c r="J296">
        <v>28625.34</v>
      </c>
      <c r="K296">
        <v>19926.61</v>
      </c>
      <c r="L296">
        <v>9431.83</v>
      </c>
      <c r="M296">
        <v>5664.66</v>
      </c>
      <c r="N296" t="str">
        <f>IF(COUNTIFS($A:$A,$A296,$F:$F,$F296-1)=0,"",SUMIFS($I:$I,$A:$A,$A296,$F:$F,$F296-1))</f>
        <v/>
      </c>
      <c r="O296">
        <f>H296 - SUMIFS($H:$H,$A:$A,$A296,$F:$F,$F296-1)</f>
        <v>46549.42</v>
      </c>
      <c r="P296">
        <f>J296 - SUMIFS($J:$J,$A:$A,$A296,$F:$F,$F296-1)</f>
        <v>28625.34</v>
      </c>
      <c r="Q296">
        <f t="shared" si="37"/>
        <v>3767.17</v>
      </c>
      <c r="R296">
        <f t="shared" si="38"/>
        <v>0</v>
      </c>
      <c r="S296">
        <f t="shared" si="39"/>
        <v>0</v>
      </c>
      <c r="T296">
        <f t="shared" si="40"/>
        <v>0</v>
      </c>
      <c r="U296">
        <f t="shared" si="41"/>
        <v>0</v>
      </c>
      <c r="V296" t="str">
        <f t="shared" si="42"/>
        <v>Banking-2005</v>
      </c>
      <c r="W296">
        <f>Regression!B312</f>
        <v>-8.292500678294356E-3</v>
      </c>
      <c r="X296">
        <f>Regression!B313</f>
        <v>0</v>
      </c>
      <c r="Y296">
        <f>Regression!B314</f>
        <v>-7.5120548874649503E-3</v>
      </c>
      <c r="Z296">
        <f t="shared" si="43"/>
        <v>0</v>
      </c>
      <c r="AA296">
        <f t="shared" si="44"/>
        <v>3767.17</v>
      </c>
      <c r="AB296">
        <f t="shared" si="45"/>
        <v>0</v>
      </c>
    </row>
    <row r="297" spans="1:28" x14ac:dyDescent="0.25">
      <c r="A297" t="s">
        <v>34</v>
      </c>
      <c r="B297" t="s">
        <v>76</v>
      </c>
      <c r="C297" t="s">
        <v>82</v>
      </c>
      <c r="D297" t="s">
        <v>91</v>
      </c>
      <c r="E297">
        <v>2012</v>
      </c>
      <c r="F297">
        <v>2006</v>
      </c>
      <c r="G297" t="s">
        <v>108</v>
      </c>
      <c r="H297">
        <v>50351.46</v>
      </c>
      <c r="I297">
        <v>425512.9</v>
      </c>
      <c r="J297">
        <v>26126.01</v>
      </c>
      <c r="K297">
        <v>16454.88</v>
      </c>
      <c r="L297">
        <v>10169.86</v>
      </c>
      <c r="M297">
        <v>10976.79</v>
      </c>
      <c r="N297">
        <f>IF(COUNTIFS($A:$A,$A297,$F:$F,$F297-1)=0,"",SUMIFS($I:$I,$A:$A,$A297,$F:$F,$F297-1))</f>
        <v>386582.62</v>
      </c>
      <c r="O297">
        <f>H297 - SUMIFS($H:$H,$A:$A,$A297,$F:$F,$F297-1)</f>
        <v>3802.0400000000009</v>
      </c>
      <c r="P297">
        <f>J297 - SUMIFS($J:$J,$A:$A,$A297,$F:$F,$F297-1)</f>
        <v>-2499.3300000000017</v>
      </c>
      <c r="Q297">
        <f t="shared" si="37"/>
        <v>-806.93000000000029</v>
      </c>
      <c r="R297">
        <f t="shared" si="38"/>
        <v>-2.0873416399319771E-3</v>
      </c>
      <c r="S297">
        <f t="shared" si="39"/>
        <v>2.5867691620487231E-6</v>
      </c>
      <c r="T297">
        <f t="shared" si="40"/>
        <v>1.6300189594658971E-2</v>
      </c>
      <c r="U297">
        <f t="shared" si="41"/>
        <v>4.25649761492123E-2</v>
      </c>
      <c r="V297" t="str">
        <f t="shared" si="42"/>
        <v>Banking-2006</v>
      </c>
      <c r="W297">
        <f>Regression!B313</f>
        <v>0</v>
      </c>
      <c r="X297">
        <f>Regression!B314</f>
        <v>-7.5120548874649503E-3</v>
      </c>
      <c r="Y297">
        <f>Regression!B315</f>
        <v>-6.4229472284350071E-3</v>
      </c>
      <c r="Z297">
        <f t="shared" si="43"/>
        <v>-3.9584051449714861E-4</v>
      </c>
      <c r="AA297">
        <f t="shared" si="44"/>
        <v>-806.92960415948585</v>
      </c>
      <c r="AB297">
        <f t="shared" si="45"/>
        <v>0</v>
      </c>
    </row>
    <row r="298" spans="1:28" x14ac:dyDescent="0.25">
      <c r="A298" t="s">
        <v>34</v>
      </c>
      <c r="B298" t="s">
        <v>76</v>
      </c>
      <c r="C298" t="s">
        <v>82</v>
      </c>
      <c r="D298" t="s">
        <v>91</v>
      </c>
      <c r="E298">
        <v>2012</v>
      </c>
      <c r="F298">
        <v>2007</v>
      </c>
      <c r="G298" t="s">
        <v>108</v>
      </c>
      <c r="H298">
        <v>56978.64</v>
      </c>
      <c r="I298">
        <v>529149.02</v>
      </c>
      <c r="J298">
        <v>43022.26</v>
      </c>
      <c r="K298">
        <v>23509.59</v>
      </c>
      <c r="L298">
        <v>10203</v>
      </c>
      <c r="M298">
        <v>9181.67</v>
      </c>
      <c r="N298">
        <f>IF(COUNTIFS($A:$A,$A298,$F:$F,$F298-1)=0,"",SUMIFS($I:$I,$A:$A,$A298,$F:$F,$F298-1))</f>
        <v>425512.9</v>
      </c>
      <c r="O298">
        <f>H298 - SUMIFS($H:$H,$A:$A,$A298,$F:$F,$F298-1)</f>
        <v>6627.18</v>
      </c>
      <c r="P298">
        <f>J298 - SUMIFS($J:$J,$A:$A,$A298,$F:$F,$F298-1)</f>
        <v>16896.250000000004</v>
      </c>
      <c r="Q298">
        <f t="shared" si="37"/>
        <v>1021.3299999999999</v>
      </c>
      <c r="R298">
        <f t="shared" si="38"/>
        <v>2.40023275440063E-3</v>
      </c>
      <c r="S298">
        <f t="shared" si="39"/>
        <v>2.3501050144425704E-6</v>
      </c>
      <c r="T298">
        <f t="shared" si="40"/>
        <v>-2.4133392900661771E-2</v>
      </c>
      <c r="U298">
        <f t="shared" si="41"/>
        <v>5.5250005346488905E-2</v>
      </c>
      <c r="V298" t="str">
        <f t="shared" si="42"/>
        <v>Banking-2007</v>
      </c>
      <c r="W298">
        <f>Regression!B314</f>
        <v>-7.5120548874649503E-3</v>
      </c>
      <c r="X298">
        <f>Regression!B315</f>
        <v>-6.4229472284350071E-3</v>
      </c>
      <c r="Y298">
        <f>Regression!B316</f>
        <v>-7.7441475978373983E-3</v>
      </c>
      <c r="Z298">
        <f t="shared" si="43"/>
        <v>-2.7287434125833668E-4</v>
      </c>
      <c r="AA298">
        <f t="shared" si="44"/>
        <v>1021.3302728743412</v>
      </c>
      <c r="AB298">
        <f t="shared" si="45"/>
        <v>0</v>
      </c>
    </row>
    <row r="299" spans="1:28" x14ac:dyDescent="0.25">
      <c r="A299" t="s">
        <v>34</v>
      </c>
      <c r="B299" t="s">
        <v>76</v>
      </c>
      <c r="C299" t="s">
        <v>82</v>
      </c>
      <c r="D299" t="s">
        <v>91</v>
      </c>
      <c r="E299">
        <v>2012</v>
      </c>
      <c r="F299">
        <v>2008</v>
      </c>
      <c r="G299" t="s">
        <v>108</v>
      </c>
      <c r="H299">
        <v>59095.76</v>
      </c>
      <c r="I299">
        <v>548525.42000000004</v>
      </c>
      <c r="J299">
        <v>38587.26</v>
      </c>
      <c r="K299">
        <v>28794.09</v>
      </c>
      <c r="L299">
        <v>11759.64</v>
      </c>
      <c r="M299">
        <v>14910.74</v>
      </c>
      <c r="N299">
        <f>IF(COUNTIFS($A:$A,$A299,$F:$F,$F299-1)=0,"",SUMIFS($I:$I,$A:$A,$A299,$F:$F,$F299-1))</f>
        <v>529149.02</v>
      </c>
      <c r="O299">
        <f>H299 - SUMIFS($H:$H,$A:$A,$A299,$F:$F,$F299-1)</f>
        <v>2117.1200000000026</v>
      </c>
      <c r="P299">
        <f>J299 - SUMIFS($J:$J,$A:$A,$A299,$F:$F,$F299-1)</f>
        <v>-4435</v>
      </c>
      <c r="Q299">
        <f t="shared" si="37"/>
        <v>-3151.1000000000004</v>
      </c>
      <c r="R299">
        <f t="shared" si="38"/>
        <v>-5.9550332343051493E-3</v>
      </c>
      <c r="S299">
        <f t="shared" si="39"/>
        <v>1.8898268015312587E-6</v>
      </c>
      <c r="T299">
        <f t="shared" si="40"/>
        <v>1.2382371982848995E-2</v>
      </c>
      <c r="U299">
        <f t="shared" si="41"/>
        <v>5.4415843007703198E-2</v>
      </c>
      <c r="V299" t="str">
        <f t="shared" si="42"/>
        <v>Banking-2008</v>
      </c>
      <c r="W299">
        <f>Regression!B315</f>
        <v>-6.4229472284350071E-3</v>
      </c>
      <c r="X299">
        <f>Regression!B316</f>
        <v>-7.7441475978373983E-3</v>
      </c>
      <c r="Y299">
        <f>Regression!B317</f>
        <v>-3.726813535741324E-3</v>
      </c>
      <c r="Z299">
        <f t="shared" si="43"/>
        <v>-2.9870075478420941E-4</v>
      </c>
      <c r="AA299">
        <f t="shared" si="44"/>
        <v>-3151.0997012992457</v>
      </c>
      <c r="AB299">
        <f t="shared" si="45"/>
        <v>0</v>
      </c>
    </row>
    <row r="300" spans="1:28" x14ac:dyDescent="0.25">
      <c r="A300" t="s">
        <v>34</v>
      </c>
      <c r="B300" t="s">
        <v>76</v>
      </c>
      <c r="C300" t="s">
        <v>82</v>
      </c>
      <c r="D300" t="s">
        <v>91</v>
      </c>
      <c r="E300">
        <v>2012</v>
      </c>
      <c r="F300">
        <v>2009</v>
      </c>
      <c r="G300" t="s">
        <v>108</v>
      </c>
      <c r="H300">
        <v>58931.3</v>
      </c>
      <c r="I300">
        <v>536907.62</v>
      </c>
      <c r="J300">
        <v>35232.18</v>
      </c>
      <c r="K300">
        <v>30028.09</v>
      </c>
      <c r="L300">
        <v>10156.99</v>
      </c>
      <c r="M300">
        <v>9764.98</v>
      </c>
      <c r="N300">
        <f>IF(COUNTIFS($A:$A,$A300,$F:$F,$F300-1)=0,"",SUMIFS($I:$I,$A:$A,$A300,$F:$F,$F300-1))</f>
        <v>548525.42000000004</v>
      </c>
      <c r="O300">
        <f>H300 - SUMIFS($H:$H,$A:$A,$A300,$F:$F,$F300-1)</f>
        <v>-164.45999999999913</v>
      </c>
      <c r="P300">
        <f>J300 - SUMIFS($J:$J,$A:$A,$A300,$F:$F,$F300-1)</f>
        <v>-3355.0800000000017</v>
      </c>
      <c r="Q300">
        <f t="shared" si="37"/>
        <v>392.01000000000022</v>
      </c>
      <c r="R300">
        <f t="shared" si="38"/>
        <v>7.1466150101120237E-4</v>
      </c>
      <c r="S300">
        <f t="shared" si="39"/>
        <v>1.8230695671314557E-6</v>
      </c>
      <c r="T300">
        <f t="shared" si="40"/>
        <v>5.8167222222809695E-3</v>
      </c>
      <c r="U300">
        <f t="shared" si="41"/>
        <v>5.4743297038084393E-2</v>
      </c>
      <c r="V300" t="str">
        <f t="shared" si="42"/>
        <v>Banking-2009</v>
      </c>
      <c r="W300">
        <f>Regression!B316</f>
        <v>-7.7441475978373983E-3</v>
      </c>
      <c r="X300">
        <f>Regression!B317</f>
        <v>-3.726813535741324E-3</v>
      </c>
      <c r="Y300">
        <f>Regression!B318</f>
        <v>-4.3774453593099626E-3</v>
      </c>
      <c r="Z300">
        <f t="shared" si="43"/>
        <v>-2.6132774880414239E-4</v>
      </c>
      <c r="AA300">
        <f t="shared" si="44"/>
        <v>392.01026132774905</v>
      </c>
      <c r="AB300">
        <f t="shared" si="45"/>
        <v>0</v>
      </c>
    </row>
    <row r="301" spans="1:28" x14ac:dyDescent="0.25">
      <c r="A301" t="s">
        <v>34</v>
      </c>
      <c r="B301" t="s">
        <v>76</v>
      </c>
      <c r="C301" t="s">
        <v>82</v>
      </c>
      <c r="D301" t="s">
        <v>91</v>
      </c>
      <c r="E301">
        <v>2012</v>
      </c>
      <c r="F301">
        <v>2010</v>
      </c>
      <c r="G301" t="s">
        <v>108</v>
      </c>
      <c r="H301">
        <v>64408.18</v>
      </c>
      <c r="I301">
        <v>575101.49</v>
      </c>
      <c r="J301">
        <v>39178.959999999999</v>
      </c>
      <c r="K301">
        <v>32586.06</v>
      </c>
      <c r="L301">
        <v>10104.57</v>
      </c>
      <c r="M301">
        <v>12411.39</v>
      </c>
      <c r="N301">
        <f>IF(COUNTIFS($A:$A,$A301,$F:$F,$F301-1)=0,"",SUMIFS($I:$I,$A:$A,$A301,$F:$F,$F301-1))</f>
        <v>536907.62</v>
      </c>
      <c r="O301">
        <f>H301 - SUMIFS($H:$H,$A:$A,$A301,$F:$F,$F301-1)</f>
        <v>5476.8799999999974</v>
      </c>
      <c r="P301">
        <f>J301 - SUMIFS($J:$J,$A:$A,$A301,$F:$F,$F301-1)</f>
        <v>3946.7799999999988</v>
      </c>
      <c r="Q301">
        <f t="shared" si="37"/>
        <v>-2306.8199999999997</v>
      </c>
      <c r="R301">
        <f t="shared" si="38"/>
        <v>-4.2964933148089794E-3</v>
      </c>
      <c r="S301">
        <f t="shared" si="39"/>
        <v>1.862517801479517E-6</v>
      </c>
      <c r="T301">
        <f t="shared" si="40"/>
        <v>2.8498384880438063E-3</v>
      </c>
      <c r="U301">
        <f t="shared" si="41"/>
        <v>6.0692116830079634E-2</v>
      </c>
      <c r="V301" t="str">
        <f t="shared" si="42"/>
        <v>Banking-2010</v>
      </c>
      <c r="W301">
        <f>Regression!B317</f>
        <v>-3.726813535741324E-3</v>
      </c>
      <c r="X301">
        <f>Regression!B318</f>
        <v>-4.3774453593099626E-3</v>
      </c>
      <c r="Y301">
        <f>Regression!B319</f>
        <v>-6.9740677201831826E-3</v>
      </c>
      <c r="Z301">
        <f t="shared" si="43"/>
        <v>-4.3575288637506826E-4</v>
      </c>
      <c r="AA301">
        <f t="shared" si="44"/>
        <v>-2306.8195642471132</v>
      </c>
      <c r="AB301">
        <f t="shared" si="45"/>
        <v>0</v>
      </c>
    </row>
    <row r="302" spans="1:28" x14ac:dyDescent="0.25">
      <c r="A302" t="s">
        <v>34</v>
      </c>
      <c r="B302" t="s">
        <v>76</v>
      </c>
      <c r="C302" t="s">
        <v>82</v>
      </c>
      <c r="D302" t="s">
        <v>91</v>
      </c>
      <c r="E302">
        <v>2012</v>
      </c>
      <c r="F302">
        <v>2011</v>
      </c>
      <c r="G302" t="s">
        <v>108</v>
      </c>
      <c r="H302">
        <v>61664.3</v>
      </c>
      <c r="I302">
        <v>568305.42000000004</v>
      </c>
      <c r="J302">
        <v>35852.730000000003</v>
      </c>
      <c r="K302">
        <v>30285.64</v>
      </c>
      <c r="L302">
        <v>9496.82</v>
      </c>
      <c r="M302">
        <v>13150.13</v>
      </c>
      <c r="N302">
        <f>IF(COUNTIFS($A:$A,$A302,$F:$F,$F302-1)=0,"",SUMIFS($I:$I,$A:$A,$A302,$F:$F,$F302-1))</f>
        <v>575101.49</v>
      </c>
      <c r="O302">
        <f>H302 - SUMIFS($H:$H,$A:$A,$A302,$F:$F,$F302-1)</f>
        <v>-2743.8799999999974</v>
      </c>
      <c r="P302">
        <f>J302 - SUMIFS($J:$J,$A:$A,$A302,$F:$F,$F302-1)</f>
        <v>-3326.2299999999959</v>
      </c>
      <c r="Q302">
        <f t="shared" si="37"/>
        <v>-3653.3099999999995</v>
      </c>
      <c r="R302">
        <f t="shared" si="38"/>
        <v>-6.3524613716441592E-3</v>
      </c>
      <c r="S302">
        <f t="shared" si="39"/>
        <v>1.7388235248703668E-6</v>
      </c>
      <c r="T302">
        <f t="shared" si="40"/>
        <v>1.0126038797082556E-3</v>
      </c>
      <c r="U302">
        <f t="shared" si="41"/>
        <v>5.2661383297754973E-2</v>
      </c>
      <c r="V302" t="str">
        <f t="shared" si="42"/>
        <v>Banking-2011</v>
      </c>
      <c r="W302">
        <f>Regression!B318</f>
        <v>-4.3774453593099626E-3</v>
      </c>
      <c r="X302">
        <f>Regression!B319</f>
        <v>-6.9740677201831826E-3</v>
      </c>
      <c r="Y302">
        <f>Regression!B320</f>
        <v>0</v>
      </c>
      <c r="Z302">
        <f t="shared" si="43"/>
        <v>-7.0695796357752028E-6</v>
      </c>
      <c r="AA302">
        <f t="shared" si="44"/>
        <v>-3653.3099929304199</v>
      </c>
      <c r="AB302">
        <f t="shared" si="45"/>
        <v>0</v>
      </c>
    </row>
    <row r="303" spans="1:28" x14ac:dyDescent="0.25">
      <c r="A303" t="s">
        <v>34</v>
      </c>
      <c r="B303" t="s">
        <v>76</v>
      </c>
      <c r="C303" t="s">
        <v>82</v>
      </c>
      <c r="D303" t="s">
        <v>91</v>
      </c>
      <c r="E303">
        <v>2012</v>
      </c>
      <c r="F303">
        <v>2013</v>
      </c>
      <c r="G303" t="s">
        <v>109</v>
      </c>
      <c r="H303">
        <v>68367.17</v>
      </c>
      <c r="I303">
        <v>608188.51</v>
      </c>
      <c r="J303">
        <v>41877.129999999997</v>
      </c>
      <c r="K303">
        <v>33988.089999999997</v>
      </c>
      <c r="L303">
        <v>11014.88</v>
      </c>
      <c r="M303">
        <v>12338.74</v>
      </c>
      <c r="N303" t="str">
        <f>IF(COUNTIFS($A:$A,$A303,$F:$F,$F303-1)=0,"",SUMIFS($I:$I,$A:$A,$A303,$F:$F,$F303-1))</f>
        <v/>
      </c>
      <c r="O303">
        <f>H303 - SUMIFS($H:$H,$A:$A,$A303,$F:$F,$F303-1)</f>
        <v>68367.17</v>
      </c>
      <c r="P303">
        <f>J303 - SUMIFS($J:$J,$A:$A,$A303,$F:$F,$F303-1)</f>
        <v>41877.129999999997</v>
      </c>
      <c r="Q303">
        <f t="shared" si="37"/>
        <v>-1323.8600000000006</v>
      </c>
      <c r="R303">
        <f t="shared" si="38"/>
        <v>0</v>
      </c>
      <c r="S303">
        <f t="shared" si="39"/>
        <v>0</v>
      </c>
      <c r="T303">
        <f t="shared" si="40"/>
        <v>0</v>
      </c>
      <c r="U303">
        <f t="shared" si="41"/>
        <v>0</v>
      </c>
      <c r="V303" t="str">
        <f t="shared" si="42"/>
        <v>Banking-2013</v>
      </c>
      <c r="W303">
        <f>Regression!B319</f>
        <v>-6.9740677201831826E-3</v>
      </c>
      <c r="X303">
        <f>Regression!B320</f>
        <v>0</v>
      </c>
      <c r="Y303">
        <f>Regression!B321</f>
        <v>-1.1868268365548178E-3</v>
      </c>
      <c r="Z303">
        <f t="shared" si="43"/>
        <v>0</v>
      </c>
      <c r="AA303">
        <f t="shared" si="44"/>
        <v>-1323.8600000000006</v>
      </c>
      <c r="AB303">
        <f t="shared" si="45"/>
        <v>1</v>
      </c>
    </row>
    <row r="304" spans="1:28" x14ac:dyDescent="0.25">
      <c r="A304" t="s">
        <v>34</v>
      </c>
      <c r="B304" t="s">
        <v>76</v>
      </c>
      <c r="C304" t="s">
        <v>82</v>
      </c>
      <c r="D304" t="s">
        <v>91</v>
      </c>
      <c r="E304">
        <v>2012</v>
      </c>
      <c r="F304">
        <v>2014</v>
      </c>
      <c r="G304" t="s">
        <v>109</v>
      </c>
      <c r="H304">
        <v>68440.58</v>
      </c>
      <c r="I304">
        <v>571504.68999999994</v>
      </c>
      <c r="J304">
        <v>42338.080000000002</v>
      </c>
      <c r="K304">
        <v>28386.15</v>
      </c>
      <c r="L304">
        <v>12768.51</v>
      </c>
      <c r="M304">
        <v>16341.88</v>
      </c>
      <c r="N304">
        <f>IF(COUNTIFS($A:$A,$A304,$F:$F,$F304-1)=0,"",SUMIFS($I:$I,$A:$A,$A304,$F:$F,$F304-1))</f>
        <v>608188.51</v>
      </c>
      <c r="O304">
        <f>H304 - SUMIFS($H:$H,$A:$A,$A304,$F:$F,$F304-1)</f>
        <v>73.410000000003492</v>
      </c>
      <c r="P304">
        <f>J304 - SUMIFS($J:$J,$A:$A,$A304,$F:$F,$F304-1)</f>
        <v>460.95000000000437</v>
      </c>
      <c r="Q304">
        <f t="shared" si="37"/>
        <v>-3573.369999999999</v>
      </c>
      <c r="R304">
        <f t="shared" si="38"/>
        <v>-5.8754316157666299E-3</v>
      </c>
      <c r="S304">
        <f t="shared" si="39"/>
        <v>1.6442270505899561E-6</v>
      </c>
      <c r="T304">
        <f t="shared" si="40"/>
        <v>-6.3720375118563304E-4</v>
      </c>
      <c r="U304">
        <f t="shared" si="41"/>
        <v>4.6673275692104083E-2</v>
      </c>
      <c r="V304" t="str">
        <f t="shared" si="42"/>
        <v>Banking-2014</v>
      </c>
      <c r="W304">
        <f>Regression!B320</f>
        <v>0</v>
      </c>
      <c r="X304">
        <f>Regression!B321</f>
        <v>-1.1868268365548178E-3</v>
      </c>
      <c r="Y304">
        <f>Regression!B322</f>
        <v>-4.3812702799011529E-4</v>
      </c>
      <c r="Z304">
        <f t="shared" si="43"/>
        <v>-1.9692573053284347E-5</v>
      </c>
      <c r="AA304">
        <f t="shared" si="44"/>
        <v>-3573.369980307426</v>
      </c>
      <c r="AB304">
        <f t="shared" si="45"/>
        <v>1</v>
      </c>
    </row>
    <row r="305" spans="1:28" x14ac:dyDescent="0.25">
      <c r="A305" t="s">
        <v>34</v>
      </c>
      <c r="B305" t="s">
        <v>76</v>
      </c>
      <c r="C305" t="s">
        <v>82</v>
      </c>
      <c r="D305" t="s">
        <v>91</v>
      </c>
      <c r="E305">
        <v>2012</v>
      </c>
      <c r="F305">
        <v>2015</v>
      </c>
      <c r="G305" t="s">
        <v>109</v>
      </c>
      <c r="H305">
        <v>71418.100000000006</v>
      </c>
      <c r="I305">
        <v>659158.4</v>
      </c>
      <c r="J305">
        <v>52329.26</v>
      </c>
      <c r="K305">
        <v>33290.959999999999</v>
      </c>
      <c r="L305">
        <v>11950.64</v>
      </c>
      <c r="M305">
        <v>8862.75</v>
      </c>
      <c r="N305">
        <f>IF(COUNTIFS($A:$A,$A305,$F:$F,$F305-1)=0,"",SUMIFS($I:$I,$A:$A,$A305,$F:$F,$F305-1))</f>
        <v>571504.68999999994</v>
      </c>
      <c r="O305">
        <f>H305 - SUMIFS($H:$H,$A:$A,$A305,$F:$F,$F305-1)</f>
        <v>2977.5200000000041</v>
      </c>
      <c r="P305">
        <f>J305 - SUMIFS($J:$J,$A:$A,$A305,$F:$F,$F305-1)</f>
        <v>9991.18</v>
      </c>
      <c r="Q305">
        <f t="shared" si="37"/>
        <v>3087.8899999999994</v>
      </c>
      <c r="R305">
        <f t="shared" si="38"/>
        <v>5.4030877681861189E-3</v>
      </c>
      <c r="S305">
        <f t="shared" si="39"/>
        <v>1.7497669179232809E-6</v>
      </c>
      <c r="T305">
        <f t="shared" si="40"/>
        <v>-1.2272270241561791E-2</v>
      </c>
      <c r="U305">
        <f t="shared" si="41"/>
        <v>5.8251420473907224E-2</v>
      </c>
      <c r="V305" t="str">
        <f t="shared" si="42"/>
        <v>Banking-2015</v>
      </c>
      <c r="W305">
        <f>Regression!B321</f>
        <v>-1.1868268365548178E-3</v>
      </c>
      <c r="X305">
        <f>Regression!B322</f>
        <v>-4.3812702799011529E-4</v>
      </c>
      <c r="Y305">
        <f>Regression!B323</f>
        <v>-1.2290175284049251E-3</v>
      </c>
      <c r="Z305">
        <f t="shared" si="43"/>
        <v>-6.6217280199626407E-5</v>
      </c>
      <c r="AA305">
        <f t="shared" si="44"/>
        <v>3087.8900662172796</v>
      </c>
      <c r="AB305">
        <f t="shared" si="45"/>
        <v>1</v>
      </c>
    </row>
    <row r="306" spans="1:28" x14ac:dyDescent="0.25">
      <c r="A306" t="s">
        <v>34</v>
      </c>
      <c r="B306" t="s">
        <v>76</v>
      </c>
      <c r="C306" t="s">
        <v>82</v>
      </c>
      <c r="D306" t="s">
        <v>91</v>
      </c>
      <c r="E306">
        <v>2012</v>
      </c>
      <c r="F306">
        <v>2016</v>
      </c>
      <c r="G306" t="s">
        <v>109</v>
      </c>
      <c r="H306">
        <v>78610.5</v>
      </c>
      <c r="I306">
        <v>727918.61</v>
      </c>
      <c r="J306">
        <v>50439.42</v>
      </c>
      <c r="K306">
        <v>40492.47</v>
      </c>
      <c r="L306">
        <v>13122.36</v>
      </c>
      <c r="M306">
        <v>15596.76</v>
      </c>
      <c r="N306">
        <f>IF(COUNTIFS($A:$A,$A306,$F:$F,$F306-1)=0,"",SUMIFS($I:$I,$A:$A,$A306,$F:$F,$F306-1))</f>
        <v>659158.4</v>
      </c>
      <c r="O306">
        <f>H306 - SUMIFS($H:$H,$A:$A,$A306,$F:$F,$F306-1)</f>
        <v>7192.3999999999942</v>
      </c>
      <c r="P306">
        <f>J306 - SUMIFS($J:$J,$A:$A,$A306,$F:$F,$F306-1)</f>
        <v>-1889.8400000000038</v>
      </c>
      <c r="Q306">
        <f t="shared" si="37"/>
        <v>-2474.3999999999996</v>
      </c>
      <c r="R306">
        <f t="shared" si="38"/>
        <v>-3.753877671891915E-3</v>
      </c>
      <c r="S306">
        <f t="shared" si="39"/>
        <v>1.5170860297009033E-6</v>
      </c>
      <c r="T306">
        <f t="shared" si="40"/>
        <v>1.3778539422390729E-2</v>
      </c>
      <c r="U306">
        <f t="shared" si="41"/>
        <v>6.1430560545082939E-2</v>
      </c>
      <c r="V306" t="str">
        <f t="shared" si="42"/>
        <v>Banking-2016</v>
      </c>
      <c r="W306">
        <f>Regression!B322</f>
        <v>-4.3812702799011529E-4</v>
      </c>
      <c r="X306">
        <f>Regression!B323</f>
        <v>-1.2290175284049251E-3</v>
      </c>
      <c r="Y306">
        <f>Regression!B324</f>
        <v>-1.0794581856163462E-3</v>
      </c>
      <c r="Z306">
        <f t="shared" si="43"/>
        <v>-8.3246452569720207E-5</v>
      </c>
      <c r="AA306">
        <f t="shared" si="44"/>
        <v>-2474.3999167535471</v>
      </c>
      <c r="AB306">
        <f t="shared" si="45"/>
        <v>1</v>
      </c>
    </row>
    <row r="307" spans="1:28" x14ac:dyDescent="0.25">
      <c r="A307" t="s">
        <v>34</v>
      </c>
      <c r="B307" t="s">
        <v>76</v>
      </c>
      <c r="C307" t="s">
        <v>82</v>
      </c>
      <c r="D307" t="s">
        <v>91</v>
      </c>
      <c r="E307">
        <v>2012</v>
      </c>
      <c r="F307">
        <v>2017</v>
      </c>
      <c r="G307" t="s">
        <v>109</v>
      </c>
      <c r="H307">
        <v>80759.039999999994</v>
      </c>
      <c r="I307">
        <v>741718.2</v>
      </c>
      <c r="J307">
        <v>54367.25</v>
      </c>
      <c r="K307">
        <v>37327.050000000003</v>
      </c>
      <c r="L307">
        <v>14454</v>
      </c>
      <c r="M307">
        <v>22220.74</v>
      </c>
      <c r="N307">
        <f>IF(COUNTIFS($A:$A,$A307,$F:$F,$F307-1)=0,"",SUMIFS($I:$I,$A:$A,$A307,$F:$F,$F307-1))</f>
        <v>727918.61</v>
      </c>
      <c r="O307">
        <f>H307 - SUMIFS($H:$H,$A:$A,$A307,$F:$F,$F307-1)</f>
        <v>2148.5399999999936</v>
      </c>
      <c r="P307">
        <f>J307 - SUMIFS($J:$J,$A:$A,$A307,$F:$F,$F307-1)</f>
        <v>3927.8300000000017</v>
      </c>
      <c r="Q307">
        <f t="shared" si="37"/>
        <v>-7766.7400000000016</v>
      </c>
      <c r="R307">
        <f t="shared" si="38"/>
        <v>-1.0669791777957157E-2</v>
      </c>
      <c r="S307">
        <f t="shared" si="39"/>
        <v>1.373779961471242E-6</v>
      </c>
      <c r="T307">
        <f t="shared" si="40"/>
        <v>-2.4443529476461771E-3</v>
      </c>
      <c r="U307">
        <f t="shared" si="41"/>
        <v>5.1279153310835129E-2</v>
      </c>
      <c r="V307" t="str">
        <f t="shared" si="42"/>
        <v>Banking-2017</v>
      </c>
      <c r="W307">
        <f>Regression!B323</f>
        <v>-1.2290175284049251E-3</v>
      </c>
      <c r="X307">
        <f>Regression!B324</f>
        <v>-1.0794581856163462E-3</v>
      </c>
      <c r="Y307">
        <f>Regression!B325</f>
        <v>-1.1038901618227407E-3</v>
      </c>
      <c r="Z307">
        <f t="shared" si="43"/>
        <v>-5.3969664448211632E-5</v>
      </c>
      <c r="AA307">
        <f t="shared" si="44"/>
        <v>-7766.7399460303368</v>
      </c>
      <c r="AB307">
        <f t="shared" si="45"/>
        <v>1</v>
      </c>
    </row>
    <row r="308" spans="1:28" x14ac:dyDescent="0.25">
      <c r="A308" t="s">
        <v>34</v>
      </c>
      <c r="B308" t="s">
        <v>76</v>
      </c>
      <c r="C308" t="s">
        <v>82</v>
      </c>
      <c r="D308" t="s">
        <v>91</v>
      </c>
      <c r="E308">
        <v>2012</v>
      </c>
      <c r="F308">
        <v>2018</v>
      </c>
      <c r="G308" t="s">
        <v>109</v>
      </c>
      <c r="H308">
        <v>88779.14</v>
      </c>
      <c r="I308">
        <v>839248.76</v>
      </c>
      <c r="J308">
        <v>60695.6</v>
      </c>
      <c r="K308">
        <v>42050.41</v>
      </c>
      <c r="L308">
        <v>15252.59</v>
      </c>
      <c r="M308">
        <v>8210.4</v>
      </c>
      <c r="N308">
        <f>IF(COUNTIFS($A:$A,$A308,$F:$F,$F308-1)=0,"",SUMIFS($I:$I,$A:$A,$A308,$F:$F,$F308-1))</f>
        <v>741718.2</v>
      </c>
      <c r="O308">
        <f>H308 - SUMIFS($H:$H,$A:$A,$A308,$F:$F,$F308-1)</f>
        <v>8020.1000000000058</v>
      </c>
      <c r="P308">
        <f>J308 - SUMIFS($J:$J,$A:$A,$A308,$F:$F,$F308-1)</f>
        <v>6328.3499999999985</v>
      </c>
      <c r="Q308">
        <f t="shared" si="37"/>
        <v>7042.1900000000005</v>
      </c>
      <c r="R308">
        <f t="shared" si="38"/>
        <v>9.4944279377262158E-3</v>
      </c>
      <c r="S308">
        <f t="shared" si="39"/>
        <v>1.348220928109894E-6</v>
      </c>
      <c r="T308">
        <f t="shared" si="40"/>
        <v>2.2808527551299233E-3</v>
      </c>
      <c r="U308">
        <f t="shared" si="41"/>
        <v>5.669324279760158E-2</v>
      </c>
      <c r="V308" t="str">
        <f t="shared" si="42"/>
        <v>Banking-2018</v>
      </c>
      <c r="W308">
        <f>Regression!B324</f>
        <v>-1.0794581856163462E-3</v>
      </c>
      <c r="X308">
        <f>Regression!B325</f>
        <v>-1.1038901618227407E-3</v>
      </c>
      <c r="Y308">
        <f>Regression!B326</f>
        <v>-9.3269471707749154E-4</v>
      </c>
      <c r="Z308">
        <f t="shared" si="43"/>
        <v>-5.5396754316385622E-5</v>
      </c>
      <c r="AA308">
        <f t="shared" si="44"/>
        <v>7042.1900553967553</v>
      </c>
      <c r="AB308">
        <f t="shared" si="45"/>
        <v>1</v>
      </c>
    </row>
    <row r="309" spans="1:28" x14ac:dyDescent="0.25">
      <c r="A309" t="s">
        <v>34</v>
      </c>
      <c r="B309" t="s">
        <v>76</v>
      </c>
      <c r="C309" t="s">
        <v>82</v>
      </c>
      <c r="D309" t="s">
        <v>91</v>
      </c>
      <c r="E309">
        <v>2012</v>
      </c>
      <c r="F309">
        <v>2019</v>
      </c>
      <c r="G309" t="s">
        <v>109</v>
      </c>
      <c r="H309">
        <v>94439.7</v>
      </c>
      <c r="I309">
        <v>917642.41</v>
      </c>
      <c r="J309">
        <v>61504.55</v>
      </c>
      <c r="K309">
        <v>41517.949999999997</v>
      </c>
      <c r="L309">
        <v>16871.96</v>
      </c>
      <c r="M309">
        <v>18135.400000000001</v>
      </c>
      <c r="N309">
        <f>IF(COUNTIFS($A:$A,$A309,$F:$F,$F309-1)=0,"",SUMIFS($I:$I,$A:$A,$A309,$F:$F,$F309-1))</f>
        <v>839248.76</v>
      </c>
      <c r="O309">
        <f>H309 - SUMIFS($H:$H,$A:$A,$A309,$F:$F,$F309-1)</f>
        <v>5660.5599999999977</v>
      </c>
      <c r="P309">
        <f>J309 - SUMIFS($J:$J,$A:$A,$A309,$F:$F,$F309-1)</f>
        <v>808.95000000000437</v>
      </c>
      <c r="Q309">
        <f t="shared" si="37"/>
        <v>-1263.4400000000023</v>
      </c>
      <c r="R309">
        <f t="shared" si="38"/>
        <v>-1.5054416047037141E-3</v>
      </c>
      <c r="S309">
        <f t="shared" si="39"/>
        <v>1.1915418260492872E-6</v>
      </c>
      <c r="T309">
        <f t="shared" si="40"/>
        <v>5.7808962386789739E-3</v>
      </c>
      <c r="U309">
        <f t="shared" si="41"/>
        <v>4.9470373956823001E-2</v>
      </c>
      <c r="V309" t="str">
        <f t="shared" si="42"/>
        <v>Banking-2019</v>
      </c>
      <c r="W309">
        <f>Regression!B325</f>
        <v>-1.1038901618227407E-3</v>
      </c>
      <c r="X309">
        <f>Regression!B326</f>
        <v>-9.3269471707749154E-4</v>
      </c>
      <c r="Y309">
        <f>Regression!B327</f>
        <v>0</v>
      </c>
      <c r="Z309">
        <f t="shared" si="43"/>
        <v>-5.3931267130881972E-6</v>
      </c>
      <c r="AA309">
        <f t="shared" si="44"/>
        <v>-1263.4399946068756</v>
      </c>
      <c r="AB309">
        <f t="shared" si="45"/>
        <v>1</v>
      </c>
    </row>
    <row r="310" spans="1:28" x14ac:dyDescent="0.25">
      <c r="A310" t="s">
        <v>35</v>
      </c>
      <c r="B310" t="s">
        <v>73</v>
      </c>
      <c r="C310" t="s">
        <v>82</v>
      </c>
      <c r="D310" t="s">
        <v>99</v>
      </c>
      <c r="E310">
        <v>2010</v>
      </c>
      <c r="F310">
        <v>2003</v>
      </c>
      <c r="G310" t="s">
        <v>108</v>
      </c>
      <c r="H310">
        <v>45552.68</v>
      </c>
      <c r="I310">
        <v>82723.31</v>
      </c>
      <c r="J310">
        <v>15891.97</v>
      </c>
      <c r="K310">
        <v>39133.050000000003</v>
      </c>
      <c r="L310">
        <v>5103.3</v>
      </c>
      <c r="M310">
        <v>3780.42</v>
      </c>
      <c r="N310" t="str">
        <f>IF(COUNTIFS($A:$A,$A310,$F:$F,$F310-1)=0,"",SUMIFS($I:$I,$A:$A,$A310,$F:$F,$F310-1))</f>
        <v/>
      </c>
      <c r="O310">
        <f>H310 - SUMIFS($H:$H,$A:$A,$A310,$F:$F,$F310-1)</f>
        <v>45552.68</v>
      </c>
      <c r="P310">
        <f>J310 - SUMIFS($J:$J,$A:$A,$A310,$F:$F,$F310-1)</f>
        <v>15891.97</v>
      </c>
      <c r="Q310">
        <f t="shared" si="37"/>
        <v>1322.88</v>
      </c>
      <c r="R310">
        <f t="shared" si="38"/>
        <v>0</v>
      </c>
      <c r="S310">
        <f t="shared" si="39"/>
        <v>0</v>
      </c>
      <c r="T310">
        <f t="shared" si="40"/>
        <v>0</v>
      </c>
      <c r="U310">
        <f t="shared" si="41"/>
        <v>0</v>
      </c>
      <c r="V310" t="str">
        <f t="shared" si="42"/>
        <v>Telecom-2003</v>
      </c>
      <c r="W310">
        <f>Regression!B326</f>
        <v>-9.3269471707749154E-4</v>
      </c>
      <c r="X310">
        <f>Regression!B327</f>
        <v>0</v>
      </c>
      <c r="Y310">
        <f>Regression!B328</f>
        <v>-7.9848984194317066E-4</v>
      </c>
      <c r="Z310">
        <f t="shared" si="43"/>
        <v>0</v>
      </c>
      <c r="AA310">
        <f t="shared" si="44"/>
        <v>1322.88</v>
      </c>
      <c r="AB310">
        <f t="shared" si="45"/>
        <v>0</v>
      </c>
    </row>
    <row r="311" spans="1:28" x14ac:dyDescent="0.25">
      <c r="A311" t="s">
        <v>35</v>
      </c>
      <c r="B311" t="s">
        <v>73</v>
      </c>
      <c r="C311" t="s">
        <v>82</v>
      </c>
      <c r="D311" t="s">
        <v>99</v>
      </c>
      <c r="E311">
        <v>2010</v>
      </c>
      <c r="F311">
        <v>2004</v>
      </c>
      <c r="G311" t="s">
        <v>108</v>
      </c>
      <c r="H311">
        <v>46418.37</v>
      </c>
      <c r="I311">
        <v>89323.96</v>
      </c>
      <c r="J311">
        <v>12688.59</v>
      </c>
      <c r="K311">
        <v>44037.19</v>
      </c>
      <c r="L311">
        <v>5840.05</v>
      </c>
      <c r="M311">
        <v>6773.22</v>
      </c>
      <c r="N311">
        <f>IF(COUNTIFS($A:$A,$A311,$F:$F,$F311-1)=0,"",SUMIFS($I:$I,$A:$A,$A311,$F:$F,$F311-1))</f>
        <v>82723.31</v>
      </c>
      <c r="O311">
        <f>H311 - SUMIFS($H:$H,$A:$A,$A311,$F:$F,$F311-1)</f>
        <v>865.69000000000233</v>
      </c>
      <c r="P311">
        <f>J311 - SUMIFS($J:$J,$A:$A,$A311,$F:$F,$F311-1)</f>
        <v>-3203.3799999999992</v>
      </c>
      <c r="Q311">
        <f t="shared" si="37"/>
        <v>-933.17000000000007</v>
      </c>
      <c r="R311">
        <f t="shared" si="38"/>
        <v>-1.1280617277040777E-2</v>
      </c>
      <c r="S311">
        <f t="shared" si="39"/>
        <v>1.2088491139921747E-5</v>
      </c>
      <c r="T311">
        <f t="shared" si="40"/>
        <v>4.9188916642721403E-2</v>
      </c>
      <c r="U311">
        <f t="shared" si="41"/>
        <v>0.53234318114205059</v>
      </c>
      <c r="V311" t="str">
        <f t="shared" si="42"/>
        <v>Telecom-2004</v>
      </c>
      <c r="W311">
        <f>Regression!B327</f>
        <v>0</v>
      </c>
      <c r="X311">
        <f>Regression!B328</f>
        <v>-7.9848984194317066E-4</v>
      </c>
      <c r="Y311">
        <f>Regression!B329</f>
        <v>-7.1406553858312889E-4</v>
      </c>
      <c r="Z311">
        <f t="shared" si="43"/>
        <v>-4.1940477062865693E-4</v>
      </c>
      <c r="AA311">
        <f t="shared" si="44"/>
        <v>-933.16958059522949</v>
      </c>
      <c r="AB311">
        <f t="shared" si="45"/>
        <v>0</v>
      </c>
    </row>
    <row r="312" spans="1:28" x14ac:dyDescent="0.25">
      <c r="A312" t="s">
        <v>35</v>
      </c>
      <c r="B312" t="s">
        <v>73</v>
      </c>
      <c r="C312" t="s">
        <v>82</v>
      </c>
      <c r="D312" t="s">
        <v>99</v>
      </c>
      <c r="E312">
        <v>2010</v>
      </c>
      <c r="F312">
        <v>2005</v>
      </c>
      <c r="G312" t="s">
        <v>108</v>
      </c>
      <c r="H312">
        <v>48757.19</v>
      </c>
      <c r="I312">
        <v>98608.2</v>
      </c>
      <c r="J312">
        <v>18607.72</v>
      </c>
      <c r="K312">
        <v>43317.66</v>
      </c>
      <c r="L312">
        <v>6418.77</v>
      </c>
      <c r="M312">
        <v>7550.4</v>
      </c>
      <c r="N312">
        <f>IF(COUNTIFS($A:$A,$A312,$F:$F,$F312-1)=0,"",SUMIFS($I:$I,$A:$A,$A312,$F:$F,$F312-1))</f>
        <v>89323.96</v>
      </c>
      <c r="O312">
        <f>H312 - SUMIFS($H:$H,$A:$A,$A312,$F:$F,$F312-1)</f>
        <v>2338.8199999999997</v>
      </c>
      <c r="P312">
        <f>J312 - SUMIFS($J:$J,$A:$A,$A312,$F:$F,$F312-1)</f>
        <v>5919.130000000001</v>
      </c>
      <c r="Q312">
        <f t="shared" si="37"/>
        <v>-1131.6299999999992</v>
      </c>
      <c r="R312">
        <f t="shared" si="38"/>
        <v>-1.2668829281639541E-2</v>
      </c>
      <c r="S312">
        <f t="shared" si="39"/>
        <v>1.119520451175698E-5</v>
      </c>
      <c r="T312">
        <f t="shared" si="40"/>
        <v>-4.0082302665488644E-2</v>
      </c>
      <c r="U312">
        <f t="shared" si="41"/>
        <v>0.48495006267075486</v>
      </c>
      <c r="V312" t="str">
        <f t="shared" si="42"/>
        <v>Telecom-2005</v>
      </c>
      <c r="W312">
        <f>Regression!B328</f>
        <v>-7.9848984194317066E-4</v>
      </c>
      <c r="X312">
        <f>Regression!B329</f>
        <v>-7.1406553858312889E-4</v>
      </c>
      <c r="Y312">
        <f>Regression!B330</f>
        <v>-1.3415445312661464E-3</v>
      </c>
      <c r="Z312">
        <f t="shared" si="43"/>
        <v>-6.2196965272972313E-4</v>
      </c>
      <c r="AA312">
        <f t="shared" si="44"/>
        <v>-1131.6293780303465</v>
      </c>
      <c r="AB312">
        <f t="shared" si="45"/>
        <v>0</v>
      </c>
    </row>
    <row r="313" spans="1:28" x14ac:dyDescent="0.25">
      <c r="A313" t="s">
        <v>35</v>
      </c>
      <c r="B313" t="s">
        <v>73</v>
      </c>
      <c r="C313" t="s">
        <v>82</v>
      </c>
      <c r="D313" t="s">
        <v>99</v>
      </c>
      <c r="E313">
        <v>2010</v>
      </c>
      <c r="F313">
        <v>2006</v>
      </c>
      <c r="G313" t="s">
        <v>108</v>
      </c>
      <c r="H313">
        <v>46951.29</v>
      </c>
      <c r="I313">
        <v>95249.87</v>
      </c>
      <c r="J313">
        <v>15065.8</v>
      </c>
      <c r="K313">
        <v>40673.769999999997</v>
      </c>
      <c r="L313">
        <v>4532.97</v>
      </c>
      <c r="M313">
        <v>7495.77</v>
      </c>
      <c r="N313">
        <f>IF(COUNTIFS($A:$A,$A313,$F:$F,$F313-1)=0,"",SUMIFS($I:$I,$A:$A,$A313,$F:$F,$F313-1))</f>
        <v>98608.2</v>
      </c>
      <c r="O313">
        <f>H313 - SUMIFS($H:$H,$A:$A,$A313,$F:$F,$F313-1)</f>
        <v>-1805.9000000000015</v>
      </c>
      <c r="P313">
        <f>J313 - SUMIFS($J:$J,$A:$A,$A313,$F:$F,$F313-1)</f>
        <v>-3541.9200000000019</v>
      </c>
      <c r="Q313">
        <f t="shared" si="37"/>
        <v>-2962.8</v>
      </c>
      <c r="R313">
        <f t="shared" si="38"/>
        <v>-3.004618277181817E-2</v>
      </c>
      <c r="S313">
        <f t="shared" si="39"/>
        <v>1.0141144448433295E-5</v>
      </c>
      <c r="T313">
        <f t="shared" si="40"/>
        <v>1.7605229585369173E-2</v>
      </c>
      <c r="U313">
        <f t="shared" si="41"/>
        <v>0.41247857683235267</v>
      </c>
      <c r="V313" t="str">
        <f t="shared" si="42"/>
        <v>Telecom-2006</v>
      </c>
      <c r="W313">
        <f>Regression!B329</f>
        <v>-7.1406553858312889E-4</v>
      </c>
      <c r="X313">
        <f>Regression!B330</f>
        <v>-1.3415445312661464E-3</v>
      </c>
      <c r="Y313">
        <f>Regression!B331</f>
        <v>-8.0841590524756391E-4</v>
      </c>
      <c r="Z313">
        <f t="shared" si="43"/>
        <v>-3.570796829988626E-4</v>
      </c>
      <c r="AA313">
        <f t="shared" si="44"/>
        <v>-2962.7996429203172</v>
      </c>
      <c r="AB313">
        <f t="shared" si="45"/>
        <v>0</v>
      </c>
    </row>
    <row r="314" spans="1:28" x14ac:dyDescent="0.25">
      <c r="A314" t="s">
        <v>35</v>
      </c>
      <c r="B314" t="s">
        <v>73</v>
      </c>
      <c r="C314" t="s">
        <v>82</v>
      </c>
      <c r="D314" t="s">
        <v>99</v>
      </c>
      <c r="E314">
        <v>2010</v>
      </c>
      <c r="F314">
        <v>2007</v>
      </c>
      <c r="G314" t="s">
        <v>108</v>
      </c>
      <c r="H314">
        <v>49766.97</v>
      </c>
      <c r="I314">
        <v>109091.03</v>
      </c>
      <c r="J314">
        <v>15288.35</v>
      </c>
      <c r="K314">
        <v>49370.8</v>
      </c>
      <c r="L314">
        <v>4412.2</v>
      </c>
      <c r="M314">
        <v>3175.69</v>
      </c>
      <c r="N314">
        <f>IF(COUNTIFS($A:$A,$A314,$F:$F,$F314-1)=0,"",SUMIFS($I:$I,$A:$A,$A314,$F:$F,$F314-1))</f>
        <v>95249.87</v>
      </c>
      <c r="O314">
        <f>H314 - SUMIFS($H:$H,$A:$A,$A314,$F:$F,$F314-1)</f>
        <v>2815.6800000000003</v>
      </c>
      <c r="P314">
        <f>J314 - SUMIFS($J:$J,$A:$A,$A314,$F:$F,$F314-1)</f>
        <v>222.55000000000109</v>
      </c>
      <c r="Q314">
        <f t="shared" si="37"/>
        <v>1236.5099999999998</v>
      </c>
      <c r="R314">
        <f t="shared" si="38"/>
        <v>1.2981750001338582E-2</v>
      </c>
      <c r="S314">
        <f t="shared" si="39"/>
        <v>1.0498701992979098E-5</v>
      </c>
      <c r="T314">
        <f t="shared" si="40"/>
        <v>2.7224499099053882E-2</v>
      </c>
      <c r="U314">
        <f t="shared" si="41"/>
        <v>0.51832931635497248</v>
      </c>
      <c r="V314" t="str">
        <f t="shared" si="42"/>
        <v>Telecom-2007</v>
      </c>
      <c r="W314">
        <f>Regression!B330</f>
        <v>-1.3415445312661464E-3</v>
      </c>
      <c r="X314">
        <f>Regression!B331</f>
        <v>-8.0841590524756391E-4</v>
      </c>
      <c r="Y314">
        <f>Regression!B332</f>
        <v>-9.9618678005574572E-4</v>
      </c>
      <c r="Z314">
        <f t="shared" si="43"/>
        <v>-5.3837561522847321E-4</v>
      </c>
      <c r="AA314">
        <f t="shared" si="44"/>
        <v>1236.5105383756149</v>
      </c>
      <c r="AB314">
        <f t="shared" si="45"/>
        <v>0</v>
      </c>
    </row>
    <row r="315" spans="1:28" x14ac:dyDescent="0.25">
      <c r="A315" t="s">
        <v>35</v>
      </c>
      <c r="B315" t="s">
        <v>73</v>
      </c>
      <c r="C315" t="s">
        <v>82</v>
      </c>
      <c r="D315" t="s">
        <v>99</v>
      </c>
      <c r="E315">
        <v>2010</v>
      </c>
      <c r="F315">
        <v>2008</v>
      </c>
      <c r="G315" t="s">
        <v>108</v>
      </c>
      <c r="H315">
        <v>52581.22</v>
      </c>
      <c r="I315">
        <v>103079.02</v>
      </c>
      <c r="J315">
        <v>20369.61</v>
      </c>
      <c r="K315">
        <v>48627.360000000001</v>
      </c>
      <c r="L315">
        <v>7782.55</v>
      </c>
      <c r="M315">
        <v>9395.7800000000007</v>
      </c>
      <c r="N315">
        <f>IF(COUNTIFS($A:$A,$A315,$F:$F,$F315-1)=0,"",SUMIFS($I:$I,$A:$A,$A315,$F:$F,$F315-1))</f>
        <v>109091.03</v>
      </c>
      <c r="O315">
        <f>H315 - SUMIFS($H:$H,$A:$A,$A315,$F:$F,$F315-1)</f>
        <v>2814.25</v>
      </c>
      <c r="P315">
        <f>J315 - SUMIFS($J:$J,$A:$A,$A315,$F:$F,$F315-1)</f>
        <v>5081.26</v>
      </c>
      <c r="Q315">
        <f t="shared" si="37"/>
        <v>-1613.2300000000005</v>
      </c>
      <c r="R315">
        <f t="shared" si="38"/>
        <v>-1.4787925276716156E-2</v>
      </c>
      <c r="S315">
        <f t="shared" si="39"/>
        <v>9.166656506955705E-6</v>
      </c>
      <c r="T315">
        <f t="shared" si="40"/>
        <v>-2.0780901967833654E-2</v>
      </c>
      <c r="U315">
        <f t="shared" si="41"/>
        <v>0.44575030596007759</v>
      </c>
      <c r="V315" t="str">
        <f t="shared" si="42"/>
        <v>Telecom-2008</v>
      </c>
      <c r="W315">
        <f>Regression!B331</f>
        <v>-8.0841590524756391E-4</v>
      </c>
      <c r="X315">
        <f>Regression!B332</f>
        <v>-9.9618678005574572E-4</v>
      </c>
      <c r="Y315">
        <f>Regression!B333</f>
        <v>-9.5689073536228209E-4</v>
      </c>
      <c r="Z315">
        <f t="shared" si="43"/>
        <v>-4.0584008871102873E-4</v>
      </c>
      <c r="AA315">
        <f t="shared" si="44"/>
        <v>-1613.2295941599118</v>
      </c>
      <c r="AB315">
        <f t="shared" si="45"/>
        <v>0</v>
      </c>
    </row>
    <row r="316" spans="1:28" x14ac:dyDescent="0.25">
      <c r="A316" t="s">
        <v>35</v>
      </c>
      <c r="B316" t="s">
        <v>73</v>
      </c>
      <c r="C316" t="s">
        <v>82</v>
      </c>
      <c r="D316" t="s">
        <v>99</v>
      </c>
      <c r="E316">
        <v>2010</v>
      </c>
      <c r="F316">
        <v>2009</v>
      </c>
      <c r="G316" t="s">
        <v>108</v>
      </c>
      <c r="H316">
        <v>55371.98</v>
      </c>
      <c r="I316">
        <v>105354.17</v>
      </c>
      <c r="J316">
        <v>21332.04</v>
      </c>
      <c r="K316">
        <v>48684.29</v>
      </c>
      <c r="L316">
        <v>5883.09</v>
      </c>
      <c r="M316">
        <v>4792.1099999999997</v>
      </c>
      <c r="N316">
        <f>IF(COUNTIFS($A:$A,$A316,$F:$F,$F316-1)=0,"",SUMIFS($I:$I,$A:$A,$A316,$F:$F,$F316-1))</f>
        <v>103079.02</v>
      </c>
      <c r="O316">
        <f>H316 - SUMIFS($H:$H,$A:$A,$A316,$F:$F,$F316-1)</f>
        <v>2790.760000000002</v>
      </c>
      <c r="P316">
        <f>J316 - SUMIFS($J:$J,$A:$A,$A316,$F:$F,$F316-1)</f>
        <v>962.43000000000029</v>
      </c>
      <c r="Q316">
        <f t="shared" si="37"/>
        <v>1090.9800000000005</v>
      </c>
      <c r="R316">
        <f t="shared" si="38"/>
        <v>1.0583919016692247E-2</v>
      </c>
      <c r="S316">
        <f t="shared" si="39"/>
        <v>9.7012951811144494E-6</v>
      </c>
      <c r="T316">
        <f t="shared" si="40"/>
        <v>1.7737169018486997E-2</v>
      </c>
      <c r="U316">
        <f t="shared" si="41"/>
        <v>0.47230066797297837</v>
      </c>
      <c r="V316" t="str">
        <f t="shared" si="42"/>
        <v>Telecom-2009</v>
      </c>
      <c r="W316">
        <f>Regression!B332</f>
        <v>-9.9618678005574572E-4</v>
      </c>
      <c r="X316">
        <f>Regression!B333</f>
        <v>-9.5689073536228209E-4</v>
      </c>
      <c r="Y316">
        <f>Regression!B334</f>
        <v>0</v>
      </c>
      <c r="Z316">
        <f t="shared" si="43"/>
        <v>-1.6982197007353954E-5</v>
      </c>
      <c r="AA316">
        <f t="shared" si="44"/>
        <v>1090.9800169821974</v>
      </c>
      <c r="AB316">
        <f t="shared" si="45"/>
        <v>0</v>
      </c>
    </row>
    <row r="317" spans="1:28" x14ac:dyDescent="0.25">
      <c r="A317" t="s">
        <v>35</v>
      </c>
      <c r="B317" t="s">
        <v>73</v>
      </c>
      <c r="C317" t="s">
        <v>82</v>
      </c>
      <c r="D317" t="s">
        <v>99</v>
      </c>
      <c r="E317">
        <v>2010</v>
      </c>
      <c r="F317">
        <v>2011</v>
      </c>
      <c r="G317" t="s">
        <v>109</v>
      </c>
      <c r="H317">
        <v>60453.45</v>
      </c>
      <c r="I317">
        <v>125635.15</v>
      </c>
      <c r="J317">
        <v>19485.27</v>
      </c>
      <c r="K317">
        <v>53008.65</v>
      </c>
      <c r="L317">
        <v>7729.14</v>
      </c>
      <c r="M317">
        <v>6705.91</v>
      </c>
      <c r="N317" t="str">
        <f>IF(COUNTIFS($A:$A,$A317,$F:$F,$F317-1)=0,"",SUMIFS($I:$I,$A:$A,$A317,$F:$F,$F317-1))</f>
        <v/>
      </c>
      <c r="O317">
        <f>H317 - SUMIFS($H:$H,$A:$A,$A317,$F:$F,$F317-1)</f>
        <v>60453.45</v>
      </c>
      <c r="P317">
        <f>J317 - SUMIFS($J:$J,$A:$A,$A317,$F:$F,$F317-1)</f>
        <v>19485.27</v>
      </c>
      <c r="Q317">
        <f t="shared" si="37"/>
        <v>1023.2300000000005</v>
      </c>
      <c r="R317">
        <f t="shared" si="38"/>
        <v>0</v>
      </c>
      <c r="S317">
        <f t="shared" si="39"/>
        <v>0</v>
      </c>
      <c r="T317">
        <f t="shared" si="40"/>
        <v>0</v>
      </c>
      <c r="U317">
        <f t="shared" si="41"/>
        <v>0</v>
      </c>
      <c r="V317" t="str">
        <f t="shared" si="42"/>
        <v>Telecom-2011</v>
      </c>
      <c r="W317">
        <f>Regression!B333</f>
        <v>-9.5689073536228209E-4</v>
      </c>
      <c r="X317">
        <f>Regression!B334</f>
        <v>0</v>
      </c>
      <c r="Y317">
        <f>Regression!B335</f>
        <v>-9.9503175801253993E-3</v>
      </c>
      <c r="Z317">
        <f t="shared" si="43"/>
        <v>0</v>
      </c>
      <c r="AA317">
        <f t="shared" si="44"/>
        <v>1023.2300000000005</v>
      </c>
      <c r="AB317">
        <f t="shared" si="45"/>
        <v>1</v>
      </c>
    </row>
    <row r="318" spans="1:28" x14ac:dyDescent="0.25">
      <c r="A318" t="s">
        <v>35</v>
      </c>
      <c r="B318" t="s">
        <v>73</v>
      </c>
      <c r="C318" t="s">
        <v>82</v>
      </c>
      <c r="D318" t="s">
        <v>99</v>
      </c>
      <c r="E318">
        <v>2010</v>
      </c>
      <c r="F318">
        <v>2012</v>
      </c>
      <c r="G318" t="s">
        <v>109</v>
      </c>
      <c r="H318">
        <v>61523.83</v>
      </c>
      <c r="I318">
        <v>121945.81</v>
      </c>
      <c r="J318">
        <v>22385.67</v>
      </c>
      <c r="K318">
        <v>57917.29</v>
      </c>
      <c r="L318">
        <v>7513.38</v>
      </c>
      <c r="M318">
        <v>6999.58</v>
      </c>
      <c r="N318">
        <f>IF(COUNTIFS($A:$A,$A318,$F:$F,$F318-1)=0,"",SUMIFS($I:$I,$A:$A,$A318,$F:$F,$F318-1))</f>
        <v>125635.15</v>
      </c>
      <c r="O318">
        <f>H318 - SUMIFS($H:$H,$A:$A,$A318,$F:$F,$F318-1)</f>
        <v>1070.3800000000047</v>
      </c>
      <c r="P318">
        <f>J318 - SUMIFS($J:$J,$A:$A,$A318,$F:$F,$F318-1)</f>
        <v>2900.3999999999978</v>
      </c>
      <c r="Q318">
        <f t="shared" si="37"/>
        <v>513.80000000000018</v>
      </c>
      <c r="R318">
        <f t="shared" si="38"/>
        <v>4.0896198237515549E-3</v>
      </c>
      <c r="S318">
        <f t="shared" si="39"/>
        <v>7.9595559045378627E-6</v>
      </c>
      <c r="T318">
        <f t="shared" si="40"/>
        <v>-1.4566146496422325E-2</v>
      </c>
      <c r="U318">
        <f t="shared" si="41"/>
        <v>0.46099590759433173</v>
      </c>
      <c r="V318" t="str">
        <f t="shared" si="42"/>
        <v>Telecom-2012</v>
      </c>
      <c r="W318">
        <f>Regression!B334</f>
        <v>0</v>
      </c>
      <c r="X318">
        <f>Regression!B335</f>
        <v>-9.9503175801253993E-3</v>
      </c>
      <c r="Y318">
        <f>Regression!B336</f>
        <v>-7.1371059343946358E-3</v>
      </c>
      <c r="Z318">
        <f t="shared" si="43"/>
        <v>-3.145238844265113E-3</v>
      </c>
      <c r="AA318">
        <f t="shared" si="44"/>
        <v>513.80314523884442</v>
      </c>
      <c r="AB318">
        <f t="shared" si="45"/>
        <v>1</v>
      </c>
    </row>
    <row r="319" spans="1:28" x14ac:dyDescent="0.25">
      <c r="A319" t="s">
        <v>35</v>
      </c>
      <c r="B319" t="s">
        <v>73</v>
      </c>
      <c r="C319" t="s">
        <v>82</v>
      </c>
      <c r="D319" t="s">
        <v>99</v>
      </c>
      <c r="E319">
        <v>2010</v>
      </c>
      <c r="F319">
        <v>2013</v>
      </c>
      <c r="G319" t="s">
        <v>109</v>
      </c>
      <c r="H319">
        <v>65758.13</v>
      </c>
      <c r="I319">
        <v>122488.59</v>
      </c>
      <c r="J319">
        <v>23824.29</v>
      </c>
      <c r="K319">
        <v>46396.7</v>
      </c>
      <c r="L319">
        <v>7284.32</v>
      </c>
      <c r="M319">
        <v>7525.2</v>
      </c>
      <c r="N319">
        <f>IF(COUNTIFS($A:$A,$A319,$F:$F,$F319-1)=0,"",SUMIFS($I:$I,$A:$A,$A319,$F:$F,$F319-1))</f>
        <v>121945.81</v>
      </c>
      <c r="O319">
        <f>H319 - SUMIFS($H:$H,$A:$A,$A319,$F:$F,$F319-1)</f>
        <v>4234.3000000000029</v>
      </c>
      <c r="P319">
        <f>J319 - SUMIFS($J:$J,$A:$A,$A319,$F:$F,$F319-1)</f>
        <v>1438.6200000000026</v>
      </c>
      <c r="Q319">
        <f t="shared" si="37"/>
        <v>-240.88000000000011</v>
      </c>
      <c r="R319">
        <f t="shared" si="38"/>
        <v>-1.9753036205179997E-3</v>
      </c>
      <c r="S319">
        <f t="shared" si="39"/>
        <v>8.2003637517352989E-6</v>
      </c>
      <c r="T319">
        <f t="shared" si="40"/>
        <v>2.2925592933451346E-2</v>
      </c>
      <c r="U319">
        <f t="shared" si="41"/>
        <v>0.38046981688013715</v>
      </c>
      <c r="V319" t="str">
        <f t="shared" si="42"/>
        <v>Telecom-2013</v>
      </c>
      <c r="W319">
        <f>Regression!B335</f>
        <v>-9.9503175801253993E-3</v>
      </c>
      <c r="X319">
        <f>Regression!B336</f>
        <v>-7.1371059343946358E-3</v>
      </c>
      <c r="Y319">
        <f>Regression!B337</f>
        <v>-7.293233234437921E-3</v>
      </c>
      <c r="Z319">
        <f t="shared" si="43"/>
        <v>-2.9385590947691798E-3</v>
      </c>
      <c r="AA319">
        <f t="shared" si="44"/>
        <v>-240.87706144090535</v>
      </c>
      <c r="AB319">
        <f t="shared" si="45"/>
        <v>1</v>
      </c>
    </row>
    <row r="320" spans="1:28" x14ac:dyDescent="0.25">
      <c r="A320" t="s">
        <v>35</v>
      </c>
      <c r="B320" t="s">
        <v>73</v>
      </c>
      <c r="C320" t="s">
        <v>82</v>
      </c>
      <c r="D320" t="s">
        <v>99</v>
      </c>
      <c r="E320">
        <v>2010</v>
      </c>
      <c r="F320">
        <v>2014</v>
      </c>
      <c r="G320" t="s">
        <v>109</v>
      </c>
      <c r="H320">
        <v>65222.25</v>
      </c>
      <c r="I320">
        <v>120382</v>
      </c>
      <c r="J320">
        <v>21383.35</v>
      </c>
      <c r="K320">
        <v>56756.73</v>
      </c>
      <c r="L320">
        <v>6491.85</v>
      </c>
      <c r="M320">
        <v>8443.9699999999993</v>
      </c>
      <c r="N320">
        <f>IF(COUNTIFS($A:$A,$A320,$F:$F,$F320-1)=0,"",SUMIFS($I:$I,$A:$A,$A320,$F:$F,$F320-1))</f>
        <v>122488.59</v>
      </c>
      <c r="O320">
        <f>H320 - SUMIFS($H:$H,$A:$A,$A320,$F:$F,$F320-1)</f>
        <v>-535.88000000000466</v>
      </c>
      <c r="P320">
        <f>J320 - SUMIFS($J:$J,$A:$A,$A320,$F:$F,$F320-1)</f>
        <v>-2440.9400000000023</v>
      </c>
      <c r="Q320">
        <f t="shared" si="37"/>
        <v>-1952.119999999999</v>
      </c>
      <c r="R320">
        <f t="shared" si="38"/>
        <v>-1.5937157901809457E-2</v>
      </c>
      <c r="S320">
        <f t="shared" si="39"/>
        <v>8.1640257268044319E-6</v>
      </c>
      <c r="T320">
        <f t="shared" si="40"/>
        <v>1.5552958851106032E-2</v>
      </c>
      <c r="U320">
        <f t="shared" si="41"/>
        <v>0.46336340388929292</v>
      </c>
      <c r="V320" t="str">
        <f t="shared" si="42"/>
        <v>Telecom-2014</v>
      </c>
      <c r="W320">
        <f>Regression!B336</f>
        <v>-7.1371059343946358E-3</v>
      </c>
      <c r="X320">
        <f>Regression!B337</f>
        <v>-7.293233234437921E-3</v>
      </c>
      <c r="Y320">
        <f>Regression!B338</f>
        <v>-9.1308418147420037E-3</v>
      </c>
      <c r="Z320">
        <f t="shared" si="43"/>
        <v>-4.3443875675567385E-3</v>
      </c>
      <c r="AA320">
        <f t="shared" si="44"/>
        <v>-1952.1156556124315</v>
      </c>
      <c r="AB320">
        <f t="shared" si="45"/>
        <v>1</v>
      </c>
    </row>
    <row r="321" spans="1:28" x14ac:dyDescent="0.25">
      <c r="A321" t="s">
        <v>35</v>
      </c>
      <c r="B321" t="s">
        <v>73</v>
      </c>
      <c r="C321" t="s">
        <v>82</v>
      </c>
      <c r="D321" t="s">
        <v>99</v>
      </c>
      <c r="E321">
        <v>2010</v>
      </c>
      <c r="F321">
        <v>2015</v>
      </c>
      <c r="G321" t="s">
        <v>109</v>
      </c>
      <c r="H321">
        <v>67420.98</v>
      </c>
      <c r="I321">
        <v>132555.56</v>
      </c>
      <c r="J321">
        <v>24470.59</v>
      </c>
      <c r="K321">
        <v>59059.55</v>
      </c>
      <c r="L321">
        <v>7925.59</v>
      </c>
      <c r="M321">
        <v>7955.03</v>
      </c>
      <c r="N321">
        <f>IF(COUNTIFS($A:$A,$A321,$F:$F,$F321-1)=0,"",SUMIFS($I:$I,$A:$A,$A321,$F:$F,$F321-1))</f>
        <v>120382</v>
      </c>
      <c r="O321">
        <f>H321 - SUMIFS($H:$H,$A:$A,$A321,$F:$F,$F321-1)</f>
        <v>2198.7299999999959</v>
      </c>
      <c r="P321">
        <f>J321 - SUMIFS($J:$J,$A:$A,$A321,$F:$F,$F321-1)</f>
        <v>3087.2400000000016</v>
      </c>
      <c r="Q321">
        <f t="shared" si="37"/>
        <v>-29.4399999999996</v>
      </c>
      <c r="R321">
        <f t="shared" si="38"/>
        <v>-2.445548337791331E-4</v>
      </c>
      <c r="S321">
        <f t="shared" si="39"/>
        <v>8.306889734345666E-6</v>
      </c>
      <c r="T321">
        <f t="shared" si="40"/>
        <v>-7.3807545978635154E-3</v>
      </c>
      <c r="U321">
        <f t="shared" si="41"/>
        <v>0.49060116961007461</v>
      </c>
      <c r="V321" t="str">
        <f t="shared" si="42"/>
        <v>Telecom-2015</v>
      </c>
      <c r="W321">
        <f>Regression!B337</f>
        <v>-7.293233234437921E-3</v>
      </c>
      <c r="X321">
        <f>Regression!B338</f>
        <v>-9.1308418147420037E-3</v>
      </c>
      <c r="Y321">
        <f>Regression!B339</f>
        <v>-6.8518177408490562E-3</v>
      </c>
      <c r="Z321">
        <f t="shared" si="43"/>
        <v>-3.2941778789933695E-3</v>
      </c>
      <c r="AA321">
        <f t="shared" si="44"/>
        <v>-29.436705822120608</v>
      </c>
      <c r="AB321">
        <f t="shared" si="45"/>
        <v>1</v>
      </c>
    </row>
    <row r="322" spans="1:28" x14ac:dyDescent="0.25">
      <c r="A322" t="s">
        <v>35</v>
      </c>
      <c r="B322" t="s">
        <v>73</v>
      </c>
      <c r="C322" t="s">
        <v>82</v>
      </c>
      <c r="D322" t="s">
        <v>99</v>
      </c>
      <c r="E322">
        <v>2010</v>
      </c>
      <c r="F322">
        <v>2016</v>
      </c>
      <c r="G322" t="s">
        <v>109</v>
      </c>
      <c r="H322">
        <v>65941.53</v>
      </c>
      <c r="I322">
        <v>126535.2</v>
      </c>
      <c r="J322">
        <v>20508.37</v>
      </c>
      <c r="K322">
        <v>58119.11</v>
      </c>
      <c r="L322">
        <v>7485.04</v>
      </c>
      <c r="M322">
        <v>7966.65</v>
      </c>
      <c r="N322">
        <f>IF(COUNTIFS($A:$A,$A322,$F:$F,$F322-1)=0,"",SUMIFS($I:$I,$A:$A,$A322,$F:$F,$F322-1))</f>
        <v>132555.56</v>
      </c>
      <c r="O322">
        <f>H322 - SUMIFS($H:$H,$A:$A,$A322,$F:$F,$F322-1)</f>
        <v>-1479.4499999999971</v>
      </c>
      <c r="P322">
        <f>J322 - SUMIFS($J:$J,$A:$A,$A322,$F:$F,$F322-1)</f>
        <v>-3962.2200000000012</v>
      </c>
      <c r="Q322">
        <f t="shared" si="37"/>
        <v>-481.60999999999967</v>
      </c>
      <c r="R322">
        <f t="shared" si="38"/>
        <v>-3.6332689477529246E-3</v>
      </c>
      <c r="S322">
        <f t="shared" si="39"/>
        <v>7.5440064528413597E-6</v>
      </c>
      <c r="T322">
        <f t="shared" si="40"/>
        <v>1.8730032900920974E-2</v>
      </c>
      <c r="U322">
        <f t="shared" si="41"/>
        <v>0.43845094087339681</v>
      </c>
      <c r="V322" t="str">
        <f t="shared" si="42"/>
        <v>Telecom-2016</v>
      </c>
      <c r="W322">
        <f>Regression!B338</f>
        <v>-9.1308418147420037E-3</v>
      </c>
      <c r="X322">
        <f>Regression!B339</f>
        <v>-6.8518177408490562E-3</v>
      </c>
      <c r="Y322">
        <f>Regression!B340</f>
        <v>-8.1675213324421299E-3</v>
      </c>
      <c r="Z322">
        <f t="shared" si="43"/>
        <v>-3.7094610676595783E-3</v>
      </c>
      <c r="AA322">
        <f t="shared" si="44"/>
        <v>-481.606290538932</v>
      </c>
      <c r="AB322">
        <f t="shared" si="45"/>
        <v>1</v>
      </c>
    </row>
    <row r="323" spans="1:28" x14ac:dyDescent="0.25">
      <c r="A323" t="s">
        <v>35</v>
      </c>
      <c r="B323" t="s">
        <v>73</v>
      </c>
      <c r="C323" t="s">
        <v>82</v>
      </c>
      <c r="D323" t="s">
        <v>99</v>
      </c>
      <c r="E323">
        <v>2010</v>
      </c>
      <c r="F323">
        <v>2017</v>
      </c>
      <c r="G323" t="s">
        <v>109</v>
      </c>
      <c r="H323">
        <v>68318.59</v>
      </c>
      <c r="I323">
        <v>139675.79999999999</v>
      </c>
      <c r="J323">
        <v>21937.24</v>
      </c>
      <c r="K323">
        <v>63605.16</v>
      </c>
      <c r="L323">
        <v>7925.52</v>
      </c>
      <c r="M323">
        <v>4447.41</v>
      </c>
      <c r="N323">
        <f>IF(COUNTIFS($A:$A,$A323,$F:$F,$F323-1)=0,"",SUMIFS($I:$I,$A:$A,$A323,$F:$F,$F323-1))</f>
        <v>126535.2</v>
      </c>
      <c r="O323">
        <f>H323 - SUMIFS($H:$H,$A:$A,$A323,$F:$F,$F323-1)</f>
        <v>2377.0599999999977</v>
      </c>
      <c r="P323">
        <f>J323 - SUMIFS($J:$J,$A:$A,$A323,$F:$F,$F323-1)</f>
        <v>1428.8700000000026</v>
      </c>
      <c r="Q323">
        <f t="shared" ref="Q323:Q386" si="46">L323 - M323</f>
        <v>3478.1100000000006</v>
      </c>
      <c r="R323">
        <f t="shared" ref="R323:R386" si="47">IFERROR(Q323 / VALUE(N323),0)</f>
        <v>2.7487292073668044E-2</v>
      </c>
      <c r="S323">
        <f t="shared" ref="S323:S386" si="48">IFERROR(1 / VALUE(N323), 0)</f>
        <v>7.9029392611700141E-6</v>
      </c>
      <c r="T323">
        <f t="shared" ref="T323:T386" si="49">IFERROR( (O323 - P323) / VALUE(N323), 0)</f>
        <v>7.4934879780487566E-3</v>
      </c>
      <c r="U323">
        <f t="shared" ref="U323:U386" si="50">IFERROR( K323 / VALUE(N323), 0)</f>
        <v>0.50266771617700057</v>
      </c>
      <c r="V323" t="str">
        <f t="shared" ref="V323:V386" si="51">D323 &amp; "-" &amp; F323</f>
        <v>Telecom-2017</v>
      </c>
      <c r="W323">
        <f>Regression!B339</f>
        <v>-6.8518177408490562E-3</v>
      </c>
      <c r="X323">
        <f>Regression!B340</f>
        <v>-8.1675213324421299E-3</v>
      </c>
      <c r="Y323">
        <f>Regression!B341</f>
        <v>0</v>
      </c>
      <c r="Z323">
        <f t="shared" ref="Z323:Z386" si="52">($W323*$S323) + ($X323*$T323) + ($Y323*$U323)</f>
        <v>-6.1257372414546412E-5</v>
      </c>
      <c r="AA323">
        <f t="shared" ref="AA323:AA386" si="53">$Q323-$Z323</f>
        <v>3478.1100612573732</v>
      </c>
      <c r="AB323">
        <f t="shared" ref="AB323:AB386" si="54">IF($G323="Post",1,0)</f>
        <v>1</v>
      </c>
    </row>
    <row r="324" spans="1:28" x14ac:dyDescent="0.25">
      <c r="A324" t="s">
        <v>36</v>
      </c>
      <c r="B324" t="s">
        <v>77</v>
      </c>
      <c r="C324" t="s">
        <v>83</v>
      </c>
      <c r="D324" t="s">
        <v>100</v>
      </c>
      <c r="E324">
        <v>2005</v>
      </c>
      <c r="F324">
        <v>1998</v>
      </c>
      <c r="G324" t="s">
        <v>108</v>
      </c>
      <c r="H324">
        <v>110361.38</v>
      </c>
      <c r="I324">
        <v>163515.97</v>
      </c>
      <c r="J324">
        <v>25659.65</v>
      </c>
      <c r="K324">
        <v>59975.8</v>
      </c>
      <c r="L324">
        <v>12235.96</v>
      </c>
      <c r="M324">
        <v>9237.3700000000008</v>
      </c>
      <c r="N324" t="str">
        <f>IF(COUNTIFS($A:$A,$A324,$F:$F,$F324-1)=0,"",SUMIFS($I:$I,$A:$A,$A324,$F:$F,$F324-1))</f>
        <v/>
      </c>
      <c r="O324">
        <f>H324 - SUMIFS($H:$H,$A:$A,$A324,$F:$F,$F324-1)</f>
        <v>110361.38</v>
      </c>
      <c r="P324">
        <f>J324 - SUMIFS($J:$J,$A:$A,$A324,$F:$F,$F324-1)</f>
        <v>25659.65</v>
      </c>
      <c r="Q324">
        <f t="shared" si="46"/>
        <v>2998.5899999999983</v>
      </c>
      <c r="R324">
        <f t="shared" si="47"/>
        <v>0</v>
      </c>
      <c r="S324">
        <f t="shared" si="48"/>
        <v>0</v>
      </c>
      <c r="T324">
        <f t="shared" si="49"/>
        <v>0</v>
      </c>
      <c r="U324">
        <f t="shared" si="50"/>
        <v>0</v>
      </c>
      <c r="V324" t="str">
        <f t="shared" si="51"/>
        <v>Food &amp; Beverage-1998</v>
      </c>
      <c r="W324">
        <f>Regression!B340</f>
        <v>-8.1675213324421299E-3</v>
      </c>
      <c r="X324">
        <f>Regression!B341</f>
        <v>0</v>
      </c>
      <c r="Y324">
        <f>Regression!B342</f>
        <v>-7.1424228536637741E-3</v>
      </c>
      <c r="Z324">
        <f t="shared" si="52"/>
        <v>0</v>
      </c>
      <c r="AA324">
        <f t="shared" si="53"/>
        <v>2998.5899999999983</v>
      </c>
      <c r="AB324">
        <f t="shared" si="54"/>
        <v>0</v>
      </c>
    </row>
    <row r="325" spans="1:28" x14ac:dyDescent="0.25">
      <c r="A325" t="s">
        <v>36</v>
      </c>
      <c r="B325" t="s">
        <v>77</v>
      </c>
      <c r="C325" t="s">
        <v>83</v>
      </c>
      <c r="D325" t="s">
        <v>100</v>
      </c>
      <c r="E325">
        <v>2005</v>
      </c>
      <c r="F325">
        <v>1999</v>
      </c>
      <c r="G325" t="s">
        <v>108</v>
      </c>
      <c r="H325">
        <v>109846.13</v>
      </c>
      <c r="I325">
        <v>145814.10999999999</v>
      </c>
      <c r="J325">
        <v>27339.33</v>
      </c>
      <c r="K325">
        <v>51241.26</v>
      </c>
      <c r="L325">
        <v>13518.65</v>
      </c>
      <c r="M325">
        <v>15217.24</v>
      </c>
      <c r="N325">
        <f>IF(COUNTIFS($A:$A,$A325,$F:$F,$F325-1)=0,"",SUMIFS($I:$I,$A:$A,$A325,$F:$F,$F325-1))</f>
        <v>163515.97</v>
      </c>
      <c r="O325">
        <f>H325 - SUMIFS($H:$H,$A:$A,$A325,$F:$F,$F325-1)</f>
        <v>-515.25</v>
      </c>
      <c r="P325">
        <f>J325 - SUMIFS($J:$J,$A:$A,$A325,$F:$F,$F325-1)</f>
        <v>1679.6800000000003</v>
      </c>
      <c r="Q325">
        <f t="shared" si="46"/>
        <v>-1698.5900000000001</v>
      </c>
      <c r="R325">
        <f t="shared" si="47"/>
        <v>-1.0387915015273433E-2</v>
      </c>
      <c r="S325">
        <f t="shared" si="48"/>
        <v>6.1156106036615259E-6</v>
      </c>
      <c r="T325">
        <f t="shared" si="49"/>
        <v>-1.3423337182294796E-2</v>
      </c>
      <c r="U325">
        <f t="shared" si="50"/>
        <v>0.31337159300097722</v>
      </c>
      <c r="V325" t="str">
        <f t="shared" si="51"/>
        <v>Food &amp; Beverage-1999</v>
      </c>
      <c r="W325">
        <f>Regression!B341</f>
        <v>0</v>
      </c>
      <c r="X325">
        <f>Regression!B342</f>
        <v>-7.1424228536637741E-3</v>
      </c>
      <c r="Y325">
        <f>Regression!B343</f>
        <v>-6.8026682604212258E-3</v>
      </c>
      <c r="Z325">
        <f t="shared" si="52"/>
        <v>-2.0358878391621288E-3</v>
      </c>
      <c r="AA325">
        <f t="shared" si="53"/>
        <v>-1698.587964112161</v>
      </c>
      <c r="AB325">
        <f t="shared" si="54"/>
        <v>0</v>
      </c>
    </row>
    <row r="326" spans="1:28" x14ac:dyDescent="0.25">
      <c r="A326" t="s">
        <v>36</v>
      </c>
      <c r="B326" t="s">
        <v>77</v>
      </c>
      <c r="C326" t="s">
        <v>83</v>
      </c>
      <c r="D326" t="s">
        <v>100</v>
      </c>
      <c r="E326">
        <v>2005</v>
      </c>
      <c r="F326">
        <v>2000</v>
      </c>
      <c r="G326" t="s">
        <v>108</v>
      </c>
      <c r="H326">
        <v>131336.71</v>
      </c>
      <c r="I326">
        <v>181112.03</v>
      </c>
      <c r="J326">
        <v>27014.77</v>
      </c>
      <c r="K326">
        <v>66075.360000000001</v>
      </c>
      <c r="L326">
        <v>9789.4500000000007</v>
      </c>
      <c r="M326">
        <v>9366.42</v>
      </c>
      <c r="N326">
        <f>IF(COUNTIFS($A:$A,$A326,$F:$F,$F326-1)=0,"",SUMIFS($I:$I,$A:$A,$A326,$F:$F,$F326-1))</f>
        <v>145814.10999999999</v>
      </c>
      <c r="O326">
        <f>H326 - SUMIFS($H:$H,$A:$A,$A326,$F:$F,$F326-1)</f>
        <v>21490.579999999987</v>
      </c>
      <c r="P326">
        <f>J326 - SUMIFS($J:$J,$A:$A,$A326,$F:$F,$F326-1)</f>
        <v>-324.56000000000131</v>
      </c>
      <c r="Q326">
        <f t="shared" si="46"/>
        <v>423.03000000000065</v>
      </c>
      <c r="R326">
        <f t="shared" si="47"/>
        <v>2.9011595654220342E-3</v>
      </c>
      <c r="S326">
        <f t="shared" si="48"/>
        <v>6.8580468652862204E-6</v>
      </c>
      <c r="T326">
        <f t="shared" si="49"/>
        <v>0.14960925249277995</v>
      </c>
      <c r="U326">
        <f t="shared" si="50"/>
        <v>0.45314791552065853</v>
      </c>
      <c r="V326" t="str">
        <f t="shared" si="51"/>
        <v>Food &amp; Beverage-2000</v>
      </c>
      <c r="W326">
        <f>Regression!B342</f>
        <v>-7.1424228536637741E-3</v>
      </c>
      <c r="X326">
        <f>Regression!B343</f>
        <v>-6.8026682604212258E-3</v>
      </c>
      <c r="Y326">
        <f>Regression!B344</f>
        <v>-7.879950074261689E-3</v>
      </c>
      <c r="Z326">
        <f t="shared" si="52"/>
        <v>-4.588574047027184E-3</v>
      </c>
      <c r="AA326">
        <f t="shared" si="53"/>
        <v>423.03458857404769</v>
      </c>
      <c r="AB326">
        <f t="shared" si="54"/>
        <v>0</v>
      </c>
    </row>
    <row r="327" spans="1:28" x14ac:dyDescent="0.25">
      <c r="A327" t="s">
        <v>36</v>
      </c>
      <c r="B327" t="s">
        <v>77</v>
      </c>
      <c r="C327" t="s">
        <v>83</v>
      </c>
      <c r="D327" t="s">
        <v>100</v>
      </c>
      <c r="E327">
        <v>2005</v>
      </c>
      <c r="F327">
        <v>2001</v>
      </c>
      <c r="G327" t="s">
        <v>108</v>
      </c>
      <c r="H327">
        <v>124754.96</v>
      </c>
      <c r="I327">
        <v>179091.11</v>
      </c>
      <c r="J327">
        <v>27594.27</v>
      </c>
      <c r="K327">
        <v>53643.62</v>
      </c>
      <c r="L327">
        <v>13518.76</v>
      </c>
      <c r="M327">
        <v>12063.65</v>
      </c>
      <c r="N327">
        <f>IF(COUNTIFS($A:$A,$A327,$F:$F,$F327-1)=0,"",SUMIFS($I:$I,$A:$A,$A327,$F:$F,$F327-1))</f>
        <v>181112.03</v>
      </c>
      <c r="O327">
        <f>H327 - SUMIFS($H:$H,$A:$A,$A327,$F:$F,$F327-1)</f>
        <v>-6581.7499999999854</v>
      </c>
      <c r="P327">
        <f>J327 - SUMIFS($J:$J,$A:$A,$A327,$F:$F,$F327-1)</f>
        <v>579.5</v>
      </c>
      <c r="Q327">
        <f t="shared" si="46"/>
        <v>1455.1100000000006</v>
      </c>
      <c r="R327">
        <f t="shared" si="47"/>
        <v>8.0343089302240198E-3</v>
      </c>
      <c r="S327">
        <f t="shared" si="48"/>
        <v>5.5214443789294391E-6</v>
      </c>
      <c r="T327">
        <f t="shared" si="49"/>
        <v>-3.9540443558608369E-2</v>
      </c>
      <c r="U327">
        <f t="shared" si="50"/>
        <v>0.29619026411442689</v>
      </c>
      <c r="V327" t="str">
        <f t="shared" si="51"/>
        <v>Food &amp; Beverage-2001</v>
      </c>
      <c r="W327">
        <f>Regression!B343</f>
        <v>-6.8026682604212258E-3</v>
      </c>
      <c r="X327">
        <f>Regression!B344</f>
        <v>-7.879950074261689E-3</v>
      </c>
      <c r="Y327">
        <f>Regression!B345</f>
        <v>-7.7756701299647622E-3</v>
      </c>
      <c r="Z327">
        <f t="shared" si="52"/>
        <v>-1.9915386288593549E-3</v>
      </c>
      <c r="AA327">
        <f t="shared" si="53"/>
        <v>1455.1119915386294</v>
      </c>
      <c r="AB327">
        <f t="shared" si="54"/>
        <v>0</v>
      </c>
    </row>
    <row r="328" spans="1:28" x14ac:dyDescent="0.25">
      <c r="A328" t="s">
        <v>36</v>
      </c>
      <c r="B328" t="s">
        <v>77</v>
      </c>
      <c r="C328" t="s">
        <v>83</v>
      </c>
      <c r="D328" t="s">
        <v>100</v>
      </c>
      <c r="E328">
        <v>2005</v>
      </c>
      <c r="F328">
        <v>2002</v>
      </c>
      <c r="G328" t="s">
        <v>108</v>
      </c>
      <c r="H328">
        <v>129815.52</v>
      </c>
      <c r="I328">
        <v>174533.11</v>
      </c>
      <c r="J328">
        <v>30101.94</v>
      </c>
      <c r="K328">
        <v>54819.11</v>
      </c>
      <c r="L328">
        <v>13319.42</v>
      </c>
      <c r="M328">
        <v>12525.05</v>
      </c>
      <c r="N328">
        <f>IF(COUNTIFS($A:$A,$A328,$F:$F,$F328-1)=0,"",SUMIFS($I:$I,$A:$A,$A328,$F:$F,$F328-1))</f>
        <v>179091.11</v>
      </c>
      <c r="O328">
        <f>H328 - SUMIFS($H:$H,$A:$A,$A328,$F:$F,$F328-1)</f>
        <v>5060.5599999999977</v>
      </c>
      <c r="P328">
        <f>J328 - SUMIFS($J:$J,$A:$A,$A328,$F:$F,$F328-1)</f>
        <v>2507.6699999999983</v>
      </c>
      <c r="Q328">
        <f t="shared" si="46"/>
        <v>794.3700000000008</v>
      </c>
      <c r="R328">
        <f t="shared" si="47"/>
        <v>4.4355635519820096E-3</v>
      </c>
      <c r="S328">
        <f t="shared" si="48"/>
        <v>5.5837500811737674E-6</v>
      </c>
      <c r="T328">
        <f t="shared" si="49"/>
        <v>1.4254699744727695E-2</v>
      </c>
      <c r="U328">
        <f t="shared" si="50"/>
        <v>0.30609620991237368</v>
      </c>
      <c r="V328" t="str">
        <f t="shared" si="51"/>
        <v>Food &amp; Beverage-2002</v>
      </c>
      <c r="W328">
        <f>Regression!B344</f>
        <v>-7.879950074261689E-3</v>
      </c>
      <c r="X328">
        <f>Regression!B345</f>
        <v>-7.7756701299647622E-3</v>
      </c>
      <c r="Y328">
        <f>Regression!B346</f>
        <v>-7.5358409824468385E-3</v>
      </c>
      <c r="Z328">
        <f t="shared" si="52"/>
        <v>-2.4175762059178781E-3</v>
      </c>
      <c r="AA328">
        <f t="shared" si="53"/>
        <v>794.37241757620677</v>
      </c>
      <c r="AB328">
        <f t="shared" si="54"/>
        <v>0</v>
      </c>
    </row>
    <row r="329" spans="1:28" x14ac:dyDescent="0.25">
      <c r="A329" t="s">
        <v>36</v>
      </c>
      <c r="B329" t="s">
        <v>77</v>
      </c>
      <c r="C329" t="s">
        <v>83</v>
      </c>
      <c r="D329" t="s">
        <v>100</v>
      </c>
      <c r="E329">
        <v>2005</v>
      </c>
      <c r="F329">
        <v>2003</v>
      </c>
      <c r="G329" t="s">
        <v>108</v>
      </c>
      <c r="H329">
        <v>131888.87</v>
      </c>
      <c r="I329">
        <v>179440.69</v>
      </c>
      <c r="J329">
        <v>27823.21</v>
      </c>
      <c r="K329">
        <v>60959.18</v>
      </c>
      <c r="L329">
        <v>14148.82</v>
      </c>
      <c r="M329">
        <v>13507.13</v>
      </c>
      <c r="N329">
        <f>IF(COUNTIFS($A:$A,$A329,$F:$F,$F329-1)=0,"",SUMIFS($I:$I,$A:$A,$A329,$F:$F,$F329-1))</f>
        <v>174533.11</v>
      </c>
      <c r="O329">
        <f>H329 - SUMIFS($H:$H,$A:$A,$A329,$F:$F,$F329-1)</f>
        <v>2073.3499999999913</v>
      </c>
      <c r="P329">
        <f>J329 - SUMIFS($J:$J,$A:$A,$A329,$F:$F,$F329-1)</f>
        <v>-2278.7299999999996</v>
      </c>
      <c r="Q329">
        <f t="shared" si="46"/>
        <v>641.69000000000051</v>
      </c>
      <c r="R329">
        <f t="shared" si="47"/>
        <v>3.6766089826738351E-3</v>
      </c>
      <c r="S329">
        <f t="shared" si="48"/>
        <v>5.7295718846699067E-6</v>
      </c>
      <c r="T329">
        <f t="shared" si="49"/>
        <v>2.4935555207834154E-2</v>
      </c>
      <c r="U329">
        <f t="shared" si="50"/>
        <v>0.34927000384053208</v>
      </c>
      <c r="V329" t="str">
        <f t="shared" si="51"/>
        <v>Food &amp; Beverage-2003</v>
      </c>
      <c r="W329">
        <f>Regression!B345</f>
        <v>-7.7756701299647622E-3</v>
      </c>
      <c r="X329">
        <f>Regression!B346</f>
        <v>-7.5358409824468385E-3</v>
      </c>
      <c r="Y329">
        <f>Regression!B347</f>
        <v>-8.2701213559018948E-3</v>
      </c>
      <c r="Z329">
        <f t="shared" si="52"/>
        <v>-3.0764602478537445E-3</v>
      </c>
      <c r="AA329">
        <f t="shared" si="53"/>
        <v>641.69307646024834</v>
      </c>
      <c r="AB329">
        <f t="shared" si="54"/>
        <v>0</v>
      </c>
    </row>
    <row r="330" spans="1:28" x14ac:dyDescent="0.25">
      <c r="A330" t="s">
        <v>36</v>
      </c>
      <c r="B330" t="s">
        <v>77</v>
      </c>
      <c r="C330" t="s">
        <v>83</v>
      </c>
      <c r="D330" t="s">
        <v>100</v>
      </c>
      <c r="E330">
        <v>2005</v>
      </c>
      <c r="F330">
        <v>2004</v>
      </c>
      <c r="G330" t="s">
        <v>108</v>
      </c>
      <c r="H330">
        <v>134729.84</v>
      </c>
      <c r="I330">
        <v>181749.04</v>
      </c>
      <c r="J330">
        <v>25092.82</v>
      </c>
      <c r="K330">
        <v>68255.520000000004</v>
      </c>
      <c r="L330">
        <v>17379</v>
      </c>
      <c r="M330">
        <v>18874.77</v>
      </c>
      <c r="N330">
        <f>IF(COUNTIFS($A:$A,$A330,$F:$F,$F330-1)=0,"",SUMIFS($I:$I,$A:$A,$A330,$F:$F,$F330-1))</f>
        <v>179440.69</v>
      </c>
      <c r="O330">
        <f>H330 - SUMIFS($H:$H,$A:$A,$A330,$F:$F,$F330-1)</f>
        <v>2840.9700000000012</v>
      </c>
      <c r="P330">
        <f>J330 - SUMIFS($J:$J,$A:$A,$A330,$F:$F,$F330-1)</f>
        <v>-2730.3899999999994</v>
      </c>
      <c r="Q330">
        <f t="shared" si="46"/>
        <v>-1495.7700000000004</v>
      </c>
      <c r="R330">
        <f t="shared" si="47"/>
        <v>-8.3357347767666328E-3</v>
      </c>
      <c r="S330">
        <f t="shared" si="48"/>
        <v>5.5728720169321688E-6</v>
      </c>
      <c r="T330">
        <f t="shared" si="49"/>
        <v>3.104847624025521E-2</v>
      </c>
      <c r="U330">
        <f t="shared" si="50"/>
        <v>0.380379277409154</v>
      </c>
      <c r="V330" t="str">
        <f t="shared" si="51"/>
        <v>Food &amp; Beverage-2004</v>
      </c>
      <c r="W330">
        <f>Regression!B346</f>
        <v>-7.5358409824468385E-3</v>
      </c>
      <c r="X330">
        <f>Regression!B347</f>
        <v>-8.2701213559018948E-3</v>
      </c>
      <c r="Y330">
        <f>Regression!B348</f>
        <v>0</v>
      </c>
      <c r="Z330">
        <f t="shared" si="52"/>
        <v>-2.5681666270008235E-4</v>
      </c>
      <c r="AA330">
        <f t="shared" si="53"/>
        <v>-1495.7697431833378</v>
      </c>
      <c r="AB330">
        <f t="shared" si="54"/>
        <v>0</v>
      </c>
    </row>
    <row r="331" spans="1:28" x14ac:dyDescent="0.25">
      <c r="A331" t="s">
        <v>36</v>
      </c>
      <c r="B331" t="s">
        <v>77</v>
      </c>
      <c r="C331" t="s">
        <v>83</v>
      </c>
      <c r="D331" t="s">
        <v>100</v>
      </c>
      <c r="E331">
        <v>2005</v>
      </c>
      <c r="F331">
        <v>2006</v>
      </c>
      <c r="G331" t="s">
        <v>109</v>
      </c>
      <c r="H331">
        <v>135980.99</v>
      </c>
      <c r="I331">
        <v>199790.87</v>
      </c>
      <c r="J331">
        <v>28398.76</v>
      </c>
      <c r="K331">
        <v>63375.83</v>
      </c>
      <c r="L331">
        <v>19274.02</v>
      </c>
      <c r="M331">
        <v>24175.48</v>
      </c>
      <c r="N331" t="str">
        <f>IF(COUNTIFS($A:$A,$A331,$F:$F,$F331-1)=0,"",SUMIFS($I:$I,$A:$A,$A331,$F:$F,$F331-1))</f>
        <v/>
      </c>
      <c r="O331">
        <f>H331 - SUMIFS($H:$H,$A:$A,$A331,$F:$F,$F331-1)</f>
        <v>135980.99</v>
      </c>
      <c r="P331">
        <f>J331 - SUMIFS($J:$J,$A:$A,$A331,$F:$F,$F331-1)</f>
        <v>28398.76</v>
      </c>
      <c r="Q331">
        <f t="shared" si="46"/>
        <v>-4901.4599999999991</v>
      </c>
      <c r="R331">
        <f t="shared" si="47"/>
        <v>0</v>
      </c>
      <c r="S331">
        <f t="shared" si="48"/>
        <v>0</v>
      </c>
      <c r="T331">
        <f t="shared" si="49"/>
        <v>0</v>
      </c>
      <c r="U331">
        <f t="shared" si="50"/>
        <v>0</v>
      </c>
      <c r="V331" t="str">
        <f t="shared" si="51"/>
        <v>Food &amp; Beverage-2006</v>
      </c>
      <c r="W331">
        <f>Regression!B347</f>
        <v>-8.2701213559018948E-3</v>
      </c>
      <c r="X331">
        <f>Regression!B348</f>
        <v>0</v>
      </c>
      <c r="Y331">
        <f>Regression!B349</f>
        <v>-4.8220216133092308E-3</v>
      </c>
      <c r="Z331">
        <f t="shared" si="52"/>
        <v>0</v>
      </c>
      <c r="AA331">
        <f t="shared" si="53"/>
        <v>-4901.4599999999991</v>
      </c>
      <c r="AB331">
        <f t="shared" si="54"/>
        <v>1</v>
      </c>
    </row>
    <row r="332" spans="1:28" x14ac:dyDescent="0.25">
      <c r="A332" t="s">
        <v>36</v>
      </c>
      <c r="B332" t="s">
        <v>77</v>
      </c>
      <c r="C332" t="s">
        <v>83</v>
      </c>
      <c r="D332" t="s">
        <v>100</v>
      </c>
      <c r="E332">
        <v>2005</v>
      </c>
      <c r="F332">
        <v>2007</v>
      </c>
      <c r="G332" t="s">
        <v>109</v>
      </c>
      <c r="H332">
        <v>146765.35</v>
      </c>
      <c r="I332">
        <v>203680.67</v>
      </c>
      <c r="J332">
        <v>31024.080000000002</v>
      </c>
      <c r="K332">
        <v>71201.59</v>
      </c>
      <c r="L332">
        <v>19891.96</v>
      </c>
      <c r="M332">
        <v>20776.12</v>
      </c>
      <c r="N332">
        <f>IF(COUNTIFS($A:$A,$A332,$F:$F,$F332-1)=0,"",SUMIFS($I:$I,$A:$A,$A332,$F:$F,$F332-1))</f>
        <v>199790.87</v>
      </c>
      <c r="O332">
        <f>H332 - SUMIFS($H:$H,$A:$A,$A332,$F:$F,$F332-1)</f>
        <v>10784.360000000015</v>
      </c>
      <c r="P332">
        <f>J332 - SUMIFS($J:$J,$A:$A,$A332,$F:$F,$F332-1)</f>
        <v>2625.3200000000033</v>
      </c>
      <c r="Q332">
        <f t="shared" si="46"/>
        <v>-884.15999999999985</v>
      </c>
      <c r="R332">
        <f t="shared" si="47"/>
        <v>-4.4254274482112216E-3</v>
      </c>
      <c r="S332">
        <f t="shared" si="48"/>
        <v>5.0052337226420807E-6</v>
      </c>
      <c r="T332">
        <f t="shared" si="49"/>
        <v>4.0837902152385704E-2</v>
      </c>
      <c r="U332">
        <f t="shared" si="50"/>
        <v>0.35638059937373512</v>
      </c>
      <c r="V332" t="str">
        <f t="shared" si="51"/>
        <v>Food &amp; Beverage-2007</v>
      </c>
      <c r="W332">
        <f>Regression!B348</f>
        <v>0</v>
      </c>
      <c r="X332">
        <f>Regression!B349</f>
        <v>-4.8220216133092308E-3</v>
      </c>
      <c r="Y332">
        <f>Regression!B350</f>
        <v>-1.0701488832048422E-2</v>
      </c>
      <c r="Z332">
        <f t="shared" si="52"/>
        <v>-4.0107242509777605E-3</v>
      </c>
      <c r="AA332">
        <f t="shared" si="53"/>
        <v>-884.15598927574888</v>
      </c>
      <c r="AB332">
        <f t="shared" si="54"/>
        <v>1</v>
      </c>
    </row>
    <row r="333" spans="1:28" x14ac:dyDescent="0.25">
      <c r="A333" t="s">
        <v>36</v>
      </c>
      <c r="B333" t="s">
        <v>77</v>
      </c>
      <c r="C333" t="s">
        <v>83</v>
      </c>
      <c r="D333" t="s">
        <v>100</v>
      </c>
      <c r="E333">
        <v>2005</v>
      </c>
      <c r="F333">
        <v>2008</v>
      </c>
      <c r="G333" t="s">
        <v>109</v>
      </c>
      <c r="H333">
        <v>137367.38</v>
      </c>
      <c r="I333">
        <v>192016.83</v>
      </c>
      <c r="J333">
        <v>24297.06</v>
      </c>
      <c r="K333">
        <v>78284.42</v>
      </c>
      <c r="L333">
        <v>13534.11</v>
      </c>
      <c r="M333">
        <v>19647.509999999998</v>
      </c>
      <c r="N333">
        <f>IF(COUNTIFS($A:$A,$A333,$F:$F,$F333-1)=0,"",SUMIFS($I:$I,$A:$A,$A333,$F:$F,$F333-1))</f>
        <v>203680.67</v>
      </c>
      <c r="O333">
        <f>H333 - SUMIFS($H:$H,$A:$A,$A333,$F:$F,$F333-1)</f>
        <v>-9397.9700000000012</v>
      </c>
      <c r="P333">
        <f>J333 - SUMIFS($J:$J,$A:$A,$A333,$F:$F,$F333-1)</f>
        <v>-6727.02</v>
      </c>
      <c r="Q333">
        <f t="shared" si="46"/>
        <v>-6113.3999999999978</v>
      </c>
      <c r="R333">
        <f t="shared" si="47"/>
        <v>-3.0014630254309345E-2</v>
      </c>
      <c r="S333">
        <f t="shared" si="48"/>
        <v>4.909646065088061E-6</v>
      </c>
      <c r="T333">
        <f t="shared" si="49"/>
        <v>-1.3113419157546961E-2</v>
      </c>
      <c r="U333">
        <f t="shared" si="50"/>
        <v>0.38434879461070109</v>
      </c>
      <c r="V333" t="str">
        <f t="shared" si="51"/>
        <v>Food &amp; Beverage-2008</v>
      </c>
      <c r="W333">
        <f>Regression!B349</f>
        <v>-4.8220216133092308E-3</v>
      </c>
      <c r="X333">
        <f>Regression!B350</f>
        <v>-1.0701488832048422E-2</v>
      </c>
      <c r="Y333">
        <f>Regression!B351</f>
        <v>-3.9267394615277919E-3</v>
      </c>
      <c r="Z333">
        <f t="shared" si="52"/>
        <v>-1.3689281445434613E-3</v>
      </c>
      <c r="AA333">
        <f t="shared" si="53"/>
        <v>-6113.3986310718528</v>
      </c>
      <c r="AB333">
        <f t="shared" si="54"/>
        <v>1</v>
      </c>
    </row>
    <row r="334" spans="1:28" x14ac:dyDescent="0.25">
      <c r="A334" t="s">
        <v>36</v>
      </c>
      <c r="B334" t="s">
        <v>77</v>
      </c>
      <c r="C334" t="s">
        <v>83</v>
      </c>
      <c r="D334" t="s">
        <v>100</v>
      </c>
      <c r="E334">
        <v>2005</v>
      </c>
      <c r="F334">
        <v>2009</v>
      </c>
      <c r="G334" t="s">
        <v>109</v>
      </c>
      <c r="H334">
        <v>129270.74</v>
      </c>
      <c r="I334">
        <v>176952.74</v>
      </c>
      <c r="J334">
        <v>25951.61</v>
      </c>
      <c r="K334">
        <v>50654.77</v>
      </c>
      <c r="L334">
        <v>16175.39</v>
      </c>
      <c r="M334">
        <v>22557.99</v>
      </c>
      <c r="N334">
        <f>IF(COUNTIFS($A:$A,$A334,$F:$F,$F334-1)=0,"",SUMIFS($I:$I,$A:$A,$A334,$F:$F,$F334-1))</f>
        <v>192016.83</v>
      </c>
      <c r="O334">
        <f>H334 - SUMIFS($H:$H,$A:$A,$A334,$F:$F,$F334-1)</f>
        <v>-8096.6399999999994</v>
      </c>
      <c r="P334">
        <f>J334 - SUMIFS($J:$J,$A:$A,$A334,$F:$F,$F334-1)</f>
        <v>1654.5499999999993</v>
      </c>
      <c r="Q334">
        <f t="shared" si="46"/>
        <v>-6382.6000000000022</v>
      </c>
      <c r="R334">
        <f t="shared" si="47"/>
        <v>-3.3239794657582894E-2</v>
      </c>
      <c r="S334">
        <f t="shared" si="48"/>
        <v>5.2078768303799203E-6</v>
      </c>
      <c r="T334">
        <f t="shared" si="49"/>
        <v>-5.0782996469632372E-2</v>
      </c>
      <c r="U334">
        <f t="shared" si="50"/>
        <v>0.26380380303122386</v>
      </c>
      <c r="V334" t="str">
        <f t="shared" si="51"/>
        <v>Food &amp; Beverage-2009</v>
      </c>
      <c r="W334">
        <f>Regression!B350</f>
        <v>-1.0701488832048422E-2</v>
      </c>
      <c r="X334">
        <f>Regression!B351</f>
        <v>-3.9267394615277919E-3</v>
      </c>
      <c r="Y334">
        <f>Regression!B352</f>
        <v>-5.3091970658756885E-3</v>
      </c>
      <c r="Z334">
        <f t="shared" si="52"/>
        <v>-1.2012305128440287E-3</v>
      </c>
      <c r="AA334">
        <f t="shared" si="53"/>
        <v>-6382.5987987694889</v>
      </c>
      <c r="AB334">
        <f t="shared" si="54"/>
        <v>1</v>
      </c>
    </row>
    <row r="335" spans="1:28" x14ac:dyDescent="0.25">
      <c r="A335" t="s">
        <v>36</v>
      </c>
      <c r="B335" t="s">
        <v>77</v>
      </c>
      <c r="C335" t="s">
        <v>83</v>
      </c>
      <c r="D335" t="s">
        <v>100</v>
      </c>
      <c r="E335">
        <v>2005</v>
      </c>
      <c r="F335">
        <v>2010</v>
      </c>
      <c r="G335" t="s">
        <v>109</v>
      </c>
      <c r="H335">
        <v>120190.76</v>
      </c>
      <c r="I335">
        <v>164845.15</v>
      </c>
      <c r="J335">
        <v>26208.37</v>
      </c>
      <c r="K335">
        <v>61948.44</v>
      </c>
      <c r="L335">
        <v>17474.560000000001</v>
      </c>
      <c r="M335">
        <v>22341.41</v>
      </c>
      <c r="N335">
        <f>IF(COUNTIFS($A:$A,$A335,$F:$F,$F335-1)=0,"",SUMIFS($I:$I,$A:$A,$A335,$F:$F,$F335-1))</f>
        <v>176952.74</v>
      </c>
      <c r="O335">
        <f>H335 - SUMIFS($H:$H,$A:$A,$A335,$F:$F,$F335-1)</f>
        <v>-9079.9800000000105</v>
      </c>
      <c r="P335">
        <f>J335 - SUMIFS($J:$J,$A:$A,$A335,$F:$F,$F335-1)</f>
        <v>256.7599999999984</v>
      </c>
      <c r="Q335">
        <f t="shared" si="46"/>
        <v>-4866.8499999999985</v>
      </c>
      <c r="R335">
        <f t="shared" si="47"/>
        <v>-2.7503671319246026E-2</v>
      </c>
      <c r="S335">
        <f t="shared" si="48"/>
        <v>5.6512264235072034E-6</v>
      </c>
      <c r="T335">
        <f t="shared" si="49"/>
        <v>-5.2764031797416698E-2</v>
      </c>
      <c r="U335">
        <f t="shared" si="50"/>
        <v>0.35008466102305058</v>
      </c>
      <c r="V335" t="str">
        <f t="shared" si="51"/>
        <v>Food &amp; Beverage-2010</v>
      </c>
      <c r="W335">
        <f>Regression!B351</f>
        <v>-3.9267394615277919E-3</v>
      </c>
      <c r="X335">
        <f>Regression!B352</f>
        <v>-5.3091970658756885E-3</v>
      </c>
      <c r="Y335">
        <f>Regression!B353</f>
        <v>-6.2131034933357934E-3</v>
      </c>
      <c r="Z335">
        <f t="shared" si="52"/>
        <v>-1.8949997784567798E-3</v>
      </c>
      <c r="AA335">
        <f t="shared" si="53"/>
        <v>-4866.8481050002201</v>
      </c>
      <c r="AB335">
        <f t="shared" si="54"/>
        <v>1</v>
      </c>
    </row>
    <row r="336" spans="1:28" x14ac:dyDescent="0.25">
      <c r="A336" t="s">
        <v>36</v>
      </c>
      <c r="B336" t="s">
        <v>77</v>
      </c>
      <c r="C336" t="s">
        <v>83</v>
      </c>
      <c r="D336" t="s">
        <v>100</v>
      </c>
      <c r="E336">
        <v>2005</v>
      </c>
      <c r="F336">
        <v>2011</v>
      </c>
      <c r="G336" t="s">
        <v>109</v>
      </c>
      <c r="H336">
        <v>129307.64</v>
      </c>
      <c r="I336">
        <v>182554.93</v>
      </c>
      <c r="J336">
        <v>25058.74</v>
      </c>
      <c r="K336">
        <v>64214.64</v>
      </c>
      <c r="L336">
        <v>15723.24</v>
      </c>
      <c r="M336">
        <v>19115.04</v>
      </c>
      <c r="N336">
        <f>IF(COUNTIFS($A:$A,$A336,$F:$F,$F336-1)=0,"",SUMIFS($I:$I,$A:$A,$A336,$F:$F,$F336-1))</f>
        <v>164845.15</v>
      </c>
      <c r="O336">
        <f>H336 - SUMIFS($H:$H,$A:$A,$A336,$F:$F,$F336-1)</f>
        <v>9116.8800000000047</v>
      </c>
      <c r="P336">
        <f>J336 - SUMIFS($J:$J,$A:$A,$A336,$F:$F,$F336-1)</f>
        <v>-1149.6299999999974</v>
      </c>
      <c r="Q336">
        <f t="shared" si="46"/>
        <v>-3391.8000000000011</v>
      </c>
      <c r="R336">
        <f t="shared" si="47"/>
        <v>-2.0575673594279243E-2</v>
      </c>
      <c r="S336">
        <f t="shared" si="48"/>
        <v>6.0662991904827051E-6</v>
      </c>
      <c r="T336">
        <f t="shared" si="49"/>
        <v>6.2279721302082605E-2</v>
      </c>
      <c r="U336">
        <f t="shared" si="50"/>
        <v>0.38954521864913833</v>
      </c>
      <c r="V336" t="str">
        <f t="shared" si="51"/>
        <v>Food &amp; Beverage-2011</v>
      </c>
      <c r="W336">
        <f>Regression!B352</f>
        <v>-5.3091970658756885E-3</v>
      </c>
      <c r="X336">
        <f>Regression!B353</f>
        <v>-6.2131034933357934E-3</v>
      </c>
      <c r="Y336">
        <f>Regression!B354</f>
        <v>-6.810691631675558E-3</v>
      </c>
      <c r="Z336">
        <f t="shared" si="52"/>
        <v>-3.0400549219767236E-3</v>
      </c>
      <c r="AA336">
        <f t="shared" si="53"/>
        <v>-3391.7969599450789</v>
      </c>
      <c r="AB336">
        <f t="shared" si="54"/>
        <v>1</v>
      </c>
    </row>
    <row r="337" spans="1:28" x14ac:dyDescent="0.25">
      <c r="A337" t="s">
        <v>36</v>
      </c>
      <c r="B337" t="s">
        <v>77</v>
      </c>
      <c r="C337" t="s">
        <v>83</v>
      </c>
      <c r="D337" t="s">
        <v>100</v>
      </c>
      <c r="E337">
        <v>2005</v>
      </c>
      <c r="F337">
        <v>2012</v>
      </c>
      <c r="G337" t="s">
        <v>109</v>
      </c>
      <c r="H337">
        <v>133729.43</v>
      </c>
      <c r="I337">
        <v>182963.6</v>
      </c>
      <c r="J337">
        <v>27059.5</v>
      </c>
      <c r="K337">
        <v>70691.05</v>
      </c>
      <c r="L337">
        <v>13686.34</v>
      </c>
      <c r="M337">
        <v>15966.68</v>
      </c>
      <c r="N337">
        <f>IF(COUNTIFS($A:$A,$A337,$F:$F,$F337-1)=0,"",SUMIFS($I:$I,$A:$A,$A337,$F:$F,$F337-1))</f>
        <v>182554.93</v>
      </c>
      <c r="O337">
        <f>H337 - SUMIFS($H:$H,$A:$A,$A337,$F:$F,$F337-1)</f>
        <v>4421.7899999999936</v>
      </c>
      <c r="P337">
        <f>J337 - SUMIFS($J:$J,$A:$A,$A337,$F:$F,$F337-1)</f>
        <v>2000.7599999999984</v>
      </c>
      <c r="Q337">
        <f t="shared" si="46"/>
        <v>-2280.34</v>
      </c>
      <c r="R337">
        <f t="shared" si="47"/>
        <v>-1.2491254002288519E-2</v>
      </c>
      <c r="S337">
        <f t="shared" si="48"/>
        <v>5.4778033110363006E-6</v>
      </c>
      <c r="T337">
        <f t="shared" si="49"/>
        <v>1.3261926150118187E-2</v>
      </c>
      <c r="U337">
        <f t="shared" si="50"/>
        <v>0.38723166775063267</v>
      </c>
      <c r="V337" t="str">
        <f t="shared" si="51"/>
        <v>Food &amp; Beverage-2012</v>
      </c>
      <c r="W337">
        <f>Regression!B353</f>
        <v>-6.2131034933357934E-3</v>
      </c>
      <c r="X337">
        <f>Regression!B354</f>
        <v>-6.810691631675558E-3</v>
      </c>
      <c r="Y337">
        <f>Regression!B355</f>
        <v>0</v>
      </c>
      <c r="Z337">
        <f t="shared" si="52"/>
        <v>-9.0356923609396795E-5</v>
      </c>
      <c r="AA337">
        <f t="shared" si="53"/>
        <v>-2280.3399096430767</v>
      </c>
      <c r="AB337">
        <f t="shared" si="54"/>
        <v>1</v>
      </c>
    </row>
    <row r="338" spans="1:28" x14ac:dyDescent="0.25">
      <c r="A338" t="s">
        <v>37</v>
      </c>
      <c r="B338" t="s">
        <v>78</v>
      </c>
      <c r="C338" t="s">
        <v>83</v>
      </c>
      <c r="D338" t="s">
        <v>101</v>
      </c>
      <c r="E338">
        <v>2005</v>
      </c>
      <c r="F338">
        <v>1998</v>
      </c>
      <c r="G338" t="s">
        <v>108</v>
      </c>
      <c r="H338">
        <v>29288.44</v>
      </c>
      <c r="I338">
        <v>47426.01</v>
      </c>
      <c r="J338">
        <v>6013.44</v>
      </c>
      <c r="K338">
        <v>18948.37</v>
      </c>
      <c r="L338">
        <v>2769.91</v>
      </c>
      <c r="M338">
        <v>2539.7600000000002</v>
      </c>
      <c r="N338" t="str">
        <f>IF(COUNTIFS($A:$A,$A338,$F:$F,$F338-1)=0,"",SUMIFS($I:$I,$A:$A,$A338,$F:$F,$F338-1))</f>
        <v/>
      </c>
      <c r="O338">
        <f>H338 - SUMIFS($H:$H,$A:$A,$A338,$F:$F,$F338-1)</f>
        <v>29288.44</v>
      </c>
      <c r="P338">
        <f>J338 - SUMIFS($J:$J,$A:$A,$A338,$F:$F,$F338-1)</f>
        <v>6013.44</v>
      </c>
      <c r="Q338">
        <f t="shared" si="46"/>
        <v>230.14999999999964</v>
      </c>
      <c r="R338">
        <f t="shared" si="47"/>
        <v>0</v>
      </c>
      <c r="S338">
        <f t="shared" si="48"/>
        <v>0</v>
      </c>
      <c r="T338">
        <f t="shared" si="49"/>
        <v>0</v>
      </c>
      <c r="U338">
        <f t="shared" si="50"/>
        <v>0</v>
      </c>
      <c r="V338" t="str">
        <f t="shared" si="51"/>
        <v>Telecom/Technology-1998</v>
      </c>
      <c r="W338">
        <f>Regression!B354</f>
        <v>-6.810691631675558E-3</v>
      </c>
      <c r="X338">
        <f>Regression!B355</f>
        <v>0</v>
      </c>
      <c r="Y338">
        <f>Regression!B356</f>
        <v>-6.6349347839945389E-3</v>
      </c>
      <c r="Z338">
        <f t="shared" si="52"/>
        <v>0</v>
      </c>
      <c r="AA338">
        <f t="shared" si="53"/>
        <v>230.14999999999964</v>
      </c>
      <c r="AB338">
        <f t="shared" si="54"/>
        <v>0</v>
      </c>
    </row>
    <row r="339" spans="1:28" x14ac:dyDescent="0.25">
      <c r="A339" t="s">
        <v>37</v>
      </c>
      <c r="B339" t="s">
        <v>78</v>
      </c>
      <c r="C339" t="s">
        <v>83</v>
      </c>
      <c r="D339" t="s">
        <v>101</v>
      </c>
      <c r="E339">
        <v>2005</v>
      </c>
      <c r="F339">
        <v>1999</v>
      </c>
      <c r="G339" t="s">
        <v>108</v>
      </c>
      <c r="H339">
        <v>30849.75</v>
      </c>
      <c r="I339">
        <v>49052.04</v>
      </c>
      <c r="J339">
        <v>5446.47</v>
      </c>
      <c r="K339">
        <v>17149.71</v>
      </c>
      <c r="L339">
        <v>3265.69</v>
      </c>
      <c r="M339">
        <v>4643.59</v>
      </c>
      <c r="N339">
        <f>IF(COUNTIFS($A:$A,$A339,$F:$F,$F339-1)=0,"",SUMIFS($I:$I,$A:$A,$A339,$F:$F,$F339-1))</f>
        <v>47426.01</v>
      </c>
      <c r="O339">
        <f>H339 - SUMIFS($H:$H,$A:$A,$A339,$F:$F,$F339-1)</f>
        <v>1561.3100000000013</v>
      </c>
      <c r="P339">
        <f>J339 - SUMIFS($J:$J,$A:$A,$A339,$F:$F,$F339-1)</f>
        <v>-566.96999999999935</v>
      </c>
      <c r="Q339">
        <f t="shared" si="46"/>
        <v>-1377.9</v>
      </c>
      <c r="R339">
        <f t="shared" si="47"/>
        <v>-2.9053677507342491E-2</v>
      </c>
      <c r="S339">
        <f t="shared" si="48"/>
        <v>2.1085476092127506E-5</v>
      </c>
      <c r="T339">
        <f t="shared" si="49"/>
        <v>4.4875797057353138E-2</v>
      </c>
      <c r="U339">
        <f t="shared" si="50"/>
        <v>0.36160980019191996</v>
      </c>
      <c r="V339" t="str">
        <f t="shared" si="51"/>
        <v>Telecom/Technology-1999</v>
      </c>
      <c r="W339">
        <f>Regression!B355</f>
        <v>0</v>
      </c>
      <c r="X339">
        <f>Regression!B356</f>
        <v>-6.6349347839945389E-3</v>
      </c>
      <c r="Y339">
        <f>Regression!B357</f>
        <v>-5.8169665809661214E-3</v>
      </c>
      <c r="Z339">
        <f t="shared" si="52"/>
        <v>-2.401220109921547E-3</v>
      </c>
      <c r="AA339">
        <f t="shared" si="53"/>
        <v>-1377.8975987798901</v>
      </c>
      <c r="AB339">
        <f t="shared" si="54"/>
        <v>0</v>
      </c>
    </row>
    <row r="340" spans="1:28" x14ac:dyDescent="0.25">
      <c r="A340" t="s">
        <v>37</v>
      </c>
      <c r="B340" t="s">
        <v>78</v>
      </c>
      <c r="C340" t="s">
        <v>83</v>
      </c>
      <c r="D340" t="s">
        <v>101</v>
      </c>
      <c r="E340">
        <v>2005</v>
      </c>
      <c r="F340">
        <v>2000</v>
      </c>
      <c r="G340" t="s">
        <v>108</v>
      </c>
      <c r="H340">
        <v>30892.560000000001</v>
      </c>
      <c r="I340">
        <v>47345.34</v>
      </c>
      <c r="J340">
        <v>6573.81</v>
      </c>
      <c r="K340">
        <v>15609.4</v>
      </c>
      <c r="L340">
        <v>3200.69</v>
      </c>
      <c r="M340">
        <v>5263.35</v>
      </c>
      <c r="N340">
        <f>IF(COUNTIFS($A:$A,$A340,$F:$F,$F340-1)=0,"",SUMIFS($I:$I,$A:$A,$A340,$F:$F,$F340-1))</f>
        <v>49052.04</v>
      </c>
      <c r="O340">
        <f>H340 - SUMIFS($H:$H,$A:$A,$A340,$F:$F,$F340-1)</f>
        <v>42.81000000000131</v>
      </c>
      <c r="P340">
        <f>J340 - SUMIFS($J:$J,$A:$A,$A340,$F:$F,$F340-1)</f>
        <v>1127.3400000000001</v>
      </c>
      <c r="Q340">
        <f t="shared" si="46"/>
        <v>-2062.6600000000003</v>
      </c>
      <c r="R340">
        <f t="shared" si="47"/>
        <v>-4.2050442754266698E-2</v>
      </c>
      <c r="S340">
        <f t="shared" si="48"/>
        <v>2.0386511957504725E-5</v>
      </c>
      <c r="T340">
        <f t="shared" si="49"/>
        <v>-2.2109783813272575E-2</v>
      </c>
      <c r="U340">
        <f t="shared" si="50"/>
        <v>0.3182212197494742</v>
      </c>
      <c r="V340" t="str">
        <f t="shared" si="51"/>
        <v>Telecom/Technology-2000</v>
      </c>
      <c r="W340">
        <f>Regression!B356</f>
        <v>-6.6349347839945389E-3</v>
      </c>
      <c r="X340">
        <f>Regression!B357</f>
        <v>-5.8169665809661214E-3</v>
      </c>
      <c r="Y340">
        <f>Regression!B358</f>
        <v>-3.1611800458565199E-3</v>
      </c>
      <c r="Z340">
        <f t="shared" si="52"/>
        <v>-8.7747795966327949E-4</v>
      </c>
      <c r="AA340">
        <f t="shared" si="53"/>
        <v>-2062.6591225220404</v>
      </c>
      <c r="AB340">
        <f t="shared" si="54"/>
        <v>0</v>
      </c>
    </row>
    <row r="341" spans="1:28" x14ac:dyDescent="0.25">
      <c r="A341" t="s">
        <v>37</v>
      </c>
      <c r="B341" t="s">
        <v>78</v>
      </c>
      <c r="C341" t="s">
        <v>83</v>
      </c>
      <c r="D341" t="s">
        <v>101</v>
      </c>
      <c r="E341">
        <v>2005</v>
      </c>
      <c r="F341">
        <v>2001</v>
      </c>
      <c r="G341" t="s">
        <v>108</v>
      </c>
      <c r="H341">
        <v>31749.65</v>
      </c>
      <c r="I341">
        <v>53832.06</v>
      </c>
      <c r="J341">
        <v>6136</v>
      </c>
      <c r="K341">
        <v>19466.3</v>
      </c>
      <c r="L341">
        <v>3885.48</v>
      </c>
      <c r="M341">
        <v>4532.26</v>
      </c>
      <c r="N341">
        <f>IF(COUNTIFS($A:$A,$A341,$F:$F,$F341-1)=0,"",SUMIFS($I:$I,$A:$A,$A341,$F:$F,$F341-1))</f>
        <v>47345.34</v>
      </c>
      <c r="O341">
        <f>H341 - SUMIFS($H:$H,$A:$A,$A341,$F:$F,$F341-1)</f>
        <v>857.09000000000015</v>
      </c>
      <c r="P341">
        <f>J341 - SUMIFS($J:$J,$A:$A,$A341,$F:$F,$F341-1)</f>
        <v>-437.8100000000004</v>
      </c>
      <c r="Q341">
        <f t="shared" si="46"/>
        <v>-646.7800000000002</v>
      </c>
      <c r="R341">
        <f t="shared" si="47"/>
        <v>-1.3660900946112125E-2</v>
      </c>
      <c r="S341">
        <f t="shared" si="48"/>
        <v>2.1121402866681285E-5</v>
      </c>
      <c r="T341">
        <f t="shared" si="49"/>
        <v>2.7350104572065607E-2</v>
      </c>
      <c r="U341">
        <f t="shared" si="50"/>
        <v>0.41115556462367786</v>
      </c>
      <c r="V341" t="str">
        <f t="shared" si="51"/>
        <v>Telecom/Technology-2001</v>
      </c>
      <c r="W341">
        <f>Regression!B357</f>
        <v>-5.8169665809661214E-3</v>
      </c>
      <c r="X341">
        <f>Regression!B358</f>
        <v>-3.1611800458565199E-3</v>
      </c>
      <c r="Y341">
        <f>Regression!B359</f>
        <v>-4.4448229181236832E-3</v>
      </c>
      <c r="Z341">
        <f t="shared" si="52"/>
        <v>-1.914095143873328E-3</v>
      </c>
      <c r="AA341">
        <f t="shared" si="53"/>
        <v>-646.77808590485631</v>
      </c>
      <c r="AB341">
        <f t="shared" si="54"/>
        <v>0</v>
      </c>
    </row>
    <row r="342" spans="1:28" x14ac:dyDescent="0.25">
      <c r="A342" t="s">
        <v>37</v>
      </c>
      <c r="B342" t="s">
        <v>78</v>
      </c>
      <c r="C342" t="s">
        <v>83</v>
      </c>
      <c r="D342" t="s">
        <v>101</v>
      </c>
      <c r="E342">
        <v>2005</v>
      </c>
      <c r="F342">
        <v>2002</v>
      </c>
      <c r="G342" t="s">
        <v>108</v>
      </c>
      <c r="H342">
        <v>32726.01</v>
      </c>
      <c r="I342">
        <v>54989.04</v>
      </c>
      <c r="J342">
        <v>8072.36</v>
      </c>
      <c r="K342">
        <v>19542.22</v>
      </c>
      <c r="L342">
        <v>4233.3</v>
      </c>
      <c r="M342">
        <v>5489.05</v>
      </c>
      <c r="N342">
        <f>IF(COUNTIFS($A:$A,$A342,$F:$F,$F342-1)=0,"",SUMIFS($I:$I,$A:$A,$A342,$F:$F,$F342-1))</f>
        <v>53832.06</v>
      </c>
      <c r="O342">
        <f>H342 - SUMIFS($H:$H,$A:$A,$A342,$F:$F,$F342-1)</f>
        <v>976.35999999999694</v>
      </c>
      <c r="P342">
        <f>J342 - SUMIFS($J:$J,$A:$A,$A342,$F:$F,$F342-1)</f>
        <v>1936.3599999999997</v>
      </c>
      <c r="Q342">
        <f t="shared" si="46"/>
        <v>-1255.75</v>
      </c>
      <c r="R342">
        <f t="shared" si="47"/>
        <v>-2.3327177150567896E-2</v>
      </c>
      <c r="S342">
        <f t="shared" si="48"/>
        <v>1.8576290782853193E-5</v>
      </c>
      <c r="T342">
        <f t="shared" si="49"/>
        <v>-1.7833239151539115E-2</v>
      </c>
      <c r="U342">
        <f t="shared" si="50"/>
        <v>0.36302196126248937</v>
      </c>
      <c r="V342" t="str">
        <f t="shared" si="51"/>
        <v>Telecom/Technology-2002</v>
      </c>
      <c r="W342">
        <f>Regression!B358</f>
        <v>-3.1611800458565199E-3</v>
      </c>
      <c r="X342">
        <f>Regression!B359</f>
        <v>-4.4448229181236832E-3</v>
      </c>
      <c r="Y342">
        <f>Regression!B360</f>
        <v>-7.6953749912004599E-3</v>
      </c>
      <c r="Z342">
        <f t="shared" si="52"/>
        <v>-2.71438325487051E-3</v>
      </c>
      <c r="AA342">
        <f t="shared" si="53"/>
        <v>-1255.7472856167451</v>
      </c>
      <c r="AB342">
        <f t="shared" si="54"/>
        <v>0</v>
      </c>
    </row>
    <row r="343" spans="1:28" x14ac:dyDescent="0.25">
      <c r="A343" t="s">
        <v>37</v>
      </c>
      <c r="B343" t="s">
        <v>78</v>
      </c>
      <c r="C343" t="s">
        <v>83</v>
      </c>
      <c r="D343" t="s">
        <v>101</v>
      </c>
      <c r="E343">
        <v>2005</v>
      </c>
      <c r="F343">
        <v>2003</v>
      </c>
      <c r="G343" t="s">
        <v>108</v>
      </c>
      <c r="H343">
        <v>34637.449999999997</v>
      </c>
      <c r="I343">
        <v>54283.93</v>
      </c>
      <c r="J343">
        <v>6409.95</v>
      </c>
      <c r="K343">
        <v>20740.310000000001</v>
      </c>
      <c r="L343">
        <v>3187.57</v>
      </c>
      <c r="M343">
        <v>2510.5300000000002</v>
      </c>
      <c r="N343">
        <f>IF(COUNTIFS($A:$A,$A343,$F:$F,$F343-1)=0,"",SUMIFS($I:$I,$A:$A,$A343,$F:$F,$F343-1))</f>
        <v>54989.04</v>
      </c>
      <c r="O343">
        <f>H343 - SUMIFS($H:$H,$A:$A,$A343,$F:$F,$F343-1)</f>
        <v>1911.4399999999987</v>
      </c>
      <c r="P343">
        <f>J343 - SUMIFS($J:$J,$A:$A,$A343,$F:$F,$F343-1)</f>
        <v>-1662.4099999999999</v>
      </c>
      <c r="Q343">
        <f t="shared" si="46"/>
        <v>677.04</v>
      </c>
      <c r="R343">
        <f t="shared" si="47"/>
        <v>1.2312271681775131E-2</v>
      </c>
      <c r="S343">
        <f t="shared" si="48"/>
        <v>1.8185442044451041E-5</v>
      </c>
      <c r="T343">
        <f t="shared" si="49"/>
        <v>6.4992042050561319E-2</v>
      </c>
      <c r="U343">
        <f t="shared" si="50"/>
        <v>0.37717170548894835</v>
      </c>
      <c r="V343" t="str">
        <f t="shared" si="51"/>
        <v>Telecom/Technology-2003</v>
      </c>
      <c r="W343">
        <f>Regression!B359</f>
        <v>-4.4448229181236832E-3</v>
      </c>
      <c r="X343">
        <f>Regression!B360</f>
        <v>-7.6953749912004599E-3</v>
      </c>
      <c r="Y343">
        <f>Regression!B361</f>
        <v>-6.5011058393544333E-3</v>
      </c>
      <c r="Z343">
        <f t="shared" si="52"/>
        <v>-2.9522521430859865E-3</v>
      </c>
      <c r="AA343">
        <f t="shared" si="53"/>
        <v>677.0429522521431</v>
      </c>
      <c r="AB343">
        <f t="shared" si="54"/>
        <v>0</v>
      </c>
    </row>
    <row r="344" spans="1:28" x14ac:dyDescent="0.25">
      <c r="A344" t="s">
        <v>37</v>
      </c>
      <c r="B344" t="s">
        <v>78</v>
      </c>
      <c r="C344" t="s">
        <v>83</v>
      </c>
      <c r="D344" t="s">
        <v>101</v>
      </c>
      <c r="E344">
        <v>2005</v>
      </c>
      <c r="F344">
        <v>2004</v>
      </c>
      <c r="G344" t="s">
        <v>108</v>
      </c>
      <c r="H344">
        <v>35392.44</v>
      </c>
      <c r="I344">
        <v>59053.33</v>
      </c>
      <c r="J344">
        <v>7443.06</v>
      </c>
      <c r="K344">
        <v>21852</v>
      </c>
      <c r="L344">
        <v>3762.95</v>
      </c>
      <c r="M344">
        <v>4655.95</v>
      </c>
      <c r="N344">
        <f>IF(COUNTIFS($A:$A,$A344,$F:$F,$F344-1)=0,"",SUMIFS($I:$I,$A:$A,$A344,$F:$F,$F344-1))</f>
        <v>54283.93</v>
      </c>
      <c r="O344">
        <f>H344 - SUMIFS($H:$H,$A:$A,$A344,$F:$F,$F344-1)</f>
        <v>754.99000000000524</v>
      </c>
      <c r="P344">
        <f>J344 - SUMIFS($J:$J,$A:$A,$A344,$F:$F,$F344-1)</f>
        <v>1033.1100000000006</v>
      </c>
      <c r="Q344">
        <f t="shared" si="46"/>
        <v>-893</v>
      </c>
      <c r="R344">
        <f t="shared" si="47"/>
        <v>-1.6450540703298381E-2</v>
      </c>
      <c r="S344">
        <f t="shared" si="48"/>
        <v>1.8421658122394603E-5</v>
      </c>
      <c r="T344">
        <f t="shared" si="49"/>
        <v>-5.1234315570003013E-3</v>
      </c>
      <c r="U344">
        <f t="shared" si="50"/>
        <v>0.40255007329056686</v>
      </c>
      <c r="V344" t="str">
        <f t="shared" si="51"/>
        <v>Telecom/Technology-2004</v>
      </c>
      <c r="W344">
        <f>Regression!B360</f>
        <v>-7.6953749912004599E-3</v>
      </c>
      <c r="X344">
        <f>Regression!B361</f>
        <v>-6.5011058393544333E-3</v>
      </c>
      <c r="Y344">
        <f>Regression!B362</f>
        <v>0</v>
      </c>
      <c r="Z344">
        <f t="shared" si="52"/>
        <v>3.3166209245535917E-5</v>
      </c>
      <c r="AA344">
        <f t="shared" si="53"/>
        <v>-893.00003316620928</v>
      </c>
      <c r="AB344">
        <f t="shared" si="54"/>
        <v>0</v>
      </c>
    </row>
    <row r="345" spans="1:28" x14ac:dyDescent="0.25">
      <c r="A345" t="s">
        <v>37</v>
      </c>
      <c r="B345" t="s">
        <v>78</v>
      </c>
      <c r="C345" t="s">
        <v>83</v>
      </c>
      <c r="D345" t="s">
        <v>101</v>
      </c>
      <c r="E345">
        <v>2005</v>
      </c>
      <c r="F345">
        <v>2006</v>
      </c>
      <c r="G345" t="s">
        <v>109</v>
      </c>
      <c r="H345">
        <v>37907.81</v>
      </c>
      <c r="I345">
        <v>62016.14</v>
      </c>
      <c r="J345">
        <v>7000.02</v>
      </c>
      <c r="K345">
        <v>22073.46</v>
      </c>
      <c r="L345">
        <v>3324.38</v>
      </c>
      <c r="M345">
        <v>1783.46</v>
      </c>
      <c r="N345" t="str">
        <f>IF(COUNTIFS($A:$A,$A345,$F:$F,$F345-1)=0,"",SUMIFS($I:$I,$A:$A,$A345,$F:$F,$F345-1))</f>
        <v/>
      </c>
      <c r="O345">
        <f>H345 - SUMIFS($H:$H,$A:$A,$A345,$F:$F,$F345-1)</f>
        <v>37907.81</v>
      </c>
      <c r="P345">
        <f>J345 - SUMIFS($J:$J,$A:$A,$A345,$F:$F,$F345-1)</f>
        <v>7000.02</v>
      </c>
      <c r="Q345">
        <f t="shared" si="46"/>
        <v>1540.92</v>
      </c>
      <c r="R345">
        <f t="shared" si="47"/>
        <v>0</v>
      </c>
      <c r="S345">
        <f t="shared" si="48"/>
        <v>0</v>
      </c>
      <c r="T345">
        <f t="shared" si="49"/>
        <v>0</v>
      </c>
      <c r="U345">
        <f t="shared" si="50"/>
        <v>0</v>
      </c>
      <c r="V345" t="str">
        <f t="shared" si="51"/>
        <v>Telecom/Technology-2006</v>
      </c>
      <c r="W345">
        <f>Regression!B361</f>
        <v>-6.5011058393544333E-3</v>
      </c>
      <c r="X345">
        <f>Regression!B362</f>
        <v>0</v>
      </c>
      <c r="Y345">
        <f>Regression!B363</f>
        <v>-7.8843142528883855E-3</v>
      </c>
      <c r="Z345">
        <f t="shared" si="52"/>
        <v>0</v>
      </c>
      <c r="AA345">
        <f t="shared" si="53"/>
        <v>1540.92</v>
      </c>
      <c r="AB345">
        <f t="shared" si="54"/>
        <v>1</v>
      </c>
    </row>
    <row r="346" spans="1:28" x14ac:dyDescent="0.25">
      <c r="A346" t="s">
        <v>37</v>
      </c>
      <c r="B346" t="s">
        <v>78</v>
      </c>
      <c r="C346" t="s">
        <v>83</v>
      </c>
      <c r="D346" t="s">
        <v>101</v>
      </c>
      <c r="E346">
        <v>2005</v>
      </c>
      <c r="F346">
        <v>2007</v>
      </c>
      <c r="G346" t="s">
        <v>109</v>
      </c>
      <c r="H346">
        <v>37921.1</v>
      </c>
      <c r="I346">
        <v>59009.96</v>
      </c>
      <c r="J346">
        <v>7665.21</v>
      </c>
      <c r="K346">
        <v>20430.810000000001</v>
      </c>
      <c r="L346">
        <v>3809.28</v>
      </c>
      <c r="M346">
        <v>3895.02</v>
      </c>
      <c r="N346">
        <f>IF(COUNTIFS($A:$A,$A346,$F:$F,$F346-1)=0,"",SUMIFS($I:$I,$A:$A,$A346,$F:$F,$F346-1))</f>
        <v>62016.14</v>
      </c>
      <c r="O346">
        <f>H346 - SUMIFS($H:$H,$A:$A,$A346,$F:$F,$F346-1)</f>
        <v>13.290000000000873</v>
      </c>
      <c r="P346">
        <f>J346 - SUMIFS($J:$J,$A:$A,$A346,$F:$F,$F346-1)</f>
        <v>665.1899999999996</v>
      </c>
      <c r="Q346">
        <f t="shared" si="46"/>
        <v>-85.739999999999782</v>
      </c>
      <c r="R346">
        <f t="shared" si="47"/>
        <v>-1.3825433185619064E-3</v>
      </c>
      <c r="S346">
        <f t="shared" si="48"/>
        <v>1.6124834599509095E-5</v>
      </c>
      <c r="T346">
        <f t="shared" si="49"/>
        <v>-1.0511779675419958E-2</v>
      </c>
      <c r="U346">
        <f t="shared" si="50"/>
        <v>0.32944343198399645</v>
      </c>
      <c r="V346" t="str">
        <f t="shared" si="51"/>
        <v>Telecom/Technology-2007</v>
      </c>
      <c r="W346">
        <f>Regression!B362</f>
        <v>0</v>
      </c>
      <c r="X346">
        <f>Regression!B363</f>
        <v>-7.8843142528883855E-3</v>
      </c>
      <c r="Y346">
        <f>Regression!B364</f>
        <v>-5.6536187036728457E-3</v>
      </c>
      <c r="Z346">
        <f t="shared" si="52"/>
        <v>-1.7796693745487592E-3</v>
      </c>
      <c r="AA346">
        <f t="shared" si="53"/>
        <v>-85.738220330625239</v>
      </c>
      <c r="AB346">
        <f t="shared" si="54"/>
        <v>1</v>
      </c>
    </row>
    <row r="347" spans="1:28" x14ac:dyDescent="0.25">
      <c r="A347" t="s">
        <v>37</v>
      </c>
      <c r="B347" t="s">
        <v>78</v>
      </c>
      <c r="C347" t="s">
        <v>83</v>
      </c>
      <c r="D347" t="s">
        <v>101</v>
      </c>
      <c r="E347">
        <v>2005</v>
      </c>
      <c r="F347">
        <v>2008</v>
      </c>
      <c r="G347" t="s">
        <v>109</v>
      </c>
      <c r="H347">
        <v>39757.21</v>
      </c>
      <c r="I347">
        <v>63621.34</v>
      </c>
      <c r="J347">
        <v>7808.94</v>
      </c>
      <c r="K347">
        <v>22414.46</v>
      </c>
      <c r="L347">
        <v>3879.49</v>
      </c>
      <c r="M347">
        <v>2801.79</v>
      </c>
      <c r="N347">
        <f>IF(COUNTIFS($A:$A,$A347,$F:$F,$F347-1)=0,"",SUMIFS($I:$I,$A:$A,$A347,$F:$F,$F347-1))</f>
        <v>59009.96</v>
      </c>
      <c r="O347">
        <f>H347 - SUMIFS($H:$H,$A:$A,$A347,$F:$F,$F347-1)</f>
        <v>1836.1100000000006</v>
      </c>
      <c r="P347">
        <f>J347 - SUMIFS($J:$J,$A:$A,$A347,$F:$F,$F347-1)</f>
        <v>143.72999999999956</v>
      </c>
      <c r="Q347">
        <f t="shared" si="46"/>
        <v>1077.6999999999998</v>
      </c>
      <c r="R347">
        <f t="shared" si="47"/>
        <v>1.8263018649733027E-2</v>
      </c>
      <c r="S347">
        <f t="shared" si="48"/>
        <v>1.6946291778540436E-5</v>
      </c>
      <c r="T347">
        <f t="shared" si="49"/>
        <v>2.867956528016628E-2</v>
      </c>
      <c r="U347">
        <f t="shared" si="50"/>
        <v>0.37984197921842344</v>
      </c>
      <c r="V347" t="str">
        <f t="shared" si="51"/>
        <v>Telecom/Technology-2008</v>
      </c>
      <c r="W347">
        <f>Regression!B363</f>
        <v>-7.8843142528883855E-3</v>
      </c>
      <c r="X347">
        <f>Regression!B364</f>
        <v>-5.6536187036728457E-3</v>
      </c>
      <c r="Y347">
        <f>Regression!B365</f>
        <v>-8.2323288139132707E-3</v>
      </c>
      <c r="Z347">
        <f t="shared" si="52"/>
        <v>-3.2892610068246306E-3</v>
      </c>
      <c r="AA347">
        <f t="shared" si="53"/>
        <v>1077.7032892610066</v>
      </c>
      <c r="AB347">
        <f t="shared" si="54"/>
        <v>1</v>
      </c>
    </row>
    <row r="348" spans="1:28" x14ac:dyDescent="0.25">
      <c r="A348" t="s">
        <v>37</v>
      </c>
      <c r="B348" t="s">
        <v>78</v>
      </c>
      <c r="C348" t="s">
        <v>83</v>
      </c>
      <c r="D348" t="s">
        <v>101</v>
      </c>
      <c r="E348">
        <v>2005</v>
      </c>
      <c r="F348">
        <v>2009</v>
      </c>
      <c r="G348" t="s">
        <v>109</v>
      </c>
      <c r="H348">
        <v>40967.040000000001</v>
      </c>
      <c r="I348">
        <v>63482.83</v>
      </c>
      <c r="J348">
        <v>8066.47</v>
      </c>
      <c r="K348">
        <v>23464.560000000001</v>
      </c>
      <c r="L348">
        <v>3925.63</v>
      </c>
      <c r="M348">
        <v>2673.18</v>
      </c>
      <c r="N348">
        <f>IF(COUNTIFS($A:$A,$A348,$F:$F,$F348-1)=0,"",SUMIFS($I:$I,$A:$A,$A348,$F:$F,$F348-1))</f>
        <v>63621.34</v>
      </c>
      <c r="O348">
        <f>H348 - SUMIFS($H:$H,$A:$A,$A348,$F:$F,$F348-1)</f>
        <v>1209.8300000000017</v>
      </c>
      <c r="P348">
        <f>J348 - SUMIFS($J:$J,$A:$A,$A348,$F:$F,$F348-1)</f>
        <v>257.53000000000065</v>
      </c>
      <c r="Q348">
        <f t="shared" si="46"/>
        <v>1252.4500000000003</v>
      </c>
      <c r="R348">
        <f t="shared" si="47"/>
        <v>1.9686004727344636E-2</v>
      </c>
      <c r="S348">
        <f t="shared" si="48"/>
        <v>1.5717996508718617E-5</v>
      </c>
      <c r="T348">
        <f t="shared" si="49"/>
        <v>1.4968248075252755E-2</v>
      </c>
      <c r="U348">
        <f t="shared" si="50"/>
        <v>0.3688158721586185</v>
      </c>
      <c r="V348" t="str">
        <f t="shared" si="51"/>
        <v>Telecom/Technology-2009</v>
      </c>
      <c r="W348">
        <f>Regression!B364</f>
        <v>-5.6536187036728457E-3</v>
      </c>
      <c r="X348">
        <f>Regression!B365</f>
        <v>-8.2323288139132707E-3</v>
      </c>
      <c r="Y348">
        <f>Regression!B366</f>
        <v>-6.3045188607257401E-3</v>
      </c>
      <c r="Z348">
        <f t="shared" si="52"/>
        <v>-2.4485190256417749E-3</v>
      </c>
      <c r="AA348">
        <f t="shared" si="53"/>
        <v>1252.4524485190259</v>
      </c>
      <c r="AB348">
        <f t="shared" si="54"/>
        <v>1</v>
      </c>
    </row>
    <row r="349" spans="1:28" x14ac:dyDescent="0.25">
      <c r="A349" t="s">
        <v>37</v>
      </c>
      <c r="B349" t="s">
        <v>78</v>
      </c>
      <c r="C349" t="s">
        <v>83</v>
      </c>
      <c r="D349" t="s">
        <v>101</v>
      </c>
      <c r="E349">
        <v>2005</v>
      </c>
      <c r="F349">
        <v>2010</v>
      </c>
      <c r="G349" t="s">
        <v>109</v>
      </c>
      <c r="H349">
        <v>42466.52</v>
      </c>
      <c r="I349">
        <v>68025.05</v>
      </c>
      <c r="J349">
        <v>7089.43</v>
      </c>
      <c r="K349">
        <v>26100.34</v>
      </c>
      <c r="L349">
        <v>3702.23</v>
      </c>
      <c r="M349">
        <v>4206.6400000000003</v>
      </c>
      <c r="N349">
        <f>IF(COUNTIFS($A:$A,$A349,$F:$F,$F349-1)=0,"",SUMIFS($I:$I,$A:$A,$A349,$F:$F,$F349-1))</f>
        <v>63482.83</v>
      </c>
      <c r="O349">
        <f>H349 - SUMIFS($H:$H,$A:$A,$A349,$F:$F,$F349-1)</f>
        <v>1499.4799999999959</v>
      </c>
      <c r="P349">
        <f>J349 - SUMIFS($J:$J,$A:$A,$A349,$F:$F,$F349-1)</f>
        <v>-977.04</v>
      </c>
      <c r="Q349">
        <f t="shared" si="46"/>
        <v>-504.41000000000031</v>
      </c>
      <c r="R349">
        <f t="shared" si="47"/>
        <v>-7.945613010636109E-3</v>
      </c>
      <c r="S349">
        <f t="shared" si="48"/>
        <v>1.5752290816272682E-5</v>
      </c>
      <c r="T349">
        <f t="shared" si="49"/>
        <v>3.9010863252315557E-2</v>
      </c>
      <c r="U349">
        <f t="shared" si="50"/>
        <v>0.41114014608359456</v>
      </c>
      <c r="V349" t="str">
        <f t="shared" si="51"/>
        <v>Telecom/Technology-2010</v>
      </c>
      <c r="W349">
        <f>Regression!B365</f>
        <v>-8.2323288139132707E-3</v>
      </c>
      <c r="X349">
        <f>Regression!B366</f>
        <v>-6.3045188607257401E-3</v>
      </c>
      <c r="Y349">
        <f>Regression!B367</f>
        <v>-8.3837732180155524E-3</v>
      </c>
      <c r="Z349">
        <f t="shared" si="52"/>
        <v>-3.6929801467716302E-3</v>
      </c>
      <c r="AA349">
        <f t="shared" si="53"/>
        <v>-504.40630701985356</v>
      </c>
      <c r="AB349">
        <f t="shared" si="54"/>
        <v>1</v>
      </c>
    </row>
    <row r="350" spans="1:28" x14ac:dyDescent="0.25">
      <c r="A350" t="s">
        <v>37</v>
      </c>
      <c r="B350" t="s">
        <v>78</v>
      </c>
      <c r="C350" t="s">
        <v>83</v>
      </c>
      <c r="D350" t="s">
        <v>101</v>
      </c>
      <c r="E350">
        <v>2005</v>
      </c>
      <c r="F350">
        <v>2011</v>
      </c>
      <c r="G350" t="s">
        <v>109</v>
      </c>
      <c r="H350">
        <v>45995.6</v>
      </c>
      <c r="I350">
        <v>68844.88</v>
      </c>
      <c r="J350">
        <v>8602.18</v>
      </c>
      <c r="K350">
        <v>24460.21</v>
      </c>
      <c r="L350">
        <v>3836.94</v>
      </c>
      <c r="M350">
        <v>5684.5</v>
      </c>
      <c r="N350">
        <f>IF(COUNTIFS($A:$A,$A350,$F:$F,$F350-1)=0,"",SUMIFS($I:$I,$A:$A,$A350,$F:$F,$F350-1))</f>
        <v>68025.05</v>
      </c>
      <c r="O350">
        <f>H350 - SUMIFS($H:$H,$A:$A,$A350,$F:$F,$F350-1)</f>
        <v>3529.0800000000017</v>
      </c>
      <c r="P350">
        <f>J350 - SUMIFS($J:$J,$A:$A,$A350,$F:$F,$F350-1)</f>
        <v>1512.75</v>
      </c>
      <c r="Q350">
        <f t="shared" si="46"/>
        <v>-1847.56</v>
      </c>
      <c r="R350">
        <f t="shared" si="47"/>
        <v>-2.7159994737232827E-2</v>
      </c>
      <c r="S350">
        <f t="shared" si="48"/>
        <v>1.4700466960332994E-5</v>
      </c>
      <c r="T350">
        <f t="shared" si="49"/>
        <v>2.9640992546128252E-2</v>
      </c>
      <c r="U350">
        <f t="shared" si="50"/>
        <v>0.35957650894780668</v>
      </c>
      <c r="V350" t="str">
        <f t="shared" si="51"/>
        <v>Telecom/Technology-2011</v>
      </c>
      <c r="W350">
        <f>Regression!B366</f>
        <v>-6.3045188607257401E-3</v>
      </c>
      <c r="X350">
        <f>Regression!B367</f>
        <v>-8.3837732180155524E-3</v>
      </c>
      <c r="Y350">
        <f>Regression!B368</f>
        <v>-7.1797390372569025E-3</v>
      </c>
      <c r="Z350">
        <f t="shared" si="52"/>
        <v>-2.8302615370079652E-3</v>
      </c>
      <c r="AA350">
        <f t="shared" si="53"/>
        <v>-1847.557169738463</v>
      </c>
      <c r="AB350">
        <f t="shared" si="54"/>
        <v>1</v>
      </c>
    </row>
    <row r="351" spans="1:28" x14ac:dyDescent="0.25">
      <c r="A351" t="s">
        <v>37</v>
      </c>
      <c r="B351" t="s">
        <v>78</v>
      </c>
      <c r="C351" t="s">
        <v>83</v>
      </c>
      <c r="D351" t="s">
        <v>101</v>
      </c>
      <c r="E351">
        <v>2005</v>
      </c>
      <c r="F351">
        <v>2012</v>
      </c>
      <c r="G351" t="s">
        <v>109</v>
      </c>
      <c r="H351">
        <v>48463.57</v>
      </c>
      <c r="I351">
        <v>82852.19</v>
      </c>
      <c r="J351">
        <v>8572.6</v>
      </c>
      <c r="K351">
        <v>29149.68</v>
      </c>
      <c r="L351">
        <v>4309.28</v>
      </c>
      <c r="M351">
        <v>2458.19</v>
      </c>
      <c r="N351">
        <f>IF(COUNTIFS($A:$A,$A351,$F:$F,$F351-1)=0,"",SUMIFS($I:$I,$A:$A,$A351,$F:$F,$F351-1))</f>
        <v>68844.88</v>
      </c>
      <c r="O351">
        <f>H351 - SUMIFS($H:$H,$A:$A,$A351,$F:$F,$F351-1)</f>
        <v>2467.9700000000012</v>
      </c>
      <c r="P351">
        <f>J351 - SUMIFS($J:$J,$A:$A,$A351,$F:$F,$F351-1)</f>
        <v>-29.579999999999927</v>
      </c>
      <c r="Q351">
        <f t="shared" si="46"/>
        <v>1851.0899999999997</v>
      </c>
      <c r="R351">
        <f t="shared" si="47"/>
        <v>2.6887838282236814E-2</v>
      </c>
      <c r="S351">
        <f t="shared" si="48"/>
        <v>1.4525408425434105E-5</v>
      </c>
      <c r="T351">
        <f t="shared" si="49"/>
        <v>3.6277933812942968E-2</v>
      </c>
      <c r="U351">
        <f t="shared" si="50"/>
        <v>0.42341100747070803</v>
      </c>
      <c r="V351" t="str">
        <f t="shared" si="51"/>
        <v>Telecom/Technology-2012</v>
      </c>
      <c r="W351">
        <f>Regression!B367</f>
        <v>-8.3837732180155524E-3</v>
      </c>
      <c r="X351">
        <f>Regression!B368</f>
        <v>-7.1797390372569025E-3</v>
      </c>
      <c r="Y351">
        <f>Regression!B369</f>
        <v>0</v>
      </c>
      <c r="Z351">
        <f t="shared" si="52"/>
        <v>-2.6058787531794666E-4</v>
      </c>
      <c r="AA351">
        <f t="shared" si="53"/>
        <v>1851.090260587875</v>
      </c>
      <c r="AB351">
        <f t="shared" si="54"/>
        <v>1</v>
      </c>
    </row>
    <row r="352" spans="1:28" x14ac:dyDescent="0.25">
      <c r="A352" t="s">
        <v>38</v>
      </c>
      <c r="B352" t="s">
        <v>77</v>
      </c>
      <c r="C352" t="s">
        <v>83</v>
      </c>
      <c r="D352" t="s">
        <v>89</v>
      </c>
      <c r="E352">
        <v>2005</v>
      </c>
      <c r="F352">
        <v>1998</v>
      </c>
      <c r="G352" t="s">
        <v>108</v>
      </c>
      <c r="H352">
        <v>43789.53</v>
      </c>
      <c r="I352">
        <v>77423.38</v>
      </c>
      <c r="J352">
        <v>9217.7199999999993</v>
      </c>
      <c r="K352">
        <v>21580.6</v>
      </c>
      <c r="L352">
        <v>6120.1</v>
      </c>
      <c r="M352">
        <v>7279.99</v>
      </c>
      <c r="N352" t="str">
        <f>IF(COUNTIFS($A:$A,$A352,$F:$F,$F352-1)=0,"",SUMIFS($I:$I,$A:$A,$A352,$F:$F,$F352-1))</f>
        <v/>
      </c>
      <c r="O352">
        <f>H352 - SUMIFS($H:$H,$A:$A,$A352,$F:$F,$F352-1)</f>
        <v>43789.53</v>
      </c>
      <c r="P352">
        <f>J352 - SUMIFS($J:$J,$A:$A,$A352,$F:$F,$F352-1)</f>
        <v>9217.7199999999993</v>
      </c>
      <c r="Q352">
        <f t="shared" si="46"/>
        <v>-1159.8899999999994</v>
      </c>
      <c r="R352">
        <f t="shared" si="47"/>
        <v>0</v>
      </c>
      <c r="S352">
        <f t="shared" si="48"/>
        <v>0</v>
      </c>
      <c r="T352">
        <f t="shared" si="49"/>
        <v>0</v>
      </c>
      <c r="U352">
        <f t="shared" si="50"/>
        <v>0</v>
      </c>
      <c r="V352" t="str">
        <f t="shared" si="51"/>
        <v>Pharmaceuticals-1998</v>
      </c>
      <c r="W352">
        <f>Regression!B368</f>
        <v>-7.1797390372569025E-3</v>
      </c>
      <c r="X352">
        <f>Regression!B369</f>
        <v>0</v>
      </c>
      <c r="Y352">
        <f>Regression!B370</f>
        <v>-5.8017912630695459E-3</v>
      </c>
      <c r="Z352">
        <f t="shared" si="52"/>
        <v>0</v>
      </c>
      <c r="AA352">
        <f t="shared" si="53"/>
        <v>-1159.8899999999994</v>
      </c>
      <c r="AB352">
        <f t="shared" si="54"/>
        <v>0</v>
      </c>
    </row>
    <row r="353" spans="1:28" x14ac:dyDescent="0.25">
      <c r="A353" t="s">
        <v>38</v>
      </c>
      <c r="B353" t="s">
        <v>77</v>
      </c>
      <c r="C353" t="s">
        <v>83</v>
      </c>
      <c r="D353" t="s">
        <v>89</v>
      </c>
      <c r="E353">
        <v>2005</v>
      </c>
      <c r="F353">
        <v>1999</v>
      </c>
      <c r="G353" t="s">
        <v>108</v>
      </c>
      <c r="H353">
        <v>42219.360000000001</v>
      </c>
      <c r="I353">
        <v>72454.210000000006</v>
      </c>
      <c r="J353">
        <v>9823.9699999999993</v>
      </c>
      <c r="K353">
        <v>24973.759999999998</v>
      </c>
      <c r="L353">
        <v>5664.13</v>
      </c>
      <c r="M353">
        <v>6363.93</v>
      </c>
      <c r="N353">
        <f>IF(COUNTIFS($A:$A,$A353,$F:$F,$F353-1)=0,"",SUMIFS($I:$I,$A:$A,$A353,$F:$F,$F353-1))</f>
        <v>77423.38</v>
      </c>
      <c r="O353">
        <f>H353 - SUMIFS($H:$H,$A:$A,$A353,$F:$F,$F353-1)</f>
        <v>-1570.1699999999983</v>
      </c>
      <c r="P353">
        <f>J353 - SUMIFS($J:$J,$A:$A,$A353,$F:$F,$F353-1)</f>
        <v>606.25</v>
      </c>
      <c r="Q353">
        <f t="shared" si="46"/>
        <v>-699.80000000000018</v>
      </c>
      <c r="R353">
        <f t="shared" si="47"/>
        <v>-9.0386134007582747E-3</v>
      </c>
      <c r="S353">
        <f t="shared" si="48"/>
        <v>1.2915995142552546E-5</v>
      </c>
      <c r="T353">
        <f t="shared" si="49"/>
        <v>-2.8110630148154191E-2</v>
      </c>
      <c r="U353">
        <f t="shared" si="50"/>
        <v>0.32256096285127306</v>
      </c>
      <c r="V353" t="str">
        <f t="shared" si="51"/>
        <v>Pharmaceuticals-1999</v>
      </c>
      <c r="W353">
        <f>Regression!B369</f>
        <v>0</v>
      </c>
      <c r="X353">
        <f>Regression!B370</f>
        <v>-5.8017912630695459E-3</v>
      </c>
      <c r="Y353">
        <f>Regression!B371</f>
        <v>-7.5112066877300607E-3</v>
      </c>
      <c r="Z353">
        <f t="shared" si="52"/>
        <v>-2.2597300529761891E-3</v>
      </c>
      <c r="AA353">
        <f t="shared" si="53"/>
        <v>-699.79774026994721</v>
      </c>
      <c r="AB353">
        <f t="shared" si="54"/>
        <v>0</v>
      </c>
    </row>
    <row r="354" spans="1:28" x14ac:dyDescent="0.25">
      <c r="A354" t="s">
        <v>38</v>
      </c>
      <c r="B354" t="s">
        <v>77</v>
      </c>
      <c r="C354" t="s">
        <v>83</v>
      </c>
      <c r="D354" t="s">
        <v>89</v>
      </c>
      <c r="E354">
        <v>2005</v>
      </c>
      <c r="F354">
        <v>2000</v>
      </c>
      <c r="G354" t="s">
        <v>108</v>
      </c>
      <c r="H354">
        <v>47332.08</v>
      </c>
      <c r="I354">
        <v>79240.570000000007</v>
      </c>
      <c r="J354">
        <v>11661.21</v>
      </c>
      <c r="K354">
        <v>20087.75</v>
      </c>
      <c r="L354">
        <v>6149.37</v>
      </c>
      <c r="M354">
        <v>4975.38</v>
      </c>
      <c r="N354">
        <f>IF(COUNTIFS($A:$A,$A354,$F:$F,$F354-1)=0,"",SUMIFS($I:$I,$A:$A,$A354,$F:$F,$F354-1))</f>
        <v>72454.210000000006</v>
      </c>
      <c r="O354">
        <f>H354 - SUMIFS($H:$H,$A:$A,$A354,$F:$F,$F354-1)</f>
        <v>5112.7200000000012</v>
      </c>
      <c r="P354">
        <f>J354 - SUMIFS($J:$J,$A:$A,$A354,$F:$F,$F354-1)</f>
        <v>1837.2399999999998</v>
      </c>
      <c r="Q354">
        <f t="shared" si="46"/>
        <v>1173.9899999999998</v>
      </c>
      <c r="R354">
        <f t="shared" si="47"/>
        <v>1.6203199234385408E-2</v>
      </c>
      <c r="S354">
        <f t="shared" si="48"/>
        <v>1.3801820487725971E-5</v>
      </c>
      <c r="T354">
        <f t="shared" si="49"/>
        <v>4.5207586971136679E-2</v>
      </c>
      <c r="U354">
        <f t="shared" si="50"/>
        <v>0.27724751950231735</v>
      </c>
      <c r="V354" t="str">
        <f t="shared" si="51"/>
        <v>Pharmaceuticals-2000</v>
      </c>
      <c r="W354">
        <f>Regression!B370</f>
        <v>-5.8017912630695459E-3</v>
      </c>
      <c r="X354">
        <f>Regression!B371</f>
        <v>-7.5112066877300607E-3</v>
      </c>
      <c r="Y354">
        <f>Regression!B372</f>
        <v>-6.9495300050625873E-3</v>
      </c>
      <c r="Z354">
        <f t="shared" si="52"/>
        <v>-2.2663835604857896E-3</v>
      </c>
      <c r="AA354">
        <f t="shared" si="53"/>
        <v>1173.9922663835603</v>
      </c>
      <c r="AB354">
        <f t="shared" si="54"/>
        <v>0</v>
      </c>
    </row>
    <row r="355" spans="1:28" x14ac:dyDescent="0.25">
      <c r="A355" t="s">
        <v>38</v>
      </c>
      <c r="B355" t="s">
        <v>77</v>
      </c>
      <c r="C355" t="s">
        <v>83</v>
      </c>
      <c r="D355" t="s">
        <v>89</v>
      </c>
      <c r="E355">
        <v>2005</v>
      </c>
      <c r="F355">
        <v>2001</v>
      </c>
      <c r="G355" t="s">
        <v>108</v>
      </c>
      <c r="H355">
        <v>46199.53</v>
      </c>
      <c r="I355">
        <v>76466.649999999994</v>
      </c>
      <c r="J355">
        <v>10947.98</v>
      </c>
      <c r="K355">
        <v>19460.52</v>
      </c>
      <c r="L355">
        <v>7580.75</v>
      </c>
      <c r="M355">
        <v>8851.7000000000007</v>
      </c>
      <c r="N355">
        <f>IF(COUNTIFS($A:$A,$A355,$F:$F,$F355-1)=0,"",SUMIFS($I:$I,$A:$A,$A355,$F:$F,$F355-1))</f>
        <v>79240.570000000007</v>
      </c>
      <c r="O355">
        <f>H355 - SUMIFS($H:$H,$A:$A,$A355,$F:$F,$F355-1)</f>
        <v>-1132.5500000000029</v>
      </c>
      <c r="P355">
        <f>J355 - SUMIFS($J:$J,$A:$A,$A355,$F:$F,$F355-1)</f>
        <v>-713.22999999999956</v>
      </c>
      <c r="Q355">
        <f t="shared" si="46"/>
        <v>-1270.9500000000007</v>
      </c>
      <c r="R355">
        <f t="shared" si="47"/>
        <v>-1.6039132479738608E-2</v>
      </c>
      <c r="S355">
        <f t="shared" si="48"/>
        <v>1.2619798166520003E-5</v>
      </c>
      <c r="T355">
        <f t="shared" si="49"/>
        <v>-5.2917337671852093E-3</v>
      </c>
      <c r="U355">
        <f t="shared" si="50"/>
        <v>0.24558783461552586</v>
      </c>
      <c r="V355" t="str">
        <f t="shared" si="51"/>
        <v>Pharmaceuticals-2001</v>
      </c>
      <c r="W355">
        <f>Regression!B371</f>
        <v>-7.5112066877300607E-3</v>
      </c>
      <c r="X355">
        <f>Regression!B372</f>
        <v>-6.9495300050625873E-3</v>
      </c>
      <c r="Y355">
        <f>Regression!B373</f>
        <v>-8.1384572000402378E-3</v>
      </c>
      <c r="Z355">
        <f t="shared" si="52"/>
        <v>-1.9620258081875473E-3</v>
      </c>
      <c r="AA355">
        <f t="shared" si="53"/>
        <v>-1270.9480379741926</v>
      </c>
      <c r="AB355">
        <f t="shared" si="54"/>
        <v>0</v>
      </c>
    </row>
    <row r="356" spans="1:28" x14ac:dyDescent="0.25">
      <c r="A356" t="s">
        <v>38</v>
      </c>
      <c r="B356" t="s">
        <v>77</v>
      </c>
      <c r="C356" t="s">
        <v>83</v>
      </c>
      <c r="D356" t="s">
        <v>89</v>
      </c>
      <c r="E356">
        <v>2005</v>
      </c>
      <c r="F356">
        <v>2002</v>
      </c>
      <c r="G356" t="s">
        <v>108</v>
      </c>
      <c r="H356">
        <v>47418.89</v>
      </c>
      <c r="I356">
        <v>82231.490000000005</v>
      </c>
      <c r="J356">
        <v>10231.74</v>
      </c>
      <c r="K356">
        <v>27413.68</v>
      </c>
      <c r="L356">
        <v>6322.17</v>
      </c>
      <c r="M356">
        <v>7214.34</v>
      </c>
      <c r="N356">
        <f>IF(COUNTIFS($A:$A,$A356,$F:$F,$F356-1)=0,"",SUMIFS($I:$I,$A:$A,$A356,$F:$F,$F356-1))</f>
        <v>76466.649999999994</v>
      </c>
      <c r="O356">
        <f>H356 - SUMIFS($H:$H,$A:$A,$A356,$F:$F,$F356-1)</f>
        <v>1219.3600000000006</v>
      </c>
      <c r="P356">
        <f>J356 - SUMIFS($J:$J,$A:$A,$A356,$F:$F,$F356-1)</f>
        <v>-716.23999999999978</v>
      </c>
      <c r="Q356">
        <f t="shared" si="46"/>
        <v>-892.17000000000007</v>
      </c>
      <c r="R356">
        <f t="shared" si="47"/>
        <v>-1.1667439334664199E-2</v>
      </c>
      <c r="S356">
        <f t="shared" si="48"/>
        <v>1.3077596573146594E-5</v>
      </c>
      <c r="T356">
        <f t="shared" si="49"/>
        <v>2.5312995926982555E-2</v>
      </c>
      <c r="U356">
        <f t="shared" si="50"/>
        <v>0.35850504762533736</v>
      </c>
      <c r="V356" t="str">
        <f t="shared" si="51"/>
        <v>Pharmaceuticals-2002</v>
      </c>
      <c r="W356">
        <f>Regression!B372</f>
        <v>-6.9495300050625873E-3</v>
      </c>
      <c r="X356">
        <f>Regression!B373</f>
        <v>-8.1384572000402378E-3</v>
      </c>
      <c r="Y356">
        <f>Regression!B374</f>
        <v>-7.0774155145834038E-3</v>
      </c>
      <c r="Z356">
        <f t="shared" si="52"/>
        <v>-2.7433888032263442E-3</v>
      </c>
      <c r="AA356">
        <f t="shared" si="53"/>
        <v>-892.16725661119688</v>
      </c>
      <c r="AB356">
        <f t="shared" si="54"/>
        <v>0</v>
      </c>
    </row>
    <row r="357" spans="1:28" x14ac:dyDescent="0.25">
      <c r="A357" t="s">
        <v>38</v>
      </c>
      <c r="B357" t="s">
        <v>77</v>
      </c>
      <c r="C357" t="s">
        <v>83</v>
      </c>
      <c r="D357" t="s">
        <v>89</v>
      </c>
      <c r="E357">
        <v>2005</v>
      </c>
      <c r="F357">
        <v>2003</v>
      </c>
      <c r="G357" t="s">
        <v>108</v>
      </c>
      <c r="H357">
        <v>48641.93</v>
      </c>
      <c r="I357">
        <v>70819.77</v>
      </c>
      <c r="J357">
        <v>10529.04</v>
      </c>
      <c r="K357">
        <v>22775.94</v>
      </c>
      <c r="L357">
        <v>8691.08</v>
      </c>
      <c r="M357">
        <v>8266.4599999999991</v>
      </c>
      <c r="N357">
        <f>IF(COUNTIFS($A:$A,$A357,$F:$F,$F357-1)=0,"",SUMIFS($I:$I,$A:$A,$A357,$F:$F,$F357-1))</f>
        <v>82231.490000000005</v>
      </c>
      <c r="O357">
        <f>H357 - SUMIFS($H:$H,$A:$A,$A357,$F:$F,$F357-1)</f>
        <v>1223.0400000000009</v>
      </c>
      <c r="P357">
        <f>J357 - SUMIFS($J:$J,$A:$A,$A357,$F:$F,$F357-1)</f>
        <v>297.30000000000109</v>
      </c>
      <c r="Q357">
        <f t="shared" si="46"/>
        <v>424.6200000000008</v>
      </c>
      <c r="R357">
        <f t="shared" si="47"/>
        <v>5.16371526285126E-3</v>
      </c>
      <c r="S357">
        <f t="shared" si="48"/>
        <v>1.2160791443764426E-5</v>
      </c>
      <c r="T357">
        <f t="shared" si="49"/>
        <v>1.1257731071150476E-2</v>
      </c>
      <c r="U357">
        <f t="shared" si="50"/>
        <v>0.27697345627569192</v>
      </c>
      <c r="V357" t="str">
        <f t="shared" si="51"/>
        <v>Pharmaceuticals-2003</v>
      </c>
      <c r="W357">
        <f>Regression!B373</f>
        <v>-8.1384572000402378E-3</v>
      </c>
      <c r="X357">
        <f>Regression!B374</f>
        <v>-7.0774155145834038E-3</v>
      </c>
      <c r="Y357">
        <f>Regression!B375</f>
        <v>-8.1785053447677534E-3</v>
      </c>
      <c r="Z357">
        <f t="shared" si="52"/>
        <v>-2.3450035031321956E-3</v>
      </c>
      <c r="AA357">
        <f t="shared" si="53"/>
        <v>424.62234500350394</v>
      </c>
      <c r="AB357">
        <f t="shared" si="54"/>
        <v>0</v>
      </c>
    </row>
    <row r="358" spans="1:28" x14ac:dyDescent="0.25">
      <c r="A358" t="s">
        <v>38</v>
      </c>
      <c r="B358" t="s">
        <v>77</v>
      </c>
      <c r="C358" t="s">
        <v>83</v>
      </c>
      <c r="D358" t="s">
        <v>89</v>
      </c>
      <c r="E358">
        <v>2005</v>
      </c>
      <c r="F358">
        <v>2004</v>
      </c>
      <c r="G358" t="s">
        <v>108</v>
      </c>
      <c r="H358">
        <v>52247.37</v>
      </c>
      <c r="I358">
        <v>86273.88</v>
      </c>
      <c r="J358">
        <v>11900.73</v>
      </c>
      <c r="K358">
        <v>26133.75</v>
      </c>
      <c r="L358">
        <v>7135.27</v>
      </c>
      <c r="M358">
        <v>7768.47</v>
      </c>
      <c r="N358">
        <f>IF(COUNTIFS($A:$A,$A358,$F:$F,$F358-1)=0,"",SUMIFS($I:$I,$A:$A,$A358,$F:$F,$F358-1))</f>
        <v>70819.77</v>
      </c>
      <c r="O358">
        <f>H358 - SUMIFS($H:$H,$A:$A,$A358,$F:$F,$F358-1)</f>
        <v>3605.4400000000023</v>
      </c>
      <c r="P358">
        <f>J358 - SUMIFS($J:$J,$A:$A,$A358,$F:$F,$F358-1)</f>
        <v>1371.6899999999987</v>
      </c>
      <c r="Q358">
        <f t="shared" si="46"/>
        <v>-633.19999999999982</v>
      </c>
      <c r="R358">
        <f t="shared" si="47"/>
        <v>-8.9410061625447221E-3</v>
      </c>
      <c r="S358">
        <f t="shared" si="48"/>
        <v>1.412035085682995E-5</v>
      </c>
      <c r="T358">
        <f t="shared" si="49"/>
        <v>3.1541333726443951E-2</v>
      </c>
      <c r="U358">
        <f t="shared" si="50"/>
        <v>0.36901771920467968</v>
      </c>
      <c r="V358" t="str">
        <f t="shared" si="51"/>
        <v>Pharmaceuticals-2004</v>
      </c>
      <c r="W358">
        <f>Regression!B374</f>
        <v>-7.0774155145834038E-3</v>
      </c>
      <c r="X358">
        <f>Regression!B375</f>
        <v>-8.1785053447677534E-3</v>
      </c>
      <c r="Y358">
        <f>Regression!B376</f>
        <v>0</v>
      </c>
      <c r="Z358">
        <f t="shared" si="52"/>
        <v>-2.5806090205305075E-4</v>
      </c>
      <c r="AA358">
        <f t="shared" si="53"/>
        <v>-633.19974193909775</v>
      </c>
      <c r="AB358">
        <f t="shared" si="54"/>
        <v>0</v>
      </c>
    </row>
    <row r="359" spans="1:28" x14ac:dyDescent="0.25">
      <c r="A359" t="s">
        <v>38</v>
      </c>
      <c r="B359" t="s">
        <v>77</v>
      </c>
      <c r="C359" t="s">
        <v>83</v>
      </c>
      <c r="D359" t="s">
        <v>89</v>
      </c>
      <c r="E359">
        <v>2005</v>
      </c>
      <c r="F359">
        <v>2006</v>
      </c>
      <c r="G359" t="s">
        <v>109</v>
      </c>
      <c r="H359">
        <v>53930.62</v>
      </c>
      <c r="I359">
        <v>87451.71</v>
      </c>
      <c r="J359">
        <v>11504.25</v>
      </c>
      <c r="K359">
        <v>29526.720000000001</v>
      </c>
      <c r="L359">
        <v>7947.98</v>
      </c>
      <c r="M359">
        <v>8896.09</v>
      </c>
      <c r="N359" t="str">
        <f>IF(COUNTIFS($A:$A,$A359,$F:$F,$F359-1)=0,"",SUMIFS($I:$I,$A:$A,$A359,$F:$F,$F359-1))</f>
        <v/>
      </c>
      <c r="O359">
        <f>H359 - SUMIFS($H:$H,$A:$A,$A359,$F:$F,$F359-1)</f>
        <v>53930.62</v>
      </c>
      <c r="P359">
        <f>J359 - SUMIFS($J:$J,$A:$A,$A359,$F:$F,$F359-1)</f>
        <v>11504.25</v>
      </c>
      <c r="Q359">
        <f t="shared" si="46"/>
        <v>-948.11000000000058</v>
      </c>
      <c r="R359">
        <f t="shared" si="47"/>
        <v>0</v>
      </c>
      <c r="S359">
        <f t="shared" si="48"/>
        <v>0</v>
      </c>
      <c r="T359">
        <f t="shared" si="49"/>
        <v>0</v>
      </c>
      <c r="U359">
        <f t="shared" si="50"/>
        <v>0</v>
      </c>
      <c r="V359" t="str">
        <f t="shared" si="51"/>
        <v>Pharmaceuticals-2006</v>
      </c>
      <c r="W359">
        <f>Regression!B375</f>
        <v>-8.1785053447677534E-3</v>
      </c>
      <c r="X359">
        <f>Regression!B376</f>
        <v>0</v>
      </c>
      <c r="Y359">
        <f>Regression!B377</f>
        <v>-5.0808640089279765E-3</v>
      </c>
      <c r="Z359">
        <f t="shared" si="52"/>
        <v>0</v>
      </c>
      <c r="AA359">
        <f t="shared" si="53"/>
        <v>-948.11000000000058</v>
      </c>
      <c r="AB359">
        <f t="shared" si="54"/>
        <v>1</v>
      </c>
    </row>
    <row r="360" spans="1:28" x14ac:dyDescent="0.25">
      <c r="A360" t="s">
        <v>38</v>
      </c>
      <c r="B360" t="s">
        <v>77</v>
      </c>
      <c r="C360" t="s">
        <v>83</v>
      </c>
      <c r="D360" t="s">
        <v>89</v>
      </c>
      <c r="E360">
        <v>2005</v>
      </c>
      <c r="F360">
        <v>2007</v>
      </c>
      <c r="G360" t="s">
        <v>109</v>
      </c>
      <c r="H360">
        <v>52105.48</v>
      </c>
      <c r="I360">
        <v>84032.35</v>
      </c>
      <c r="J360">
        <v>11746.43</v>
      </c>
      <c r="K360">
        <v>25385.83</v>
      </c>
      <c r="L360">
        <v>9215.26</v>
      </c>
      <c r="M360">
        <v>10054.700000000001</v>
      </c>
      <c r="N360">
        <f>IF(COUNTIFS($A:$A,$A360,$F:$F,$F360-1)=0,"",SUMIFS($I:$I,$A:$A,$A360,$F:$F,$F360-1))</f>
        <v>87451.71</v>
      </c>
      <c r="O360">
        <f>H360 - SUMIFS($H:$H,$A:$A,$A360,$F:$F,$F360-1)</f>
        <v>-1825.1399999999994</v>
      </c>
      <c r="P360">
        <f>J360 - SUMIFS($J:$J,$A:$A,$A360,$F:$F,$F360-1)</f>
        <v>242.18000000000029</v>
      </c>
      <c r="Q360">
        <f t="shared" si="46"/>
        <v>-839.44000000000051</v>
      </c>
      <c r="R360">
        <f t="shared" si="47"/>
        <v>-9.5988974944000577E-3</v>
      </c>
      <c r="S360">
        <f t="shared" si="48"/>
        <v>1.1434882176689283E-5</v>
      </c>
      <c r="T360">
        <f t="shared" si="49"/>
        <v>-2.3639560621513286E-2</v>
      </c>
      <c r="U360">
        <f t="shared" si="50"/>
        <v>0.29028397500746411</v>
      </c>
      <c r="V360" t="str">
        <f t="shared" si="51"/>
        <v>Pharmaceuticals-2007</v>
      </c>
      <c r="W360">
        <f>Regression!B376</f>
        <v>0</v>
      </c>
      <c r="X360">
        <f>Regression!B377</f>
        <v>-5.0808640089279765E-3</v>
      </c>
      <c r="Y360">
        <f>Regression!B378</f>
        <v>-6.1331496517992431E-3</v>
      </c>
      <c r="Z360">
        <f t="shared" si="52"/>
        <v>-1.6602456674912108E-3</v>
      </c>
      <c r="AA360">
        <f t="shared" si="53"/>
        <v>-839.43833975433301</v>
      </c>
      <c r="AB360">
        <f t="shared" si="54"/>
        <v>1</v>
      </c>
    </row>
    <row r="361" spans="1:28" x14ac:dyDescent="0.25">
      <c r="A361" t="s">
        <v>38</v>
      </c>
      <c r="B361" t="s">
        <v>77</v>
      </c>
      <c r="C361" t="s">
        <v>83</v>
      </c>
      <c r="D361" t="s">
        <v>89</v>
      </c>
      <c r="E361">
        <v>2005</v>
      </c>
      <c r="F361">
        <v>2008</v>
      </c>
      <c r="G361" t="s">
        <v>109</v>
      </c>
      <c r="H361">
        <v>53436.76</v>
      </c>
      <c r="I361">
        <v>86667.46</v>
      </c>
      <c r="J361">
        <v>10450.69</v>
      </c>
      <c r="K361">
        <v>27179.72</v>
      </c>
      <c r="L361">
        <v>6840.13</v>
      </c>
      <c r="M361">
        <v>9304.1299999999992</v>
      </c>
      <c r="N361">
        <f>IF(COUNTIFS($A:$A,$A361,$F:$F,$F361-1)=0,"",SUMIFS($I:$I,$A:$A,$A361,$F:$F,$F361-1))</f>
        <v>84032.35</v>
      </c>
      <c r="O361">
        <f>H361 - SUMIFS($H:$H,$A:$A,$A361,$F:$F,$F361-1)</f>
        <v>1331.2799999999988</v>
      </c>
      <c r="P361">
        <f>J361 - SUMIFS($J:$J,$A:$A,$A361,$F:$F,$F361-1)</f>
        <v>-1295.7399999999998</v>
      </c>
      <c r="Q361">
        <f t="shared" si="46"/>
        <v>-2463.9999999999991</v>
      </c>
      <c r="R361">
        <f t="shared" si="47"/>
        <v>-2.9322040856884269E-2</v>
      </c>
      <c r="S361">
        <f t="shared" si="48"/>
        <v>1.1900178919190049E-5</v>
      </c>
      <c r="T361">
        <f t="shared" si="49"/>
        <v>3.1262008024290626E-2</v>
      </c>
      <c r="U361">
        <f t="shared" si="50"/>
        <v>0.32344353097348816</v>
      </c>
      <c r="V361" t="str">
        <f t="shared" si="51"/>
        <v>Pharmaceuticals-2008</v>
      </c>
      <c r="W361">
        <f>Regression!B377</f>
        <v>-5.0808640089279765E-3</v>
      </c>
      <c r="X361">
        <f>Regression!B378</f>
        <v>-6.1331496517992431E-3</v>
      </c>
      <c r="Y361">
        <f>Regression!B379</f>
        <v>-4.4233476314862593E-3</v>
      </c>
      <c r="Z361">
        <f t="shared" si="52"/>
        <v>-1.6224982134706249E-3</v>
      </c>
      <c r="AA361">
        <f t="shared" si="53"/>
        <v>-2463.9983775017854</v>
      </c>
      <c r="AB361">
        <f t="shared" si="54"/>
        <v>1</v>
      </c>
    </row>
    <row r="362" spans="1:28" x14ac:dyDescent="0.25">
      <c r="A362" t="s">
        <v>38</v>
      </c>
      <c r="B362" t="s">
        <v>77</v>
      </c>
      <c r="C362" t="s">
        <v>83</v>
      </c>
      <c r="D362" t="s">
        <v>89</v>
      </c>
      <c r="E362">
        <v>2005</v>
      </c>
      <c r="F362">
        <v>2009</v>
      </c>
      <c r="G362" t="s">
        <v>109</v>
      </c>
      <c r="H362">
        <v>57074.58</v>
      </c>
      <c r="I362">
        <v>95497.33</v>
      </c>
      <c r="J362">
        <v>12020.55</v>
      </c>
      <c r="K362">
        <v>27407.35</v>
      </c>
      <c r="L362">
        <v>9998.9599999999991</v>
      </c>
      <c r="M362">
        <v>12291.53</v>
      </c>
      <c r="N362">
        <f>IF(COUNTIFS($A:$A,$A362,$F:$F,$F362-1)=0,"",SUMIFS($I:$I,$A:$A,$A362,$F:$F,$F362-1))</f>
        <v>86667.46</v>
      </c>
      <c r="O362">
        <f>H362 - SUMIFS($H:$H,$A:$A,$A362,$F:$F,$F362-1)</f>
        <v>3637.8199999999997</v>
      </c>
      <c r="P362">
        <f>J362 - SUMIFS($J:$J,$A:$A,$A362,$F:$F,$F362-1)</f>
        <v>1569.8599999999988</v>
      </c>
      <c r="Q362">
        <f t="shared" si="46"/>
        <v>-2292.5700000000015</v>
      </c>
      <c r="R362">
        <f t="shared" si="47"/>
        <v>-2.6452488627219505E-2</v>
      </c>
      <c r="S362">
        <f t="shared" si="48"/>
        <v>1.1538355918126594E-5</v>
      </c>
      <c r="T362">
        <f t="shared" si="49"/>
        <v>2.3860858504449085E-2</v>
      </c>
      <c r="U362">
        <f t="shared" si="50"/>
        <v>0.31623575907266693</v>
      </c>
      <c r="V362" t="str">
        <f t="shared" si="51"/>
        <v>Pharmaceuticals-2009</v>
      </c>
      <c r="W362">
        <f>Regression!B378</f>
        <v>-6.1331496517992431E-3</v>
      </c>
      <c r="X362">
        <f>Regression!B379</f>
        <v>-4.4233476314862593E-3</v>
      </c>
      <c r="Y362">
        <f>Regression!B380</f>
        <v>-6.8535613446778915E-3</v>
      </c>
      <c r="Z362">
        <f t="shared" si="52"/>
        <v>-2.2729568125997661E-3</v>
      </c>
      <c r="AA362">
        <f t="shared" si="53"/>
        <v>-2292.5677270431888</v>
      </c>
      <c r="AB362">
        <f t="shared" si="54"/>
        <v>1</v>
      </c>
    </row>
    <row r="363" spans="1:28" x14ac:dyDescent="0.25">
      <c r="A363" t="s">
        <v>38</v>
      </c>
      <c r="B363" t="s">
        <v>77</v>
      </c>
      <c r="C363" t="s">
        <v>83</v>
      </c>
      <c r="D363" t="s">
        <v>89</v>
      </c>
      <c r="E363">
        <v>2005</v>
      </c>
      <c r="F363">
        <v>2010</v>
      </c>
      <c r="G363" t="s">
        <v>109</v>
      </c>
      <c r="H363">
        <v>69506.559999999998</v>
      </c>
      <c r="I363">
        <v>119061.05</v>
      </c>
      <c r="J363">
        <v>15871.73</v>
      </c>
      <c r="K363">
        <v>40894.629999999997</v>
      </c>
      <c r="L363">
        <v>10983.18</v>
      </c>
      <c r="M363">
        <v>8530.41</v>
      </c>
      <c r="N363">
        <f>IF(COUNTIFS($A:$A,$A363,$F:$F,$F363-1)=0,"",SUMIFS($I:$I,$A:$A,$A363,$F:$F,$F363-1))</f>
        <v>95497.33</v>
      </c>
      <c r="O363">
        <f>H363 - SUMIFS($H:$H,$A:$A,$A363,$F:$F,$F363-1)</f>
        <v>12431.979999999996</v>
      </c>
      <c r="P363">
        <f>J363 - SUMIFS($J:$J,$A:$A,$A363,$F:$F,$F363-1)</f>
        <v>3851.1800000000003</v>
      </c>
      <c r="Q363">
        <f t="shared" si="46"/>
        <v>2452.7700000000004</v>
      </c>
      <c r="R363">
        <f t="shared" si="47"/>
        <v>2.5684173578465495E-2</v>
      </c>
      <c r="S363">
        <f t="shared" si="48"/>
        <v>1.0471496951799595E-5</v>
      </c>
      <c r="T363">
        <f t="shared" si="49"/>
        <v>8.9853821044001914E-2</v>
      </c>
      <c r="U363">
        <f t="shared" si="50"/>
        <v>0.42822799338997225</v>
      </c>
      <c r="V363" t="str">
        <f t="shared" si="51"/>
        <v>Pharmaceuticals-2010</v>
      </c>
      <c r="W363">
        <f>Regression!B379</f>
        <v>-4.4233476314862593E-3</v>
      </c>
      <c r="X363">
        <f>Regression!B380</f>
        <v>-6.8535613446778915E-3</v>
      </c>
      <c r="Y363">
        <f>Regression!B381</f>
        <v>-5.2432793146286166E-3</v>
      </c>
      <c r="Z363">
        <f t="shared" si="52"/>
        <v>-2.8611839733365778E-3</v>
      </c>
      <c r="AA363">
        <f t="shared" si="53"/>
        <v>2452.7728611839739</v>
      </c>
      <c r="AB363">
        <f t="shared" si="54"/>
        <v>1</v>
      </c>
    </row>
    <row r="364" spans="1:28" x14ac:dyDescent="0.25">
      <c r="A364" t="s">
        <v>38</v>
      </c>
      <c r="B364" t="s">
        <v>77</v>
      </c>
      <c r="C364" t="s">
        <v>83</v>
      </c>
      <c r="D364" t="s">
        <v>89</v>
      </c>
      <c r="E364">
        <v>2005</v>
      </c>
      <c r="F364">
        <v>2011</v>
      </c>
      <c r="G364" t="s">
        <v>109</v>
      </c>
      <c r="H364">
        <v>72726.47</v>
      </c>
      <c r="I364">
        <v>136060.37</v>
      </c>
      <c r="J364">
        <v>18831.57</v>
      </c>
      <c r="K364">
        <v>37440.42</v>
      </c>
      <c r="L364">
        <v>10395.65</v>
      </c>
      <c r="M364">
        <v>14560.36</v>
      </c>
      <c r="N364">
        <f>IF(COUNTIFS($A:$A,$A364,$F:$F,$F364-1)=0,"",SUMIFS($I:$I,$A:$A,$A364,$F:$F,$F364-1))</f>
        <v>119061.05</v>
      </c>
      <c r="O364">
        <f>H364 - SUMIFS($H:$H,$A:$A,$A364,$F:$F,$F364-1)</f>
        <v>3219.9100000000035</v>
      </c>
      <c r="P364">
        <f>J364 - SUMIFS($J:$J,$A:$A,$A364,$F:$F,$F364-1)</f>
        <v>2959.84</v>
      </c>
      <c r="Q364">
        <f t="shared" si="46"/>
        <v>-4164.7100000000009</v>
      </c>
      <c r="R364">
        <f t="shared" si="47"/>
        <v>-3.4979617599542427E-2</v>
      </c>
      <c r="S364">
        <f t="shared" si="48"/>
        <v>8.399052418906098E-6</v>
      </c>
      <c r="T364">
        <f t="shared" si="49"/>
        <v>2.1843415625849372E-3</v>
      </c>
      <c r="U364">
        <f t="shared" si="50"/>
        <v>0.31446405016586026</v>
      </c>
      <c r="V364" t="str">
        <f t="shared" si="51"/>
        <v>Pharmaceuticals-2011</v>
      </c>
      <c r="W364">
        <f>Regression!B380</f>
        <v>-6.8535613446778915E-3</v>
      </c>
      <c r="X364">
        <f>Regression!B381</f>
        <v>-5.2432793146286166E-3</v>
      </c>
      <c r="Y364">
        <f>Regression!B382</f>
        <v>-7.2240917485113521E-3</v>
      </c>
      <c r="Z364">
        <f t="shared" si="52"/>
        <v>-2.2832278263588265E-3</v>
      </c>
      <c r="AA364">
        <f t="shared" si="53"/>
        <v>-4164.7077167721745</v>
      </c>
      <c r="AB364">
        <f t="shared" si="54"/>
        <v>1</v>
      </c>
    </row>
    <row r="365" spans="1:28" x14ac:dyDescent="0.25">
      <c r="A365" t="s">
        <v>38</v>
      </c>
      <c r="B365" t="s">
        <v>77</v>
      </c>
      <c r="C365" t="s">
        <v>83</v>
      </c>
      <c r="D365" t="s">
        <v>89</v>
      </c>
      <c r="E365">
        <v>2005</v>
      </c>
      <c r="F365">
        <v>2012</v>
      </c>
      <c r="G365" t="s">
        <v>109</v>
      </c>
      <c r="H365">
        <v>76473.3</v>
      </c>
      <c r="I365">
        <v>129621.86</v>
      </c>
      <c r="J365">
        <v>15766.75</v>
      </c>
      <c r="K365">
        <v>40760.82</v>
      </c>
      <c r="L365">
        <v>10934.4</v>
      </c>
      <c r="M365">
        <v>14135.41</v>
      </c>
      <c r="N365">
        <f>IF(COUNTIFS($A:$A,$A365,$F:$F,$F365-1)=0,"",SUMIFS($I:$I,$A:$A,$A365,$F:$F,$F365-1))</f>
        <v>136060.37</v>
      </c>
      <c r="O365">
        <f>H365 - SUMIFS($H:$H,$A:$A,$A365,$F:$F,$F365-1)</f>
        <v>3746.8300000000017</v>
      </c>
      <c r="P365">
        <f>J365 - SUMIFS($J:$J,$A:$A,$A365,$F:$F,$F365-1)</f>
        <v>-3064.8199999999997</v>
      </c>
      <c r="Q365">
        <f t="shared" si="46"/>
        <v>-3201.01</v>
      </c>
      <c r="R365">
        <f t="shared" si="47"/>
        <v>-2.3526394937776519E-2</v>
      </c>
      <c r="S365">
        <f t="shared" si="48"/>
        <v>7.3496786757231374E-6</v>
      </c>
      <c r="T365">
        <f t="shared" si="49"/>
        <v>5.0063438751489518E-2</v>
      </c>
      <c r="U365">
        <f t="shared" si="50"/>
        <v>0.29957892955898913</v>
      </c>
      <c r="V365" t="str">
        <f t="shared" si="51"/>
        <v>Pharmaceuticals-2012</v>
      </c>
      <c r="W365">
        <f>Regression!B381</f>
        <v>-5.2432793146286166E-3</v>
      </c>
      <c r="X365">
        <f>Regression!B382</f>
        <v>-7.2240917485113521E-3</v>
      </c>
      <c r="Y365">
        <f>Regression!B383</f>
        <v>0</v>
      </c>
      <c r="Z365">
        <f t="shared" si="52"/>
        <v>-3.6170141120490847E-4</v>
      </c>
      <c r="AA365">
        <f t="shared" si="53"/>
        <v>-3201.0096382985889</v>
      </c>
      <c r="AB365">
        <f t="shared" si="54"/>
        <v>1</v>
      </c>
    </row>
    <row r="366" spans="1:28" x14ac:dyDescent="0.25">
      <c r="A366" t="s">
        <v>39</v>
      </c>
      <c r="B366" t="s">
        <v>79</v>
      </c>
      <c r="C366" t="s">
        <v>82</v>
      </c>
      <c r="D366" t="s">
        <v>102</v>
      </c>
      <c r="E366">
        <v>2011</v>
      </c>
      <c r="F366">
        <v>2004</v>
      </c>
      <c r="G366" t="s">
        <v>108</v>
      </c>
      <c r="H366">
        <v>82582.48</v>
      </c>
      <c r="I366">
        <v>136427.72</v>
      </c>
      <c r="J366">
        <v>11295.52</v>
      </c>
      <c r="K366">
        <v>91051.86</v>
      </c>
      <c r="L366">
        <v>5623.49</v>
      </c>
      <c r="M366">
        <v>3028.22</v>
      </c>
      <c r="N366" t="str">
        <f>IF(COUNTIFS($A:$A,$A366,$F:$F,$F366-1)=0,"",SUMIFS($I:$I,$A:$A,$A366,$F:$F,$F366-1))</f>
        <v/>
      </c>
      <c r="O366">
        <f>H366 - SUMIFS($H:$H,$A:$A,$A366,$F:$F,$F366-1)</f>
        <v>82582.48</v>
      </c>
      <c r="P366">
        <f>J366 - SUMIFS($J:$J,$A:$A,$A366,$F:$F,$F366-1)</f>
        <v>11295.52</v>
      </c>
      <c r="Q366">
        <f t="shared" si="46"/>
        <v>2595.27</v>
      </c>
      <c r="R366">
        <f t="shared" si="47"/>
        <v>0</v>
      </c>
      <c r="S366">
        <f t="shared" si="48"/>
        <v>0</v>
      </c>
      <c r="T366">
        <f t="shared" si="49"/>
        <v>0</v>
      </c>
      <c r="U366">
        <f t="shared" si="50"/>
        <v>0</v>
      </c>
      <c r="V366" t="str">
        <f t="shared" si="51"/>
        <v>Energy-2004</v>
      </c>
      <c r="W366">
        <f>Regression!B382</f>
        <v>-7.2240917485113521E-3</v>
      </c>
      <c r="X366">
        <f>Regression!B383</f>
        <v>0</v>
      </c>
      <c r="Y366">
        <f>Regression!B384</f>
        <v>-4.5976818832008208E-3</v>
      </c>
      <c r="Z366">
        <f t="shared" si="52"/>
        <v>0</v>
      </c>
      <c r="AA366">
        <f t="shared" si="53"/>
        <v>2595.27</v>
      </c>
      <c r="AB366">
        <f t="shared" si="54"/>
        <v>0</v>
      </c>
    </row>
    <row r="367" spans="1:28" x14ac:dyDescent="0.25">
      <c r="A367" t="s">
        <v>39</v>
      </c>
      <c r="B367" t="s">
        <v>79</v>
      </c>
      <c r="C367" t="s">
        <v>82</v>
      </c>
      <c r="D367" t="s">
        <v>102</v>
      </c>
      <c r="E367">
        <v>2011</v>
      </c>
      <c r="F367">
        <v>2005</v>
      </c>
      <c r="G367" t="s">
        <v>108</v>
      </c>
      <c r="H367">
        <v>85771.74</v>
      </c>
      <c r="I367">
        <v>146625.96</v>
      </c>
      <c r="J367">
        <v>11580.46</v>
      </c>
      <c r="K367">
        <v>73474.080000000002</v>
      </c>
      <c r="L367">
        <v>7984.63</v>
      </c>
      <c r="M367">
        <v>4890.1000000000004</v>
      </c>
      <c r="N367">
        <f>IF(COUNTIFS($A:$A,$A367,$F:$F,$F367-1)=0,"",SUMIFS($I:$I,$A:$A,$A367,$F:$F,$F367-1))</f>
        <v>136427.72</v>
      </c>
      <c r="O367">
        <f>H367 - SUMIFS($H:$H,$A:$A,$A367,$F:$F,$F367-1)</f>
        <v>3189.2600000000093</v>
      </c>
      <c r="P367">
        <f>J367 - SUMIFS($J:$J,$A:$A,$A367,$F:$F,$F367-1)</f>
        <v>284.93999999999869</v>
      </c>
      <c r="Q367">
        <f t="shared" si="46"/>
        <v>3094.5299999999997</v>
      </c>
      <c r="R367">
        <f t="shared" si="47"/>
        <v>2.2682560406345569E-2</v>
      </c>
      <c r="S367">
        <f t="shared" si="48"/>
        <v>7.3298886765827357E-6</v>
      </c>
      <c r="T367">
        <f t="shared" si="49"/>
        <v>2.1288342281172847E-2</v>
      </c>
      <c r="U367">
        <f t="shared" si="50"/>
        <v>0.53855682701433405</v>
      </c>
      <c r="V367" t="str">
        <f t="shared" si="51"/>
        <v>Energy-2005</v>
      </c>
      <c r="W367">
        <f>Regression!B383</f>
        <v>0</v>
      </c>
      <c r="X367">
        <f>Regression!B384</f>
        <v>-4.5976818832008208E-3</v>
      </c>
      <c r="Y367">
        <f>Regression!B385</f>
        <v>-6.3825860522252181E-3</v>
      </c>
      <c r="Z367">
        <f t="shared" si="52"/>
        <v>-3.5352623180618845E-3</v>
      </c>
      <c r="AA367">
        <f t="shared" si="53"/>
        <v>3094.5335352623179</v>
      </c>
      <c r="AB367">
        <f t="shared" si="54"/>
        <v>0</v>
      </c>
    </row>
    <row r="368" spans="1:28" x14ac:dyDescent="0.25">
      <c r="A368" t="s">
        <v>39</v>
      </c>
      <c r="B368" t="s">
        <v>79</v>
      </c>
      <c r="C368" t="s">
        <v>82</v>
      </c>
      <c r="D368" t="s">
        <v>102</v>
      </c>
      <c r="E368">
        <v>2011</v>
      </c>
      <c r="F368">
        <v>2006</v>
      </c>
      <c r="G368" t="s">
        <v>108</v>
      </c>
      <c r="H368">
        <v>89898.11</v>
      </c>
      <c r="I368">
        <v>145465.98000000001</v>
      </c>
      <c r="J368">
        <v>12422.83</v>
      </c>
      <c r="K368">
        <v>77543.679999999993</v>
      </c>
      <c r="L368">
        <v>8261.73</v>
      </c>
      <c r="M368">
        <v>9922.02</v>
      </c>
      <c r="N368">
        <f>IF(COUNTIFS($A:$A,$A368,$F:$F,$F368-1)=0,"",SUMIFS($I:$I,$A:$A,$A368,$F:$F,$F368-1))</f>
        <v>146625.96</v>
      </c>
      <c r="O368">
        <f>H368 - SUMIFS($H:$H,$A:$A,$A368,$F:$F,$F368-1)</f>
        <v>4126.3699999999953</v>
      </c>
      <c r="P368">
        <f>J368 - SUMIFS($J:$J,$A:$A,$A368,$F:$F,$F368-1)</f>
        <v>842.3700000000008</v>
      </c>
      <c r="Q368">
        <f t="shared" si="46"/>
        <v>-1660.2900000000009</v>
      </c>
      <c r="R368">
        <f t="shared" si="47"/>
        <v>-1.1323301821860201E-2</v>
      </c>
      <c r="S368">
        <f t="shared" si="48"/>
        <v>6.8200746989141625E-6</v>
      </c>
      <c r="T368">
        <f t="shared" si="49"/>
        <v>2.2397125311234074E-2</v>
      </c>
      <c r="U368">
        <f t="shared" si="50"/>
        <v>0.52885369002869609</v>
      </c>
      <c r="V368" t="str">
        <f t="shared" si="51"/>
        <v>Energy-2006</v>
      </c>
      <c r="W368">
        <f>Regression!B384</f>
        <v>-4.5976818832008208E-3</v>
      </c>
      <c r="X368">
        <f>Regression!B385</f>
        <v>-6.3825860522252181E-3</v>
      </c>
      <c r="Y368">
        <f>Regression!B386</f>
        <v>-6.0806875633926749E-3</v>
      </c>
      <c r="Z368">
        <f t="shared" si="52"/>
        <v>-3.3587769919671251E-3</v>
      </c>
      <c r="AA368">
        <f t="shared" si="53"/>
        <v>-1660.2866412230089</v>
      </c>
      <c r="AB368">
        <f t="shared" si="54"/>
        <v>0</v>
      </c>
    </row>
    <row r="369" spans="1:28" x14ac:dyDescent="0.25">
      <c r="A369" t="s">
        <v>39</v>
      </c>
      <c r="B369" t="s">
        <v>79</v>
      </c>
      <c r="C369" t="s">
        <v>82</v>
      </c>
      <c r="D369" t="s">
        <v>102</v>
      </c>
      <c r="E369">
        <v>2011</v>
      </c>
      <c r="F369">
        <v>2007</v>
      </c>
      <c r="G369" t="s">
        <v>108</v>
      </c>
      <c r="H369">
        <v>89698.36</v>
      </c>
      <c r="I369">
        <v>137762.98000000001</v>
      </c>
      <c r="J369">
        <v>10151.65</v>
      </c>
      <c r="K369">
        <v>81149.929999999993</v>
      </c>
      <c r="L369">
        <v>8724.59</v>
      </c>
      <c r="M369">
        <v>4723.6000000000004</v>
      </c>
      <c r="N369">
        <f>IF(COUNTIFS($A:$A,$A369,$F:$F,$F369-1)=0,"",SUMIFS($I:$I,$A:$A,$A369,$F:$F,$F369-1))</f>
        <v>145465.98000000001</v>
      </c>
      <c r="O369">
        <f>H369 - SUMIFS($H:$H,$A:$A,$A369,$F:$F,$F369-1)</f>
        <v>-199.75</v>
      </c>
      <c r="P369">
        <f>J369 - SUMIFS($J:$J,$A:$A,$A369,$F:$F,$F369-1)</f>
        <v>-2271.1800000000003</v>
      </c>
      <c r="Q369">
        <f t="shared" si="46"/>
        <v>4000.99</v>
      </c>
      <c r="R369">
        <f t="shared" si="47"/>
        <v>2.7504644041170308E-2</v>
      </c>
      <c r="S369">
        <f t="shared" si="48"/>
        <v>6.8744595815461455E-6</v>
      </c>
      <c r="T369">
        <f t="shared" si="49"/>
        <v>1.4239961811002134E-2</v>
      </c>
      <c r="U369">
        <f t="shared" si="50"/>
        <v>0.55786191383029893</v>
      </c>
      <c r="V369" t="str">
        <f t="shared" si="51"/>
        <v>Energy-2007</v>
      </c>
      <c r="W369">
        <f>Regression!B385</f>
        <v>-6.3825860522252181E-3</v>
      </c>
      <c r="X369">
        <f>Regression!B386</f>
        <v>-6.0806875633926749E-3</v>
      </c>
      <c r="Y369">
        <f>Regression!B387</f>
        <v>-9.2032822723011384E-3</v>
      </c>
      <c r="Z369">
        <f t="shared" si="52"/>
        <v>-5.2207932974635647E-3</v>
      </c>
      <c r="AA369">
        <f t="shared" si="53"/>
        <v>4000.9952207932974</v>
      </c>
      <c r="AB369">
        <f t="shared" si="54"/>
        <v>0</v>
      </c>
    </row>
    <row r="370" spans="1:28" x14ac:dyDescent="0.25">
      <c r="A370" t="s">
        <v>39</v>
      </c>
      <c r="B370" t="s">
        <v>79</v>
      </c>
      <c r="C370" t="s">
        <v>82</v>
      </c>
      <c r="D370" t="s">
        <v>102</v>
      </c>
      <c r="E370">
        <v>2011</v>
      </c>
      <c r="F370">
        <v>2008</v>
      </c>
      <c r="G370" t="s">
        <v>108</v>
      </c>
      <c r="H370">
        <v>93911.86</v>
      </c>
      <c r="I370">
        <v>154917.6</v>
      </c>
      <c r="J370">
        <v>13261.43</v>
      </c>
      <c r="K370">
        <v>90357.13</v>
      </c>
      <c r="L370">
        <v>7810.35</v>
      </c>
      <c r="M370">
        <v>11287.62</v>
      </c>
      <c r="N370">
        <f>IF(COUNTIFS($A:$A,$A370,$F:$F,$F370-1)=0,"",SUMIFS($I:$I,$A:$A,$A370,$F:$F,$F370-1))</f>
        <v>137762.98000000001</v>
      </c>
      <c r="O370">
        <f>H370 - SUMIFS($H:$H,$A:$A,$A370,$F:$F,$F370-1)</f>
        <v>4213.5</v>
      </c>
      <c r="P370">
        <f>J370 - SUMIFS($J:$J,$A:$A,$A370,$F:$F,$F370-1)</f>
        <v>3109.7800000000007</v>
      </c>
      <c r="Q370">
        <f t="shared" si="46"/>
        <v>-3477.2700000000004</v>
      </c>
      <c r="R370">
        <f t="shared" si="47"/>
        <v>-2.5240960960629628E-2</v>
      </c>
      <c r="S370">
        <f t="shared" si="48"/>
        <v>7.2588441394052299E-6</v>
      </c>
      <c r="T370">
        <f t="shared" si="49"/>
        <v>8.0117314535443351E-3</v>
      </c>
      <c r="U370">
        <f t="shared" si="50"/>
        <v>0.65588832355397653</v>
      </c>
      <c r="V370" t="str">
        <f t="shared" si="51"/>
        <v>Energy-2008</v>
      </c>
      <c r="W370">
        <f>Regression!B386</f>
        <v>-6.0806875633926749E-3</v>
      </c>
      <c r="X370">
        <f>Regression!B387</f>
        <v>-9.2032822723011384E-3</v>
      </c>
      <c r="Y370">
        <f>Regression!B388</f>
        <v>-5.3482116154954292E-3</v>
      </c>
      <c r="Z370">
        <f t="shared" si="52"/>
        <v>-3.5816079153193265E-3</v>
      </c>
      <c r="AA370">
        <f t="shared" si="53"/>
        <v>-3477.2664183920851</v>
      </c>
      <c r="AB370">
        <f t="shared" si="54"/>
        <v>0</v>
      </c>
    </row>
    <row r="371" spans="1:28" x14ac:dyDescent="0.25">
      <c r="A371" t="s">
        <v>39</v>
      </c>
      <c r="B371" t="s">
        <v>79</v>
      </c>
      <c r="C371" t="s">
        <v>82</v>
      </c>
      <c r="D371" t="s">
        <v>102</v>
      </c>
      <c r="E371">
        <v>2011</v>
      </c>
      <c r="F371">
        <v>2009</v>
      </c>
      <c r="G371" t="s">
        <v>108</v>
      </c>
      <c r="H371">
        <v>107068.48</v>
      </c>
      <c r="I371">
        <v>156669.76999999999</v>
      </c>
      <c r="J371">
        <v>18035.29</v>
      </c>
      <c r="K371">
        <v>94793.43</v>
      </c>
      <c r="L371">
        <v>10349.07</v>
      </c>
      <c r="M371">
        <v>12330.05</v>
      </c>
      <c r="N371">
        <f>IF(COUNTIFS($A:$A,$A371,$F:$F,$F371-1)=0,"",SUMIFS($I:$I,$A:$A,$A371,$F:$F,$F371-1))</f>
        <v>154917.6</v>
      </c>
      <c r="O371">
        <f>H371 - SUMIFS($H:$H,$A:$A,$A371,$F:$F,$F371-1)</f>
        <v>13156.619999999995</v>
      </c>
      <c r="P371">
        <f>J371 - SUMIFS($J:$J,$A:$A,$A371,$F:$F,$F371-1)</f>
        <v>4773.8600000000006</v>
      </c>
      <c r="Q371">
        <f t="shared" si="46"/>
        <v>-1980.9799999999996</v>
      </c>
      <c r="R371">
        <f t="shared" si="47"/>
        <v>-1.2787314030168292E-2</v>
      </c>
      <c r="S371">
        <f t="shared" si="48"/>
        <v>6.4550444881666119E-6</v>
      </c>
      <c r="T371">
        <f t="shared" si="49"/>
        <v>5.4111088733623518E-2</v>
      </c>
      <c r="U371">
        <f t="shared" si="50"/>
        <v>0.61189580783590758</v>
      </c>
      <c r="V371" t="str">
        <f t="shared" si="51"/>
        <v>Energy-2009</v>
      </c>
      <c r="W371">
        <f>Regression!B387</f>
        <v>-9.2032822723011384E-3</v>
      </c>
      <c r="X371">
        <f>Regression!B388</f>
        <v>-5.3482116154954292E-3</v>
      </c>
      <c r="Y371">
        <f>Regression!B389</f>
        <v>-6.1476549269816111E-3</v>
      </c>
      <c r="Z371">
        <f t="shared" si="52"/>
        <v>-4.0511812387305848E-3</v>
      </c>
      <c r="AA371">
        <f t="shared" si="53"/>
        <v>-1980.9759488187608</v>
      </c>
      <c r="AB371">
        <f t="shared" si="54"/>
        <v>0</v>
      </c>
    </row>
    <row r="372" spans="1:28" x14ac:dyDescent="0.25">
      <c r="A372" t="s">
        <v>39</v>
      </c>
      <c r="B372" t="s">
        <v>79</v>
      </c>
      <c r="C372" t="s">
        <v>82</v>
      </c>
      <c r="D372" t="s">
        <v>102</v>
      </c>
      <c r="E372">
        <v>2011</v>
      </c>
      <c r="F372">
        <v>2010</v>
      </c>
      <c r="G372" t="s">
        <v>108</v>
      </c>
      <c r="H372">
        <v>113713.63</v>
      </c>
      <c r="I372">
        <v>178356.14</v>
      </c>
      <c r="J372">
        <v>15736.32</v>
      </c>
      <c r="K372">
        <v>113955.56</v>
      </c>
      <c r="L372">
        <v>7944.95</v>
      </c>
      <c r="M372">
        <v>9354.7000000000007</v>
      </c>
      <c r="N372">
        <f>IF(COUNTIFS($A:$A,$A372,$F:$F,$F372-1)=0,"",SUMIFS($I:$I,$A:$A,$A372,$F:$F,$F372-1))</f>
        <v>156669.76999999999</v>
      </c>
      <c r="O372">
        <f>H372 - SUMIFS($H:$H,$A:$A,$A372,$F:$F,$F372-1)</f>
        <v>6645.1500000000087</v>
      </c>
      <c r="P372">
        <f>J372 - SUMIFS($J:$J,$A:$A,$A372,$F:$F,$F372-1)</f>
        <v>-2298.9700000000012</v>
      </c>
      <c r="Q372">
        <f t="shared" si="46"/>
        <v>-1409.7500000000009</v>
      </c>
      <c r="R372">
        <f t="shared" si="47"/>
        <v>-8.9982260138634345E-3</v>
      </c>
      <c r="S372">
        <f t="shared" si="48"/>
        <v>6.3828522886067941E-6</v>
      </c>
      <c r="T372">
        <f t="shared" si="49"/>
        <v>5.7088996811573867E-2</v>
      </c>
      <c r="U372">
        <f t="shared" si="50"/>
        <v>0.72736150694546886</v>
      </c>
      <c r="V372" t="str">
        <f t="shared" si="51"/>
        <v>Energy-2010</v>
      </c>
      <c r="W372">
        <f>Regression!B388</f>
        <v>-5.3482116154954292E-3</v>
      </c>
      <c r="X372">
        <f>Regression!B389</f>
        <v>-6.1476549269816111E-3</v>
      </c>
      <c r="Y372">
        <f>Regression!B390</f>
        <v>0</v>
      </c>
      <c r="Z372">
        <f t="shared" si="52"/>
        <v>-3.5099758936985948E-4</v>
      </c>
      <c r="AA372">
        <f t="shared" si="53"/>
        <v>-1409.7496490024116</v>
      </c>
      <c r="AB372">
        <f t="shared" si="54"/>
        <v>0</v>
      </c>
    </row>
    <row r="373" spans="1:28" x14ac:dyDescent="0.25">
      <c r="A373" t="s">
        <v>39</v>
      </c>
      <c r="B373" t="s">
        <v>79</v>
      </c>
      <c r="C373" t="s">
        <v>82</v>
      </c>
      <c r="D373" t="s">
        <v>102</v>
      </c>
      <c r="E373">
        <v>2011</v>
      </c>
      <c r="F373">
        <v>2012</v>
      </c>
      <c r="G373" t="s">
        <v>109</v>
      </c>
      <c r="H373">
        <v>104342.09</v>
      </c>
      <c r="I373">
        <v>169742.37</v>
      </c>
      <c r="J373">
        <v>15015.87</v>
      </c>
      <c r="K373">
        <v>81095.58</v>
      </c>
      <c r="L373">
        <v>10001.09</v>
      </c>
      <c r="M373">
        <v>12559.61</v>
      </c>
      <c r="N373" t="str">
        <f>IF(COUNTIFS($A:$A,$A373,$F:$F,$F373-1)=0,"",SUMIFS($I:$I,$A:$A,$A373,$F:$F,$F373-1))</f>
        <v/>
      </c>
      <c r="O373">
        <f>H373 - SUMIFS($H:$H,$A:$A,$A373,$F:$F,$F373-1)</f>
        <v>104342.09</v>
      </c>
      <c r="P373">
        <f>J373 - SUMIFS($J:$J,$A:$A,$A373,$F:$F,$F373-1)</f>
        <v>15015.87</v>
      </c>
      <c r="Q373">
        <f t="shared" si="46"/>
        <v>-2558.5200000000004</v>
      </c>
      <c r="R373">
        <f t="shared" si="47"/>
        <v>0</v>
      </c>
      <c r="S373">
        <f t="shared" si="48"/>
        <v>0</v>
      </c>
      <c r="T373">
        <f t="shared" si="49"/>
        <v>0</v>
      </c>
      <c r="U373">
        <f t="shared" si="50"/>
        <v>0</v>
      </c>
      <c r="V373" t="str">
        <f t="shared" si="51"/>
        <v>Energy-2012</v>
      </c>
      <c r="W373">
        <f>Regression!B389</f>
        <v>-6.1476549269816111E-3</v>
      </c>
      <c r="X373">
        <f>Regression!B390</f>
        <v>0</v>
      </c>
      <c r="Y373">
        <f>Regression!B391</f>
        <v>-9.0872784343171593E-3</v>
      </c>
      <c r="Z373">
        <f t="shared" si="52"/>
        <v>0</v>
      </c>
      <c r="AA373">
        <f t="shared" si="53"/>
        <v>-2558.5200000000004</v>
      </c>
      <c r="AB373">
        <f t="shared" si="54"/>
        <v>1</v>
      </c>
    </row>
    <row r="374" spans="1:28" x14ac:dyDescent="0.25">
      <c r="A374" t="s">
        <v>39</v>
      </c>
      <c r="B374" t="s">
        <v>79</v>
      </c>
      <c r="C374" t="s">
        <v>82</v>
      </c>
      <c r="D374" t="s">
        <v>102</v>
      </c>
      <c r="E374">
        <v>2011</v>
      </c>
      <c r="F374">
        <v>2013</v>
      </c>
      <c r="G374" t="s">
        <v>109</v>
      </c>
      <c r="H374">
        <v>105907.37</v>
      </c>
      <c r="I374">
        <v>184997.47</v>
      </c>
      <c r="J374">
        <v>14718.36</v>
      </c>
      <c r="K374">
        <v>125801.35</v>
      </c>
      <c r="L374">
        <v>8979.1200000000008</v>
      </c>
      <c r="M374">
        <v>16125.61</v>
      </c>
      <c r="N374">
        <f>IF(COUNTIFS($A:$A,$A374,$F:$F,$F374-1)=0,"",SUMIFS($I:$I,$A:$A,$A374,$F:$F,$F374-1))</f>
        <v>169742.37</v>
      </c>
      <c r="O374">
        <f>H374 - SUMIFS($H:$H,$A:$A,$A374,$F:$F,$F374-1)</f>
        <v>1565.2799999999988</v>
      </c>
      <c r="P374">
        <f>J374 - SUMIFS($J:$J,$A:$A,$A374,$F:$F,$F374-1)</f>
        <v>-297.51000000000022</v>
      </c>
      <c r="Q374">
        <f t="shared" si="46"/>
        <v>-7146.49</v>
      </c>
      <c r="R374">
        <f t="shared" si="47"/>
        <v>-4.2101980784173099E-2</v>
      </c>
      <c r="S374">
        <f t="shared" si="48"/>
        <v>5.8912810042654643E-6</v>
      </c>
      <c r="T374">
        <f t="shared" si="49"/>
        <v>1.0974219341935659E-2</v>
      </c>
      <c r="U374">
        <f t="shared" si="50"/>
        <v>0.74113110356595124</v>
      </c>
      <c r="V374" t="str">
        <f t="shared" si="51"/>
        <v>Energy-2013</v>
      </c>
      <c r="W374">
        <f>Regression!B390</f>
        <v>0</v>
      </c>
      <c r="X374">
        <f>Regression!B391</f>
        <v>-9.0872784343171593E-3</v>
      </c>
      <c r="Y374">
        <f>Regression!B392</f>
        <v>-8.9323177088304409E-3</v>
      </c>
      <c r="Z374">
        <f t="shared" si="52"/>
        <v>-6.7197442677066318E-3</v>
      </c>
      <c r="AA374">
        <f t="shared" si="53"/>
        <v>-7146.4832802557321</v>
      </c>
      <c r="AB374">
        <f t="shared" si="54"/>
        <v>1</v>
      </c>
    </row>
    <row r="375" spans="1:28" x14ac:dyDescent="0.25">
      <c r="A375" t="s">
        <v>39</v>
      </c>
      <c r="B375" t="s">
        <v>79</v>
      </c>
      <c r="C375" t="s">
        <v>82</v>
      </c>
      <c r="D375" t="s">
        <v>102</v>
      </c>
      <c r="E375">
        <v>2011</v>
      </c>
      <c r="F375">
        <v>2014</v>
      </c>
      <c r="G375" t="s">
        <v>109</v>
      </c>
      <c r="H375">
        <v>111911.33</v>
      </c>
      <c r="I375">
        <v>176646.64</v>
      </c>
      <c r="J375">
        <v>15449.93</v>
      </c>
      <c r="K375">
        <v>107410.88</v>
      </c>
      <c r="L375">
        <v>11076.71</v>
      </c>
      <c r="M375">
        <v>11751.57</v>
      </c>
      <c r="N375">
        <f>IF(COUNTIFS($A:$A,$A375,$F:$F,$F375-1)=0,"",SUMIFS($I:$I,$A:$A,$A375,$F:$F,$F375-1))</f>
        <v>184997.47</v>
      </c>
      <c r="O375">
        <f>H375 - SUMIFS($H:$H,$A:$A,$A375,$F:$F,$F375-1)</f>
        <v>6003.9600000000064</v>
      </c>
      <c r="P375">
        <f>J375 - SUMIFS($J:$J,$A:$A,$A375,$F:$F,$F375-1)</f>
        <v>731.56999999999971</v>
      </c>
      <c r="Q375">
        <f t="shared" si="46"/>
        <v>-674.86000000000058</v>
      </c>
      <c r="R375">
        <f t="shared" si="47"/>
        <v>-3.6479417799605614E-3</v>
      </c>
      <c r="S375">
        <f t="shared" si="48"/>
        <v>5.40547932898758E-6</v>
      </c>
      <c r="T375">
        <f t="shared" si="49"/>
        <v>2.8499795159360863E-2</v>
      </c>
      <c r="U375">
        <f t="shared" si="50"/>
        <v>0.58060729154836554</v>
      </c>
      <c r="V375" t="str">
        <f t="shared" si="51"/>
        <v>Energy-2014</v>
      </c>
      <c r="W375">
        <f>Regression!B391</f>
        <v>-9.0872784343171593E-3</v>
      </c>
      <c r="X375">
        <f>Regression!B392</f>
        <v>-8.9323177088304409E-3</v>
      </c>
      <c r="Y375">
        <f>Regression!B393</f>
        <v>-9.1863798915525867E-3</v>
      </c>
      <c r="Z375">
        <f t="shared" si="52"/>
        <v>-5.5882974940644481E-3</v>
      </c>
      <c r="AA375">
        <f t="shared" si="53"/>
        <v>-674.85441170250647</v>
      </c>
      <c r="AB375">
        <f t="shared" si="54"/>
        <v>1</v>
      </c>
    </row>
    <row r="376" spans="1:28" x14ac:dyDescent="0.25">
      <c r="A376" t="s">
        <v>39</v>
      </c>
      <c r="B376" t="s">
        <v>79</v>
      </c>
      <c r="C376" t="s">
        <v>82</v>
      </c>
      <c r="D376" t="s">
        <v>102</v>
      </c>
      <c r="E376">
        <v>2011</v>
      </c>
      <c r="F376">
        <v>2015</v>
      </c>
      <c r="G376" t="s">
        <v>109</v>
      </c>
      <c r="H376">
        <v>122705.87</v>
      </c>
      <c r="I376">
        <v>201338.5</v>
      </c>
      <c r="J376">
        <v>20020.72</v>
      </c>
      <c r="K376">
        <v>118901.36</v>
      </c>
      <c r="L376">
        <v>10272.700000000001</v>
      </c>
      <c r="M376">
        <v>10503.26</v>
      </c>
      <c r="N376">
        <f>IF(COUNTIFS($A:$A,$A376,$F:$F,$F376-1)=0,"",SUMIFS($I:$I,$A:$A,$A376,$F:$F,$F376-1))</f>
        <v>176646.64</v>
      </c>
      <c r="O376">
        <f>H376 - SUMIFS($H:$H,$A:$A,$A376,$F:$F,$F376-1)</f>
        <v>10794.539999999994</v>
      </c>
      <c r="P376">
        <f>J376 - SUMIFS($J:$J,$A:$A,$A376,$F:$F,$F376-1)</f>
        <v>4570.7900000000009</v>
      </c>
      <c r="Q376">
        <f t="shared" si="46"/>
        <v>-230.55999999999949</v>
      </c>
      <c r="R376">
        <f t="shared" si="47"/>
        <v>-1.3052045597923599E-3</v>
      </c>
      <c r="S376">
        <f t="shared" si="48"/>
        <v>5.6610190830688879E-6</v>
      </c>
      <c r="T376">
        <f t="shared" si="49"/>
        <v>3.5232767518249948E-2</v>
      </c>
      <c r="U376">
        <f t="shared" si="50"/>
        <v>0.67310286796284369</v>
      </c>
      <c r="V376" t="str">
        <f t="shared" si="51"/>
        <v>Energy-2015</v>
      </c>
      <c r="W376">
        <f>Regression!B392</f>
        <v>-8.9323177088304409E-3</v>
      </c>
      <c r="X376">
        <f>Regression!B393</f>
        <v>-9.1863798915525867E-3</v>
      </c>
      <c r="Y376">
        <f>Regression!B394</f>
        <v>-1.0545886398476178E-2</v>
      </c>
      <c r="Z376">
        <f t="shared" si="52"/>
        <v>-7.4221785330990647E-3</v>
      </c>
      <c r="AA376">
        <f t="shared" si="53"/>
        <v>-230.5525778214664</v>
      </c>
      <c r="AB376">
        <f t="shared" si="54"/>
        <v>1</v>
      </c>
    </row>
    <row r="377" spans="1:28" x14ac:dyDescent="0.25">
      <c r="A377" t="s">
        <v>39</v>
      </c>
      <c r="B377" t="s">
        <v>79</v>
      </c>
      <c r="C377" t="s">
        <v>82</v>
      </c>
      <c r="D377" t="s">
        <v>102</v>
      </c>
      <c r="E377">
        <v>2011</v>
      </c>
      <c r="F377">
        <v>2016</v>
      </c>
      <c r="G377" t="s">
        <v>109</v>
      </c>
      <c r="H377">
        <v>130582.12</v>
      </c>
      <c r="I377">
        <v>201879.04000000001</v>
      </c>
      <c r="J377">
        <v>16596.25</v>
      </c>
      <c r="K377">
        <v>116248.77</v>
      </c>
      <c r="L377">
        <v>9168.69</v>
      </c>
      <c r="M377">
        <v>12115.47</v>
      </c>
      <c r="N377">
        <f>IF(COUNTIFS($A:$A,$A377,$F:$F,$F377-1)=0,"",SUMIFS($I:$I,$A:$A,$A377,$F:$F,$F377-1))</f>
        <v>201338.5</v>
      </c>
      <c r="O377">
        <f>H377 - SUMIFS($H:$H,$A:$A,$A377,$F:$F,$F377-1)</f>
        <v>7876.25</v>
      </c>
      <c r="P377">
        <f>J377 - SUMIFS($J:$J,$A:$A,$A377,$F:$F,$F377-1)</f>
        <v>-3424.4700000000012</v>
      </c>
      <c r="Q377">
        <f t="shared" si="46"/>
        <v>-2946.7799999999988</v>
      </c>
      <c r="R377">
        <f t="shared" si="47"/>
        <v>-1.4635948911907056E-2</v>
      </c>
      <c r="S377">
        <f t="shared" si="48"/>
        <v>4.9667599589745625E-6</v>
      </c>
      <c r="T377">
        <f t="shared" si="49"/>
        <v>5.6127963603583027E-2</v>
      </c>
      <c r="U377">
        <f t="shared" si="50"/>
        <v>0.57737973611604343</v>
      </c>
      <c r="V377" t="str">
        <f t="shared" si="51"/>
        <v>Energy-2016</v>
      </c>
      <c r="W377">
        <f>Regression!B393</f>
        <v>-9.1863798915525867E-3</v>
      </c>
      <c r="X377">
        <f>Regression!B394</f>
        <v>-1.0545886398476178E-2</v>
      </c>
      <c r="Y377">
        <f>Regression!B395</f>
        <v>-1.0882850234153276E-2</v>
      </c>
      <c r="Z377">
        <f t="shared" si="52"/>
        <v>-6.8755019508708456E-3</v>
      </c>
      <c r="AA377">
        <f t="shared" si="53"/>
        <v>-2946.7731244980478</v>
      </c>
      <c r="AB377">
        <f t="shared" si="54"/>
        <v>1</v>
      </c>
    </row>
    <row r="378" spans="1:28" x14ac:dyDescent="0.25">
      <c r="A378" t="s">
        <v>39</v>
      </c>
      <c r="B378" t="s">
        <v>79</v>
      </c>
      <c r="C378" t="s">
        <v>82</v>
      </c>
      <c r="D378" t="s">
        <v>102</v>
      </c>
      <c r="E378">
        <v>2011</v>
      </c>
      <c r="F378">
        <v>2017</v>
      </c>
      <c r="G378" t="s">
        <v>109</v>
      </c>
      <c r="H378">
        <v>121659.87</v>
      </c>
      <c r="I378">
        <v>187365.17</v>
      </c>
      <c r="J378">
        <v>19090.68</v>
      </c>
      <c r="K378">
        <v>115017.02</v>
      </c>
      <c r="L378">
        <v>8615.86</v>
      </c>
      <c r="M378">
        <v>8081.93</v>
      </c>
      <c r="N378">
        <f>IF(COUNTIFS($A:$A,$A378,$F:$F,$F378-1)=0,"",SUMIFS($I:$I,$A:$A,$A378,$F:$F,$F378-1))</f>
        <v>201879.04000000001</v>
      </c>
      <c r="O378">
        <f>H378 - SUMIFS($H:$H,$A:$A,$A378,$F:$F,$F378-1)</f>
        <v>-8922.25</v>
      </c>
      <c r="P378">
        <f>J378 - SUMIFS($J:$J,$A:$A,$A378,$F:$F,$F378-1)</f>
        <v>2494.4300000000003</v>
      </c>
      <c r="Q378">
        <f t="shared" si="46"/>
        <v>533.93000000000029</v>
      </c>
      <c r="R378">
        <f t="shared" si="47"/>
        <v>2.64480156037992E-3</v>
      </c>
      <c r="S378">
        <f t="shared" si="48"/>
        <v>4.9534612409490353E-6</v>
      </c>
      <c r="T378">
        <f t="shared" si="49"/>
        <v>-5.6552081880318038E-2</v>
      </c>
      <c r="U378">
        <f t="shared" si="50"/>
        <v>0.56973235061946004</v>
      </c>
      <c r="V378" t="str">
        <f t="shared" si="51"/>
        <v>Energy-2017</v>
      </c>
      <c r="W378">
        <f>Regression!B394</f>
        <v>-1.0545886398476178E-2</v>
      </c>
      <c r="X378">
        <f>Regression!B395</f>
        <v>-1.0882850234153276E-2</v>
      </c>
      <c r="Y378">
        <f>Regression!B396</f>
        <v>-1.2684672974782775E-2</v>
      </c>
      <c r="Z378">
        <f t="shared" si="52"/>
        <v>-6.6114729518685807E-3</v>
      </c>
      <c r="AA378">
        <f t="shared" si="53"/>
        <v>533.93661147295211</v>
      </c>
      <c r="AB378">
        <f t="shared" si="54"/>
        <v>1</v>
      </c>
    </row>
    <row r="379" spans="1:28" x14ac:dyDescent="0.25">
      <c r="A379" t="s">
        <v>39</v>
      </c>
      <c r="B379" t="s">
        <v>79</v>
      </c>
      <c r="C379" t="s">
        <v>82</v>
      </c>
      <c r="D379" t="s">
        <v>102</v>
      </c>
      <c r="E379">
        <v>2011</v>
      </c>
      <c r="F379">
        <v>2018</v>
      </c>
      <c r="G379" t="s">
        <v>109</v>
      </c>
      <c r="H379">
        <v>127693.3</v>
      </c>
      <c r="I379">
        <v>195434.32</v>
      </c>
      <c r="J379">
        <v>17995.05</v>
      </c>
      <c r="K379">
        <v>124146.14</v>
      </c>
      <c r="L379">
        <v>10768.67</v>
      </c>
      <c r="M379">
        <v>14270.92</v>
      </c>
      <c r="N379">
        <f>IF(COUNTIFS($A:$A,$A379,$F:$F,$F379-1)=0,"",SUMIFS($I:$I,$A:$A,$A379,$F:$F,$F379-1))</f>
        <v>187365.17</v>
      </c>
      <c r="O379">
        <f>H379 - SUMIFS($H:$H,$A:$A,$A379,$F:$F,$F379-1)</f>
        <v>6033.4300000000076</v>
      </c>
      <c r="P379">
        <f>J379 - SUMIFS($J:$J,$A:$A,$A379,$F:$F,$F379-1)</f>
        <v>-1095.630000000001</v>
      </c>
      <c r="Q379">
        <f t="shared" si="46"/>
        <v>-3502.25</v>
      </c>
      <c r="R379">
        <f t="shared" si="47"/>
        <v>-1.8692108036941976E-2</v>
      </c>
      <c r="S379">
        <f t="shared" si="48"/>
        <v>5.3371712576035336E-6</v>
      </c>
      <c r="T379">
        <f t="shared" si="49"/>
        <v>3.8049014125731098E-2</v>
      </c>
      <c r="U379">
        <f t="shared" si="50"/>
        <v>0.66258921015042438</v>
      </c>
      <c r="V379" t="str">
        <f t="shared" si="51"/>
        <v>Energy-2018</v>
      </c>
      <c r="W379">
        <f>Regression!B395</f>
        <v>-1.0882850234153276E-2</v>
      </c>
      <c r="X379">
        <f>Regression!B396</f>
        <v>-1.2684672974782775E-2</v>
      </c>
      <c r="Y379">
        <f>Regression!B397</f>
        <v>0</v>
      </c>
      <c r="Z379">
        <f t="shared" si="52"/>
        <v>-4.826973848332598E-4</v>
      </c>
      <c r="AA379">
        <f t="shared" si="53"/>
        <v>-3502.249517302615</v>
      </c>
      <c r="AB379">
        <f t="shared" si="54"/>
        <v>1</v>
      </c>
    </row>
    <row r="380" spans="1:28" x14ac:dyDescent="0.25">
      <c r="A380" t="s">
        <v>40</v>
      </c>
      <c r="B380" t="s">
        <v>73</v>
      </c>
      <c r="C380" t="s">
        <v>82</v>
      </c>
      <c r="D380" t="s">
        <v>97</v>
      </c>
      <c r="E380">
        <v>2010</v>
      </c>
      <c r="F380">
        <v>2003</v>
      </c>
      <c r="G380" t="s">
        <v>108</v>
      </c>
      <c r="H380">
        <v>47807.15</v>
      </c>
      <c r="I380">
        <v>78611.11</v>
      </c>
      <c r="J380">
        <v>7276.31</v>
      </c>
      <c r="K380">
        <v>31777.18</v>
      </c>
      <c r="L380">
        <v>3920.24</v>
      </c>
      <c r="M380">
        <v>2659.91</v>
      </c>
      <c r="N380" t="str">
        <f>IF(COUNTIFS($A:$A,$A380,$F:$F,$F380-1)=0,"",SUMIFS($I:$I,$A:$A,$A380,$F:$F,$F380-1))</f>
        <v/>
      </c>
      <c r="O380">
        <f>H380 - SUMIFS($H:$H,$A:$A,$A380,$F:$F,$F380-1)</f>
        <v>47807.15</v>
      </c>
      <c r="P380">
        <f>J380 - SUMIFS($J:$J,$A:$A,$A380,$F:$F,$F380-1)</f>
        <v>7276.31</v>
      </c>
      <c r="Q380">
        <f t="shared" si="46"/>
        <v>1260.33</v>
      </c>
      <c r="R380">
        <f t="shared" si="47"/>
        <v>0</v>
      </c>
      <c r="S380">
        <f t="shared" si="48"/>
        <v>0</v>
      </c>
      <c r="T380">
        <f t="shared" si="49"/>
        <v>0</v>
      </c>
      <c r="U380">
        <f t="shared" si="50"/>
        <v>0</v>
      </c>
      <c r="V380" t="str">
        <f t="shared" si="51"/>
        <v>Electronics-2003</v>
      </c>
      <c r="W380">
        <f>Regression!B396</f>
        <v>-1.2684672974782775E-2</v>
      </c>
      <c r="X380">
        <f>Regression!B397</f>
        <v>0</v>
      </c>
      <c r="Y380">
        <f>Regression!B398</f>
        <v>-1.1805404412543756E-2</v>
      </c>
      <c r="Z380">
        <f t="shared" si="52"/>
        <v>0</v>
      </c>
      <c r="AA380">
        <f t="shared" si="53"/>
        <v>1260.33</v>
      </c>
      <c r="AB380">
        <f t="shared" si="54"/>
        <v>0</v>
      </c>
    </row>
    <row r="381" spans="1:28" x14ac:dyDescent="0.25">
      <c r="A381" t="s">
        <v>40</v>
      </c>
      <c r="B381" t="s">
        <v>73</v>
      </c>
      <c r="C381" t="s">
        <v>82</v>
      </c>
      <c r="D381" t="s">
        <v>97</v>
      </c>
      <c r="E381">
        <v>2010</v>
      </c>
      <c r="F381">
        <v>2004</v>
      </c>
      <c r="G381" t="s">
        <v>108</v>
      </c>
      <c r="H381">
        <v>49073.45</v>
      </c>
      <c r="I381">
        <v>76487.12</v>
      </c>
      <c r="J381">
        <v>8349.01</v>
      </c>
      <c r="K381">
        <v>29277.47</v>
      </c>
      <c r="L381">
        <v>4326.6099999999997</v>
      </c>
      <c r="M381">
        <v>1204.8</v>
      </c>
      <c r="N381">
        <f>IF(COUNTIFS($A:$A,$A381,$F:$F,$F381-1)=0,"",SUMIFS($I:$I,$A:$A,$A381,$F:$F,$F381-1))</f>
        <v>78611.11</v>
      </c>
      <c r="O381">
        <f>H381 - SUMIFS($H:$H,$A:$A,$A381,$F:$F,$F381-1)</f>
        <v>1266.2999999999956</v>
      </c>
      <c r="P381">
        <f>J381 - SUMIFS($J:$J,$A:$A,$A381,$F:$F,$F381-1)</f>
        <v>1072.6999999999998</v>
      </c>
      <c r="Q381">
        <f t="shared" si="46"/>
        <v>3121.8099999999995</v>
      </c>
      <c r="R381">
        <f t="shared" si="47"/>
        <v>3.9712071232679447E-2</v>
      </c>
      <c r="S381">
        <f t="shared" si="48"/>
        <v>1.2720848236337078E-5</v>
      </c>
      <c r="T381">
        <f t="shared" si="49"/>
        <v>2.4627562185548049E-3</v>
      </c>
      <c r="U381">
        <f t="shared" si="50"/>
        <v>0.37243425261391172</v>
      </c>
      <c r="V381" t="str">
        <f t="shared" si="51"/>
        <v>Electronics-2004</v>
      </c>
      <c r="W381">
        <f>Regression!B397</f>
        <v>0</v>
      </c>
      <c r="X381">
        <f>Regression!B398</f>
        <v>-1.1805404412543756E-2</v>
      </c>
      <c r="Y381">
        <f>Regression!B399</f>
        <v>-9.7561658292425434E-3</v>
      </c>
      <c r="Z381">
        <f t="shared" si="52"/>
        <v>-3.6626041621208773E-3</v>
      </c>
      <c r="AA381">
        <f t="shared" si="53"/>
        <v>3121.8136626041614</v>
      </c>
      <c r="AB381">
        <f t="shared" si="54"/>
        <v>0</v>
      </c>
    </row>
    <row r="382" spans="1:28" x14ac:dyDescent="0.25">
      <c r="A382" t="s">
        <v>40</v>
      </c>
      <c r="B382" t="s">
        <v>73</v>
      </c>
      <c r="C382" t="s">
        <v>82</v>
      </c>
      <c r="D382" t="s">
        <v>97</v>
      </c>
      <c r="E382">
        <v>2010</v>
      </c>
      <c r="F382">
        <v>2005</v>
      </c>
      <c r="G382" t="s">
        <v>108</v>
      </c>
      <c r="H382">
        <v>44256.53</v>
      </c>
      <c r="I382">
        <v>69611.31</v>
      </c>
      <c r="J382">
        <v>7808.63</v>
      </c>
      <c r="K382">
        <v>28265.78</v>
      </c>
      <c r="L382">
        <v>3548.33</v>
      </c>
      <c r="M382">
        <v>4074.51</v>
      </c>
      <c r="N382">
        <f>IF(COUNTIFS($A:$A,$A382,$F:$F,$F382-1)=0,"",SUMIFS($I:$I,$A:$A,$A382,$F:$F,$F382-1))</f>
        <v>76487.12</v>
      </c>
      <c r="O382">
        <f>H382 - SUMIFS($H:$H,$A:$A,$A382,$F:$F,$F382-1)</f>
        <v>-4816.9199999999983</v>
      </c>
      <c r="P382">
        <f>J382 - SUMIFS($J:$J,$A:$A,$A382,$F:$F,$F382-1)</f>
        <v>-540.38000000000011</v>
      </c>
      <c r="Q382">
        <f t="shared" si="46"/>
        <v>-526.18000000000029</v>
      </c>
      <c r="R382">
        <f t="shared" si="47"/>
        <v>-6.8793281796987564E-3</v>
      </c>
      <c r="S382">
        <f t="shared" si="48"/>
        <v>1.3074096658365487E-5</v>
      </c>
      <c r="T382">
        <f t="shared" si="49"/>
        <v>-5.5911897323366322E-2</v>
      </c>
      <c r="U382">
        <f t="shared" si="50"/>
        <v>0.369549539844094</v>
      </c>
      <c r="V382" t="str">
        <f t="shared" si="51"/>
        <v>Electronics-2005</v>
      </c>
      <c r="W382">
        <f>Regression!B398</f>
        <v>-1.1805404412543756E-2</v>
      </c>
      <c r="X382">
        <f>Regression!B399</f>
        <v>-9.7561658292425434E-3</v>
      </c>
      <c r="Y382">
        <f>Regression!B400</f>
        <v>-1.1319890907050061E-2</v>
      </c>
      <c r="Z382">
        <f t="shared" si="52"/>
        <v>-3.6379290786697307E-3</v>
      </c>
      <c r="AA382">
        <f t="shared" si="53"/>
        <v>-526.17636207092164</v>
      </c>
      <c r="AB382">
        <f t="shared" si="54"/>
        <v>0</v>
      </c>
    </row>
    <row r="383" spans="1:28" x14ac:dyDescent="0.25">
      <c r="A383" t="s">
        <v>40</v>
      </c>
      <c r="B383" t="s">
        <v>73</v>
      </c>
      <c r="C383" t="s">
        <v>82</v>
      </c>
      <c r="D383" t="s">
        <v>97</v>
      </c>
      <c r="E383">
        <v>2010</v>
      </c>
      <c r="F383">
        <v>2006</v>
      </c>
      <c r="G383" t="s">
        <v>108</v>
      </c>
      <c r="H383">
        <v>44093.43</v>
      </c>
      <c r="I383">
        <v>74124.42</v>
      </c>
      <c r="J383">
        <v>8077.29</v>
      </c>
      <c r="K383">
        <v>30947.15</v>
      </c>
      <c r="L383">
        <v>4009.39</v>
      </c>
      <c r="M383">
        <v>6042.69</v>
      </c>
      <c r="N383">
        <f>IF(COUNTIFS($A:$A,$A383,$F:$F,$F383-1)=0,"",SUMIFS($I:$I,$A:$A,$A383,$F:$F,$F383-1))</f>
        <v>69611.31</v>
      </c>
      <c r="O383">
        <f>H383 - SUMIFS($H:$H,$A:$A,$A383,$F:$F,$F383-1)</f>
        <v>-163.09999999999854</v>
      </c>
      <c r="P383">
        <f>J383 - SUMIFS($J:$J,$A:$A,$A383,$F:$F,$F383-1)</f>
        <v>268.65999999999985</v>
      </c>
      <c r="Q383">
        <f t="shared" si="46"/>
        <v>-2033.2999999999997</v>
      </c>
      <c r="R383">
        <f t="shared" si="47"/>
        <v>-2.9209333943004373E-2</v>
      </c>
      <c r="S383">
        <f t="shared" si="48"/>
        <v>1.4365481701177582E-5</v>
      </c>
      <c r="T383">
        <f t="shared" si="49"/>
        <v>-6.2024403793004097E-3</v>
      </c>
      <c r="U383">
        <f t="shared" si="50"/>
        <v>0.44457071702859785</v>
      </c>
      <c r="V383" t="str">
        <f t="shared" si="51"/>
        <v>Electronics-2006</v>
      </c>
      <c r="W383">
        <f>Regression!B399</f>
        <v>-9.7561658292425434E-3</v>
      </c>
      <c r="X383">
        <f>Regression!B400</f>
        <v>-1.1319890907050061E-2</v>
      </c>
      <c r="Y383">
        <f>Regression!B401</f>
        <v>-1.0309398314709327E-2</v>
      </c>
      <c r="Z383">
        <f t="shared" si="52"/>
        <v>-4.5131858044742748E-3</v>
      </c>
      <c r="AA383">
        <f t="shared" si="53"/>
        <v>-2033.2954868141953</v>
      </c>
      <c r="AB383">
        <f t="shared" si="54"/>
        <v>0</v>
      </c>
    </row>
    <row r="384" spans="1:28" x14ac:dyDescent="0.25">
      <c r="A384" t="s">
        <v>40</v>
      </c>
      <c r="B384" t="s">
        <v>73</v>
      </c>
      <c r="C384" t="s">
        <v>82</v>
      </c>
      <c r="D384" t="s">
        <v>97</v>
      </c>
      <c r="E384">
        <v>2010</v>
      </c>
      <c r="F384">
        <v>2007</v>
      </c>
      <c r="G384" t="s">
        <v>108</v>
      </c>
      <c r="H384">
        <v>44556.49</v>
      </c>
      <c r="I384">
        <v>74216.73</v>
      </c>
      <c r="J384">
        <v>6706.78</v>
      </c>
      <c r="K384">
        <v>29970.74</v>
      </c>
      <c r="L384">
        <v>4202.0600000000004</v>
      </c>
      <c r="M384">
        <v>4231.16</v>
      </c>
      <c r="N384">
        <f>IF(COUNTIFS($A:$A,$A384,$F:$F,$F384-1)=0,"",SUMIFS($I:$I,$A:$A,$A384,$F:$F,$F384-1))</f>
        <v>74124.42</v>
      </c>
      <c r="O384">
        <f>H384 - SUMIFS($H:$H,$A:$A,$A384,$F:$F,$F384-1)</f>
        <v>463.05999999999767</v>
      </c>
      <c r="P384">
        <f>J384 - SUMIFS($J:$J,$A:$A,$A384,$F:$F,$F384-1)</f>
        <v>-1370.5100000000002</v>
      </c>
      <c r="Q384">
        <f t="shared" si="46"/>
        <v>-29.099999999999454</v>
      </c>
      <c r="R384">
        <f t="shared" si="47"/>
        <v>-3.9258317299480328E-4</v>
      </c>
      <c r="S384">
        <f t="shared" si="48"/>
        <v>1.3490830687106894E-5</v>
      </c>
      <c r="T384">
        <f t="shared" si="49"/>
        <v>2.4736382422958558E-2</v>
      </c>
      <c r="U384">
        <f t="shared" si="50"/>
        <v>0.40433017890730211</v>
      </c>
      <c r="V384" t="str">
        <f t="shared" si="51"/>
        <v>Electronics-2007</v>
      </c>
      <c r="W384">
        <f>Regression!B400</f>
        <v>-1.1319890907050061E-2</v>
      </c>
      <c r="X384">
        <f>Regression!B401</f>
        <v>-1.0309398314709327E-2</v>
      </c>
      <c r="Y384">
        <f>Regression!B402</f>
        <v>-7.6188233649893038E-3</v>
      </c>
      <c r="Z384">
        <f t="shared" si="52"/>
        <v>-3.3356901482241366E-3</v>
      </c>
      <c r="AA384">
        <f t="shared" si="53"/>
        <v>-29.096664309851231</v>
      </c>
      <c r="AB384">
        <f t="shared" si="54"/>
        <v>0</v>
      </c>
    </row>
    <row r="385" spans="1:28" x14ac:dyDescent="0.25">
      <c r="A385" t="s">
        <v>40</v>
      </c>
      <c r="B385" t="s">
        <v>73</v>
      </c>
      <c r="C385" t="s">
        <v>82</v>
      </c>
      <c r="D385" t="s">
        <v>97</v>
      </c>
      <c r="E385">
        <v>2010</v>
      </c>
      <c r="F385">
        <v>2008</v>
      </c>
      <c r="G385" t="s">
        <v>108</v>
      </c>
      <c r="H385">
        <v>43680.29</v>
      </c>
      <c r="I385">
        <v>67130.16</v>
      </c>
      <c r="J385">
        <v>7942.71</v>
      </c>
      <c r="K385">
        <v>24460.04</v>
      </c>
      <c r="L385">
        <v>4975.07</v>
      </c>
      <c r="M385">
        <v>3734.87</v>
      </c>
      <c r="N385">
        <f>IF(COUNTIFS($A:$A,$A385,$F:$F,$F385-1)=0,"",SUMIFS($I:$I,$A:$A,$A385,$F:$F,$F385-1))</f>
        <v>74216.73</v>
      </c>
      <c r="O385">
        <f>H385 - SUMIFS($H:$H,$A:$A,$A385,$F:$F,$F385-1)</f>
        <v>-876.19999999999709</v>
      </c>
      <c r="P385">
        <f>J385 - SUMIFS($J:$J,$A:$A,$A385,$F:$F,$F385-1)</f>
        <v>1235.9300000000003</v>
      </c>
      <c r="Q385">
        <f t="shared" si="46"/>
        <v>1240.1999999999998</v>
      </c>
      <c r="R385">
        <f t="shared" si="47"/>
        <v>1.6710517965423697E-2</v>
      </c>
      <c r="S385">
        <f t="shared" si="48"/>
        <v>1.3474050931643041E-5</v>
      </c>
      <c r="T385">
        <f t="shared" si="49"/>
        <v>-2.8458947194251183E-2</v>
      </c>
      <c r="U385">
        <f t="shared" si="50"/>
        <v>0.32957582475002606</v>
      </c>
      <c r="V385" t="str">
        <f t="shared" si="51"/>
        <v>Electronics-2008</v>
      </c>
      <c r="W385">
        <f>Regression!B401</f>
        <v>-1.0309398314709327E-2</v>
      </c>
      <c r="X385">
        <f>Regression!B402</f>
        <v>-7.6188233649893038E-3</v>
      </c>
      <c r="Y385">
        <f>Regression!B403</f>
        <v>-1.1204209548787262E-2</v>
      </c>
      <c r="Z385">
        <f t="shared" si="52"/>
        <v>-3.4759518202450886E-3</v>
      </c>
      <c r="AA385">
        <f t="shared" si="53"/>
        <v>1240.2034759518201</v>
      </c>
      <c r="AB385">
        <f t="shared" si="54"/>
        <v>0</v>
      </c>
    </row>
    <row r="386" spans="1:28" x14ac:dyDescent="0.25">
      <c r="A386" t="s">
        <v>40</v>
      </c>
      <c r="B386" t="s">
        <v>73</v>
      </c>
      <c r="C386" t="s">
        <v>82</v>
      </c>
      <c r="D386" t="s">
        <v>97</v>
      </c>
      <c r="E386">
        <v>2010</v>
      </c>
      <c r="F386">
        <v>2009</v>
      </c>
      <c r="G386" t="s">
        <v>108</v>
      </c>
      <c r="H386">
        <v>45642.94</v>
      </c>
      <c r="I386">
        <v>74881.509999999995</v>
      </c>
      <c r="J386">
        <v>7463.23</v>
      </c>
      <c r="K386">
        <v>32670.61</v>
      </c>
      <c r="L386">
        <v>3249.01</v>
      </c>
      <c r="M386">
        <v>4239.96</v>
      </c>
      <c r="N386">
        <f>IF(COUNTIFS($A:$A,$A386,$F:$F,$F386-1)=0,"",SUMIFS($I:$I,$A:$A,$A386,$F:$F,$F386-1))</f>
        <v>67130.16</v>
      </c>
      <c r="O386">
        <f>H386 - SUMIFS($H:$H,$A:$A,$A386,$F:$F,$F386-1)</f>
        <v>1962.6500000000015</v>
      </c>
      <c r="P386">
        <f>J386 - SUMIFS($J:$J,$A:$A,$A386,$F:$F,$F386-1)</f>
        <v>-479.48000000000047</v>
      </c>
      <c r="Q386">
        <f t="shared" si="46"/>
        <v>-990.94999999999982</v>
      </c>
      <c r="R386">
        <f t="shared" si="47"/>
        <v>-1.4761621304045749E-2</v>
      </c>
      <c r="S386">
        <f t="shared" si="48"/>
        <v>1.4896434032035674E-5</v>
      </c>
      <c r="T386">
        <f t="shared" si="49"/>
        <v>3.6379028442655309E-2</v>
      </c>
      <c r="U386">
        <f t="shared" si="50"/>
        <v>0.48667558665136501</v>
      </c>
      <c r="V386" t="str">
        <f t="shared" si="51"/>
        <v>Electronics-2009</v>
      </c>
      <c r="W386">
        <f>Regression!B402</f>
        <v>-7.6188233649893038E-3</v>
      </c>
      <c r="X386">
        <f>Regression!B403</f>
        <v>-1.1204209548787262E-2</v>
      </c>
      <c r="Y386">
        <f>Regression!B404</f>
        <v>0</v>
      </c>
      <c r="Z386">
        <f t="shared" si="52"/>
        <v>-4.0771175115246027E-4</v>
      </c>
      <c r="AA386">
        <f t="shared" si="53"/>
        <v>-990.94959228824871</v>
      </c>
      <c r="AB386">
        <f t="shared" si="54"/>
        <v>0</v>
      </c>
    </row>
    <row r="387" spans="1:28" x14ac:dyDescent="0.25">
      <c r="A387" t="s">
        <v>40</v>
      </c>
      <c r="B387" t="s">
        <v>73</v>
      </c>
      <c r="C387" t="s">
        <v>82</v>
      </c>
      <c r="D387" t="s">
        <v>97</v>
      </c>
      <c r="E387">
        <v>2010</v>
      </c>
      <c r="F387">
        <v>2011</v>
      </c>
      <c r="G387" t="s">
        <v>109</v>
      </c>
      <c r="H387">
        <v>49723.05</v>
      </c>
      <c r="I387">
        <v>90078.42</v>
      </c>
      <c r="J387">
        <v>8146.88</v>
      </c>
      <c r="K387">
        <v>32248.99</v>
      </c>
      <c r="L387">
        <v>4812.53</v>
      </c>
      <c r="M387">
        <v>4386.21</v>
      </c>
      <c r="N387" t="str">
        <f>IF(COUNTIFS($A:$A,$A387,$F:$F,$F387-1)=0,"",SUMIFS($I:$I,$A:$A,$A387,$F:$F,$F387-1))</f>
        <v/>
      </c>
      <c r="O387">
        <f>H387 - SUMIFS($H:$H,$A:$A,$A387,$F:$F,$F387-1)</f>
        <v>49723.05</v>
      </c>
      <c r="P387">
        <f>J387 - SUMIFS($J:$J,$A:$A,$A387,$F:$F,$F387-1)</f>
        <v>8146.88</v>
      </c>
      <c r="Q387">
        <f t="shared" ref="Q387:Q450" si="55">L387 - M387</f>
        <v>426.31999999999971</v>
      </c>
      <c r="R387">
        <f t="shared" ref="R387:R450" si="56">IFERROR(Q387 / VALUE(N387),0)</f>
        <v>0</v>
      </c>
      <c r="S387">
        <f t="shared" ref="S387:S450" si="57">IFERROR(1 / VALUE(N387), 0)</f>
        <v>0</v>
      </c>
      <c r="T387">
        <f t="shared" ref="T387:T450" si="58">IFERROR( (O387 - P387) / VALUE(N387), 0)</f>
        <v>0</v>
      </c>
      <c r="U387">
        <f t="shared" ref="U387:U450" si="59">IFERROR( K387 / VALUE(N387), 0)</f>
        <v>0</v>
      </c>
      <c r="V387" t="str">
        <f t="shared" ref="V387:V450" si="60">D387 &amp; "-" &amp; F387</f>
        <v>Electronics-2011</v>
      </c>
      <c r="W387">
        <f>Regression!B403</f>
        <v>-1.1204209548787262E-2</v>
      </c>
      <c r="X387">
        <f>Regression!B404</f>
        <v>0</v>
      </c>
      <c r="Y387">
        <f>Regression!B405</f>
        <v>-6.5172897271968816E-3</v>
      </c>
      <c r="Z387">
        <f t="shared" ref="Z387:Z450" si="61">($W387*$S387) + ($X387*$T387) + ($Y387*$U387)</f>
        <v>0</v>
      </c>
      <c r="AA387">
        <f t="shared" ref="AA387:AA450" si="62">$Q387-$Z387</f>
        <v>426.31999999999971</v>
      </c>
      <c r="AB387">
        <f t="shared" ref="AB387:AB450" si="63">IF($G387="Post",1,0)</f>
        <v>1</v>
      </c>
    </row>
    <row r="388" spans="1:28" x14ac:dyDescent="0.25">
      <c r="A388" t="s">
        <v>40</v>
      </c>
      <c r="B388" t="s">
        <v>73</v>
      </c>
      <c r="C388" t="s">
        <v>82</v>
      </c>
      <c r="D388" t="s">
        <v>97</v>
      </c>
      <c r="E388">
        <v>2010</v>
      </c>
      <c r="F388">
        <v>2012</v>
      </c>
      <c r="G388" t="s">
        <v>109</v>
      </c>
      <c r="H388">
        <v>52834.73</v>
      </c>
      <c r="I388">
        <v>77341.02</v>
      </c>
      <c r="J388">
        <v>8942.09</v>
      </c>
      <c r="K388">
        <v>33604.120000000003</v>
      </c>
      <c r="L388">
        <v>4359.9399999999996</v>
      </c>
      <c r="M388">
        <v>7396.81</v>
      </c>
      <c r="N388">
        <f>IF(COUNTIFS($A:$A,$A388,$F:$F,$F388-1)=0,"",SUMIFS($I:$I,$A:$A,$A388,$F:$F,$F388-1))</f>
        <v>90078.42</v>
      </c>
      <c r="O388">
        <f>H388 - SUMIFS($H:$H,$A:$A,$A388,$F:$F,$F388-1)</f>
        <v>3111.6800000000003</v>
      </c>
      <c r="P388">
        <f>J388 - SUMIFS($J:$J,$A:$A,$A388,$F:$F,$F388-1)</f>
        <v>795.21</v>
      </c>
      <c r="Q388">
        <f t="shared" si="55"/>
        <v>-3036.8700000000008</v>
      </c>
      <c r="R388">
        <f t="shared" si="56"/>
        <v>-3.3713624195451042E-2</v>
      </c>
      <c r="S388">
        <f t="shared" si="57"/>
        <v>1.1101438058083168E-5</v>
      </c>
      <c r="T388">
        <f t="shared" si="58"/>
        <v>2.5716148218407918E-2</v>
      </c>
      <c r="U388">
        <f t="shared" si="59"/>
        <v>0.3730540566763938</v>
      </c>
      <c r="V388" t="str">
        <f t="shared" si="60"/>
        <v>Electronics-2012</v>
      </c>
      <c r="W388">
        <f>Regression!B404</f>
        <v>0</v>
      </c>
      <c r="X388">
        <f>Regression!B405</f>
        <v>-6.5172897271968816E-3</v>
      </c>
      <c r="Y388">
        <f>Regression!B406</f>
        <v>-5.1637890219687725E-3</v>
      </c>
      <c r="Z388">
        <f t="shared" si="61"/>
        <v>-2.0939720310733808E-3</v>
      </c>
      <c r="AA388">
        <f t="shared" si="62"/>
        <v>-3036.8679060279696</v>
      </c>
      <c r="AB388">
        <f t="shared" si="63"/>
        <v>1</v>
      </c>
    </row>
    <row r="389" spans="1:28" x14ac:dyDescent="0.25">
      <c r="A389" t="s">
        <v>40</v>
      </c>
      <c r="B389" t="s">
        <v>73</v>
      </c>
      <c r="C389" t="s">
        <v>82</v>
      </c>
      <c r="D389" t="s">
        <v>97</v>
      </c>
      <c r="E389">
        <v>2010</v>
      </c>
      <c r="F389">
        <v>2013</v>
      </c>
      <c r="G389" t="s">
        <v>109</v>
      </c>
      <c r="H389">
        <v>56176.95</v>
      </c>
      <c r="I389">
        <v>91150.49</v>
      </c>
      <c r="J389">
        <v>10273.36</v>
      </c>
      <c r="K389">
        <v>35391.94</v>
      </c>
      <c r="L389">
        <v>4866.1899999999996</v>
      </c>
      <c r="M389">
        <v>1107.54</v>
      </c>
      <c r="N389">
        <f>IF(COUNTIFS($A:$A,$A389,$F:$F,$F389-1)=0,"",SUMIFS($I:$I,$A:$A,$A389,$F:$F,$F389-1))</f>
        <v>77341.02</v>
      </c>
      <c r="O389">
        <f>H389 - SUMIFS($H:$H,$A:$A,$A389,$F:$F,$F389-1)</f>
        <v>3342.2199999999939</v>
      </c>
      <c r="P389">
        <f>J389 - SUMIFS($J:$J,$A:$A,$A389,$F:$F,$F389-1)</f>
        <v>1331.2700000000004</v>
      </c>
      <c r="Q389">
        <f t="shared" si="55"/>
        <v>3758.6499999999996</v>
      </c>
      <c r="R389">
        <f t="shared" si="56"/>
        <v>4.8598402245018227E-2</v>
      </c>
      <c r="S389">
        <f t="shared" si="57"/>
        <v>1.2929749310262522E-5</v>
      </c>
      <c r="T389">
        <f t="shared" si="58"/>
        <v>2.6001079375472334E-2</v>
      </c>
      <c r="U389">
        <f t="shared" si="59"/>
        <v>0.4576089118038526</v>
      </c>
      <c r="V389" t="str">
        <f t="shared" si="60"/>
        <v>Electronics-2013</v>
      </c>
      <c r="W389">
        <f>Regression!B405</f>
        <v>-6.5172897271968816E-3</v>
      </c>
      <c r="X389">
        <f>Regression!B406</f>
        <v>-5.1637890219687725E-3</v>
      </c>
      <c r="Y389">
        <f>Regression!B407</f>
        <v>-7.5157937759264158E-3</v>
      </c>
      <c r="Z389">
        <f t="shared" si="61"/>
        <v>-3.5736425663046136E-3</v>
      </c>
      <c r="AA389">
        <f t="shared" si="62"/>
        <v>3758.6535736425658</v>
      </c>
      <c r="AB389">
        <f t="shared" si="63"/>
        <v>1</v>
      </c>
    </row>
    <row r="390" spans="1:28" x14ac:dyDescent="0.25">
      <c r="A390" t="s">
        <v>40</v>
      </c>
      <c r="B390" t="s">
        <v>73</v>
      </c>
      <c r="C390" t="s">
        <v>82</v>
      </c>
      <c r="D390" t="s">
        <v>97</v>
      </c>
      <c r="E390">
        <v>2010</v>
      </c>
      <c r="F390">
        <v>2014</v>
      </c>
      <c r="G390" t="s">
        <v>109</v>
      </c>
      <c r="H390">
        <v>62282.27</v>
      </c>
      <c r="I390">
        <v>99682.58</v>
      </c>
      <c r="J390">
        <v>11657.5</v>
      </c>
      <c r="K390">
        <v>37230.57</v>
      </c>
      <c r="L390">
        <v>4763.7</v>
      </c>
      <c r="M390">
        <v>7661.18</v>
      </c>
      <c r="N390">
        <f>IF(COUNTIFS($A:$A,$A390,$F:$F,$F390-1)=0,"",SUMIFS($I:$I,$A:$A,$A390,$F:$F,$F390-1))</f>
        <v>91150.49</v>
      </c>
      <c r="O390">
        <f>H390 - SUMIFS($H:$H,$A:$A,$A390,$F:$F,$F390-1)</f>
        <v>6105.32</v>
      </c>
      <c r="P390">
        <f>J390 - SUMIFS($J:$J,$A:$A,$A390,$F:$F,$F390-1)</f>
        <v>1384.1399999999994</v>
      </c>
      <c r="Q390">
        <f t="shared" si="55"/>
        <v>-2897.4800000000005</v>
      </c>
      <c r="R390">
        <f t="shared" si="56"/>
        <v>-3.1787870805741143E-2</v>
      </c>
      <c r="S390">
        <f t="shared" si="57"/>
        <v>1.0970868066644513E-5</v>
      </c>
      <c r="T390">
        <f t="shared" si="58"/>
        <v>5.1795442898880745E-2</v>
      </c>
      <c r="U390">
        <f t="shared" si="59"/>
        <v>0.40845167151597317</v>
      </c>
      <c r="V390" t="str">
        <f t="shared" si="60"/>
        <v>Electronics-2014</v>
      </c>
      <c r="W390">
        <f>Regression!B406</f>
        <v>-5.1637890219687725E-3</v>
      </c>
      <c r="X390">
        <f>Regression!B407</f>
        <v>-7.5157937759264158E-3</v>
      </c>
      <c r="Y390">
        <f>Regression!B408</f>
        <v>-7.5581110877115283E-3</v>
      </c>
      <c r="Z390">
        <f t="shared" si="61"/>
        <v>-3.476463625888028E-3</v>
      </c>
      <c r="AA390">
        <f t="shared" si="62"/>
        <v>-2897.4765235363748</v>
      </c>
      <c r="AB390">
        <f t="shared" si="63"/>
        <v>1</v>
      </c>
    </row>
    <row r="391" spans="1:28" x14ac:dyDescent="0.25">
      <c r="A391" t="s">
        <v>40</v>
      </c>
      <c r="B391" t="s">
        <v>73</v>
      </c>
      <c r="C391" t="s">
        <v>82</v>
      </c>
      <c r="D391" t="s">
        <v>97</v>
      </c>
      <c r="E391">
        <v>2010</v>
      </c>
      <c r="F391">
        <v>2015</v>
      </c>
      <c r="G391" t="s">
        <v>109</v>
      </c>
      <c r="H391">
        <v>59171.99</v>
      </c>
      <c r="I391">
        <v>92206.99</v>
      </c>
      <c r="J391">
        <v>11868.04</v>
      </c>
      <c r="K391">
        <v>31770.71</v>
      </c>
      <c r="L391">
        <v>4382.6400000000003</v>
      </c>
      <c r="M391">
        <v>9498.4</v>
      </c>
      <c r="N391">
        <f>IF(COUNTIFS($A:$A,$A391,$F:$F,$F391-1)=0,"",SUMIFS($I:$I,$A:$A,$A391,$F:$F,$F391-1))</f>
        <v>99682.58</v>
      </c>
      <c r="O391">
        <f>H391 - SUMIFS($H:$H,$A:$A,$A391,$F:$F,$F391-1)</f>
        <v>-3110.2799999999988</v>
      </c>
      <c r="P391">
        <f>J391 - SUMIFS($J:$J,$A:$A,$A391,$F:$F,$F391-1)</f>
        <v>210.54000000000087</v>
      </c>
      <c r="Q391">
        <f t="shared" si="55"/>
        <v>-5115.7599999999993</v>
      </c>
      <c r="R391">
        <f t="shared" si="56"/>
        <v>-5.1320501535975484E-2</v>
      </c>
      <c r="S391">
        <f t="shared" si="57"/>
        <v>1.0031843076292768E-5</v>
      </c>
      <c r="T391">
        <f t="shared" si="58"/>
        <v>-3.3313945124614545E-2</v>
      </c>
      <c r="U391">
        <f t="shared" si="59"/>
        <v>0.31871877714240543</v>
      </c>
      <c r="V391" t="str">
        <f t="shared" si="60"/>
        <v>Electronics-2015</v>
      </c>
      <c r="W391">
        <f>Regression!B407</f>
        <v>-7.5157937759264158E-3</v>
      </c>
      <c r="X391">
        <f>Regression!B408</f>
        <v>-7.5581110877115283E-3</v>
      </c>
      <c r="Y391">
        <f>Regression!B409</f>
        <v>-5.2159565152371246E-3</v>
      </c>
      <c r="Z391">
        <f t="shared" si="61"/>
        <v>-1.4107081814063299E-3</v>
      </c>
      <c r="AA391">
        <f t="shared" si="62"/>
        <v>-5115.7585892918178</v>
      </c>
      <c r="AB391">
        <f t="shared" si="63"/>
        <v>1</v>
      </c>
    </row>
    <row r="392" spans="1:28" x14ac:dyDescent="0.25">
      <c r="A392" t="s">
        <v>40</v>
      </c>
      <c r="B392" t="s">
        <v>73</v>
      </c>
      <c r="C392" t="s">
        <v>82</v>
      </c>
      <c r="D392" t="s">
        <v>97</v>
      </c>
      <c r="E392">
        <v>2010</v>
      </c>
      <c r="F392">
        <v>2016</v>
      </c>
      <c r="G392" t="s">
        <v>109</v>
      </c>
      <c r="H392">
        <v>56299.83</v>
      </c>
      <c r="I392">
        <v>91605.22</v>
      </c>
      <c r="J392">
        <v>11354.78</v>
      </c>
      <c r="K392">
        <v>34812.629999999997</v>
      </c>
      <c r="L392">
        <v>3834.65</v>
      </c>
      <c r="M392">
        <v>5422.9</v>
      </c>
      <c r="N392">
        <f>IF(COUNTIFS($A:$A,$A392,$F:$F,$F392-1)=0,"",SUMIFS($I:$I,$A:$A,$A392,$F:$F,$F392-1))</f>
        <v>92206.99</v>
      </c>
      <c r="O392">
        <f>H392 - SUMIFS($H:$H,$A:$A,$A392,$F:$F,$F392-1)</f>
        <v>-2872.1599999999962</v>
      </c>
      <c r="P392">
        <f>J392 - SUMIFS($J:$J,$A:$A,$A392,$F:$F,$F392-1)</f>
        <v>-513.26000000000022</v>
      </c>
      <c r="Q392">
        <f t="shared" si="55"/>
        <v>-1588.2499999999995</v>
      </c>
      <c r="R392">
        <f t="shared" si="56"/>
        <v>-1.7224832954638249E-2</v>
      </c>
      <c r="S392">
        <f t="shared" si="57"/>
        <v>1.0845164775468757E-5</v>
      </c>
      <c r="T392">
        <f t="shared" si="58"/>
        <v>-2.5582659188853208E-2</v>
      </c>
      <c r="U392">
        <f t="shared" si="59"/>
        <v>0.3775487086174269</v>
      </c>
      <c r="V392" t="str">
        <f t="shared" si="60"/>
        <v>Electronics-2016</v>
      </c>
      <c r="W392">
        <f>Regression!B408</f>
        <v>-7.5581110877115283E-3</v>
      </c>
      <c r="X392">
        <f>Regression!B409</f>
        <v>-5.2159565152371246E-3</v>
      </c>
      <c r="Y392">
        <f>Regression!B410</f>
        <v>-9.158303296657417E-3</v>
      </c>
      <c r="Z392">
        <f t="shared" si="61"/>
        <v>-3.3243495138666791E-3</v>
      </c>
      <c r="AA392">
        <f t="shared" si="62"/>
        <v>-1588.2466756504857</v>
      </c>
      <c r="AB392">
        <f t="shared" si="63"/>
        <v>1</v>
      </c>
    </row>
    <row r="393" spans="1:28" x14ac:dyDescent="0.25">
      <c r="A393" t="s">
        <v>40</v>
      </c>
      <c r="B393" t="s">
        <v>73</v>
      </c>
      <c r="C393" t="s">
        <v>82</v>
      </c>
      <c r="D393" t="s">
        <v>97</v>
      </c>
      <c r="E393">
        <v>2010</v>
      </c>
      <c r="F393">
        <v>2017</v>
      </c>
      <c r="G393" t="s">
        <v>109</v>
      </c>
      <c r="H393">
        <v>64885.1</v>
      </c>
      <c r="I393">
        <v>108114.5</v>
      </c>
      <c r="J393">
        <v>11373.15</v>
      </c>
      <c r="K393">
        <v>51692.58</v>
      </c>
      <c r="L393">
        <v>5490.91</v>
      </c>
      <c r="M393">
        <v>9226.31</v>
      </c>
      <c r="N393">
        <f>IF(COUNTIFS($A:$A,$A393,$F:$F,$F393-1)=0,"",SUMIFS($I:$I,$A:$A,$A393,$F:$F,$F393-1))</f>
        <v>91605.22</v>
      </c>
      <c r="O393">
        <f>H393 - SUMIFS($H:$H,$A:$A,$A393,$F:$F,$F393-1)</f>
        <v>8585.2699999999968</v>
      </c>
      <c r="P393">
        <f>J393 - SUMIFS($J:$J,$A:$A,$A393,$F:$F,$F393-1)</f>
        <v>18.369999999998981</v>
      </c>
      <c r="Q393">
        <f t="shared" si="55"/>
        <v>-3735.3999999999996</v>
      </c>
      <c r="R393">
        <f t="shared" si="56"/>
        <v>-4.0777152219054764E-2</v>
      </c>
      <c r="S393">
        <f t="shared" si="57"/>
        <v>1.0916408475412208E-5</v>
      </c>
      <c r="T393">
        <f t="shared" si="58"/>
        <v>9.3519779768008834E-2</v>
      </c>
      <c r="U393">
        <f t="shared" si="59"/>
        <v>0.56429731842792363</v>
      </c>
      <c r="V393" t="str">
        <f t="shared" si="60"/>
        <v>Electronics-2017</v>
      </c>
      <c r="W393">
        <f>Regression!B409</f>
        <v>-5.2159565152371246E-3</v>
      </c>
      <c r="X393">
        <f>Regression!B410</f>
        <v>-9.158303296657417E-3</v>
      </c>
      <c r="Y393">
        <f>Regression!B411</f>
        <v>0</v>
      </c>
      <c r="Z393">
        <f t="shared" si="61"/>
        <v>-8.5653944686394127E-4</v>
      </c>
      <c r="AA393">
        <f t="shared" si="62"/>
        <v>-3735.3991434605528</v>
      </c>
      <c r="AB393">
        <f t="shared" si="63"/>
        <v>1</v>
      </c>
    </row>
    <row r="394" spans="1:28" x14ac:dyDescent="0.25">
      <c r="A394" t="s">
        <v>41</v>
      </c>
      <c r="B394" t="s">
        <v>76</v>
      </c>
      <c r="C394" t="s">
        <v>82</v>
      </c>
      <c r="D394" t="s">
        <v>102</v>
      </c>
      <c r="E394">
        <v>2012</v>
      </c>
      <c r="F394">
        <v>2005</v>
      </c>
      <c r="G394" t="s">
        <v>108</v>
      </c>
      <c r="H394">
        <v>107425.9</v>
      </c>
      <c r="I394">
        <v>170931.49</v>
      </c>
      <c r="J394">
        <v>18076.07</v>
      </c>
      <c r="K394">
        <v>104647.81</v>
      </c>
      <c r="L394">
        <v>9999.83</v>
      </c>
      <c r="M394">
        <v>8683.9500000000007</v>
      </c>
      <c r="N394" t="str">
        <f>IF(COUNTIFS($A:$A,$A394,$F:$F,$F394-1)=0,"",SUMIFS($I:$I,$A:$A,$A394,$F:$F,$F394-1))</f>
        <v/>
      </c>
      <c r="O394">
        <f>H394 - SUMIFS($H:$H,$A:$A,$A394,$F:$F,$F394-1)</f>
        <v>107425.9</v>
      </c>
      <c r="P394">
        <f>J394 - SUMIFS($J:$J,$A:$A,$A394,$F:$F,$F394-1)</f>
        <v>18076.07</v>
      </c>
      <c r="Q394">
        <f t="shared" si="55"/>
        <v>1315.8799999999992</v>
      </c>
      <c r="R394">
        <f t="shared" si="56"/>
        <v>0</v>
      </c>
      <c r="S394">
        <f t="shared" si="57"/>
        <v>0</v>
      </c>
      <c r="T394">
        <f t="shared" si="58"/>
        <v>0</v>
      </c>
      <c r="U394">
        <f t="shared" si="59"/>
        <v>0</v>
      </c>
      <c r="V394" t="str">
        <f t="shared" si="60"/>
        <v>Energy-2005</v>
      </c>
      <c r="W394">
        <f>Regression!B410</f>
        <v>-9.158303296657417E-3</v>
      </c>
      <c r="X394">
        <f>Regression!B411</f>
        <v>0</v>
      </c>
      <c r="Y394">
        <f>Regression!B412</f>
        <v>-6.9493180345547041E-3</v>
      </c>
      <c r="Z394">
        <f t="shared" si="61"/>
        <v>0</v>
      </c>
      <c r="AA394">
        <f t="shared" si="62"/>
        <v>1315.8799999999992</v>
      </c>
      <c r="AB394">
        <f t="shared" si="63"/>
        <v>0</v>
      </c>
    </row>
    <row r="395" spans="1:28" x14ac:dyDescent="0.25">
      <c r="A395" t="s">
        <v>41</v>
      </c>
      <c r="B395" t="s">
        <v>76</v>
      </c>
      <c r="C395" t="s">
        <v>82</v>
      </c>
      <c r="D395" t="s">
        <v>102</v>
      </c>
      <c r="E395">
        <v>2012</v>
      </c>
      <c r="F395">
        <v>2006</v>
      </c>
      <c r="G395" t="s">
        <v>108</v>
      </c>
      <c r="H395">
        <v>111778.61</v>
      </c>
      <c r="I395">
        <v>177219.24</v>
      </c>
      <c r="J395">
        <v>16998.490000000002</v>
      </c>
      <c r="K395">
        <v>107412.66</v>
      </c>
      <c r="L395">
        <v>9058.9500000000007</v>
      </c>
      <c r="M395">
        <v>6762.8</v>
      </c>
      <c r="N395">
        <f>IF(COUNTIFS($A:$A,$A395,$F:$F,$F395-1)=0,"",SUMIFS($I:$I,$A:$A,$A395,$F:$F,$F395-1))</f>
        <v>170931.49</v>
      </c>
      <c r="O395">
        <f>H395 - SUMIFS($H:$H,$A:$A,$A395,$F:$F,$F395-1)</f>
        <v>4352.7100000000064</v>
      </c>
      <c r="P395">
        <f>J395 - SUMIFS($J:$J,$A:$A,$A395,$F:$F,$F395-1)</f>
        <v>-1077.5799999999981</v>
      </c>
      <c r="Q395">
        <f t="shared" si="55"/>
        <v>2296.1500000000005</v>
      </c>
      <c r="R395">
        <f t="shared" si="56"/>
        <v>1.3433159682864758E-2</v>
      </c>
      <c r="S395">
        <f t="shared" si="57"/>
        <v>5.8502970985627051E-6</v>
      </c>
      <c r="T395">
        <f t="shared" si="58"/>
        <v>3.1768809831354099E-2</v>
      </c>
      <c r="U395">
        <f t="shared" si="59"/>
        <v>0.62839597314690232</v>
      </c>
      <c r="V395" t="str">
        <f t="shared" si="60"/>
        <v>Energy-2006</v>
      </c>
      <c r="W395">
        <f>Regression!B411</f>
        <v>0</v>
      </c>
      <c r="X395">
        <f>Regression!B412</f>
        <v>-6.9493180345547041E-3</v>
      </c>
      <c r="Y395">
        <f>Regression!B413</f>
        <v>-8.3516238881978615E-3</v>
      </c>
      <c r="Z395">
        <f t="shared" si="61"/>
        <v>-5.4688983836783797E-3</v>
      </c>
      <c r="AA395">
        <f t="shared" si="62"/>
        <v>2296.1554688983842</v>
      </c>
      <c r="AB395">
        <f t="shared" si="63"/>
        <v>0</v>
      </c>
    </row>
    <row r="396" spans="1:28" x14ac:dyDescent="0.25">
      <c r="A396" t="s">
        <v>41</v>
      </c>
      <c r="B396" t="s">
        <v>76</v>
      </c>
      <c r="C396" t="s">
        <v>82</v>
      </c>
      <c r="D396" t="s">
        <v>102</v>
      </c>
      <c r="E396">
        <v>2012</v>
      </c>
      <c r="F396">
        <v>2007</v>
      </c>
      <c r="G396" t="s">
        <v>108</v>
      </c>
      <c r="H396">
        <v>106190.17</v>
      </c>
      <c r="I396">
        <v>153480.56</v>
      </c>
      <c r="J396">
        <v>17631.509999999998</v>
      </c>
      <c r="K396">
        <v>86390.37</v>
      </c>
      <c r="L396">
        <v>8663.66</v>
      </c>
      <c r="M396">
        <v>6606.91</v>
      </c>
      <c r="N396">
        <f>IF(COUNTIFS($A:$A,$A396,$F:$F,$F396-1)=0,"",SUMIFS($I:$I,$A:$A,$A396,$F:$F,$F396-1))</f>
        <v>177219.24</v>
      </c>
      <c r="O396">
        <f>H396 - SUMIFS($H:$H,$A:$A,$A396,$F:$F,$F396-1)</f>
        <v>-5588.4400000000023</v>
      </c>
      <c r="P396">
        <f>J396 - SUMIFS($J:$J,$A:$A,$A396,$F:$F,$F396-1)</f>
        <v>633.0199999999968</v>
      </c>
      <c r="Q396">
        <f t="shared" si="55"/>
        <v>2056.75</v>
      </c>
      <c r="R396">
        <f t="shared" si="56"/>
        <v>1.1605681189017626E-2</v>
      </c>
      <c r="S396">
        <f t="shared" si="57"/>
        <v>5.6427281823350559E-6</v>
      </c>
      <c r="T396">
        <f t="shared" si="58"/>
        <v>-3.5106007677270255E-2</v>
      </c>
      <c r="U396">
        <f t="shared" si="59"/>
        <v>0.48747737548135295</v>
      </c>
      <c r="V396" t="str">
        <f t="shared" si="60"/>
        <v>Energy-2007</v>
      </c>
      <c r="W396">
        <f>Regression!B412</f>
        <v>-6.9493180345547041E-3</v>
      </c>
      <c r="X396">
        <f>Regression!B413</f>
        <v>-8.3516238881978615E-3</v>
      </c>
      <c r="Y396">
        <f>Regression!B414</f>
        <v>-8.069425255756579E-3</v>
      </c>
      <c r="Z396">
        <f t="shared" si="61"/>
        <v>-3.6405092860951364E-3</v>
      </c>
      <c r="AA396">
        <f t="shared" si="62"/>
        <v>2056.753640509286</v>
      </c>
      <c r="AB396">
        <f t="shared" si="63"/>
        <v>0</v>
      </c>
    </row>
    <row r="397" spans="1:28" x14ac:dyDescent="0.25">
      <c r="A397" t="s">
        <v>41</v>
      </c>
      <c r="B397" t="s">
        <v>76</v>
      </c>
      <c r="C397" t="s">
        <v>82</v>
      </c>
      <c r="D397" t="s">
        <v>102</v>
      </c>
      <c r="E397">
        <v>2012</v>
      </c>
      <c r="F397">
        <v>2008</v>
      </c>
      <c r="G397" t="s">
        <v>108</v>
      </c>
      <c r="H397">
        <v>110711.18</v>
      </c>
      <c r="I397">
        <v>176008.95999999999</v>
      </c>
      <c r="J397">
        <v>16211.88</v>
      </c>
      <c r="K397">
        <v>107572.77</v>
      </c>
      <c r="L397">
        <v>9814.4599999999991</v>
      </c>
      <c r="M397">
        <v>12753.98</v>
      </c>
      <c r="N397">
        <f>IF(COUNTIFS($A:$A,$A397,$F:$F,$F397-1)=0,"",SUMIFS($I:$I,$A:$A,$A397,$F:$F,$F397-1))</f>
        <v>153480.56</v>
      </c>
      <c r="O397">
        <f>H397 - SUMIFS($H:$H,$A:$A,$A397,$F:$F,$F397-1)</f>
        <v>4521.0099999999948</v>
      </c>
      <c r="P397">
        <f>J397 - SUMIFS($J:$J,$A:$A,$A397,$F:$F,$F397-1)</f>
        <v>-1419.6299999999992</v>
      </c>
      <c r="Q397">
        <f t="shared" si="55"/>
        <v>-2939.5200000000004</v>
      </c>
      <c r="R397">
        <f t="shared" si="56"/>
        <v>-1.9152392980583341E-2</v>
      </c>
      <c r="S397">
        <f t="shared" si="57"/>
        <v>6.515483133499122E-6</v>
      </c>
      <c r="T397">
        <f t="shared" si="58"/>
        <v>3.8706139722190183E-2</v>
      </c>
      <c r="U397">
        <f t="shared" si="59"/>
        <v>0.70088856855878034</v>
      </c>
      <c r="V397" t="str">
        <f t="shared" si="60"/>
        <v>Energy-2008</v>
      </c>
      <c r="W397">
        <f>Regression!B413</f>
        <v>-8.3516238881978615E-3</v>
      </c>
      <c r="X397">
        <f>Regression!B414</f>
        <v>-8.069425255756579E-3</v>
      </c>
      <c r="Y397">
        <f>Regression!B415</f>
        <v>-4.7107054604754624E-3</v>
      </c>
      <c r="Z397">
        <f t="shared" si="61"/>
        <v>-3.6140703233863425E-3</v>
      </c>
      <c r="AA397">
        <f t="shared" si="62"/>
        <v>-2939.5163859296772</v>
      </c>
      <c r="AB397">
        <f t="shared" si="63"/>
        <v>0</v>
      </c>
    </row>
    <row r="398" spans="1:28" x14ac:dyDescent="0.25">
      <c r="A398" t="s">
        <v>41</v>
      </c>
      <c r="B398" t="s">
        <v>76</v>
      </c>
      <c r="C398" t="s">
        <v>82</v>
      </c>
      <c r="D398" t="s">
        <v>102</v>
      </c>
      <c r="E398">
        <v>2012</v>
      </c>
      <c r="F398">
        <v>2009</v>
      </c>
      <c r="G398" t="s">
        <v>108</v>
      </c>
      <c r="H398">
        <v>117807.31</v>
      </c>
      <c r="I398">
        <v>175051.08</v>
      </c>
      <c r="J398">
        <v>18162.88</v>
      </c>
      <c r="K398">
        <v>102468.56</v>
      </c>
      <c r="L398">
        <v>10413.08</v>
      </c>
      <c r="M398">
        <v>15944.49</v>
      </c>
      <c r="N398">
        <f>IF(COUNTIFS($A:$A,$A398,$F:$F,$F398-1)=0,"",SUMIFS($I:$I,$A:$A,$A398,$F:$F,$F398-1))</f>
        <v>176008.95999999999</v>
      </c>
      <c r="O398">
        <f>H398 - SUMIFS($H:$H,$A:$A,$A398,$F:$F,$F398-1)</f>
        <v>7096.1300000000047</v>
      </c>
      <c r="P398">
        <f>J398 - SUMIFS($J:$J,$A:$A,$A398,$F:$F,$F398-1)</f>
        <v>1951.0000000000018</v>
      </c>
      <c r="Q398">
        <f t="shared" si="55"/>
        <v>-5531.41</v>
      </c>
      <c r="R398">
        <f t="shared" si="56"/>
        <v>-3.1426865995912934E-2</v>
      </c>
      <c r="S398">
        <f t="shared" si="57"/>
        <v>5.6815289403448552E-6</v>
      </c>
      <c r="T398">
        <f t="shared" si="58"/>
        <v>2.9232204996836542E-2</v>
      </c>
      <c r="U398">
        <f t="shared" si="59"/>
        <v>0.5821780891154632</v>
      </c>
      <c r="V398" t="str">
        <f t="shared" si="60"/>
        <v>Energy-2009</v>
      </c>
      <c r="W398">
        <f>Regression!B414</f>
        <v>-8.069425255756579E-3</v>
      </c>
      <c r="X398">
        <f>Regression!B415</f>
        <v>-4.7107054604754624E-3</v>
      </c>
      <c r="Y398">
        <f>Regression!B416</f>
        <v>-5.8277261228204024E-3</v>
      </c>
      <c r="Z398">
        <f t="shared" si="61"/>
        <v>-3.5305246124453073E-3</v>
      </c>
      <c r="AA398">
        <f t="shared" si="62"/>
        <v>-5531.406469475387</v>
      </c>
      <c r="AB398">
        <f t="shared" si="63"/>
        <v>0</v>
      </c>
    </row>
    <row r="399" spans="1:28" x14ac:dyDescent="0.25">
      <c r="A399" t="s">
        <v>41</v>
      </c>
      <c r="B399" t="s">
        <v>76</v>
      </c>
      <c r="C399" t="s">
        <v>82</v>
      </c>
      <c r="D399" t="s">
        <v>102</v>
      </c>
      <c r="E399">
        <v>2012</v>
      </c>
      <c r="F399">
        <v>2010</v>
      </c>
      <c r="G399" t="s">
        <v>108</v>
      </c>
      <c r="H399">
        <v>112402.39</v>
      </c>
      <c r="I399">
        <v>177647.2</v>
      </c>
      <c r="J399">
        <v>17592.599999999999</v>
      </c>
      <c r="K399">
        <v>100735.88</v>
      </c>
      <c r="L399">
        <v>7854.59</v>
      </c>
      <c r="M399">
        <v>9076.81</v>
      </c>
      <c r="N399">
        <f>IF(COUNTIFS($A:$A,$A399,$F:$F,$F399-1)=0,"",SUMIFS($I:$I,$A:$A,$A399,$F:$F,$F399-1))</f>
        <v>175051.08</v>
      </c>
      <c r="O399">
        <f>H399 - SUMIFS($H:$H,$A:$A,$A399,$F:$F,$F399-1)</f>
        <v>-5404.9199999999983</v>
      </c>
      <c r="P399">
        <f>J399 - SUMIFS($J:$J,$A:$A,$A399,$F:$F,$F399-1)</f>
        <v>-570.28000000000247</v>
      </c>
      <c r="Q399">
        <f t="shared" si="55"/>
        <v>-1222.2199999999993</v>
      </c>
      <c r="R399">
        <f t="shared" si="56"/>
        <v>-6.9820763173811867E-3</v>
      </c>
      <c r="S399">
        <f t="shared" si="57"/>
        <v>5.7126182826178514E-6</v>
      </c>
      <c r="T399">
        <f t="shared" si="58"/>
        <v>-2.7618452853875545E-2</v>
      </c>
      <c r="U399">
        <f t="shared" si="59"/>
        <v>0.57546562980359794</v>
      </c>
      <c r="V399" t="str">
        <f t="shared" si="60"/>
        <v>Energy-2010</v>
      </c>
      <c r="W399">
        <f>Regression!B415</f>
        <v>-4.7107054604754624E-3</v>
      </c>
      <c r="X399">
        <f>Regression!B416</f>
        <v>-5.8277261228204024E-3</v>
      </c>
      <c r="Y399">
        <f>Regression!B417</f>
        <v>-1.13657430422794E-2</v>
      </c>
      <c r="Z399">
        <f t="shared" si="61"/>
        <v>-6.3796686093048997E-3</v>
      </c>
      <c r="AA399">
        <f t="shared" si="62"/>
        <v>-1222.2136203313901</v>
      </c>
      <c r="AB399">
        <f t="shared" si="63"/>
        <v>0</v>
      </c>
    </row>
    <row r="400" spans="1:28" x14ac:dyDescent="0.25">
      <c r="A400" t="s">
        <v>41</v>
      </c>
      <c r="B400" t="s">
        <v>76</v>
      </c>
      <c r="C400" t="s">
        <v>82</v>
      </c>
      <c r="D400" t="s">
        <v>102</v>
      </c>
      <c r="E400">
        <v>2012</v>
      </c>
      <c r="F400">
        <v>2011</v>
      </c>
      <c r="G400" t="s">
        <v>108</v>
      </c>
      <c r="H400">
        <v>113769.64</v>
      </c>
      <c r="I400">
        <v>189846.84</v>
      </c>
      <c r="J400">
        <v>16392.259999999998</v>
      </c>
      <c r="K400">
        <v>116820.44</v>
      </c>
      <c r="L400">
        <v>8409.94</v>
      </c>
      <c r="M400">
        <v>7564.75</v>
      </c>
      <c r="N400">
        <f>IF(COUNTIFS($A:$A,$A400,$F:$F,$F400-1)=0,"",SUMIFS($I:$I,$A:$A,$A400,$F:$F,$F400-1))</f>
        <v>177647.2</v>
      </c>
      <c r="O400">
        <f>H400 - SUMIFS($H:$H,$A:$A,$A400,$F:$F,$F400-1)</f>
        <v>1367.25</v>
      </c>
      <c r="P400">
        <f>J400 - SUMIFS($J:$J,$A:$A,$A400,$F:$F,$F400-1)</f>
        <v>-1200.3400000000001</v>
      </c>
      <c r="Q400">
        <f t="shared" si="55"/>
        <v>845.19000000000051</v>
      </c>
      <c r="R400">
        <f t="shared" si="56"/>
        <v>4.7576882720358126E-3</v>
      </c>
      <c r="S400">
        <f t="shared" si="57"/>
        <v>5.6291345993632321E-6</v>
      </c>
      <c r="T400">
        <f t="shared" si="58"/>
        <v>1.4453309705979042E-2</v>
      </c>
      <c r="U400">
        <f t="shared" si="59"/>
        <v>0.65759798071683651</v>
      </c>
      <c r="V400" t="str">
        <f t="shared" si="60"/>
        <v>Energy-2011</v>
      </c>
      <c r="W400">
        <f>Regression!B416</f>
        <v>-5.8277261228204024E-3</v>
      </c>
      <c r="X400">
        <f>Regression!B417</f>
        <v>-1.13657430422794E-2</v>
      </c>
      <c r="Y400">
        <f>Regression!B418</f>
        <v>0</v>
      </c>
      <c r="Z400">
        <f t="shared" si="61"/>
        <v>-1.6430540928339421E-4</v>
      </c>
      <c r="AA400">
        <f t="shared" si="62"/>
        <v>845.19016430540978</v>
      </c>
      <c r="AB400">
        <f t="shared" si="63"/>
        <v>0</v>
      </c>
    </row>
    <row r="401" spans="1:28" x14ac:dyDescent="0.25">
      <c r="A401" t="s">
        <v>41</v>
      </c>
      <c r="B401" t="s">
        <v>76</v>
      </c>
      <c r="C401" t="s">
        <v>82</v>
      </c>
      <c r="D401" t="s">
        <v>102</v>
      </c>
      <c r="E401">
        <v>2012</v>
      </c>
      <c r="F401">
        <v>2013</v>
      </c>
      <c r="G401" t="s">
        <v>109</v>
      </c>
      <c r="H401">
        <v>113146.6</v>
      </c>
      <c r="I401">
        <v>191582.78</v>
      </c>
      <c r="J401">
        <v>16540.73</v>
      </c>
      <c r="K401">
        <v>108853.6</v>
      </c>
      <c r="L401">
        <v>9089.85</v>
      </c>
      <c r="M401">
        <v>6064.83</v>
      </c>
      <c r="N401" t="str">
        <f>IF(COUNTIFS($A:$A,$A401,$F:$F,$F401-1)=0,"",SUMIFS($I:$I,$A:$A,$A401,$F:$F,$F401-1))</f>
        <v/>
      </c>
      <c r="O401">
        <f>H401 - SUMIFS($H:$H,$A:$A,$A401,$F:$F,$F401-1)</f>
        <v>113146.6</v>
      </c>
      <c r="P401">
        <f>J401 - SUMIFS($J:$J,$A:$A,$A401,$F:$F,$F401-1)</f>
        <v>16540.73</v>
      </c>
      <c r="Q401">
        <f t="shared" si="55"/>
        <v>3025.0200000000004</v>
      </c>
      <c r="R401">
        <f t="shared" si="56"/>
        <v>0</v>
      </c>
      <c r="S401">
        <f t="shared" si="57"/>
        <v>0</v>
      </c>
      <c r="T401">
        <f t="shared" si="58"/>
        <v>0</v>
      </c>
      <c r="U401">
        <f t="shared" si="59"/>
        <v>0</v>
      </c>
      <c r="V401" t="str">
        <f t="shared" si="60"/>
        <v>Energy-2013</v>
      </c>
      <c r="W401">
        <f>Regression!B417</f>
        <v>-1.13657430422794E-2</v>
      </c>
      <c r="X401">
        <f>Regression!B418</f>
        <v>0</v>
      </c>
      <c r="Y401">
        <f>Regression!B419</f>
        <v>-1.0580265364785971E-2</v>
      </c>
      <c r="Z401">
        <f t="shared" si="61"/>
        <v>0</v>
      </c>
      <c r="AA401">
        <f t="shared" si="62"/>
        <v>3025.0200000000004</v>
      </c>
      <c r="AB401">
        <f t="shared" si="63"/>
        <v>1</v>
      </c>
    </row>
    <row r="402" spans="1:28" x14ac:dyDescent="0.25">
      <c r="A402" t="s">
        <v>41</v>
      </c>
      <c r="B402" t="s">
        <v>76</v>
      </c>
      <c r="C402" t="s">
        <v>82</v>
      </c>
      <c r="D402" t="s">
        <v>102</v>
      </c>
      <c r="E402">
        <v>2012</v>
      </c>
      <c r="F402">
        <v>2014</v>
      </c>
      <c r="G402" t="s">
        <v>109</v>
      </c>
      <c r="H402">
        <v>113466.92</v>
      </c>
      <c r="I402">
        <v>179984.45</v>
      </c>
      <c r="J402">
        <v>18254.89</v>
      </c>
      <c r="K402">
        <v>109171.41</v>
      </c>
      <c r="L402">
        <v>10749.32</v>
      </c>
      <c r="M402">
        <v>17857.53</v>
      </c>
      <c r="N402">
        <f>IF(COUNTIFS($A:$A,$A402,$F:$F,$F402-1)=0,"",SUMIFS($I:$I,$A:$A,$A402,$F:$F,$F402-1))</f>
        <v>191582.78</v>
      </c>
      <c r="O402">
        <f>H402 - SUMIFS($H:$H,$A:$A,$A402,$F:$F,$F402-1)</f>
        <v>320.31999999999243</v>
      </c>
      <c r="P402">
        <f>J402 - SUMIFS($J:$J,$A:$A,$A402,$F:$F,$F402-1)</f>
        <v>1714.1599999999999</v>
      </c>
      <c r="Q402">
        <f t="shared" si="55"/>
        <v>-7108.2099999999991</v>
      </c>
      <c r="R402">
        <f t="shared" si="56"/>
        <v>-3.7102551701149754E-2</v>
      </c>
      <c r="S402">
        <f t="shared" si="57"/>
        <v>5.2196757975847309E-6</v>
      </c>
      <c r="T402">
        <f t="shared" si="58"/>
        <v>-7.2753929137055395E-3</v>
      </c>
      <c r="U402">
        <f t="shared" si="59"/>
        <v>0.56983936656519962</v>
      </c>
      <c r="V402" t="str">
        <f t="shared" si="60"/>
        <v>Energy-2014</v>
      </c>
      <c r="W402">
        <f>Regression!B418</f>
        <v>0</v>
      </c>
      <c r="X402">
        <f>Regression!B419</f>
        <v>-1.0580265364785971E-2</v>
      </c>
      <c r="Y402">
        <f>Regression!B420</f>
        <v>-6.9164968606642129E-3</v>
      </c>
      <c r="Z402">
        <f t="shared" si="61"/>
        <v>-3.8643166022709992E-3</v>
      </c>
      <c r="AA402">
        <f t="shared" si="62"/>
        <v>-7108.2061356833965</v>
      </c>
      <c r="AB402">
        <f t="shared" si="63"/>
        <v>1</v>
      </c>
    </row>
    <row r="403" spans="1:28" x14ac:dyDescent="0.25">
      <c r="A403" t="s">
        <v>41</v>
      </c>
      <c r="B403" t="s">
        <v>76</v>
      </c>
      <c r="C403" t="s">
        <v>82</v>
      </c>
      <c r="D403" t="s">
        <v>102</v>
      </c>
      <c r="E403">
        <v>2012</v>
      </c>
      <c r="F403">
        <v>2015</v>
      </c>
      <c r="G403" t="s">
        <v>109</v>
      </c>
      <c r="H403">
        <v>112636.62</v>
      </c>
      <c r="I403">
        <v>185150.29</v>
      </c>
      <c r="J403">
        <v>19200.18</v>
      </c>
      <c r="K403">
        <v>98836.46</v>
      </c>
      <c r="L403">
        <v>8744.67</v>
      </c>
      <c r="M403">
        <v>9567.74</v>
      </c>
      <c r="N403">
        <f>IF(COUNTIFS($A:$A,$A403,$F:$F,$F403-1)=0,"",SUMIFS($I:$I,$A:$A,$A403,$F:$F,$F403-1))</f>
        <v>179984.45</v>
      </c>
      <c r="O403">
        <f>H403 - SUMIFS($H:$H,$A:$A,$A403,$F:$F,$F403-1)</f>
        <v>-830.30000000000291</v>
      </c>
      <c r="P403">
        <f>J403 - SUMIFS($J:$J,$A:$A,$A403,$F:$F,$F403-1)</f>
        <v>945.29000000000087</v>
      </c>
      <c r="Q403">
        <f t="shared" si="55"/>
        <v>-823.06999999999971</v>
      </c>
      <c r="R403">
        <f t="shared" si="56"/>
        <v>-4.5730061680328473E-3</v>
      </c>
      <c r="S403">
        <f t="shared" si="57"/>
        <v>5.5560355352920761E-6</v>
      </c>
      <c r="T403">
        <f t="shared" si="58"/>
        <v>-9.8652411361092786E-3</v>
      </c>
      <c r="U403">
        <f t="shared" si="59"/>
        <v>0.5491388839424739</v>
      </c>
      <c r="V403" t="str">
        <f t="shared" si="60"/>
        <v>Energy-2015</v>
      </c>
      <c r="W403">
        <f>Regression!B419</f>
        <v>-1.0580265364785971E-2</v>
      </c>
      <c r="X403">
        <f>Regression!B420</f>
        <v>-6.9164968606642129E-3</v>
      </c>
      <c r="Y403">
        <f>Regression!B421</f>
        <v>-1.1874936746365481E-2</v>
      </c>
      <c r="Z403">
        <f t="shared" si="61"/>
        <v>-6.4528153867693568E-3</v>
      </c>
      <c r="AA403">
        <f t="shared" si="62"/>
        <v>-823.06354718461296</v>
      </c>
      <c r="AB403">
        <f t="shared" si="63"/>
        <v>1</v>
      </c>
    </row>
    <row r="404" spans="1:28" x14ac:dyDescent="0.25">
      <c r="A404" t="s">
        <v>41</v>
      </c>
      <c r="B404" t="s">
        <v>76</v>
      </c>
      <c r="C404" t="s">
        <v>82</v>
      </c>
      <c r="D404" t="s">
        <v>102</v>
      </c>
      <c r="E404">
        <v>2012</v>
      </c>
      <c r="F404">
        <v>2016</v>
      </c>
      <c r="G404" t="s">
        <v>109</v>
      </c>
      <c r="H404">
        <v>116101.82</v>
      </c>
      <c r="I404">
        <v>184756.04</v>
      </c>
      <c r="J404">
        <v>19809.5</v>
      </c>
      <c r="K404">
        <v>108059.22</v>
      </c>
      <c r="L404">
        <v>10578.94</v>
      </c>
      <c r="M404">
        <v>17904.02</v>
      </c>
      <c r="N404">
        <f>IF(COUNTIFS($A:$A,$A404,$F:$F,$F404-1)=0,"",SUMIFS($I:$I,$A:$A,$A404,$F:$F,$F404-1))</f>
        <v>185150.29</v>
      </c>
      <c r="O404">
        <f>H404 - SUMIFS($H:$H,$A:$A,$A404,$F:$F,$F404-1)</f>
        <v>3465.2000000000116</v>
      </c>
      <c r="P404">
        <f>J404 - SUMIFS($J:$J,$A:$A,$A404,$F:$F,$F404-1)</f>
        <v>609.31999999999971</v>
      </c>
      <c r="Q404">
        <f t="shared" si="55"/>
        <v>-7325.08</v>
      </c>
      <c r="R404">
        <f t="shared" si="56"/>
        <v>-3.9562886993047643E-2</v>
      </c>
      <c r="S404">
        <f t="shared" si="57"/>
        <v>5.4010177353759472E-6</v>
      </c>
      <c r="T404">
        <f t="shared" si="58"/>
        <v>1.5424658530105526E-2</v>
      </c>
      <c r="U404">
        <f t="shared" si="59"/>
        <v>0.58362976369089126</v>
      </c>
      <c r="V404" t="str">
        <f t="shared" si="60"/>
        <v>Energy-2016</v>
      </c>
      <c r="W404">
        <f>Regression!B420</f>
        <v>-6.9164968606642129E-3</v>
      </c>
      <c r="X404">
        <f>Regression!B421</f>
        <v>-1.1874936746365481E-2</v>
      </c>
      <c r="Y404">
        <f>Regression!B422</f>
        <v>-9.8150649265075756E-3</v>
      </c>
      <c r="Z404">
        <f t="shared" si="61"/>
        <v>-5.9115682241698726E-3</v>
      </c>
      <c r="AA404">
        <f t="shared" si="62"/>
        <v>-7325.0740884317756</v>
      </c>
      <c r="AB404">
        <f t="shared" si="63"/>
        <v>1</v>
      </c>
    </row>
    <row r="405" spans="1:28" x14ac:dyDescent="0.25">
      <c r="A405" t="s">
        <v>41</v>
      </c>
      <c r="B405" t="s">
        <v>76</v>
      </c>
      <c r="C405" t="s">
        <v>82</v>
      </c>
      <c r="D405" t="s">
        <v>102</v>
      </c>
      <c r="E405">
        <v>2012</v>
      </c>
      <c r="F405">
        <v>2017</v>
      </c>
      <c r="G405" t="s">
        <v>109</v>
      </c>
      <c r="H405">
        <v>110550.91</v>
      </c>
      <c r="I405">
        <v>193080.46</v>
      </c>
      <c r="J405">
        <v>15366.69</v>
      </c>
      <c r="K405">
        <v>109640.63</v>
      </c>
      <c r="L405">
        <v>7682.33</v>
      </c>
      <c r="M405">
        <v>5175.71</v>
      </c>
      <c r="N405">
        <f>IF(COUNTIFS($A:$A,$A405,$F:$F,$F405-1)=0,"",SUMIFS($I:$I,$A:$A,$A405,$F:$F,$F405-1))</f>
        <v>184756.04</v>
      </c>
      <c r="O405">
        <f>H405 - SUMIFS($H:$H,$A:$A,$A405,$F:$F,$F405-1)</f>
        <v>-5550.9100000000035</v>
      </c>
      <c r="P405">
        <f>J405 - SUMIFS($J:$J,$A:$A,$A405,$F:$F,$F405-1)</f>
        <v>-4442.8099999999995</v>
      </c>
      <c r="Q405">
        <f t="shared" si="55"/>
        <v>2506.62</v>
      </c>
      <c r="R405">
        <f t="shared" si="56"/>
        <v>1.3567188385289053E-2</v>
      </c>
      <c r="S405">
        <f t="shared" si="57"/>
        <v>5.4125429404094174E-6</v>
      </c>
      <c r="T405">
        <f t="shared" si="58"/>
        <v>-5.997638832267697E-3</v>
      </c>
      <c r="U405">
        <f t="shared" si="59"/>
        <v>0.59343461788854102</v>
      </c>
      <c r="V405" t="str">
        <f t="shared" si="60"/>
        <v>Energy-2017</v>
      </c>
      <c r="W405">
        <f>Regression!B421</f>
        <v>-1.1874936746365481E-2</v>
      </c>
      <c r="X405">
        <f>Regression!B422</f>
        <v>-9.8150649265075756E-3</v>
      </c>
      <c r="Y405">
        <f>Regression!B423</f>
        <v>-8.4171436357626094E-3</v>
      </c>
      <c r="Z405">
        <f t="shared" si="61"/>
        <v>-4.9362214762623527E-3</v>
      </c>
      <c r="AA405">
        <f t="shared" si="62"/>
        <v>2506.6249362214762</v>
      </c>
      <c r="AB405">
        <f t="shared" si="63"/>
        <v>1</v>
      </c>
    </row>
    <row r="406" spans="1:28" x14ac:dyDescent="0.25">
      <c r="A406" t="s">
        <v>41</v>
      </c>
      <c r="B406" t="s">
        <v>76</v>
      </c>
      <c r="C406" t="s">
        <v>82</v>
      </c>
      <c r="D406" t="s">
        <v>102</v>
      </c>
      <c r="E406">
        <v>2012</v>
      </c>
      <c r="F406">
        <v>2018</v>
      </c>
      <c r="G406" t="s">
        <v>109</v>
      </c>
      <c r="H406">
        <v>112220.4</v>
      </c>
      <c r="I406">
        <v>188858.1</v>
      </c>
      <c r="J406">
        <v>15884.21</v>
      </c>
      <c r="K406">
        <v>117079.38</v>
      </c>
      <c r="L406">
        <v>7400.42</v>
      </c>
      <c r="M406">
        <v>9016.66</v>
      </c>
      <c r="N406">
        <f>IF(COUNTIFS($A:$A,$A406,$F:$F,$F406-1)=0,"",SUMIFS($I:$I,$A:$A,$A406,$F:$F,$F406-1))</f>
        <v>193080.46</v>
      </c>
      <c r="O406">
        <f>H406 - SUMIFS($H:$H,$A:$A,$A406,$F:$F,$F406-1)</f>
        <v>1669.4899999999907</v>
      </c>
      <c r="P406">
        <f>J406 - SUMIFS($J:$J,$A:$A,$A406,$F:$F,$F406-1)</f>
        <v>517.51999999999862</v>
      </c>
      <c r="Q406">
        <f t="shared" si="55"/>
        <v>-1616.2399999999998</v>
      </c>
      <c r="R406">
        <f t="shared" si="56"/>
        <v>-8.3708108008443728E-3</v>
      </c>
      <c r="S406">
        <f t="shared" si="57"/>
        <v>5.179187992404825E-6</v>
      </c>
      <c r="T406">
        <f t="shared" si="58"/>
        <v>5.9662691916105449E-3</v>
      </c>
      <c r="U406">
        <f t="shared" si="59"/>
        <v>0.60637611905420163</v>
      </c>
      <c r="V406" t="str">
        <f t="shared" si="60"/>
        <v>Energy-2018</v>
      </c>
      <c r="W406">
        <f>Regression!B422</f>
        <v>-9.8150649265075756E-3</v>
      </c>
      <c r="X406">
        <f>Regression!B423</f>
        <v>-8.4171436357626094E-3</v>
      </c>
      <c r="Y406">
        <f>Regression!B424</f>
        <v>-1.0609515317104332E-2</v>
      </c>
      <c r="Z406">
        <f t="shared" si="61"/>
        <v>-6.483626501853656E-3</v>
      </c>
      <c r="AA406">
        <f t="shared" si="62"/>
        <v>-1616.2335163734979</v>
      </c>
      <c r="AB406">
        <f t="shared" si="63"/>
        <v>1</v>
      </c>
    </row>
    <row r="407" spans="1:28" x14ac:dyDescent="0.25">
      <c r="A407" t="s">
        <v>41</v>
      </c>
      <c r="B407" t="s">
        <v>76</v>
      </c>
      <c r="C407" t="s">
        <v>82</v>
      </c>
      <c r="D407" t="s">
        <v>102</v>
      </c>
      <c r="E407">
        <v>2012</v>
      </c>
      <c r="F407">
        <v>2019</v>
      </c>
      <c r="G407" t="s">
        <v>109</v>
      </c>
      <c r="H407">
        <v>116014.91</v>
      </c>
      <c r="I407">
        <v>180178.84</v>
      </c>
      <c r="J407">
        <v>20303.86</v>
      </c>
      <c r="K407">
        <v>104548.66</v>
      </c>
      <c r="L407">
        <v>10216.32</v>
      </c>
      <c r="M407">
        <v>5933.27</v>
      </c>
      <c r="N407">
        <f>IF(COUNTIFS($A:$A,$A407,$F:$F,$F407-1)=0,"",SUMIFS($I:$I,$A:$A,$A407,$F:$F,$F407-1))</f>
        <v>188858.1</v>
      </c>
      <c r="O407">
        <f>H407 - SUMIFS($H:$H,$A:$A,$A407,$F:$F,$F407-1)</f>
        <v>3794.5100000000093</v>
      </c>
      <c r="P407">
        <f>J407 - SUMIFS($J:$J,$A:$A,$A407,$F:$F,$F407-1)</f>
        <v>4419.6500000000015</v>
      </c>
      <c r="Q407">
        <f t="shared" si="55"/>
        <v>4283.0499999999993</v>
      </c>
      <c r="R407">
        <f t="shared" si="56"/>
        <v>2.2678667210990679E-2</v>
      </c>
      <c r="S407">
        <f t="shared" si="57"/>
        <v>5.2949807289176371E-6</v>
      </c>
      <c r="T407">
        <f t="shared" si="58"/>
        <v>-3.3101042528755299E-3</v>
      </c>
      <c r="U407">
        <f t="shared" si="59"/>
        <v>0.55358313993416219</v>
      </c>
      <c r="V407" t="str">
        <f t="shared" si="60"/>
        <v>Energy-2019</v>
      </c>
      <c r="W407">
        <f>Regression!B423</f>
        <v>-8.4171436357626094E-3</v>
      </c>
      <c r="X407">
        <f>Regression!B424</f>
        <v>-1.0609515317104332E-2</v>
      </c>
      <c r="Y407">
        <f>Regression!B425</f>
        <v>0</v>
      </c>
      <c r="Z407">
        <f t="shared" si="61"/>
        <v>3.5074033158751227E-5</v>
      </c>
      <c r="AA407">
        <f t="shared" si="62"/>
        <v>4283.0499649259664</v>
      </c>
      <c r="AB407">
        <f t="shared" si="63"/>
        <v>1</v>
      </c>
    </row>
    <row r="408" spans="1:28" x14ac:dyDescent="0.25">
      <c r="A408" t="s">
        <v>42</v>
      </c>
      <c r="B408" t="s">
        <v>74</v>
      </c>
      <c r="C408" t="s">
        <v>82</v>
      </c>
      <c r="D408" t="s">
        <v>103</v>
      </c>
      <c r="E408">
        <v>2016</v>
      </c>
      <c r="F408">
        <v>2009</v>
      </c>
      <c r="G408" t="s">
        <v>108</v>
      </c>
      <c r="H408">
        <v>119401.61</v>
      </c>
      <c r="I408">
        <v>209028.6</v>
      </c>
      <c r="J408">
        <v>21637.43</v>
      </c>
      <c r="K408">
        <v>122829.53</v>
      </c>
      <c r="L408">
        <v>11360.68</v>
      </c>
      <c r="M408">
        <v>14556.42</v>
      </c>
      <c r="N408" t="str">
        <f>IF(COUNTIFS($A:$A,$A408,$F:$F,$F408-1)=0,"",SUMIFS($I:$I,$A:$A,$A408,$F:$F,$F408-1))</f>
        <v/>
      </c>
      <c r="O408">
        <f>H408 - SUMIFS($H:$H,$A:$A,$A408,$F:$F,$F408-1)</f>
        <v>119401.61</v>
      </c>
      <c r="P408">
        <f>J408 - SUMIFS($J:$J,$A:$A,$A408,$F:$F,$F408-1)</f>
        <v>21637.43</v>
      </c>
      <c r="Q408">
        <f t="shared" si="55"/>
        <v>-3195.74</v>
      </c>
      <c r="R408">
        <f t="shared" si="56"/>
        <v>0</v>
      </c>
      <c r="S408">
        <f t="shared" si="57"/>
        <v>0</v>
      </c>
      <c r="T408">
        <f t="shared" si="58"/>
        <v>0</v>
      </c>
      <c r="U408">
        <f t="shared" si="59"/>
        <v>0</v>
      </c>
      <c r="V408" t="str">
        <f t="shared" si="60"/>
        <v>Energy &amp; Petrochem-2009</v>
      </c>
      <c r="W408">
        <f>Regression!B424</f>
        <v>-1.0609515317104332E-2</v>
      </c>
      <c r="X408">
        <f>Regression!B425</f>
        <v>0</v>
      </c>
      <c r="Y408">
        <f>Regression!B426</f>
        <v>-8.7641698612946628E-3</v>
      </c>
      <c r="Z408">
        <f t="shared" si="61"/>
        <v>0</v>
      </c>
      <c r="AA408">
        <f t="shared" si="62"/>
        <v>-3195.74</v>
      </c>
      <c r="AB408">
        <f t="shared" si="63"/>
        <v>0</v>
      </c>
    </row>
    <row r="409" spans="1:28" x14ac:dyDescent="0.25">
      <c r="A409" t="s">
        <v>42</v>
      </c>
      <c r="B409" t="s">
        <v>74</v>
      </c>
      <c r="C409" t="s">
        <v>82</v>
      </c>
      <c r="D409" t="s">
        <v>103</v>
      </c>
      <c r="E409">
        <v>2016</v>
      </c>
      <c r="F409">
        <v>2010</v>
      </c>
      <c r="G409" t="s">
        <v>108</v>
      </c>
      <c r="H409">
        <v>127306.33</v>
      </c>
      <c r="I409">
        <v>213820.15</v>
      </c>
      <c r="J409">
        <v>16967.66</v>
      </c>
      <c r="K409">
        <v>140457.93</v>
      </c>
      <c r="L409">
        <v>10026.450000000001</v>
      </c>
      <c r="M409">
        <v>13891.42</v>
      </c>
      <c r="N409">
        <f>IF(COUNTIFS($A:$A,$A409,$F:$F,$F409-1)=0,"",SUMIFS($I:$I,$A:$A,$A409,$F:$F,$F409-1))</f>
        <v>209028.6</v>
      </c>
      <c r="O409">
        <f>H409 - SUMIFS($H:$H,$A:$A,$A409,$F:$F,$F409-1)</f>
        <v>7904.7200000000012</v>
      </c>
      <c r="P409">
        <f>J409 - SUMIFS($J:$J,$A:$A,$A409,$F:$F,$F409-1)</f>
        <v>-4669.7700000000004</v>
      </c>
      <c r="Q409">
        <f t="shared" si="55"/>
        <v>-3864.9699999999993</v>
      </c>
      <c r="R409">
        <f t="shared" si="56"/>
        <v>-1.8490149194894858E-2</v>
      </c>
      <c r="S409">
        <f t="shared" si="57"/>
        <v>4.7840343378848638E-6</v>
      </c>
      <c r="T409">
        <f t="shared" si="58"/>
        <v>6.0156791941389842E-2</v>
      </c>
      <c r="U409">
        <f t="shared" si="59"/>
        <v>0.67195556014822844</v>
      </c>
      <c r="V409" t="str">
        <f t="shared" si="60"/>
        <v>Energy &amp; Petrochem-2010</v>
      </c>
      <c r="W409">
        <f>Regression!B425</f>
        <v>0</v>
      </c>
      <c r="X409">
        <f>Regression!B426</f>
        <v>-8.7641698612946628E-3</v>
      </c>
      <c r="Y409">
        <f>Regression!B427</f>
        <v>-8.4158562703517421E-3</v>
      </c>
      <c r="Z409">
        <f t="shared" si="61"/>
        <v>-6.1823057571560877E-3</v>
      </c>
      <c r="AA409">
        <f t="shared" si="62"/>
        <v>-3864.9638176942422</v>
      </c>
      <c r="AB409">
        <f t="shared" si="63"/>
        <v>0</v>
      </c>
    </row>
    <row r="410" spans="1:28" x14ac:dyDescent="0.25">
      <c r="A410" t="s">
        <v>42</v>
      </c>
      <c r="B410" t="s">
        <v>74</v>
      </c>
      <c r="C410" t="s">
        <v>82</v>
      </c>
      <c r="D410" t="s">
        <v>103</v>
      </c>
      <c r="E410">
        <v>2016</v>
      </c>
      <c r="F410">
        <v>2011</v>
      </c>
      <c r="G410" t="s">
        <v>108</v>
      </c>
      <c r="H410">
        <v>130838.71</v>
      </c>
      <c r="I410">
        <v>221294.54</v>
      </c>
      <c r="J410">
        <v>19728.63</v>
      </c>
      <c r="K410">
        <v>105372.78</v>
      </c>
      <c r="L410">
        <v>13008.94</v>
      </c>
      <c r="M410">
        <v>19920.86</v>
      </c>
      <c r="N410">
        <f>IF(COUNTIFS($A:$A,$A410,$F:$F,$F410-1)=0,"",SUMIFS($I:$I,$A:$A,$A410,$F:$F,$F410-1))</f>
        <v>213820.15</v>
      </c>
      <c r="O410">
        <f>H410 - SUMIFS($H:$H,$A:$A,$A410,$F:$F,$F410-1)</f>
        <v>3532.3800000000047</v>
      </c>
      <c r="P410">
        <f>J410 - SUMIFS($J:$J,$A:$A,$A410,$F:$F,$F410-1)</f>
        <v>2760.9700000000012</v>
      </c>
      <c r="Q410">
        <f t="shared" si="55"/>
        <v>-6911.92</v>
      </c>
      <c r="R410">
        <f t="shared" si="56"/>
        <v>-3.2325858905252851E-2</v>
      </c>
      <c r="S410">
        <f t="shared" si="57"/>
        <v>4.6768276984185073E-6</v>
      </c>
      <c r="T410">
        <f t="shared" si="58"/>
        <v>3.6077516548370372E-3</v>
      </c>
      <c r="U410">
        <f t="shared" si="59"/>
        <v>0.49281033616335973</v>
      </c>
      <c r="V410" t="str">
        <f t="shared" si="60"/>
        <v>Energy &amp; Petrochem-2011</v>
      </c>
      <c r="W410">
        <f>Regression!B426</f>
        <v>-8.7641698612946628E-3</v>
      </c>
      <c r="X410">
        <f>Regression!B427</f>
        <v>-8.4158562703517421E-3</v>
      </c>
      <c r="Y410">
        <f>Regression!B428</f>
        <v>-9.5026345681332829E-3</v>
      </c>
      <c r="Z410">
        <f t="shared" si="61"/>
        <v>-4.7133998438579185E-3</v>
      </c>
      <c r="AA410">
        <f t="shared" si="62"/>
        <v>-6911.9152866001559</v>
      </c>
      <c r="AB410">
        <f t="shared" si="63"/>
        <v>0</v>
      </c>
    </row>
    <row r="411" spans="1:28" x14ac:dyDescent="0.25">
      <c r="A411" t="s">
        <v>42</v>
      </c>
      <c r="B411" t="s">
        <v>74</v>
      </c>
      <c r="C411" t="s">
        <v>82</v>
      </c>
      <c r="D411" t="s">
        <v>103</v>
      </c>
      <c r="E411">
        <v>2016</v>
      </c>
      <c r="F411">
        <v>2012</v>
      </c>
      <c r="G411" t="s">
        <v>108</v>
      </c>
      <c r="H411">
        <v>134886.85</v>
      </c>
      <c r="I411">
        <v>223103.43</v>
      </c>
      <c r="J411">
        <v>23884.400000000001</v>
      </c>
      <c r="K411">
        <v>151062.44</v>
      </c>
      <c r="L411">
        <v>11740.97</v>
      </c>
      <c r="M411">
        <v>12069.4</v>
      </c>
      <c r="N411">
        <f>IF(COUNTIFS($A:$A,$A411,$F:$F,$F411-1)=0,"",SUMIFS($I:$I,$A:$A,$A411,$F:$F,$F411-1))</f>
        <v>221294.54</v>
      </c>
      <c r="O411">
        <f>H411 - SUMIFS($H:$H,$A:$A,$A411,$F:$F,$F411-1)</f>
        <v>4048.1399999999994</v>
      </c>
      <c r="P411">
        <f>J411 - SUMIFS($J:$J,$A:$A,$A411,$F:$F,$F411-1)</f>
        <v>4155.7700000000004</v>
      </c>
      <c r="Q411">
        <f t="shared" si="55"/>
        <v>-328.43000000000029</v>
      </c>
      <c r="R411">
        <f t="shared" si="56"/>
        <v>-1.4841306071085184E-3</v>
      </c>
      <c r="S411">
        <f t="shared" si="57"/>
        <v>4.5188643154051607E-6</v>
      </c>
      <c r="T411">
        <f t="shared" si="58"/>
        <v>-4.8636536626706203E-4</v>
      </c>
      <c r="U411">
        <f t="shared" si="59"/>
        <v>0.68263066951403317</v>
      </c>
      <c r="V411" t="str">
        <f t="shared" si="60"/>
        <v>Energy &amp; Petrochem-2012</v>
      </c>
      <c r="W411">
        <f>Regression!B427</f>
        <v>-8.4158562703517421E-3</v>
      </c>
      <c r="X411">
        <f>Regression!B428</f>
        <v>-9.5026345681332829E-3</v>
      </c>
      <c r="Y411">
        <f>Regression!B429</f>
        <v>-9.1615837869402205E-3</v>
      </c>
      <c r="Z411">
        <f t="shared" si="61"/>
        <v>-6.2493943520582655E-3</v>
      </c>
      <c r="AA411">
        <f t="shared" si="62"/>
        <v>-328.42375060564825</v>
      </c>
      <c r="AB411">
        <f t="shared" si="63"/>
        <v>0</v>
      </c>
    </row>
    <row r="412" spans="1:28" x14ac:dyDescent="0.25">
      <c r="A412" t="s">
        <v>42</v>
      </c>
      <c r="B412" t="s">
        <v>74</v>
      </c>
      <c r="C412" t="s">
        <v>82</v>
      </c>
      <c r="D412" t="s">
        <v>103</v>
      </c>
      <c r="E412">
        <v>2016</v>
      </c>
      <c r="F412">
        <v>2013</v>
      </c>
      <c r="G412" t="s">
        <v>108</v>
      </c>
      <c r="H412">
        <v>138040.06</v>
      </c>
      <c r="I412">
        <v>241372.66</v>
      </c>
      <c r="J412">
        <v>23819.71</v>
      </c>
      <c r="K412">
        <v>157091.96</v>
      </c>
      <c r="L412">
        <v>11803.68</v>
      </c>
      <c r="M412">
        <v>13759.74</v>
      </c>
      <c r="N412">
        <f>IF(COUNTIFS($A:$A,$A412,$F:$F,$F412-1)=0,"",SUMIFS($I:$I,$A:$A,$A412,$F:$F,$F412-1))</f>
        <v>223103.43</v>
      </c>
      <c r="O412">
        <f>H412 - SUMIFS($H:$H,$A:$A,$A412,$F:$F,$F412-1)</f>
        <v>3153.2099999999919</v>
      </c>
      <c r="P412">
        <f>J412 - SUMIFS($J:$J,$A:$A,$A412,$F:$F,$F412-1)</f>
        <v>-64.690000000002328</v>
      </c>
      <c r="Q412">
        <f t="shared" si="55"/>
        <v>-1956.0599999999995</v>
      </c>
      <c r="R412">
        <f t="shared" si="56"/>
        <v>-8.7675030365960728E-3</v>
      </c>
      <c r="S412">
        <f t="shared" si="57"/>
        <v>4.4822260240463357E-6</v>
      </c>
      <c r="T412">
        <f t="shared" si="58"/>
        <v>1.4423355122778678E-2</v>
      </c>
      <c r="U412">
        <f t="shared" si="59"/>
        <v>0.704121671280446</v>
      </c>
      <c r="V412" t="str">
        <f t="shared" si="60"/>
        <v>Energy &amp; Petrochem-2013</v>
      </c>
      <c r="W412">
        <f>Regression!B428</f>
        <v>-9.5026345681332829E-3</v>
      </c>
      <c r="X412">
        <f>Regression!B429</f>
        <v>-9.1615837869402205E-3</v>
      </c>
      <c r="Y412">
        <f>Regression!B430</f>
        <v>-9.614154399258187E-3</v>
      </c>
      <c r="Z412">
        <f t="shared" si="61"/>
        <v>-6.9017178329560157E-3</v>
      </c>
      <c r="AA412">
        <f t="shared" si="62"/>
        <v>-1956.0530982821665</v>
      </c>
      <c r="AB412">
        <f t="shared" si="63"/>
        <v>0</v>
      </c>
    </row>
    <row r="413" spans="1:28" x14ac:dyDescent="0.25">
      <c r="A413" t="s">
        <v>42</v>
      </c>
      <c r="B413" t="s">
        <v>74</v>
      </c>
      <c r="C413" t="s">
        <v>82</v>
      </c>
      <c r="D413" t="s">
        <v>103</v>
      </c>
      <c r="E413">
        <v>2016</v>
      </c>
      <c r="F413">
        <v>2014</v>
      </c>
      <c r="G413" t="s">
        <v>108</v>
      </c>
      <c r="H413">
        <v>138075.63</v>
      </c>
      <c r="I413">
        <v>228222.62</v>
      </c>
      <c r="J413">
        <v>26377.94</v>
      </c>
      <c r="K413">
        <v>133098.89000000001</v>
      </c>
      <c r="L413">
        <v>14834.44</v>
      </c>
      <c r="M413">
        <v>16654.52</v>
      </c>
      <c r="N413">
        <f>IF(COUNTIFS($A:$A,$A413,$F:$F,$F413-1)=0,"",SUMIFS($I:$I,$A:$A,$A413,$F:$F,$F413-1))</f>
        <v>241372.66</v>
      </c>
      <c r="O413">
        <f>H413 - SUMIFS($H:$H,$A:$A,$A413,$F:$F,$F413-1)</f>
        <v>35.570000000006985</v>
      </c>
      <c r="P413">
        <f>J413 - SUMIFS($J:$J,$A:$A,$A413,$F:$F,$F413-1)</f>
        <v>2558.2299999999996</v>
      </c>
      <c r="Q413">
        <f t="shared" si="55"/>
        <v>-1820.08</v>
      </c>
      <c r="R413">
        <f t="shared" si="56"/>
        <v>-7.5405391811980693E-3</v>
      </c>
      <c r="S413">
        <f t="shared" si="57"/>
        <v>4.1429712876346476E-6</v>
      </c>
      <c r="T413">
        <f t="shared" si="58"/>
        <v>-1.0451307948464389E-2</v>
      </c>
      <c r="U413">
        <f t="shared" si="59"/>
        <v>0.55142487968604237</v>
      </c>
      <c r="V413" t="str">
        <f t="shared" si="60"/>
        <v>Energy &amp; Petrochem-2014</v>
      </c>
      <c r="W413">
        <f>Regression!B429</f>
        <v>-9.1615837869402205E-3</v>
      </c>
      <c r="X413">
        <f>Regression!B430</f>
        <v>-9.614154399258187E-3</v>
      </c>
      <c r="Y413">
        <f>Regression!B431</f>
        <v>-8.6150415051858102E-3</v>
      </c>
      <c r="Z413">
        <f t="shared" si="61"/>
        <v>-4.6501056933751948E-3</v>
      </c>
      <c r="AA413">
        <f t="shared" si="62"/>
        <v>-1820.0753498943066</v>
      </c>
      <c r="AB413">
        <f t="shared" si="63"/>
        <v>0</v>
      </c>
    </row>
    <row r="414" spans="1:28" x14ac:dyDescent="0.25">
      <c r="A414" t="s">
        <v>42</v>
      </c>
      <c r="B414" t="s">
        <v>74</v>
      </c>
      <c r="C414" t="s">
        <v>82</v>
      </c>
      <c r="D414" t="s">
        <v>103</v>
      </c>
      <c r="E414">
        <v>2016</v>
      </c>
      <c r="F414">
        <v>2015</v>
      </c>
      <c r="G414" t="s">
        <v>108</v>
      </c>
      <c r="H414">
        <v>141905.46</v>
      </c>
      <c r="I414">
        <v>260794.46</v>
      </c>
      <c r="J414">
        <v>21219.06</v>
      </c>
      <c r="K414">
        <v>149654.04999999999</v>
      </c>
      <c r="L414">
        <v>12548.29</v>
      </c>
      <c r="M414">
        <v>12128.15</v>
      </c>
      <c r="N414">
        <f>IF(COUNTIFS($A:$A,$A414,$F:$F,$F414-1)=0,"",SUMIFS($I:$I,$A:$A,$A414,$F:$F,$F414-1))</f>
        <v>228222.62</v>
      </c>
      <c r="O414">
        <f>H414 - SUMIFS($H:$H,$A:$A,$A414,$F:$F,$F414-1)</f>
        <v>3829.8299999999872</v>
      </c>
      <c r="P414">
        <f>J414 - SUMIFS($J:$J,$A:$A,$A414,$F:$F,$F414-1)</f>
        <v>-5158.8799999999974</v>
      </c>
      <c r="Q414">
        <f t="shared" si="55"/>
        <v>420.14000000000124</v>
      </c>
      <c r="R414">
        <f t="shared" si="56"/>
        <v>1.8409218157253704E-3</v>
      </c>
      <c r="S414">
        <f t="shared" si="57"/>
        <v>4.3816866180924573E-6</v>
      </c>
      <c r="T414">
        <f t="shared" si="58"/>
        <v>3.9385710320913786E-2</v>
      </c>
      <c r="U414">
        <f t="shared" si="59"/>
        <v>0.65573714822833951</v>
      </c>
      <c r="V414" t="str">
        <f t="shared" si="60"/>
        <v>Energy &amp; Petrochem-2015</v>
      </c>
      <c r="W414">
        <f>Regression!B430</f>
        <v>-9.614154399258187E-3</v>
      </c>
      <c r="X414">
        <f>Regression!B431</f>
        <v>-8.6150415051858102E-3</v>
      </c>
      <c r="Y414">
        <f>Regression!B432</f>
        <v>0</v>
      </c>
      <c r="Z414">
        <f t="shared" si="61"/>
        <v>-3.3935165533757289E-4</v>
      </c>
      <c r="AA414">
        <f t="shared" si="62"/>
        <v>420.14033935165656</v>
      </c>
      <c r="AB414">
        <f t="shared" si="63"/>
        <v>0</v>
      </c>
    </row>
    <row r="415" spans="1:28" x14ac:dyDescent="0.25">
      <c r="A415" t="s">
        <v>42</v>
      </c>
      <c r="B415" t="s">
        <v>74</v>
      </c>
      <c r="C415" t="s">
        <v>82</v>
      </c>
      <c r="D415" t="s">
        <v>103</v>
      </c>
      <c r="E415">
        <v>2016</v>
      </c>
      <c r="F415">
        <v>2017</v>
      </c>
      <c r="G415" t="s">
        <v>109</v>
      </c>
      <c r="H415">
        <v>133644.46</v>
      </c>
      <c r="I415">
        <v>237981.96</v>
      </c>
      <c r="J415">
        <v>19215.28</v>
      </c>
      <c r="K415">
        <v>157557.73000000001</v>
      </c>
      <c r="L415">
        <v>10159.01</v>
      </c>
      <c r="M415">
        <v>14043.78</v>
      </c>
      <c r="N415" t="str">
        <f>IF(COUNTIFS($A:$A,$A415,$F:$F,$F415-1)=0,"",SUMIFS($I:$I,$A:$A,$A415,$F:$F,$F415-1))</f>
        <v/>
      </c>
      <c r="O415">
        <f>H415 - SUMIFS($H:$H,$A:$A,$A415,$F:$F,$F415-1)</f>
        <v>133644.46</v>
      </c>
      <c r="P415">
        <f>J415 - SUMIFS($J:$J,$A:$A,$A415,$F:$F,$F415-1)</f>
        <v>19215.28</v>
      </c>
      <c r="Q415">
        <f t="shared" si="55"/>
        <v>-3884.7700000000004</v>
      </c>
      <c r="R415">
        <f t="shared" si="56"/>
        <v>0</v>
      </c>
      <c r="S415">
        <f t="shared" si="57"/>
        <v>0</v>
      </c>
      <c r="T415">
        <f t="shared" si="58"/>
        <v>0</v>
      </c>
      <c r="U415">
        <f t="shared" si="59"/>
        <v>0</v>
      </c>
      <c r="V415" t="str">
        <f t="shared" si="60"/>
        <v>Energy &amp; Petrochem-2017</v>
      </c>
      <c r="W415">
        <f>Regression!B431</f>
        <v>-8.6150415051858102E-3</v>
      </c>
      <c r="X415">
        <f>Regression!B432</f>
        <v>0</v>
      </c>
      <c r="Y415">
        <f>Regression!B433</f>
        <v>-1.1813270777068251E-2</v>
      </c>
      <c r="Z415">
        <f t="shared" si="61"/>
        <v>0</v>
      </c>
      <c r="AA415">
        <f t="shared" si="62"/>
        <v>-3884.7700000000004</v>
      </c>
      <c r="AB415">
        <f t="shared" si="63"/>
        <v>1</v>
      </c>
    </row>
    <row r="416" spans="1:28" x14ac:dyDescent="0.25">
      <c r="A416" t="s">
        <v>42</v>
      </c>
      <c r="B416" t="s">
        <v>74</v>
      </c>
      <c r="C416" t="s">
        <v>82</v>
      </c>
      <c r="D416" t="s">
        <v>103</v>
      </c>
      <c r="E416">
        <v>2016</v>
      </c>
      <c r="F416">
        <v>2018</v>
      </c>
      <c r="G416" t="s">
        <v>109</v>
      </c>
      <c r="H416">
        <v>131967.4</v>
      </c>
      <c r="I416">
        <v>237973.21</v>
      </c>
      <c r="J416">
        <v>22115.49</v>
      </c>
      <c r="K416">
        <v>139037.5</v>
      </c>
      <c r="L416">
        <v>14582.75</v>
      </c>
      <c r="M416">
        <v>9635.59</v>
      </c>
      <c r="N416">
        <f>IF(COUNTIFS($A:$A,$A416,$F:$F,$F416-1)=0,"",SUMIFS($I:$I,$A:$A,$A416,$F:$F,$F416-1))</f>
        <v>237981.96</v>
      </c>
      <c r="O416">
        <f>H416 - SUMIFS($H:$H,$A:$A,$A416,$F:$F,$F416-1)</f>
        <v>-1677.0599999999977</v>
      </c>
      <c r="P416">
        <f>J416 - SUMIFS($J:$J,$A:$A,$A416,$F:$F,$F416-1)</f>
        <v>2900.2100000000028</v>
      </c>
      <c r="Q416">
        <f t="shared" si="55"/>
        <v>4947.16</v>
      </c>
      <c r="R416">
        <f t="shared" si="56"/>
        <v>2.0787962247222437E-2</v>
      </c>
      <c r="S416">
        <f t="shared" si="57"/>
        <v>4.201999176744321E-6</v>
      </c>
      <c r="T416">
        <f t="shared" si="58"/>
        <v>-1.9233684771736481E-2</v>
      </c>
      <c r="U416">
        <f t="shared" si="59"/>
        <v>0.58423546053658859</v>
      </c>
      <c r="V416" t="str">
        <f t="shared" si="60"/>
        <v>Energy &amp; Petrochem-2018</v>
      </c>
      <c r="W416">
        <f>Regression!B432</f>
        <v>0</v>
      </c>
      <c r="X416">
        <f>Regression!B433</f>
        <v>-1.1813270777068251E-2</v>
      </c>
      <c r="Y416">
        <f>Regression!B434</f>
        <v>-7.8165606164213655E-3</v>
      </c>
      <c r="Z416">
        <f t="shared" si="61"/>
        <v>-4.3394991652978008E-3</v>
      </c>
      <c r="AA416">
        <f t="shared" si="62"/>
        <v>4947.1643394991652</v>
      </c>
      <c r="AB416">
        <f t="shared" si="63"/>
        <v>1</v>
      </c>
    </row>
    <row r="417" spans="1:28" x14ac:dyDescent="0.25">
      <c r="A417" t="s">
        <v>42</v>
      </c>
      <c r="B417" t="s">
        <v>74</v>
      </c>
      <c r="C417" t="s">
        <v>82</v>
      </c>
      <c r="D417" t="s">
        <v>103</v>
      </c>
      <c r="E417">
        <v>2016</v>
      </c>
      <c r="F417">
        <v>2019</v>
      </c>
      <c r="G417" t="s">
        <v>109</v>
      </c>
      <c r="H417">
        <v>137908.31</v>
      </c>
      <c r="I417">
        <v>236748.28</v>
      </c>
      <c r="J417">
        <v>24289.52</v>
      </c>
      <c r="K417">
        <v>140330.09</v>
      </c>
      <c r="L417">
        <v>9348.0499999999993</v>
      </c>
      <c r="M417">
        <v>16508.41</v>
      </c>
      <c r="N417">
        <f>IF(COUNTIFS($A:$A,$A417,$F:$F,$F417-1)=0,"",SUMIFS($I:$I,$A:$A,$A417,$F:$F,$F417-1))</f>
        <v>237973.21</v>
      </c>
      <c r="O417">
        <f>H417 - SUMIFS($H:$H,$A:$A,$A417,$F:$F,$F417-1)</f>
        <v>5940.9100000000035</v>
      </c>
      <c r="P417">
        <f>J417 - SUMIFS($J:$J,$A:$A,$A417,$F:$F,$F417-1)</f>
        <v>2174.0299999999988</v>
      </c>
      <c r="Q417">
        <f t="shared" si="55"/>
        <v>-7160.3600000000006</v>
      </c>
      <c r="R417">
        <f t="shared" si="56"/>
        <v>-3.0088933119824711E-2</v>
      </c>
      <c r="S417">
        <f t="shared" si="57"/>
        <v>4.2021536793994586E-6</v>
      </c>
      <c r="T417">
        <f t="shared" si="58"/>
        <v>1.5829008651856252E-2</v>
      </c>
      <c r="U417">
        <f t="shared" si="59"/>
        <v>0.58968860402395717</v>
      </c>
      <c r="V417" t="str">
        <f t="shared" si="60"/>
        <v>Energy &amp; Petrochem-2019</v>
      </c>
      <c r="W417">
        <f>Regression!B433</f>
        <v>-1.1813270777068251E-2</v>
      </c>
      <c r="X417">
        <f>Regression!B434</f>
        <v>-7.8165606164213655E-3</v>
      </c>
      <c r="Y417">
        <f>Regression!B435</f>
        <v>-1.0570643167443258E-2</v>
      </c>
      <c r="Z417">
        <f t="shared" si="61"/>
        <v>-6.3571658598493503E-3</v>
      </c>
      <c r="AA417">
        <f t="shared" si="62"/>
        <v>-7160.3536428341404</v>
      </c>
      <c r="AB417">
        <f t="shared" si="63"/>
        <v>1</v>
      </c>
    </row>
    <row r="418" spans="1:28" x14ac:dyDescent="0.25">
      <c r="A418" t="s">
        <v>42</v>
      </c>
      <c r="B418" t="s">
        <v>74</v>
      </c>
      <c r="C418" t="s">
        <v>82</v>
      </c>
      <c r="D418" t="s">
        <v>103</v>
      </c>
      <c r="E418">
        <v>2016</v>
      </c>
      <c r="F418">
        <v>2020</v>
      </c>
      <c r="G418" t="s">
        <v>109</v>
      </c>
      <c r="H418">
        <v>141918.31</v>
      </c>
      <c r="I418">
        <v>236805.19</v>
      </c>
      <c r="J418">
        <v>22927.119999999999</v>
      </c>
      <c r="K418">
        <v>145124.48000000001</v>
      </c>
      <c r="L418">
        <v>12142.42</v>
      </c>
      <c r="M418">
        <v>8649.07</v>
      </c>
      <c r="N418">
        <f>IF(COUNTIFS($A:$A,$A418,$F:$F,$F418-1)=0,"",SUMIFS($I:$I,$A:$A,$A418,$F:$F,$F418-1))</f>
        <v>236748.28</v>
      </c>
      <c r="O418">
        <f>H418 - SUMIFS($H:$H,$A:$A,$A418,$F:$F,$F418-1)</f>
        <v>4010</v>
      </c>
      <c r="P418">
        <f>J418 - SUMIFS($J:$J,$A:$A,$A418,$F:$F,$F418-1)</f>
        <v>-1362.4000000000015</v>
      </c>
      <c r="Q418">
        <f t="shared" si="55"/>
        <v>3493.3500000000004</v>
      </c>
      <c r="R418">
        <f t="shared" si="56"/>
        <v>1.4755545425715449E-2</v>
      </c>
      <c r="S418">
        <f t="shared" si="57"/>
        <v>4.2238955231269265E-6</v>
      </c>
      <c r="T418">
        <f t="shared" si="58"/>
        <v>2.2692456308447104E-2</v>
      </c>
      <c r="U418">
        <f t="shared" si="59"/>
        <v>0.6129906413681232</v>
      </c>
      <c r="V418" t="str">
        <f t="shared" si="60"/>
        <v>Energy &amp; Petrochem-2020</v>
      </c>
      <c r="W418">
        <f>Regression!B434</f>
        <v>-7.8165606164213655E-3</v>
      </c>
      <c r="X418">
        <f>Regression!B435</f>
        <v>-1.0570643167443258E-2</v>
      </c>
      <c r="Y418">
        <f>Regression!B436</f>
        <v>-1.1232446599268293E-2</v>
      </c>
      <c r="Z418">
        <f t="shared" si="61"/>
        <v>-7.1252915195834507E-3</v>
      </c>
      <c r="AA418">
        <f t="shared" si="62"/>
        <v>3493.3571252915199</v>
      </c>
      <c r="AB418">
        <f t="shared" si="63"/>
        <v>1</v>
      </c>
    </row>
    <row r="419" spans="1:28" x14ac:dyDescent="0.25">
      <c r="A419" t="s">
        <v>42</v>
      </c>
      <c r="B419" t="s">
        <v>74</v>
      </c>
      <c r="C419" t="s">
        <v>82</v>
      </c>
      <c r="D419" t="s">
        <v>103</v>
      </c>
      <c r="E419">
        <v>2016</v>
      </c>
      <c r="F419">
        <v>2021</v>
      </c>
      <c r="G419" t="s">
        <v>109</v>
      </c>
      <c r="H419">
        <v>144540.14000000001</v>
      </c>
      <c r="I419">
        <v>268300.99</v>
      </c>
      <c r="J419">
        <v>20426.330000000002</v>
      </c>
      <c r="K419">
        <v>173273.99</v>
      </c>
      <c r="L419">
        <v>14238.22</v>
      </c>
      <c r="M419">
        <v>14770.08</v>
      </c>
      <c r="N419">
        <f>IF(COUNTIFS($A:$A,$A419,$F:$F,$F419-1)=0,"",SUMIFS($I:$I,$A:$A,$A419,$F:$F,$F419-1))</f>
        <v>236805.19</v>
      </c>
      <c r="O419">
        <f>H419 - SUMIFS($H:$H,$A:$A,$A419,$F:$F,$F419-1)</f>
        <v>2621.8300000000163</v>
      </c>
      <c r="P419">
        <f>J419 - SUMIFS($J:$J,$A:$A,$A419,$F:$F,$F419-1)</f>
        <v>-2500.7899999999972</v>
      </c>
      <c r="Q419">
        <f t="shared" si="55"/>
        <v>-531.86000000000058</v>
      </c>
      <c r="R419">
        <f t="shared" si="56"/>
        <v>-2.2459811797199232E-3</v>
      </c>
      <c r="S419">
        <f t="shared" si="57"/>
        <v>4.2228804191327056E-6</v>
      </c>
      <c r="T419">
        <f t="shared" si="58"/>
        <v>2.1632211692657638E-2</v>
      </c>
      <c r="U419">
        <f t="shared" si="59"/>
        <v>0.73171533951599621</v>
      </c>
      <c r="V419" t="str">
        <f t="shared" si="60"/>
        <v>Energy &amp; Petrochem-2021</v>
      </c>
      <c r="W419">
        <f>Regression!B435</f>
        <v>-1.0570643167443258E-2</v>
      </c>
      <c r="X419">
        <f>Regression!B436</f>
        <v>-1.1232446599268293E-2</v>
      </c>
      <c r="Y419">
        <f>Regression!B437</f>
        <v>-8.3421233783919618E-3</v>
      </c>
      <c r="Z419">
        <f t="shared" si="61"/>
        <v>-6.3470869413282975E-3</v>
      </c>
      <c r="AA419">
        <f t="shared" si="62"/>
        <v>-531.85365291305925</v>
      </c>
      <c r="AB419">
        <f t="shared" si="63"/>
        <v>1</v>
      </c>
    </row>
    <row r="420" spans="1:28" x14ac:dyDescent="0.25">
      <c r="A420" t="s">
        <v>42</v>
      </c>
      <c r="B420" t="s">
        <v>74</v>
      </c>
      <c r="C420" t="s">
        <v>82</v>
      </c>
      <c r="D420" t="s">
        <v>103</v>
      </c>
      <c r="E420">
        <v>2016</v>
      </c>
      <c r="F420">
        <v>2022</v>
      </c>
      <c r="G420" t="s">
        <v>109</v>
      </c>
      <c r="H420">
        <v>152797.32</v>
      </c>
      <c r="I420">
        <v>258665.41</v>
      </c>
      <c r="J420">
        <v>25262.26</v>
      </c>
      <c r="K420">
        <v>162551.63</v>
      </c>
      <c r="L420">
        <v>10266.81</v>
      </c>
      <c r="M420">
        <v>9809.34</v>
      </c>
      <c r="N420">
        <f>IF(COUNTIFS($A:$A,$A420,$F:$F,$F420-1)=0,"",SUMIFS($I:$I,$A:$A,$A420,$F:$F,$F420-1))</f>
        <v>268300.99</v>
      </c>
      <c r="O420">
        <f>H420 - SUMIFS($H:$H,$A:$A,$A420,$F:$F,$F420-1)</f>
        <v>8257.179999999993</v>
      </c>
      <c r="P420">
        <f>J420 - SUMIFS($J:$J,$A:$A,$A420,$F:$F,$F420-1)</f>
        <v>4835.9299999999967</v>
      </c>
      <c r="Q420">
        <f t="shared" si="55"/>
        <v>457.46999999999935</v>
      </c>
      <c r="R420">
        <f t="shared" si="56"/>
        <v>1.705062661155292E-3</v>
      </c>
      <c r="S420">
        <f t="shared" si="57"/>
        <v>3.7271573243169922E-6</v>
      </c>
      <c r="T420">
        <f t="shared" si="58"/>
        <v>1.2751536995819495E-2</v>
      </c>
      <c r="U420">
        <f t="shared" si="59"/>
        <v>0.60585549833416574</v>
      </c>
      <c r="V420" t="str">
        <f t="shared" si="60"/>
        <v>Energy &amp; Petrochem-2022</v>
      </c>
      <c r="W420">
        <f>Regression!B436</f>
        <v>-1.1232446599268293E-2</v>
      </c>
      <c r="X420">
        <f>Regression!B437</f>
        <v>-8.3421233783919618E-3</v>
      </c>
      <c r="Y420">
        <f>Regression!B438</f>
        <v>-1.1067498457587361E-2</v>
      </c>
      <c r="Z420">
        <f t="shared" si="61"/>
        <v>-6.8117215533130696E-3</v>
      </c>
      <c r="AA420">
        <f t="shared" si="62"/>
        <v>457.47681172155268</v>
      </c>
      <c r="AB420">
        <f t="shared" si="63"/>
        <v>1</v>
      </c>
    </row>
    <row r="421" spans="1:28" x14ac:dyDescent="0.25">
      <c r="A421" t="s">
        <v>42</v>
      </c>
      <c r="B421" t="s">
        <v>74</v>
      </c>
      <c r="C421" t="s">
        <v>82</v>
      </c>
      <c r="D421" t="s">
        <v>103</v>
      </c>
      <c r="E421">
        <v>2016</v>
      </c>
      <c r="F421">
        <v>2023</v>
      </c>
      <c r="G421" t="s">
        <v>109</v>
      </c>
      <c r="H421">
        <v>156739.32999999999</v>
      </c>
      <c r="I421">
        <v>283145.26</v>
      </c>
      <c r="J421">
        <v>22193.86</v>
      </c>
      <c r="K421">
        <v>180418.22</v>
      </c>
      <c r="L421">
        <v>17191.689999999999</v>
      </c>
      <c r="M421">
        <v>16700.63</v>
      </c>
      <c r="N421">
        <f>IF(COUNTIFS($A:$A,$A421,$F:$F,$F421-1)=0,"",SUMIFS($I:$I,$A:$A,$A421,$F:$F,$F421-1))</f>
        <v>258665.41</v>
      </c>
      <c r="O421">
        <f>H421 - SUMIFS($H:$H,$A:$A,$A421,$F:$F,$F421-1)</f>
        <v>3942.0099999999802</v>
      </c>
      <c r="P421">
        <f>J421 - SUMIFS($J:$J,$A:$A,$A421,$F:$F,$F421-1)</f>
        <v>-3068.3999999999978</v>
      </c>
      <c r="Q421">
        <f t="shared" si="55"/>
        <v>491.05999999999767</v>
      </c>
      <c r="R421">
        <f t="shared" si="56"/>
        <v>1.8984370581284821E-3</v>
      </c>
      <c r="S421">
        <f t="shared" si="57"/>
        <v>3.8659981634189121E-6</v>
      </c>
      <c r="T421">
        <f t="shared" si="58"/>
        <v>2.7102232184813491E-2</v>
      </c>
      <c r="U421">
        <f t="shared" si="59"/>
        <v>0.69749650716730927</v>
      </c>
      <c r="V421" t="str">
        <f t="shared" si="60"/>
        <v>Energy &amp; Petrochem-2023</v>
      </c>
      <c r="W421">
        <f>Regression!B437</f>
        <v>-8.3421233783919618E-3</v>
      </c>
      <c r="X421">
        <f>Regression!B438</f>
        <v>-1.1067498457587361E-2</v>
      </c>
      <c r="Y421">
        <f>Regression!B439</f>
        <v>0</v>
      </c>
      <c r="Z421">
        <f t="shared" si="61"/>
        <v>-2.9998616353625775E-4</v>
      </c>
      <c r="AA421">
        <f t="shared" si="62"/>
        <v>491.06029998616123</v>
      </c>
      <c r="AB421">
        <f t="shared" si="63"/>
        <v>1</v>
      </c>
    </row>
    <row r="422" spans="1:28" x14ac:dyDescent="0.25">
      <c r="A422" t="s">
        <v>43</v>
      </c>
      <c r="B422" t="s">
        <v>77</v>
      </c>
      <c r="C422" t="s">
        <v>83</v>
      </c>
      <c r="D422" t="s">
        <v>89</v>
      </c>
      <c r="E422">
        <v>2005</v>
      </c>
      <c r="F422">
        <v>1998</v>
      </c>
      <c r="G422" t="s">
        <v>108</v>
      </c>
      <c r="H422">
        <v>34850.43</v>
      </c>
      <c r="I422">
        <v>62758.13</v>
      </c>
      <c r="J422">
        <v>8218.32</v>
      </c>
      <c r="K422">
        <v>20327.68</v>
      </c>
      <c r="L422">
        <v>4943.08</v>
      </c>
      <c r="M422">
        <v>6304.24</v>
      </c>
      <c r="N422" t="str">
        <f>IF(COUNTIFS($A:$A,$A422,$F:$F,$F422-1)=0,"",SUMIFS($I:$I,$A:$A,$A422,$F:$F,$F422-1))</f>
        <v/>
      </c>
      <c r="O422">
        <f>H422 - SUMIFS($H:$H,$A:$A,$A422,$F:$F,$F422-1)</f>
        <v>34850.43</v>
      </c>
      <c r="P422">
        <f>J422 - SUMIFS($J:$J,$A:$A,$A422,$F:$F,$F422-1)</f>
        <v>8218.32</v>
      </c>
      <c r="Q422">
        <f t="shared" si="55"/>
        <v>-1361.1599999999999</v>
      </c>
      <c r="R422">
        <f t="shared" si="56"/>
        <v>0</v>
      </c>
      <c r="S422">
        <f t="shared" si="57"/>
        <v>0</v>
      </c>
      <c r="T422">
        <f t="shared" si="58"/>
        <v>0</v>
      </c>
      <c r="U422">
        <f t="shared" si="59"/>
        <v>0</v>
      </c>
      <c r="V422" t="str">
        <f t="shared" si="60"/>
        <v>Pharmaceuticals-1998</v>
      </c>
      <c r="W422">
        <f>Regression!B438</f>
        <v>-1.1067498457587361E-2</v>
      </c>
      <c r="X422">
        <f>Regression!B439</f>
        <v>0</v>
      </c>
      <c r="Y422">
        <f>Regression!B440</f>
        <v>-8.6394659328774548E-3</v>
      </c>
      <c r="Z422">
        <f t="shared" si="61"/>
        <v>0</v>
      </c>
      <c r="AA422">
        <f t="shared" si="62"/>
        <v>-1361.1599999999999</v>
      </c>
      <c r="AB422">
        <f t="shared" si="63"/>
        <v>0</v>
      </c>
    </row>
    <row r="423" spans="1:28" x14ac:dyDescent="0.25">
      <c r="A423" t="s">
        <v>43</v>
      </c>
      <c r="B423" t="s">
        <v>77</v>
      </c>
      <c r="C423" t="s">
        <v>83</v>
      </c>
      <c r="D423" t="s">
        <v>89</v>
      </c>
      <c r="E423">
        <v>2005</v>
      </c>
      <c r="F423">
        <v>1999</v>
      </c>
      <c r="G423" t="s">
        <v>108</v>
      </c>
      <c r="H423">
        <v>35028</v>
      </c>
      <c r="I423">
        <v>58800.78</v>
      </c>
      <c r="J423">
        <v>8729.69</v>
      </c>
      <c r="K423">
        <v>18425.2</v>
      </c>
      <c r="L423">
        <v>5987.73</v>
      </c>
      <c r="M423">
        <v>7206.62</v>
      </c>
      <c r="N423">
        <f>IF(COUNTIFS($A:$A,$A423,$F:$F,$F423-1)=0,"",SUMIFS($I:$I,$A:$A,$A423,$F:$F,$F423-1))</f>
        <v>62758.13</v>
      </c>
      <c r="O423">
        <f>H423 - SUMIFS($H:$H,$A:$A,$A423,$F:$F,$F423-1)</f>
        <v>177.56999999999971</v>
      </c>
      <c r="P423">
        <f>J423 - SUMIFS($J:$J,$A:$A,$A423,$F:$F,$F423-1)</f>
        <v>511.3700000000008</v>
      </c>
      <c r="Q423">
        <f t="shared" si="55"/>
        <v>-1218.8900000000003</v>
      </c>
      <c r="R423">
        <f t="shared" si="56"/>
        <v>-1.9422025481001432E-2</v>
      </c>
      <c r="S423">
        <f t="shared" si="57"/>
        <v>1.5934190518423669E-5</v>
      </c>
      <c r="T423">
        <f t="shared" si="58"/>
        <v>-5.3188327950498384E-3</v>
      </c>
      <c r="U423">
        <f t="shared" si="59"/>
        <v>0.29359064714005978</v>
      </c>
      <c r="V423" t="str">
        <f t="shared" si="60"/>
        <v>Pharmaceuticals-1999</v>
      </c>
      <c r="W423">
        <f>Regression!B439</f>
        <v>0</v>
      </c>
      <c r="X423">
        <f>Regression!B440</f>
        <v>-8.6394659328774548E-3</v>
      </c>
      <c r="Y423">
        <f>Regression!B441</f>
        <v>-9.5227052981576854E-3</v>
      </c>
      <c r="Z423">
        <f t="shared" si="61"/>
        <v>-2.7498253362746865E-3</v>
      </c>
      <c r="AA423">
        <f t="shared" si="62"/>
        <v>-1218.8872501746641</v>
      </c>
      <c r="AB423">
        <f t="shared" si="63"/>
        <v>0</v>
      </c>
    </row>
    <row r="424" spans="1:28" x14ac:dyDescent="0.25">
      <c r="A424" t="s">
        <v>43</v>
      </c>
      <c r="B424" t="s">
        <v>77</v>
      </c>
      <c r="C424" t="s">
        <v>83</v>
      </c>
      <c r="D424" t="s">
        <v>89</v>
      </c>
      <c r="E424">
        <v>2005</v>
      </c>
      <c r="F424">
        <v>2000</v>
      </c>
      <c r="G424" t="s">
        <v>108</v>
      </c>
      <c r="H424">
        <v>36540.14</v>
      </c>
      <c r="I424">
        <v>62295.31</v>
      </c>
      <c r="J424">
        <v>8254.75</v>
      </c>
      <c r="K424">
        <v>20973.79</v>
      </c>
      <c r="L424">
        <v>6291.77</v>
      </c>
      <c r="M424">
        <v>8435.32</v>
      </c>
      <c r="N424">
        <f>IF(COUNTIFS($A:$A,$A424,$F:$F,$F424-1)=0,"",SUMIFS($I:$I,$A:$A,$A424,$F:$F,$F424-1))</f>
        <v>58800.78</v>
      </c>
      <c r="O424">
        <f>H424 - SUMIFS($H:$H,$A:$A,$A424,$F:$F,$F424-1)</f>
        <v>1512.1399999999994</v>
      </c>
      <c r="P424">
        <f>J424 - SUMIFS($J:$J,$A:$A,$A424,$F:$F,$F424-1)</f>
        <v>-474.94000000000051</v>
      </c>
      <c r="Q424">
        <f t="shared" si="55"/>
        <v>-2143.5499999999993</v>
      </c>
      <c r="R424">
        <f t="shared" si="56"/>
        <v>-3.6454448393371641E-2</v>
      </c>
      <c r="S424">
        <f t="shared" si="57"/>
        <v>1.7006577123636796E-5</v>
      </c>
      <c r="T424">
        <f t="shared" si="58"/>
        <v>3.3793429270836201E-2</v>
      </c>
      <c r="U424">
        <f t="shared" si="59"/>
        <v>0.35669237720996222</v>
      </c>
      <c r="V424" t="str">
        <f t="shared" si="60"/>
        <v>Pharmaceuticals-2000</v>
      </c>
      <c r="W424">
        <f>Regression!B440</f>
        <v>-8.6394659328774548E-3</v>
      </c>
      <c r="X424">
        <f>Regression!B441</f>
        <v>-9.5227052981576854E-3</v>
      </c>
      <c r="Y424">
        <f>Regression!B442</f>
        <v>-1.0031850919618982E-2</v>
      </c>
      <c r="Z424">
        <f t="shared" si="61"/>
        <v>-3.900236548038844E-3</v>
      </c>
      <c r="AA424">
        <f t="shared" si="62"/>
        <v>-2143.5460997634514</v>
      </c>
      <c r="AB424">
        <f t="shared" si="63"/>
        <v>0</v>
      </c>
    </row>
    <row r="425" spans="1:28" x14ac:dyDescent="0.25">
      <c r="A425" t="s">
        <v>43</v>
      </c>
      <c r="B425" t="s">
        <v>77</v>
      </c>
      <c r="C425" t="s">
        <v>83</v>
      </c>
      <c r="D425" t="s">
        <v>89</v>
      </c>
      <c r="E425">
        <v>2005</v>
      </c>
      <c r="F425">
        <v>2001</v>
      </c>
      <c r="G425" t="s">
        <v>108</v>
      </c>
      <c r="H425">
        <v>36679.29</v>
      </c>
      <c r="I425">
        <v>59738.36</v>
      </c>
      <c r="J425">
        <v>7226.34</v>
      </c>
      <c r="K425">
        <v>15102.3</v>
      </c>
      <c r="L425">
        <v>7678.77</v>
      </c>
      <c r="M425">
        <v>7356.06</v>
      </c>
      <c r="N425">
        <f>IF(COUNTIFS($A:$A,$A425,$F:$F,$F425-1)=0,"",SUMIFS($I:$I,$A:$A,$A425,$F:$F,$F425-1))</f>
        <v>62295.31</v>
      </c>
      <c r="O425">
        <f>H425 - SUMIFS($H:$H,$A:$A,$A425,$F:$F,$F425-1)</f>
        <v>139.15000000000146</v>
      </c>
      <c r="P425">
        <f>J425 - SUMIFS($J:$J,$A:$A,$A425,$F:$F,$F425-1)</f>
        <v>-1028.4099999999999</v>
      </c>
      <c r="Q425">
        <f t="shared" si="55"/>
        <v>322.71000000000004</v>
      </c>
      <c r="R425">
        <f t="shared" si="56"/>
        <v>5.1803257741232858E-3</v>
      </c>
      <c r="S425">
        <f t="shared" si="57"/>
        <v>1.6052572818082133E-5</v>
      </c>
      <c r="T425">
        <f t="shared" si="58"/>
        <v>1.8742341919479995E-2</v>
      </c>
      <c r="U425">
        <f t="shared" si="59"/>
        <v>0.24243077047052178</v>
      </c>
      <c r="V425" t="str">
        <f t="shared" si="60"/>
        <v>Pharmaceuticals-2001</v>
      </c>
      <c r="W425">
        <f>Regression!B441</f>
        <v>-9.5227052981576854E-3</v>
      </c>
      <c r="X425">
        <f>Regression!B442</f>
        <v>-1.0031850919618982E-2</v>
      </c>
      <c r="Y425">
        <f>Regression!B443</f>
        <v>-1.1795254954703174E-2</v>
      </c>
      <c r="Z425">
        <f t="shared" si="61"/>
        <v>-3.0477059905059025E-3</v>
      </c>
      <c r="AA425">
        <f t="shared" si="62"/>
        <v>322.71304770599056</v>
      </c>
      <c r="AB425">
        <f t="shared" si="63"/>
        <v>0</v>
      </c>
    </row>
    <row r="426" spans="1:28" x14ac:dyDescent="0.25">
      <c r="A426" t="s">
        <v>43</v>
      </c>
      <c r="B426" t="s">
        <v>77</v>
      </c>
      <c r="C426" t="s">
        <v>83</v>
      </c>
      <c r="D426" t="s">
        <v>89</v>
      </c>
      <c r="E426">
        <v>2005</v>
      </c>
      <c r="F426">
        <v>2002</v>
      </c>
      <c r="G426" t="s">
        <v>108</v>
      </c>
      <c r="H426">
        <v>36917.4</v>
      </c>
      <c r="I426">
        <v>63724.22</v>
      </c>
      <c r="J426">
        <v>8784.36</v>
      </c>
      <c r="K426">
        <v>20433.259999999998</v>
      </c>
      <c r="L426">
        <v>5390.17</v>
      </c>
      <c r="M426">
        <v>6152.07</v>
      </c>
      <c r="N426">
        <f>IF(COUNTIFS($A:$A,$A426,$F:$F,$F426-1)=0,"",SUMIFS($I:$I,$A:$A,$A426,$F:$F,$F426-1))</f>
        <v>59738.36</v>
      </c>
      <c r="O426">
        <f>H426 - SUMIFS($H:$H,$A:$A,$A426,$F:$F,$F426-1)</f>
        <v>238.11000000000058</v>
      </c>
      <c r="P426">
        <f>J426 - SUMIFS($J:$J,$A:$A,$A426,$F:$F,$F426-1)</f>
        <v>1558.0200000000004</v>
      </c>
      <c r="Q426">
        <f t="shared" si="55"/>
        <v>-761.89999999999964</v>
      </c>
      <c r="R426">
        <f t="shared" si="56"/>
        <v>-1.2753949053840776E-2</v>
      </c>
      <c r="S426">
        <f t="shared" si="57"/>
        <v>1.6739662756058252E-5</v>
      </c>
      <c r="T426">
        <f t="shared" si="58"/>
        <v>-2.2094848268348843E-2</v>
      </c>
      <c r="U426">
        <f t="shared" si="59"/>
        <v>0.34204588140685477</v>
      </c>
      <c r="V426" t="str">
        <f t="shared" si="60"/>
        <v>Pharmaceuticals-2002</v>
      </c>
      <c r="W426">
        <f>Regression!B442</f>
        <v>-1.0031850919618982E-2</v>
      </c>
      <c r="X426">
        <f>Regression!B443</f>
        <v>-1.1795254954703174E-2</v>
      </c>
      <c r="Y426">
        <f>Regression!B444</f>
        <v>-9.6639691933751437E-3</v>
      </c>
      <c r="Z426">
        <f t="shared" si="61"/>
        <v>-3.0450744219272493E-3</v>
      </c>
      <c r="AA426">
        <f t="shared" si="62"/>
        <v>-761.89695492557769</v>
      </c>
      <c r="AB426">
        <f t="shared" si="63"/>
        <v>0</v>
      </c>
    </row>
    <row r="427" spans="1:28" x14ac:dyDescent="0.25">
      <c r="A427" t="s">
        <v>43</v>
      </c>
      <c r="B427" t="s">
        <v>77</v>
      </c>
      <c r="C427" t="s">
        <v>83</v>
      </c>
      <c r="D427" t="s">
        <v>89</v>
      </c>
      <c r="E427">
        <v>2005</v>
      </c>
      <c r="F427">
        <v>2003</v>
      </c>
      <c r="G427" t="s">
        <v>108</v>
      </c>
      <c r="H427">
        <v>37188.67</v>
      </c>
      <c r="I427">
        <v>68301.62</v>
      </c>
      <c r="J427">
        <v>8583.2000000000007</v>
      </c>
      <c r="K427">
        <v>21695.119999999999</v>
      </c>
      <c r="L427">
        <v>6541.83</v>
      </c>
      <c r="M427">
        <v>8165.63</v>
      </c>
      <c r="N427">
        <f>IF(COUNTIFS($A:$A,$A427,$F:$F,$F427-1)=0,"",SUMIFS($I:$I,$A:$A,$A427,$F:$F,$F427-1))</f>
        <v>63724.22</v>
      </c>
      <c r="O427">
        <f>H427 - SUMIFS($H:$H,$A:$A,$A427,$F:$F,$F427-1)</f>
        <v>271.2699999999968</v>
      </c>
      <c r="P427">
        <f>J427 - SUMIFS($J:$J,$A:$A,$A427,$F:$F,$F427-1)</f>
        <v>-201.15999999999985</v>
      </c>
      <c r="Q427">
        <f t="shared" si="55"/>
        <v>-1623.8000000000002</v>
      </c>
      <c r="R427">
        <f t="shared" si="56"/>
        <v>-2.548167713939849E-2</v>
      </c>
      <c r="S427">
        <f t="shared" si="57"/>
        <v>1.5692620482447647E-5</v>
      </c>
      <c r="T427">
        <f t="shared" si="58"/>
        <v>7.4136646945226889E-3</v>
      </c>
      <c r="U427">
        <f t="shared" si="59"/>
        <v>0.34045328448115958</v>
      </c>
      <c r="V427" t="str">
        <f t="shared" si="60"/>
        <v>Pharmaceuticals-2003</v>
      </c>
      <c r="W427">
        <f>Regression!B443</f>
        <v>-1.1795254954703174E-2</v>
      </c>
      <c r="X427">
        <f>Regression!B444</f>
        <v>-9.6639691933751437E-3</v>
      </c>
      <c r="Y427">
        <f>Regression!B445</f>
        <v>-1.1381051505864409E-2</v>
      </c>
      <c r="Z427">
        <f t="shared" si="61"/>
        <v>-3.9465468916981628E-3</v>
      </c>
      <c r="AA427">
        <f t="shared" si="62"/>
        <v>-1623.7960534531085</v>
      </c>
      <c r="AB427">
        <f t="shared" si="63"/>
        <v>0</v>
      </c>
    </row>
    <row r="428" spans="1:28" x14ac:dyDescent="0.25">
      <c r="A428" t="s">
        <v>43</v>
      </c>
      <c r="B428" t="s">
        <v>77</v>
      </c>
      <c r="C428" t="s">
        <v>83</v>
      </c>
      <c r="D428" t="s">
        <v>89</v>
      </c>
      <c r="E428">
        <v>2005</v>
      </c>
      <c r="F428">
        <v>2004</v>
      </c>
      <c r="G428" t="s">
        <v>108</v>
      </c>
      <c r="H428">
        <v>36275.160000000003</v>
      </c>
      <c r="I428">
        <v>62900.160000000003</v>
      </c>
      <c r="J428">
        <v>7460.72</v>
      </c>
      <c r="K428">
        <v>18072.05</v>
      </c>
      <c r="L428">
        <v>6314.52</v>
      </c>
      <c r="M428">
        <v>7751.03</v>
      </c>
      <c r="N428">
        <f>IF(COUNTIFS($A:$A,$A428,$F:$F,$F428-1)=0,"",SUMIFS($I:$I,$A:$A,$A428,$F:$F,$F428-1))</f>
        <v>68301.62</v>
      </c>
      <c r="O428">
        <f>H428 - SUMIFS($H:$H,$A:$A,$A428,$F:$F,$F428-1)</f>
        <v>-913.50999999999476</v>
      </c>
      <c r="P428">
        <f>J428 - SUMIFS($J:$J,$A:$A,$A428,$F:$F,$F428-1)</f>
        <v>-1122.4800000000005</v>
      </c>
      <c r="Q428">
        <f t="shared" si="55"/>
        <v>-1436.5099999999993</v>
      </c>
      <c r="R428">
        <f t="shared" si="56"/>
        <v>-2.1031858395159579E-2</v>
      </c>
      <c r="S428">
        <f t="shared" si="57"/>
        <v>1.4640941166549198E-5</v>
      </c>
      <c r="T428">
        <f t="shared" si="58"/>
        <v>3.0595174755738697E-3</v>
      </c>
      <c r="U428">
        <f t="shared" si="59"/>
        <v>0.26459182080893545</v>
      </c>
      <c r="V428" t="str">
        <f t="shared" si="60"/>
        <v>Pharmaceuticals-2004</v>
      </c>
      <c r="W428">
        <f>Regression!B444</f>
        <v>-9.6639691933751437E-3</v>
      </c>
      <c r="X428">
        <f>Regression!B445</f>
        <v>-1.1381051505864409E-2</v>
      </c>
      <c r="Y428">
        <f>Regression!B446</f>
        <v>0</v>
      </c>
      <c r="Z428">
        <f t="shared" si="61"/>
        <v>-3.4962015576994015E-5</v>
      </c>
      <c r="AA428">
        <f t="shared" si="62"/>
        <v>-1436.5099650379836</v>
      </c>
      <c r="AB428">
        <f t="shared" si="63"/>
        <v>0</v>
      </c>
    </row>
    <row r="429" spans="1:28" x14ac:dyDescent="0.25">
      <c r="A429" t="s">
        <v>43</v>
      </c>
      <c r="B429" t="s">
        <v>77</v>
      </c>
      <c r="C429" t="s">
        <v>83</v>
      </c>
      <c r="D429" t="s">
        <v>89</v>
      </c>
      <c r="E429">
        <v>2005</v>
      </c>
      <c r="F429">
        <v>2006</v>
      </c>
      <c r="G429" t="s">
        <v>109</v>
      </c>
      <c r="H429">
        <v>37956.33</v>
      </c>
      <c r="I429">
        <v>65302.49</v>
      </c>
      <c r="J429">
        <v>10522.9</v>
      </c>
      <c r="K429">
        <v>20477.05</v>
      </c>
      <c r="L429">
        <v>4469.04</v>
      </c>
      <c r="M429">
        <v>5686.64</v>
      </c>
      <c r="N429" t="str">
        <f>IF(COUNTIFS($A:$A,$A429,$F:$F,$F429-1)=0,"",SUMIFS($I:$I,$A:$A,$A429,$F:$F,$F429-1))</f>
        <v/>
      </c>
      <c r="O429">
        <f>H429 - SUMIFS($H:$H,$A:$A,$A429,$F:$F,$F429-1)</f>
        <v>37956.33</v>
      </c>
      <c r="P429">
        <f>J429 - SUMIFS($J:$J,$A:$A,$A429,$F:$F,$F429-1)</f>
        <v>10522.9</v>
      </c>
      <c r="Q429">
        <f t="shared" si="55"/>
        <v>-1217.6000000000004</v>
      </c>
      <c r="R429">
        <f t="shared" si="56"/>
        <v>0</v>
      </c>
      <c r="S429">
        <f t="shared" si="57"/>
        <v>0</v>
      </c>
      <c r="T429">
        <f t="shared" si="58"/>
        <v>0</v>
      </c>
      <c r="U429">
        <f t="shared" si="59"/>
        <v>0</v>
      </c>
      <c r="V429" t="str">
        <f t="shared" si="60"/>
        <v>Pharmaceuticals-2006</v>
      </c>
      <c r="W429">
        <f>Regression!B445</f>
        <v>-1.1381051505864409E-2</v>
      </c>
      <c r="X429">
        <f>Regression!B446</f>
        <v>0</v>
      </c>
      <c r="Y429">
        <f>Regression!B447</f>
        <v>-5.3678023136946125E-3</v>
      </c>
      <c r="Z429">
        <f t="shared" si="61"/>
        <v>0</v>
      </c>
      <c r="AA429">
        <f t="shared" si="62"/>
        <v>-1217.6000000000004</v>
      </c>
      <c r="AB429">
        <f t="shared" si="63"/>
        <v>1</v>
      </c>
    </row>
    <row r="430" spans="1:28" x14ac:dyDescent="0.25">
      <c r="A430" t="s">
        <v>43</v>
      </c>
      <c r="B430" t="s">
        <v>77</v>
      </c>
      <c r="C430" t="s">
        <v>83</v>
      </c>
      <c r="D430" t="s">
        <v>89</v>
      </c>
      <c r="E430">
        <v>2005</v>
      </c>
      <c r="F430">
        <v>2007</v>
      </c>
      <c r="G430" t="s">
        <v>109</v>
      </c>
      <c r="H430">
        <v>40458.42</v>
      </c>
      <c r="I430">
        <v>68303.16</v>
      </c>
      <c r="J430">
        <v>7811.12</v>
      </c>
      <c r="K430">
        <v>20148.3</v>
      </c>
      <c r="L430">
        <v>5647.49</v>
      </c>
      <c r="M430">
        <v>6598.78</v>
      </c>
      <c r="N430">
        <f>IF(COUNTIFS($A:$A,$A430,$F:$F,$F430-1)=0,"",SUMIFS($I:$I,$A:$A,$A430,$F:$F,$F430-1))</f>
        <v>65302.49</v>
      </c>
      <c r="O430">
        <f>H430 - SUMIFS($H:$H,$A:$A,$A430,$F:$F,$F430-1)</f>
        <v>2502.0899999999965</v>
      </c>
      <c r="P430">
        <f>J430 - SUMIFS($J:$J,$A:$A,$A430,$F:$F,$F430-1)</f>
        <v>-2711.7799999999997</v>
      </c>
      <c r="Q430">
        <f t="shared" si="55"/>
        <v>-951.29</v>
      </c>
      <c r="R430">
        <f t="shared" si="56"/>
        <v>-1.4567438393237379E-2</v>
      </c>
      <c r="S430">
        <f t="shared" si="57"/>
        <v>1.5313351757337278E-5</v>
      </c>
      <c r="T430">
        <f t="shared" si="58"/>
        <v>7.9841825327028063E-2</v>
      </c>
      <c r="U430">
        <f t="shared" si="59"/>
        <v>0.30853800521235869</v>
      </c>
      <c r="V430" t="str">
        <f t="shared" si="60"/>
        <v>Pharmaceuticals-2007</v>
      </c>
      <c r="W430">
        <f>Regression!B446</f>
        <v>0</v>
      </c>
      <c r="X430">
        <f>Regression!B447</f>
        <v>-5.3678023136946125E-3</v>
      </c>
      <c r="Y430">
        <f>Regression!B448</f>
        <v>-7.2835169444498624E-3</v>
      </c>
      <c r="Z430">
        <f t="shared" si="61"/>
        <v>-2.6758169236909971E-3</v>
      </c>
      <c r="AA430">
        <f t="shared" si="62"/>
        <v>-951.28732418307629</v>
      </c>
      <c r="AB430">
        <f t="shared" si="63"/>
        <v>1</v>
      </c>
    </row>
    <row r="431" spans="1:28" x14ac:dyDescent="0.25">
      <c r="A431" t="s">
        <v>43</v>
      </c>
      <c r="B431" t="s">
        <v>77</v>
      </c>
      <c r="C431" t="s">
        <v>83</v>
      </c>
      <c r="D431" t="s">
        <v>89</v>
      </c>
      <c r="E431">
        <v>2005</v>
      </c>
      <c r="F431">
        <v>2008</v>
      </c>
      <c r="G431" t="s">
        <v>109</v>
      </c>
      <c r="H431">
        <v>43481.04</v>
      </c>
      <c r="I431">
        <v>69497.919999999998</v>
      </c>
      <c r="J431">
        <v>9991.1299999999992</v>
      </c>
      <c r="K431">
        <v>22845.3</v>
      </c>
      <c r="L431">
        <v>6320.63</v>
      </c>
      <c r="M431">
        <v>6887.15</v>
      </c>
      <c r="N431">
        <f>IF(COUNTIFS($A:$A,$A431,$F:$F,$F431-1)=0,"",SUMIFS($I:$I,$A:$A,$A431,$F:$F,$F431-1))</f>
        <v>68303.16</v>
      </c>
      <c r="O431">
        <f>H431 - SUMIFS($H:$H,$A:$A,$A431,$F:$F,$F431-1)</f>
        <v>3022.6200000000026</v>
      </c>
      <c r="P431">
        <f>J431 - SUMIFS($J:$J,$A:$A,$A431,$F:$F,$F431-1)</f>
        <v>2180.0099999999993</v>
      </c>
      <c r="Q431">
        <f t="shared" si="55"/>
        <v>-566.51999999999953</v>
      </c>
      <c r="R431">
        <f t="shared" si="56"/>
        <v>-8.2941989799593385E-3</v>
      </c>
      <c r="S431">
        <f t="shared" si="57"/>
        <v>1.4640611063968343E-5</v>
      </c>
      <c r="T431">
        <f t="shared" si="58"/>
        <v>1.2336325288610414E-2</v>
      </c>
      <c r="U431">
        <f t="shared" si="59"/>
        <v>0.33446915193967597</v>
      </c>
      <c r="V431" t="str">
        <f t="shared" si="60"/>
        <v>Pharmaceuticals-2008</v>
      </c>
      <c r="W431">
        <f>Regression!B447</f>
        <v>-5.3678023136946125E-3</v>
      </c>
      <c r="X431">
        <f>Regression!B448</f>
        <v>-7.2835169444498624E-3</v>
      </c>
      <c r="Y431">
        <f>Regression!B449</f>
        <v>-5.155155421755887E-3</v>
      </c>
      <c r="Z431">
        <f t="shared" si="61"/>
        <v>-1.8141708842096965E-3</v>
      </c>
      <c r="AA431">
        <f t="shared" si="62"/>
        <v>-566.51818582911528</v>
      </c>
      <c r="AB431">
        <f t="shared" si="63"/>
        <v>1</v>
      </c>
    </row>
    <row r="432" spans="1:28" x14ac:dyDescent="0.25">
      <c r="A432" t="s">
        <v>43</v>
      </c>
      <c r="B432" t="s">
        <v>77</v>
      </c>
      <c r="C432" t="s">
        <v>83</v>
      </c>
      <c r="D432" t="s">
        <v>89</v>
      </c>
      <c r="E432">
        <v>2005</v>
      </c>
      <c r="F432">
        <v>2009</v>
      </c>
      <c r="G432" t="s">
        <v>109</v>
      </c>
      <c r="H432">
        <v>43589.97</v>
      </c>
      <c r="I432">
        <v>73654.81</v>
      </c>
      <c r="J432">
        <v>9992.1200000000008</v>
      </c>
      <c r="K432">
        <v>20527.61</v>
      </c>
      <c r="L432">
        <v>6516.74</v>
      </c>
      <c r="M432">
        <v>7151.62</v>
      </c>
      <c r="N432">
        <f>IF(COUNTIFS($A:$A,$A432,$F:$F,$F432-1)=0,"",SUMIFS($I:$I,$A:$A,$A432,$F:$F,$F432-1))</f>
        <v>69497.919999999998</v>
      </c>
      <c r="O432">
        <f>H432 - SUMIFS($H:$H,$A:$A,$A432,$F:$F,$F432-1)</f>
        <v>108.93000000000029</v>
      </c>
      <c r="P432">
        <f>J432 - SUMIFS($J:$J,$A:$A,$A432,$F:$F,$F432-1)</f>
        <v>0.99000000000160071</v>
      </c>
      <c r="Q432">
        <f t="shared" si="55"/>
        <v>-634.88000000000011</v>
      </c>
      <c r="R432">
        <f t="shared" si="56"/>
        <v>-9.1352374286885144E-3</v>
      </c>
      <c r="S432">
        <f t="shared" si="57"/>
        <v>1.4388919841054235E-5</v>
      </c>
      <c r="T432">
        <f t="shared" si="58"/>
        <v>1.5531400076433755E-3</v>
      </c>
      <c r="U432">
        <f t="shared" si="59"/>
        <v>0.29537013481842334</v>
      </c>
      <c r="V432" t="str">
        <f t="shared" si="60"/>
        <v>Pharmaceuticals-2009</v>
      </c>
      <c r="W432">
        <f>Regression!B448</f>
        <v>-7.2835169444498624E-3</v>
      </c>
      <c r="X432">
        <f>Regression!B449</f>
        <v>-5.155155421755887E-3</v>
      </c>
      <c r="Y432">
        <f>Regression!B450</f>
        <v>-5.7681326590295406E-3</v>
      </c>
      <c r="Z432">
        <f t="shared" si="61"/>
        <v>-1.7118456012207295E-3</v>
      </c>
      <c r="AA432">
        <f t="shared" si="62"/>
        <v>-634.87828815439889</v>
      </c>
      <c r="AB432">
        <f t="shared" si="63"/>
        <v>1</v>
      </c>
    </row>
    <row r="433" spans="1:28" x14ac:dyDescent="0.25">
      <c r="A433" t="s">
        <v>43</v>
      </c>
      <c r="B433" t="s">
        <v>77</v>
      </c>
      <c r="C433" t="s">
        <v>83</v>
      </c>
      <c r="D433" t="s">
        <v>89</v>
      </c>
      <c r="E433">
        <v>2005</v>
      </c>
      <c r="F433">
        <v>2010</v>
      </c>
      <c r="G433" t="s">
        <v>109</v>
      </c>
      <c r="H433">
        <v>46576.04</v>
      </c>
      <c r="I433">
        <v>80068.78</v>
      </c>
      <c r="J433">
        <v>11202.33</v>
      </c>
      <c r="K433">
        <v>21295.03</v>
      </c>
      <c r="L433">
        <v>5483.89</v>
      </c>
      <c r="M433">
        <v>6959.81</v>
      </c>
      <c r="N433">
        <f>IF(COUNTIFS($A:$A,$A433,$F:$F,$F433-1)=0,"",SUMIFS($I:$I,$A:$A,$A433,$F:$F,$F433-1))</f>
        <v>73654.81</v>
      </c>
      <c r="O433">
        <f>H433 - SUMIFS($H:$H,$A:$A,$A433,$F:$F,$F433-1)</f>
        <v>2986.0699999999997</v>
      </c>
      <c r="P433">
        <f>J433 - SUMIFS($J:$J,$A:$A,$A433,$F:$F,$F433-1)</f>
        <v>1210.2099999999991</v>
      </c>
      <c r="Q433">
        <f t="shared" si="55"/>
        <v>-1475.92</v>
      </c>
      <c r="R433">
        <f t="shared" si="56"/>
        <v>-2.003833829725445E-2</v>
      </c>
      <c r="S433">
        <f t="shared" si="57"/>
        <v>1.3576845829892168E-5</v>
      </c>
      <c r="T433">
        <f t="shared" si="58"/>
        <v>2.4110577435472316E-2</v>
      </c>
      <c r="U433">
        <f t="shared" si="59"/>
        <v>0.2891193392529286</v>
      </c>
      <c r="V433" t="str">
        <f t="shared" si="60"/>
        <v>Pharmaceuticals-2010</v>
      </c>
      <c r="W433">
        <f>Regression!B449</f>
        <v>-5.155155421755887E-3</v>
      </c>
      <c r="X433">
        <f>Regression!B450</f>
        <v>-5.7681326590295406E-3</v>
      </c>
      <c r="Y433">
        <f>Regression!B451</f>
        <v>-6.3481502605406345E-3</v>
      </c>
      <c r="Z433">
        <f t="shared" si="61"/>
        <v>-1.9745160086898136E-3</v>
      </c>
      <c r="AA433">
        <f t="shared" si="62"/>
        <v>-1475.9180254839914</v>
      </c>
      <c r="AB433">
        <f t="shared" si="63"/>
        <v>1</v>
      </c>
    </row>
    <row r="434" spans="1:28" x14ac:dyDescent="0.25">
      <c r="A434" t="s">
        <v>43</v>
      </c>
      <c r="B434" t="s">
        <v>77</v>
      </c>
      <c r="C434" t="s">
        <v>83</v>
      </c>
      <c r="D434" t="s">
        <v>89</v>
      </c>
      <c r="E434">
        <v>2005</v>
      </c>
      <c r="F434">
        <v>2011</v>
      </c>
      <c r="G434" t="s">
        <v>109</v>
      </c>
      <c r="H434">
        <v>47912.75</v>
      </c>
      <c r="I434">
        <v>79153.740000000005</v>
      </c>
      <c r="J434">
        <v>10735.34</v>
      </c>
      <c r="K434">
        <v>26675.65</v>
      </c>
      <c r="L434">
        <v>9972.86</v>
      </c>
      <c r="M434">
        <v>14762.94</v>
      </c>
      <c r="N434">
        <f>IF(COUNTIFS($A:$A,$A434,$F:$F,$F434-1)=0,"",SUMIFS($I:$I,$A:$A,$A434,$F:$F,$F434-1))</f>
        <v>80068.78</v>
      </c>
      <c r="O434">
        <f>H434 - SUMIFS($H:$H,$A:$A,$A434,$F:$F,$F434-1)</f>
        <v>1336.7099999999991</v>
      </c>
      <c r="P434">
        <f>J434 - SUMIFS($J:$J,$A:$A,$A434,$F:$F,$F434-1)</f>
        <v>-466.98999999999978</v>
      </c>
      <c r="Q434">
        <f t="shared" si="55"/>
        <v>-4790.08</v>
      </c>
      <c r="R434">
        <f t="shared" si="56"/>
        <v>-5.9824565829528061E-2</v>
      </c>
      <c r="S434">
        <f t="shared" si="57"/>
        <v>1.2489262356688837E-5</v>
      </c>
      <c r="T434">
        <f t="shared" si="58"/>
        <v>2.2526882512759642E-2</v>
      </c>
      <c r="U434">
        <f t="shared" si="59"/>
        <v>0.33315919138520661</v>
      </c>
      <c r="V434" t="str">
        <f t="shared" si="60"/>
        <v>Pharmaceuticals-2011</v>
      </c>
      <c r="W434">
        <f>Regression!B450</f>
        <v>-5.7681326590295406E-3</v>
      </c>
      <c r="X434">
        <f>Regression!B451</f>
        <v>-6.3481502605406345E-3</v>
      </c>
      <c r="Y434">
        <f>Regression!B452</f>
        <v>-5.0358539173477818E-3</v>
      </c>
      <c r="Z434">
        <f t="shared" si="61"/>
        <v>-1.8208170938522423E-3</v>
      </c>
      <c r="AA434">
        <f t="shared" si="62"/>
        <v>-4790.0781791829058</v>
      </c>
      <c r="AB434">
        <f t="shared" si="63"/>
        <v>1</v>
      </c>
    </row>
    <row r="435" spans="1:28" x14ac:dyDescent="0.25">
      <c r="A435" t="s">
        <v>43</v>
      </c>
      <c r="B435" t="s">
        <v>77</v>
      </c>
      <c r="C435" t="s">
        <v>83</v>
      </c>
      <c r="D435" t="s">
        <v>89</v>
      </c>
      <c r="E435">
        <v>2005</v>
      </c>
      <c r="F435">
        <v>2012</v>
      </c>
      <c r="G435" t="s">
        <v>109</v>
      </c>
      <c r="H435">
        <v>50644.94</v>
      </c>
      <c r="I435">
        <v>89447.1</v>
      </c>
      <c r="J435">
        <v>10527.76</v>
      </c>
      <c r="K435">
        <v>25077.68</v>
      </c>
      <c r="L435">
        <v>8099.09</v>
      </c>
      <c r="M435">
        <v>8082.55</v>
      </c>
      <c r="N435">
        <f>IF(COUNTIFS($A:$A,$A435,$F:$F,$F435-1)=0,"",SUMIFS($I:$I,$A:$A,$A435,$F:$F,$F435-1))</f>
        <v>79153.740000000005</v>
      </c>
      <c r="O435">
        <f>H435 - SUMIFS($H:$H,$A:$A,$A435,$F:$F,$F435-1)</f>
        <v>2732.1900000000023</v>
      </c>
      <c r="P435">
        <f>J435 - SUMIFS($J:$J,$A:$A,$A435,$F:$F,$F435-1)</f>
        <v>-207.57999999999993</v>
      </c>
      <c r="Q435">
        <f t="shared" si="55"/>
        <v>16.539999999999964</v>
      </c>
      <c r="R435">
        <f t="shared" si="56"/>
        <v>2.0896043572925249E-4</v>
      </c>
      <c r="S435">
        <f t="shared" si="57"/>
        <v>1.2633641821599332E-5</v>
      </c>
      <c r="T435">
        <f t="shared" si="58"/>
        <v>3.7140001217883099E-2</v>
      </c>
      <c r="U435">
        <f t="shared" si="59"/>
        <v>0.31682242683668516</v>
      </c>
      <c r="V435" t="str">
        <f t="shared" si="60"/>
        <v>Pharmaceuticals-2012</v>
      </c>
      <c r="W435">
        <f>Regression!B451</f>
        <v>-6.3481502605406345E-3</v>
      </c>
      <c r="X435">
        <f>Regression!B452</f>
        <v>-5.0358539173477818E-3</v>
      </c>
      <c r="Y435">
        <f>Regression!B453</f>
        <v>0</v>
      </c>
      <c r="Z435">
        <f t="shared" si="61"/>
        <v>-1.8711182087999934E-4</v>
      </c>
      <c r="AA435">
        <f t="shared" si="62"/>
        <v>16.540187111820842</v>
      </c>
      <c r="AB435">
        <f t="shared" si="63"/>
        <v>1</v>
      </c>
    </row>
    <row r="436" spans="1:28" x14ac:dyDescent="0.25">
      <c r="A436" t="s">
        <v>44</v>
      </c>
      <c r="B436" t="s">
        <v>65</v>
      </c>
      <c r="C436" t="s">
        <v>83</v>
      </c>
      <c r="D436" t="s">
        <v>104</v>
      </c>
      <c r="E436">
        <v>2005</v>
      </c>
      <c r="F436">
        <v>1998</v>
      </c>
      <c r="G436" t="s">
        <v>108</v>
      </c>
      <c r="H436">
        <v>16737.39</v>
      </c>
      <c r="I436">
        <v>18860.05</v>
      </c>
      <c r="J436">
        <v>3597.66</v>
      </c>
      <c r="K436">
        <v>2210.5700000000002</v>
      </c>
      <c r="L436">
        <v>4817.32</v>
      </c>
      <c r="M436">
        <v>4920.92</v>
      </c>
      <c r="N436" t="str">
        <f>IF(COUNTIFS($A:$A,$A436,$F:$F,$F436-1)=0,"",SUMIFS($I:$I,$A:$A,$A436,$F:$F,$F436-1))</f>
        <v/>
      </c>
      <c r="O436">
        <f>H436 - SUMIFS($H:$H,$A:$A,$A436,$F:$F,$F436-1)</f>
        <v>16737.39</v>
      </c>
      <c r="P436">
        <f>J436 - SUMIFS($J:$J,$A:$A,$A436,$F:$F,$F436-1)</f>
        <v>3597.66</v>
      </c>
      <c r="Q436">
        <f t="shared" si="55"/>
        <v>-103.60000000000036</v>
      </c>
      <c r="R436">
        <f t="shared" si="56"/>
        <v>0</v>
      </c>
      <c r="S436">
        <f t="shared" si="57"/>
        <v>0</v>
      </c>
      <c r="T436">
        <f t="shared" si="58"/>
        <v>0</v>
      </c>
      <c r="U436">
        <f t="shared" si="59"/>
        <v>0</v>
      </c>
      <c r="V436" t="str">
        <f t="shared" si="60"/>
        <v>Software-1998</v>
      </c>
      <c r="W436">
        <f>Regression!B452</f>
        <v>-5.0358539173477818E-3</v>
      </c>
      <c r="X436">
        <f>Regression!B453</f>
        <v>0</v>
      </c>
      <c r="Y436">
        <f>Regression!B454</f>
        <v>-7.4970021025823133E-3</v>
      </c>
      <c r="Z436">
        <f t="shared" si="61"/>
        <v>0</v>
      </c>
      <c r="AA436">
        <f t="shared" si="62"/>
        <v>-103.60000000000036</v>
      </c>
      <c r="AB436">
        <f t="shared" si="63"/>
        <v>0</v>
      </c>
    </row>
    <row r="437" spans="1:28" x14ac:dyDescent="0.25">
      <c r="A437" t="s">
        <v>44</v>
      </c>
      <c r="B437" t="s">
        <v>65</v>
      </c>
      <c r="C437" t="s">
        <v>83</v>
      </c>
      <c r="D437" t="s">
        <v>104</v>
      </c>
      <c r="E437">
        <v>2005</v>
      </c>
      <c r="F437">
        <v>1999</v>
      </c>
      <c r="G437" t="s">
        <v>108</v>
      </c>
      <c r="H437">
        <v>16694.310000000001</v>
      </c>
      <c r="I437">
        <v>17614.96</v>
      </c>
      <c r="J437">
        <v>3152.21</v>
      </c>
      <c r="K437">
        <v>1871.29</v>
      </c>
      <c r="L437">
        <v>3567.23</v>
      </c>
      <c r="M437">
        <v>2801.16</v>
      </c>
      <c r="N437">
        <f>IF(COUNTIFS($A:$A,$A437,$F:$F,$F437-1)=0,"",SUMIFS($I:$I,$A:$A,$A437,$F:$F,$F437-1))</f>
        <v>18860.05</v>
      </c>
      <c r="O437">
        <f>H437 - SUMIFS($H:$H,$A:$A,$A437,$F:$F,$F437-1)</f>
        <v>-43.079999999998108</v>
      </c>
      <c r="P437">
        <f>J437 - SUMIFS($J:$J,$A:$A,$A437,$F:$F,$F437-1)</f>
        <v>-445.44999999999982</v>
      </c>
      <c r="Q437">
        <f t="shared" si="55"/>
        <v>766.07000000000016</v>
      </c>
      <c r="R437">
        <f t="shared" si="56"/>
        <v>4.0618662198668623E-2</v>
      </c>
      <c r="S437">
        <f t="shared" si="57"/>
        <v>5.3022128785448609E-5</v>
      </c>
      <c r="T437">
        <f t="shared" si="58"/>
        <v>2.1334513959401048E-2</v>
      </c>
      <c r="U437">
        <f t="shared" si="59"/>
        <v>9.9219779374922129E-2</v>
      </c>
      <c r="V437" t="str">
        <f t="shared" si="60"/>
        <v>Software-1999</v>
      </c>
      <c r="W437">
        <f>Regression!B453</f>
        <v>0</v>
      </c>
      <c r="X437">
        <f>Regression!B454</f>
        <v>-7.4970021025823133E-3</v>
      </c>
      <c r="Y437">
        <f>Regression!B455</f>
        <v>-6.2999675313540789E-3</v>
      </c>
      <c r="Z437">
        <f t="shared" si="61"/>
        <v>-7.8502628454132591E-4</v>
      </c>
      <c r="AA437">
        <f t="shared" si="62"/>
        <v>766.07078502628474</v>
      </c>
      <c r="AB437">
        <f t="shared" si="63"/>
        <v>0</v>
      </c>
    </row>
    <row r="438" spans="1:28" x14ac:dyDescent="0.25">
      <c r="A438" t="s">
        <v>44</v>
      </c>
      <c r="B438" t="s">
        <v>65</v>
      </c>
      <c r="C438" t="s">
        <v>83</v>
      </c>
      <c r="D438" t="s">
        <v>104</v>
      </c>
      <c r="E438">
        <v>2005</v>
      </c>
      <c r="F438">
        <v>2000</v>
      </c>
      <c r="G438" t="s">
        <v>108</v>
      </c>
      <c r="H438">
        <v>16866.009999999998</v>
      </c>
      <c r="I438">
        <v>18591.7</v>
      </c>
      <c r="J438">
        <v>3546.78</v>
      </c>
      <c r="K438">
        <v>2446.0100000000002</v>
      </c>
      <c r="L438">
        <v>4184.37</v>
      </c>
      <c r="M438">
        <v>3970.61</v>
      </c>
      <c r="N438">
        <f>IF(COUNTIFS($A:$A,$A438,$F:$F,$F438-1)=0,"",SUMIFS($I:$I,$A:$A,$A438,$F:$F,$F438-1))</f>
        <v>17614.96</v>
      </c>
      <c r="O438">
        <f>H438 - SUMIFS($H:$H,$A:$A,$A438,$F:$F,$F438-1)</f>
        <v>171.69999999999709</v>
      </c>
      <c r="P438">
        <f>J438 - SUMIFS($J:$J,$A:$A,$A438,$F:$F,$F438-1)</f>
        <v>394.57000000000016</v>
      </c>
      <c r="Q438">
        <f t="shared" si="55"/>
        <v>213.75999999999976</v>
      </c>
      <c r="R438">
        <f t="shared" si="56"/>
        <v>1.2135139676729313E-2</v>
      </c>
      <c r="S438">
        <f t="shared" si="57"/>
        <v>5.6769927379908901E-5</v>
      </c>
      <c r="T438">
        <f t="shared" si="58"/>
        <v>-1.2652313715160471E-2</v>
      </c>
      <c r="U438">
        <f t="shared" si="59"/>
        <v>0.13885981007053097</v>
      </c>
      <c r="V438" t="str">
        <f t="shared" si="60"/>
        <v>Software-2000</v>
      </c>
      <c r="W438">
        <f>Regression!B454</f>
        <v>-7.4970021025823133E-3</v>
      </c>
      <c r="X438">
        <f>Regression!B455</f>
        <v>-6.2999675313540789E-3</v>
      </c>
      <c r="Y438">
        <f>Regression!B456</f>
        <v>-5.4479791188033685E-3</v>
      </c>
      <c r="Z438">
        <f t="shared" si="61"/>
        <v>-6.7722178436816817E-4</v>
      </c>
      <c r="AA438">
        <f t="shared" si="62"/>
        <v>213.76067722178414</v>
      </c>
      <c r="AB438">
        <f t="shared" si="63"/>
        <v>0</v>
      </c>
    </row>
    <row r="439" spans="1:28" x14ac:dyDescent="0.25">
      <c r="A439" t="s">
        <v>44</v>
      </c>
      <c r="B439" t="s">
        <v>65</v>
      </c>
      <c r="C439" t="s">
        <v>83</v>
      </c>
      <c r="D439" t="s">
        <v>104</v>
      </c>
      <c r="E439">
        <v>2005</v>
      </c>
      <c r="F439">
        <v>2001</v>
      </c>
      <c r="G439" t="s">
        <v>108</v>
      </c>
      <c r="H439">
        <v>17434.95</v>
      </c>
      <c r="I439">
        <v>18653.650000000001</v>
      </c>
      <c r="J439">
        <v>3058.77</v>
      </c>
      <c r="K439">
        <v>2663.59</v>
      </c>
      <c r="L439">
        <v>3656.91</v>
      </c>
      <c r="M439">
        <v>2646.9</v>
      </c>
      <c r="N439">
        <f>IF(COUNTIFS($A:$A,$A439,$F:$F,$F439-1)=0,"",SUMIFS($I:$I,$A:$A,$A439,$F:$F,$F439-1))</f>
        <v>18591.7</v>
      </c>
      <c r="O439">
        <f>H439 - SUMIFS($H:$H,$A:$A,$A439,$F:$F,$F439-1)</f>
        <v>568.94000000000233</v>
      </c>
      <c r="P439">
        <f>J439 - SUMIFS($J:$J,$A:$A,$A439,$F:$F,$F439-1)</f>
        <v>-488.01000000000022</v>
      </c>
      <c r="Q439">
        <f t="shared" si="55"/>
        <v>1010.0099999999998</v>
      </c>
      <c r="R439">
        <f t="shared" si="56"/>
        <v>5.4325855085871635E-2</v>
      </c>
      <c r="S439">
        <f t="shared" si="57"/>
        <v>5.3787442783607738E-5</v>
      </c>
      <c r="T439">
        <f t="shared" si="58"/>
        <v>5.6850637650134338E-2</v>
      </c>
      <c r="U439">
        <f t="shared" si="59"/>
        <v>0.14326769472398973</v>
      </c>
      <c r="V439" t="str">
        <f t="shared" si="60"/>
        <v>Software-2001</v>
      </c>
      <c r="W439">
        <f>Regression!B455</f>
        <v>-6.2999675313540789E-3</v>
      </c>
      <c r="X439">
        <f>Regression!B456</f>
        <v>-5.4479791188033685E-3</v>
      </c>
      <c r="Y439">
        <f>Regression!B457</f>
        <v>-5.8147941413362559E-3</v>
      </c>
      <c r="Z439">
        <f t="shared" si="61"/>
        <v>-1.1431320978755265E-3</v>
      </c>
      <c r="AA439">
        <f t="shared" si="62"/>
        <v>1010.0111431320977</v>
      </c>
      <c r="AB439">
        <f t="shared" si="63"/>
        <v>0</v>
      </c>
    </row>
    <row r="440" spans="1:28" x14ac:dyDescent="0.25">
      <c r="A440" t="s">
        <v>44</v>
      </c>
      <c r="B440" t="s">
        <v>65</v>
      </c>
      <c r="C440" t="s">
        <v>83</v>
      </c>
      <c r="D440" t="s">
        <v>104</v>
      </c>
      <c r="E440">
        <v>2005</v>
      </c>
      <c r="F440">
        <v>2002</v>
      </c>
      <c r="G440" t="s">
        <v>108</v>
      </c>
      <c r="H440">
        <v>18186.2</v>
      </c>
      <c r="I440">
        <v>19016.650000000001</v>
      </c>
      <c r="J440">
        <v>3647.65</v>
      </c>
      <c r="K440">
        <v>2458.83</v>
      </c>
      <c r="L440">
        <v>3417.46</v>
      </c>
      <c r="M440">
        <v>4617.7299999999996</v>
      </c>
      <c r="N440">
        <f>IF(COUNTIFS($A:$A,$A440,$F:$F,$F440-1)=0,"",SUMIFS($I:$I,$A:$A,$A440,$F:$F,$F440-1))</f>
        <v>18653.650000000001</v>
      </c>
      <c r="O440">
        <f>H440 - SUMIFS($H:$H,$A:$A,$A440,$F:$F,$F440-1)</f>
        <v>751.25</v>
      </c>
      <c r="P440">
        <f>J440 - SUMIFS($J:$J,$A:$A,$A440,$F:$F,$F440-1)</f>
        <v>588.88000000000011</v>
      </c>
      <c r="Q440">
        <f t="shared" si="55"/>
        <v>-1200.2699999999995</v>
      </c>
      <c r="R440">
        <f t="shared" si="56"/>
        <v>-6.4345047752048495E-2</v>
      </c>
      <c r="S440">
        <f t="shared" si="57"/>
        <v>5.3608811144199659E-5</v>
      </c>
      <c r="T440">
        <f t="shared" si="58"/>
        <v>8.7044626654836921E-3</v>
      </c>
      <c r="U440">
        <f t="shared" si="59"/>
        <v>0.13181495310569244</v>
      </c>
      <c r="V440" t="str">
        <f t="shared" si="60"/>
        <v>Software-2002</v>
      </c>
      <c r="W440">
        <f>Regression!B456</f>
        <v>-5.4479791188033685E-3</v>
      </c>
      <c r="X440">
        <f>Regression!B457</f>
        <v>-5.8147941413362559E-3</v>
      </c>
      <c r="Y440">
        <f>Regression!B458</f>
        <v>-6.3688034073922442E-3</v>
      </c>
      <c r="Z440">
        <f t="shared" si="61"/>
        <v>-8.9041024067921506E-4</v>
      </c>
      <c r="AA440">
        <f t="shared" si="62"/>
        <v>-1200.269109589759</v>
      </c>
      <c r="AB440">
        <f t="shared" si="63"/>
        <v>0</v>
      </c>
    </row>
    <row r="441" spans="1:28" x14ac:dyDescent="0.25">
      <c r="A441" t="s">
        <v>44</v>
      </c>
      <c r="B441" t="s">
        <v>65</v>
      </c>
      <c r="C441" t="s">
        <v>83</v>
      </c>
      <c r="D441" t="s">
        <v>104</v>
      </c>
      <c r="E441">
        <v>2005</v>
      </c>
      <c r="F441">
        <v>2003</v>
      </c>
      <c r="G441" t="s">
        <v>108</v>
      </c>
      <c r="H441">
        <v>16899.7</v>
      </c>
      <c r="I441">
        <v>17836.32</v>
      </c>
      <c r="J441">
        <v>3074.21</v>
      </c>
      <c r="K441">
        <v>2108.35</v>
      </c>
      <c r="L441">
        <v>3691.28</v>
      </c>
      <c r="M441">
        <v>3336.91</v>
      </c>
      <c r="N441">
        <f>IF(COUNTIFS($A:$A,$A441,$F:$F,$F441-1)=0,"",SUMIFS($I:$I,$A:$A,$A441,$F:$F,$F441-1))</f>
        <v>19016.650000000001</v>
      </c>
      <c r="O441">
        <f>H441 - SUMIFS($H:$H,$A:$A,$A441,$F:$F,$F441-1)</f>
        <v>-1286.5</v>
      </c>
      <c r="P441">
        <f>J441 - SUMIFS($J:$J,$A:$A,$A441,$F:$F,$F441-1)</f>
        <v>-573.44000000000005</v>
      </c>
      <c r="Q441">
        <f t="shared" si="55"/>
        <v>354.37000000000035</v>
      </c>
      <c r="R441">
        <f t="shared" si="56"/>
        <v>1.8634722729818361E-2</v>
      </c>
      <c r="S441">
        <f t="shared" si="57"/>
        <v>5.2585497445659458E-5</v>
      </c>
      <c r="T441">
        <f t="shared" si="58"/>
        <v>-3.7496614808601933E-2</v>
      </c>
      <c r="U441">
        <f t="shared" si="59"/>
        <v>0.11086863353955612</v>
      </c>
      <c r="V441" t="str">
        <f t="shared" si="60"/>
        <v>Software-2003</v>
      </c>
      <c r="W441">
        <f>Regression!B457</f>
        <v>-5.8147941413362559E-3</v>
      </c>
      <c r="X441">
        <f>Regression!B458</f>
        <v>-6.3688034073922442E-3</v>
      </c>
      <c r="Y441">
        <f>Regression!B459</f>
        <v>-6.4663780780234211E-3</v>
      </c>
      <c r="Z441">
        <f t="shared" si="61"/>
        <v>-4.7841570714436568E-4</v>
      </c>
      <c r="AA441">
        <f t="shared" si="62"/>
        <v>354.37047841570751</v>
      </c>
      <c r="AB441">
        <f t="shared" si="63"/>
        <v>0</v>
      </c>
    </row>
    <row r="442" spans="1:28" x14ac:dyDescent="0.25">
      <c r="A442" t="s">
        <v>44</v>
      </c>
      <c r="B442" t="s">
        <v>65</v>
      </c>
      <c r="C442" t="s">
        <v>83</v>
      </c>
      <c r="D442" t="s">
        <v>104</v>
      </c>
      <c r="E442">
        <v>2005</v>
      </c>
      <c r="F442">
        <v>2004</v>
      </c>
      <c r="G442" t="s">
        <v>108</v>
      </c>
      <c r="H442">
        <v>16683.169999999998</v>
      </c>
      <c r="I442">
        <v>18029.61</v>
      </c>
      <c r="J442">
        <v>3409.45</v>
      </c>
      <c r="K442">
        <v>2321.16</v>
      </c>
      <c r="L442">
        <v>4251.3</v>
      </c>
      <c r="M442">
        <v>4516.8999999999996</v>
      </c>
      <c r="N442">
        <f>IF(COUNTIFS($A:$A,$A442,$F:$F,$F442-1)=0,"",SUMIFS($I:$I,$A:$A,$A442,$F:$F,$F442-1))</f>
        <v>17836.32</v>
      </c>
      <c r="O442">
        <f>H442 - SUMIFS($H:$H,$A:$A,$A442,$F:$F,$F442-1)</f>
        <v>-216.53000000000247</v>
      </c>
      <c r="P442">
        <f>J442 - SUMIFS($J:$J,$A:$A,$A442,$F:$F,$F442-1)</f>
        <v>335.23999999999978</v>
      </c>
      <c r="Q442">
        <f t="shared" si="55"/>
        <v>-265.59999999999945</v>
      </c>
      <c r="R442">
        <f t="shared" si="56"/>
        <v>-1.4890964055365651E-2</v>
      </c>
      <c r="S442">
        <f t="shared" si="57"/>
        <v>5.6065376714479218E-5</v>
      </c>
      <c r="T442">
        <f t="shared" si="58"/>
        <v>-3.0935192909748326E-2</v>
      </c>
      <c r="U442">
        <f t="shared" si="59"/>
        <v>0.13013670981458059</v>
      </c>
      <c r="V442" t="str">
        <f t="shared" si="60"/>
        <v>Software-2004</v>
      </c>
      <c r="W442">
        <f>Regression!B458</f>
        <v>-6.3688034073922442E-3</v>
      </c>
      <c r="X442">
        <f>Regression!B459</f>
        <v>-6.4663780780234211E-3</v>
      </c>
      <c r="Y442">
        <f>Regression!B460</f>
        <v>0</v>
      </c>
      <c r="Z442">
        <f t="shared" si="61"/>
        <v>1.9968158390876623E-4</v>
      </c>
      <c r="AA442">
        <f t="shared" si="62"/>
        <v>-265.60019968158338</v>
      </c>
      <c r="AB442">
        <f t="shared" si="63"/>
        <v>0</v>
      </c>
    </row>
    <row r="443" spans="1:28" x14ac:dyDescent="0.25">
      <c r="A443" t="s">
        <v>44</v>
      </c>
      <c r="B443" t="s">
        <v>65</v>
      </c>
      <c r="C443" t="s">
        <v>83</v>
      </c>
      <c r="D443" t="s">
        <v>104</v>
      </c>
      <c r="E443">
        <v>2005</v>
      </c>
      <c r="F443">
        <v>2006</v>
      </c>
      <c r="G443" t="s">
        <v>109</v>
      </c>
      <c r="H443">
        <v>17390.919999999998</v>
      </c>
      <c r="I443">
        <v>20100.41</v>
      </c>
      <c r="J443">
        <v>3324.97</v>
      </c>
      <c r="K443">
        <v>2717.33</v>
      </c>
      <c r="L443">
        <v>3603.29</v>
      </c>
      <c r="M443">
        <v>4450.97</v>
      </c>
      <c r="N443" t="str">
        <f>IF(COUNTIFS($A:$A,$A443,$F:$F,$F443-1)=0,"",SUMIFS($I:$I,$A:$A,$A443,$F:$F,$F443-1))</f>
        <v/>
      </c>
      <c r="O443">
        <f>H443 - SUMIFS($H:$H,$A:$A,$A443,$F:$F,$F443-1)</f>
        <v>17390.919999999998</v>
      </c>
      <c r="P443">
        <f>J443 - SUMIFS($J:$J,$A:$A,$A443,$F:$F,$F443-1)</f>
        <v>3324.97</v>
      </c>
      <c r="Q443">
        <f t="shared" si="55"/>
        <v>-847.68000000000029</v>
      </c>
      <c r="R443">
        <f t="shared" si="56"/>
        <v>0</v>
      </c>
      <c r="S443">
        <f t="shared" si="57"/>
        <v>0</v>
      </c>
      <c r="T443">
        <f t="shared" si="58"/>
        <v>0</v>
      </c>
      <c r="U443">
        <f t="shared" si="59"/>
        <v>0</v>
      </c>
      <c r="V443" t="str">
        <f t="shared" si="60"/>
        <v>Software-2006</v>
      </c>
      <c r="W443">
        <f>Regression!B459</f>
        <v>-6.4663780780234211E-3</v>
      </c>
      <c r="X443">
        <f>Regression!B460</f>
        <v>0</v>
      </c>
      <c r="Y443">
        <f>Regression!B461</f>
        <v>-5.5372560056300597E-3</v>
      </c>
      <c r="Z443">
        <f t="shared" si="61"/>
        <v>0</v>
      </c>
      <c r="AA443">
        <f t="shared" si="62"/>
        <v>-847.68000000000029</v>
      </c>
      <c r="AB443">
        <f t="shared" si="63"/>
        <v>1</v>
      </c>
    </row>
    <row r="444" spans="1:28" x14ac:dyDescent="0.25">
      <c r="A444" t="s">
        <v>44</v>
      </c>
      <c r="B444" t="s">
        <v>65</v>
      </c>
      <c r="C444" t="s">
        <v>83</v>
      </c>
      <c r="D444" t="s">
        <v>104</v>
      </c>
      <c r="E444">
        <v>2005</v>
      </c>
      <c r="F444">
        <v>2007</v>
      </c>
      <c r="G444" t="s">
        <v>109</v>
      </c>
      <c r="H444">
        <v>16601.23</v>
      </c>
      <c r="I444">
        <v>19120.810000000001</v>
      </c>
      <c r="J444">
        <v>3329.44</v>
      </c>
      <c r="K444">
        <v>2317.88</v>
      </c>
      <c r="L444">
        <v>3454.27</v>
      </c>
      <c r="M444">
        <v>3489.16</v>
      </c>
      <c r="N444">
        <f>IF(COUNTIFS($A:$A,$A444,$F:$F,$F444-1)=0,"",SUMIFS($I:$I,$A:$A,$A444,$F:$F,$F444-1))</f>
        <v>20100.41</v>
      </c>
      <c r="O444">
        <f>H444 - SUMIFS($H:$H,$A:$A,$A444,$F:$F,$F444-1)</f>
        <v>-789.68999999999869</v>
      </c>
      <c r="P444">
        <f>J444 - SUMIFS($J:$J,$A:$A,$A444,$F:$F,$F444-1)</f>
        <v>4.4700000000002547</v>
      </c>
      <c r="Q444">
        <f t="shared" si="55"/>
        <v>-34.889999999999873</v>
      </c>
      <c r="R444">
        <f t="shared" si="56"/>
        <v>-1.7357854889527066E-3</v>
      </c>
      <c r="S444">
        <f t="shared" si="57"/>
        <v>4.9750228975428858E-5</v>
      </c>
      <c r="T444">
        <f t="shared" si="58"/>
        <v>-3.9509641843126532E-2</v>
      </c>
      <c r="U444">
        <f t="shared" si="59"/>
        <v>0.11531506073756705</v>
      </c>
      <c r="V444" t="str">
        <f t="shared" si="60"/>
        <v>Software-2007</v>
      </c>
      <c r="W444">
        <f>Regression!B460</f>
        <v>0</v>
      </c>
      <c r="X444">
        <f>Regression!B461</f>
        <v>-5.5372560056300597E-3</v>
      </c>
      <c r="Y444">
        <f>Regression!B462</f>
        <v>-5.6089358727818023E-3</v>
      </c>
      <c r="Z444">
        <f t="shared" si="61"/>
        <v>-4.2801977926680708E-4</v>
      </c>
      <c r="AA444">
        <f t="shared" si="62"/>
        <v>-34.889571980220609</v>
      </c>
      <c r="AB444">
        <f t="shared" si="63"/>
        <v>1</v>
      </c>
    </row>
    <row r="445" spans="1:28" x14ac:dyDescent="0.25">
      <c r="A445" t="s">
        <v>44</v>
      </c>
      <c r="B445" t="s">
        <v>65</v>
      </c>
      <c r="C445" t="s">
        <v>83</v>
      </c>
      <c r="D445" t="s">
        <v>104</v>
      </c>
      <c r="E445">
        <v>2005</v>
      </c>
      <c r="F445">
        <v>2008</v>
      </c>
      <c r="G445" t="s">
        <v>109</v>
      </c>
      <c r="H445">
        <v>16492.23</v>
      </c>
      <c r="I445">
        <v>17766.43</v>
      </c>
      <c r="J445">
        <v>3025.14</v>
      </c>
      <c r="K445">
        <v>2038.99</v>
      </c>
      <c r="L445">
        <v>2266.1799999999998</v>
      </c>
      <c r="M445">
        <v>2841.04</v>
      </c>
      <c r="N445">
        <f>IF(COUNTIFS($A:$A,$A445,$F:$F,$F445-1)=0,"",SUMIFS($I:$I,$A:$A,$A445,$F:$F,$F445-1))</f>
        <v>19120.810000000001</v>
      </c>
      <c r="O445">
        <f>H445 - SUMIFS($H:$H,$A:$A,$A445,$F:$F,$F445-1)</f>
        <v>-109</v>
      </c>
      <c r="P445">
        <f>J445 - SUMIFS($J:$J,$A:$A,$A445,$F:$F,$F445-1)</f>
        <v>-304.30000000000018</v>
      </c>
      <c r="Q445">
        <f t="shared" si="55"/>
        <v>-574.86000000000013</v>
      </c>
      <c r="R445">
        <f t="shared" si="56"/>
        <v>-3.0064625923274177E-2</v>
      </c>
      <c r="S445">
        <f t="shared" si="57"/>
        <v>5.2299039632735219E-5</v>
      </c>
      <c r="T445">
        <f t="shared" si="58"/>
        <v>1.0214002440273198E-2</v>
      </c>
      <c r="U445">
        <f t="shared" si="59"/>
        <v>0.10663721882075079</v>
      </c>
      <c r="V445" t="str">
        <f t="shared" si="60"/>
        <v>Software-2008</v>
      </c>
      <c r="W445">
        <f>Regression!B461</f>
        <v>-5.5372560056300597E-3</v>
      </c>
      <c r="X445">
        <f>Regression!B462</f>
        <v>-5.6089358727818023E-3</v>
      </c>
      <c r="Y445">
        <f>Regression!B463</f>
        <v>-7.0633096322728645E-3</v>
      </c>
      <c r="Z445">
        <f t="shared" si="61"/>
        <v>-8.1079097271862259E-4</v>
      </c>
      <c r="AA445">
        <f t="shared" si="62"/>
        <v>-574.85918920902736</v>
      </c>
      <c r="AB445">
        <f t="shared" si="63"/>
        <v>1</v>
      </c>
    </row>
    <row r="446" spans="1:28" x14ac:dyDescent="0.25">
      <c r="A446" t="s">
        <v>44</v>
      </c>
      <c r="B446" t="s">
        <v>65</v>
      </c>
      <c r="C446" t="s">
        <v>83</v>
      </c>
      <c r="D446" t="s">
        <v>104</v>
      </c>
      <c r="E446">
        <v>2005</v>
      </c>
      <c r="F446">
        <v>2009</v>
      </c>
      <c r="G446" t="s">
        <v>109</v>
      </c>
      <c r="H446">
        <v>16793.13</v>
      </c>
      <c r="I446">
        <v>18725.12</v>
      </c>
      <c r="J446">
        <v>3115.46</v>
      </c>
      <c r="K446">
        <v>2151.2800000000002</v>
      </c>
      <c r="L446">
        <v>3987.27</v>
      </c>
      <c r="M446">
        <v>5498.14</v>
      </c>
      <c r="N446">
        <f>IF(COUNTIFS($A:$A,$A446,$F:$F,$F446-1)=0,"",SUMIFS($I:$I,$A:$A,$A446,$F:$F,$F446-1))</f>
        <v>17766.43</v>
      </c>
      <c r="O446">
        <f>H446 - SUMIFS($H:$H,$A:$A,$A446,$F:$F,$F446-1)</f>
        <v>300.90000000000146</v>
      </c>
      <c r="P446">
        <f>J446 - SUMIFS($J:$J,$A:$A,$A446,$F:$F,$F446-1)</f>
        <v>90.320000000000164</v>
      </c>
      <c r="Q446">
        <f t="shared" si="55"/>
        <v>-1510.8700000000003</v>
      </c>
      <c r="R446">
        <f t="shared" si="56"/>
        <v>-8.5040720054619878E-2</v>
      </c>
      <c r="S446">
        <f t="shared" si="57"/>
        <v>5.628592801142379E-5</v>
      </c>
      <c r="T446">
        <f t="shared" si="58"/>
        <v>1.1852690720645695E-2</v>
      </c>
      <c r="U446">
        <f t="shared" si="59"/>
        <v>0.12108679121241578</v>
      </c>
      <c r="V446" t="str">
        <f t="shared" si="60"/>
        <v>Software-2009</v>
      </c>
      <c r="W446">
        <f>Regression!B462</f>
        <v>-5.6089358727818023E-3</v>
      </c>
      <c r="X446">
        <f>Regression!B463</f>
        <v>-7.0633096322728645E-3</v>
      </c>
      <c r="Y446">
        <f>Regression!B464</f>
        <v>-5.7788286169555073E-3</v>
      </c>
      <c r="Z446">
        <f t="shared" si="61"/>
        <v>-7.8377474288986897E-4</v>
      </c>
      <c r="AA446">
        <f t="shared" si="62"/>
        <v>-1510.8692162252576</v>
      </c>
      <c r="AB446">
        <f t="shared" si="63"/>
        <v>1</v>
      </c>
    </row>
    <row r="447" spans="1:28" x14ac:dyDescent="0.25">
      <c r="A447" t="s">
        <v>44</v>
      </c>
      <c r="B447" t="s">
        <v>65</v>
      </c>
      <c r="C447" t="s">
        <v>83</v>
      </c>
      <c r="D447" t="s">
        <v>104</v>
      </c>
      <c r="E447">
        <v>2005</v>
      </c>
      <c r="F447">
        <v>2010</v>
      </c>
      <c r="G447" t="s">
        <v>109</v>
      </c>
      <c r="H447">
        <v>18201.27</v>
      </c>
      <c r="I447">
        <v>19258.849999999999</v>
      </c>
      <c r="J447">
        <v>3434.74</v>
      </c>
      <c r="K447">
        <v>2125.8000000000002</v>
      </c>
      <c r="L447">
        <v>4172.3100000000004</v>
      </c>
      <c r="M447">
        <v>3195.51</v>
      </c>
      <c r="N447">
        <f>IF(COUNTIFS($A:$A,$A447,$F:$F,$F447-1)=0,"",SUMIFS($I:$I,$A:$A,$A447,$F:$F,$F447-1))</f>
        <v>18725.12</v>
      </c>
      <c r="O447">
        <f>H447 - SUMIFS($H:$H,$A:$A,$A447,$F:$F,$F447-1)</f>
        <v>1408.1399999999994</v>
      </c>
      <c r="P447">
        <f>J447 - SUMIFS($J:$J,$A:$A,$A447,$F:$F,$F447-1)</f>
        <v>319.27999999999975</v>
      </c>
      <c r="Q447">
        <f t="shared" si="55"/>
        <v>976.80000000000018</v>
      </c>
      <c r="R447">
        <f t="shared" si="56"/>
        <v>5.2165219768952095E-2</v>
      </c>
      <c r="S447">
        <f t="shared" si="57"/>
        <v>5.340419714266184E-5</v>
      </c>
      <c r="T447">
        <f t="shared" si="58"/>
        <v>5.814969410075875E-2</v>
      </c>
      <c r="U447">
        <f t="shared" si="59"/>
        <v>0.11352664228587055</v>
      </c>
      <c r="V447" t="str">
        <f t="shared" si="60"/>
        <v>Software-2010</v>
      </c>
      <c r="W447">
        <f>Regression!B463</f>
        <v>-7.0633096322728645E-3</v>
      </c>
      <c r="X447">
        <f>Regression!B464</f>
        <v>-5.7788286169555073E-3</v>
      </c>
      <c r="Y447">
        <f>Regression!B465</f>
        <v>-4.3391934521722466E-3</v>
      </c>
      <c r="Z447">
        <f t="shared" si="61"/>
        <v>-8.2902838957070544E-4</v>
      </c>
      <c r="AA447">
        <f t="shared" si="62"/>
        <v>976.80082902838978</v>
      </c>
      <c r="AB447">
        <f t="shared" si="63"/>
        <v>1</v>
      </c>
    </row>
    <row r="448" spans="1:28" x14ac:dyDescent="0.25">
      <c r="A448" t="s">
        <v>44</v>
      </c>
      <c r="B448" t="s">
        <v>65</v>
      </c>
      <c r="C448" t="s">
        <v>83</v>
      </c>
      <c r="D448" t="s">
        <v>104</v>
      </c>
      <c r="E448">
        <v>2005</v>
      </c>
      <c r="F448">
        <v>2011</v>
      </c>
      <c r="G448" t="s">
        <v>109</v>
      </c>
      <c r="H448">
        <v>18073.8</v>
      </c>
      <c r="I448">
        <v>20674.169999999998</v>
      </c>
      <c r="J448">
        <v>3202.99</v>
      </c>
      <c r="K448">
        <v>2534.04</v>
      </c>
      <c r="L448">
        <v>5636.58</v>
      </c>
      <c r="M448">
        <v>5211.63</v>
      </c>
      <c r="N448">
        <f>IF(COUNTIFS($A:$A,$A448,$F:$F,$F448-1)=0,"",SUMIFS($I:$I,$A:$A,$A448,$F:$F,$F448-1))</f>
        <v>19258.849999999999</v>
      </c>
      <c r="O448">
        <f>H448 - SUMIFS($H:$H,$A:$A,$A448,$F:$F,$F448-1)</f>
        <v>-127.47000000000116</v>
      </c>
      <c r="P448">
        <f>J448 - SUMIFS($J:$J,$A:$A,$A448,$F:$F,$F448-1)</f>
        <v>-231.75</v>
      </c>
      <c r="Q448">
        <f t="shared" si="55"/>
        <v>424.94999999999982</v>
      </c>
      <c r="R448">
        <f t="shared" si="56"/>
        <v>2.2065180423545532E-2</v>
      </c>
      <c r="S448">
        <f t="shared" si="57"/>
        <v>5.1924180311908558E-5</v>
      </c>
      <c r="T448">
        <f t="shared" si="58"/>
        <v>5.4146535229257636E-3</v>
      </c>
      <c r="U448">
        <f t="shared" si="59"/>
        <v>0.13157794987758875</v>
      </c>
      <c r="V448" t="str">
        <f t="shared" si="60"/>
        <v>Software-2011</v>
      </c>
      <c r="W448">
        <f>Regression!B464</f>
        <v>-5.7788286169555073E-3</v>
      </c>
      <c r="X448">
        <f>Regression!B465</f>
        <v>-4.3391934521722466E-3</v>
      </c>
      <c r="Y448">
        <f>Regression!B466</f>
        <v>-5.0126085471369607E-3</v>
      </c>
      <c r="Z448">
        <f t="shared" si="61"/>
        <v>-6.8334404622271924E-4</v>
      </c>
      <c r="AA448">
        <f t="shared" si="62"/>
        <v>424.95068334404601</v>
      </c>
      <c r="AB448">
        <f t="shared" si="63"/>
        <v>1</v>
      </c>
    </row>
    <row r="449" spans="1:28" x14ac:dyDescent="0.25">
      <c r="A449" t="s">
        <v>44</v>
      </c>
      <c r="B449" t="s">
        <v>65</v>
      </c>
      <c r="C449" t="s">
        <v>83</v>
      </c>
      <c r="D449" t="s">
        <v>104</v>
      </c>
      <c r="E449">
        <v>2005</v>
      </c>
      <c r="F449">
        <v>2012</v>
      </c>
      <c r="G449" t="s">
        <v>109</v>
      </c>
      <c r="H449">
        <v>18051.27</v>
      </c>
      <c r="I449">
        <v>20611.189999999999</v>
      </c>
      <c r="J449">
        <v>4009.67</v>
      </c>
      <c r="K449">
        <v>2626.02</v>
      </c>
      <c r="L449">
        <v>3540.39</v>
      </c>
      <c r="M449">
        <v>3797.45</v>
      </c>
      <c r="N449">
        <f>IF(COUNTIFS($A:$A,$A449,$F:$F,$F449-1)=0,"",SUMIFS($I:$I,$A:$A,$A449,$F:$F,$F449-1))</f>
        <v>20674.169999999998</v>
      </c>
      <c r="O449">
        <f>H449 - SUMIFS($H:$H,$A:$A,$A449,$F:$F,$F449-1)</f>
        <v>-22.529999999998836</v>
      </c>
      <c r="P449">
        <f>J449 - SUMIFS($J:$J,$A:$A,$A449,$F:$F,$F449-1)</f>
        <v>806.68000000000029</v>
      </c>
      <c r="Q449">
        <f t="shared" si="55"/>
        <v>-257.05999999999995</v>
      </c>
      <c r="R449">
        <f t="shared" si="56"/>
        <v>-1.24338727987629E-2</v>
      </c>
      <c r="S449">
        <f t="shared" si="57"/>
        <v>4.8369535512187434E-5</v>
      </c>
      <c r="T449">
        <f t="shared" si="58"/>
        <v>-4.01085025420609E-2</v>
      </c>
      <c r="U449">
        <f t="shared" si="59"/>
        <v>0.12701936764571445</v>
      </c>
      <c r="V449" t="str">
        <f t="shared" si="60"/>
        <v>Software-2012</v>
      </c>
      <c r="W449">
        <f>Regression!B465</f>
        <v>-4.3391934521722466E-3</v>
      </c>
      <c r="X449">
        <f>Regression!B466</f>
        <v>-5.0126085471369607E-3</v>
      </c>
      <c r="Y449">
        <f>Regression!B467</f>
        <v>0</v>
      </c>
      <c r="Z449">
        <f t="shared" si="61"/>
        <v>2.008383378834199E-4</v>
      </c>
      <c r="AA449">
        <f t="shared" si="62"/>
        <v>-257.06020083833783</v>
      </c>
      <c r="AB449">
        <f t="shared" si="63"/>
        <v>1</v>
      </c>
    </row>
    <row r="450" spans="1:28" x14ac:dyDescent="0.25">
      <c r="A450" t="s">
        <v>45</v>
      </c>
      <c r="B450" t="s">
        <v>75</v>
      </c>
      <c r="C450" t="s">
        <v>82</v>
      </c>
      <c r="D450" t="s">
        <v>85</v>
      </c>
      <c r="E450">
        <v>2011</v>
      </c>
      <c r="F450">
        <v>2004</v>
      </c>
      <c r="G450" t="s">
        <v>108</v>
      </c>
      <c r="H450">
        <v>50101.38</v>
      </c>
      <c r="I450">
        <v>77878.25</v>
      </c>
      <c r="J450">
        <v>8280.36</v>
      </c>
      <c r="K450">
        <v>34212.93</v>
      </c>
      <c r="L450">
        <v>11148.43</v>
      </c>
      <c r="M450">
        <v>10100.74</v>
      </c>
      <c r="N450" t="str">
        <f>IF(COUNTIFS($A:$A,$A450,$F:$F,$F450-1)=0,"",SUMIFS($I:$I,$A:$A,$A450,$F:$F,$F450-1))</f>
        <v/>
      </c>
      <c r="O450">
        <f>H450 - SUMIFS($H:$H,$A:$A,$A450,$F:$F,$F450-1)</f>
        <v>50101.38</v>
      </c>
      <c r="P450">
        <f>J450 - SUMIFS($J:$J,$A:$A,$A450,$F:$F,$F450-1)</f>
        <v>8280.36</v>
      </c>
      <c r="Q450">
        <f t="shared" si="55"/>
        <v>1047.6900000000005</v>
      </c>
      <c r="R450">
        <f t="shared" si="56"/>
        <v>0</v>
      </c>
      <c r="S450">
        <f t="shared" si="57"/>
        <v>0</v>
      </c>
      <c r="T450">
        <f t="shared" si="58"/>
        <v>0</v>
      </c>
      <c r="U450">
        <f t="shared" si="59"/>
        <v>0</v>
      </c>
      <c r="V450" t="str">
        <f t="shared" si="60"/>
        <v>Semiconductors-2004</v>
      </c>
      <c r="W450">
        <f>Regression!B466</f>
        <v>-5.0126085471369607E-3</v>
      </c>
      <c r="X450">
        <f>Regression!B467</f>
        <v>0</v>
      </c>
      <c r="Y450">
        <f>Regression!B468</f>
        <v>-4.1700111602321257E-3</v>
      </c>
      <c r="Z450">
        <f t="shared" si="61"/>
        <v>0</v>
      </c>
      <c r="AA450">
        <f t="shared" si="62"/>
        <v>1047.6900000000005</v>
      </c>
      <c r="AB450">
        <f t="shared" si="63"/>
        <v>0</v>
      </c>
    </row>
    <row r="451" spans="1:28" x14ac:dyDescent="0.25">
      <c r="A451" t="s">
        <v>45</v>
      </c>
      <c r="B451" t="s">
        <v>75</v>
      </c>
      <c r="C451" t="s">
        <v>82</v>
      </c>
      <c r="D451" t="s">
        <v>85</v>
      </c>
      <c r="E451">
        <v>2011</v>
      </c>
      <c r="F451">
        <v>2005</v>
      </c>
      <c r="G451" t="s">
        <v>108</v>
      </c>
      <c r="H451">
        <v>51242.559999999998</v>
      </c>
      <c r="I451">
        <v>87141.66</v>
      </c>
      <c r="J451">
        <v>7759.9</v>
      </c>
      <c r="K451">
        <v>44820.28</v>
      </c>
      <c r="L451">
        <v>9124.83</v>
      </c>
      <c r="M451">
        <v>11782.72</v>
      </c>
      <c r="N451">
        <f>IF(COUNTIFS($A:$A,$A451,$F:$F,$F451-1)=0,"",SUMIFS($I:$I,$A:$A,$A451,$F:$F,$F451-1))</f>
        <v>77878.25</v>
      </c>
      <c r="O451">
        <f>H451 - SUMIFS($H:$H,$A:$A,$A451,$F:$F,$F451-1)</f>
        <v>1141.1800000000003</v>
      </c>
      <c r="P451">
        <f>J451 - SUMIFS($J:$J,$A:$A,$A451,$F:$F,$F451-1)</f>
        <v>-520.46000000000095</v>
      </c>
      <c r="Q451">
        <f t="shared" ref="Q451:Q514" si="64">L451 - M451</f>
        <v>-2657.8899999999994</v>
      </c>
      <c r="R451">
        <f t="shared" ref="R451:R514" si="65">IFERROR(Q451 / VALUE(N451),0)</f>
        <v>-3.4128784352498928E-2</v>
      </c>
      <c r="S451">
        <f t="shared" ref="S451:S514" si="66">IFERROR(1 / VALUE(N451), 0)</f>
        <v>1.2840555610841282E-5</v>
      </c>
      <c r="T451">
        <f t="shared" ref="T451:T514" si="67">IFERROR( (O451 - P451) / VALUE(N451), 0)</f>
        <v>2.1336380825198321E-2</v>
      </c>
      <c r="U451">
        <f t="shared" ref="U451:U514" si="68">IFERROR( K451 / VALUE(N451), 0)</f>
        <v>0.57551729783347727</v>
      </c>
      <c r="V451" t="str">
        <f t="shared" ref="V451:V514" si="69">D451 &amp; "-" &amp; F451</f>
        <v>Semiconductors-2005</v>
      </c>
      <c r="W451">
        <f>Regression!B467</f>
        <v>0</v>
      </c>
      <c r="X451">
        <f>Regression!B468</f>
        <v>-4.1700111602321257E-3</v>
      </c>
      <c r="Y451">
        <f>Regression!B469</f>
        <v>-5.3463685464343793E-3</v>
      </c>
      <c r="Z451">
        <f t="shared" ref="Z451:Z514" si="70">($W451*$S451) + ($X451*$T451) + ($Y451*$U451)</f>
        <v>-3.1659005252258495E-3</v>
      </c>
      <c r="AA451">
        <f t="shared" ref="AA451:AA514" si="71">$Q451-$Z451</f>
        <v>-2657.8868340994741</v>
      </c>
      <c r="AB451">
        <f t="shared" ref="AB451:AB514" si="72">IF($G451="Post",1,0)</f>
        <v>0</v>
      </c>
    </row>
    <row r="452" spans="1:28" x14ac:dyDescent="0.25">
      <c r="A452" t="s">
        <v>45</v>
      </c>
      <c r="B452" t="s">
        <v>75</v>
      </c>
      <c r="C452" t="s">
        <v>82</v>
      </c>
      <c r="D452" t="s">
        <v>85</v>
      </c>
      <c r="E452">
        <v>2011</v>
      </c>
      <c r="F452">
        <v>2006</v>
      </c>
      <c r="G452" t="s">
        <v>108</v>
      </c>
      <c r="H452">
        <v>54941.96</v>
      </c>
      <c r="I452">
        <v>87135.47</v>
      </c>
      <c r="J452">
        <v>9378.51</v>
      </c>
      <c r="K452">
        <v>43909.54</v>
      </c>
      <c r="L452">
        <v>13124.32</v>
      </c>
      <c r="M452">
        <v>14721.3</v>
      </c>
      <c r="N452">
        <f>IF(COUNTIFS($A:$A,$A452,$F:$F,$F452-1)=0,"",SUMIFS($I:$I,$A:$A,$A452,$F:$F,$F452-1))</f>
        <v>87141.66</v>
      </c>
      <c r="O452">
        <f>H452 - SUMIFS($H:$H,$A:$A,$A452,$F:$F,$F452-1)</f>
        <v>3699.4000000000015</v>
      </c>
      <c r="P452">
        <f>J452 - SUMIFS($J:$J,$A:$A,$A452,$F:$F,$F452-1)</f>
        <v>1618.6100000000006</v>
      </c>
      <c r="Q452">
        <f t="shared" si="64"/>
        <v>-1596.9799999999996</v>
      </c>
      <c r="R452">
        <f t="shared" si="65"/>
        <v>-1.8326251760638936E-2</v>
      </c>
      <c r="S452">
        <f t="shared" si="66"/>
        <v>1.1475567484025436E-5</v>
      </c>
      <c r="T452">
        <f t="shared" si="67"/>
        <v>2.3878246065085297E-2</v>
      </c>
      <c r="U452">
        <f t="shared" si="68"/>
        <v>0.50388688946251425</v>
      </c>
      <c r="V452" t="str">
        <f t="shared" si="69"/>
        <v>Semiconductors-2006</v>
      </c>
      <c r="W452">
        <f>Regression!B468</f>
        <v>-4.1700111602321257E-3</v>
      </c>
      <c r="X452">
        <f>Regression!B469</f>
        <v>-5.3463685464343793E-3</v>
      </c>
      <c r="Y452">
        <f>Regression!B470</f>
        <v>-5.8687549207264642E-3</v>
      </c>
      <c r="Z452">
        <f t="shared" si="70"/>
        <v>-3.0848984189735533E-3</v>
      </c>
      <c r="AA452">
        <f t="shared" si="71"/>
        <v>-1596.9769151015805</v>
      </c>
      <c r="AB452">
        <f t="shared" si="72"/>
        <v>0</v>
      </c>
    </row>
    <row r="453" spans="1:28" x14ac:dyDescent="0.25">
      <c r="A453" t="s">
        <v>45</v>
      </c>
      <c r="B453" t="s">
        <v>75</v>
      </c>
      <c r="C453" t="s">
        <v>82</v>
      </c>
      <c r="D453" t="s">
        <v>85</v>
      </c>
      <c r="E453">
        <v>2011</v>
      </c>
      <c r="F453">
        <v>2007</v>
      </c>
      <c r="G453" t="s">
        <v>108</v>
      </c>
      <c r="H453">
        <v>56494.96</v>
      </c>
      <c r="I453">
        <v>90101.84</v>
      </c>
      <c r="J453">
        <v>9122.1299999999992</v>
      </c>
      <c r="K453">
        <v>45960.01</v>
      </c>
      <c r="L453">
        <v>11102</v>
      </c>
      <c r="M453">
        <v>15125.25</v>
      </c>
      <c r="N453">
        <f>IF(COUNTIFS($A:$A,$A453,$F:$F,$F453-1)=0,"",SUMIFS($I:$I,$A:$A,$A453,$F:$F,$F453-1))</f>
        <v>87135.47</v>
      </c>
      <c r="O453">
        <f>H453 - SUMIFS($H:$H,$A:$A,$A453,$F:$F,$F453-1)</f>
        <v>1553</v>
      </c>
      <c r="P453">
        <f>J453 - SUMIFS($J:$J,$A:$A,$A453,$F:$F,$F453-1)</f>
        <v>-256.38000000000102</v>
      </c>
      <c r="Q453">
        <f t="shared" si="64"/>
        <v>-4023.25</v>
      </c>
      <c r="R453">
        <f t="shared" si="65"/>
        <v>-4.6172356676333987E-2</v>
      </c>
      <c r="S453">
        <f t="shared" si="66"/>
        <v>1.1476382694670724E-5</v>
      </c>
      <c r="T453">
        <f t="shared" si="67"/>
        <v>2.0765137320083324E-2</v>
      </c>
      <c r="U453">
        <f t="shared" si="68"/>
        <v>0.52745466341089342</v>
      </c>
      <c r="V453" t="str">
        <f t="shared" si="69"/>
        <v>Semiconductors-2007</v>
      </c>
      <c r="W453">
        <f>Regression!B469</f>
        <v>-5.3463685464343793E-3</v>
      </c>
      <c r="X453">
        <f>Regression!B470</f>
        <v>-5.8687549207264642E-3</v>
      </c>
      <c r="Y453">
        <f>Regression!B471</f>
        <v>-6.6194634561281239E-3</v>
      </c>
      <c r="Z453">
        <f t="shared" si="70"/>
        <v>-3.6133937280110342E-3</v>
      </c>
      <c r="AA453">
        <f t="shared" si="71"/>
        <v>-4023.2463866062722</v>
      </c>
      <c r="AB453">
        <f t="shared" si="72"/>
        <v>0</v>
      </c>
    </row>
    <row r="454" spans="1:28" x14ac:dyDescent="0.25">
      <c r="A454" t="s">
        <v>45</v>
      </c>
      <c r="B454" t="s">
        <v>75</v>
      </c>
      <c r="C454" t="s">
        <v>82</v>
      </c>
      <c r="D454" t="s">
        <v>85</v>
      </c>
      <c r="E454">
        <v>2011</v>
      </c>
      <c r="F454">
        <v>2008</v>
      </c>
      <c r="G454" t="s">
        <v>108</v>
      </c>
      <c r="H454">
        <v>59525.2</v>
      </c>
      <c r="I454">
        <v>99379.26</v>
      </c>
      <c r="J454">
        <v>9090.18</v>
      </c>
      <c r="K454">
        <v>46154.74</v>
      </c>
      <c r="L454">
        <v>13610.97</v>
      </c>
      <c r="M454">
        <v>18794.29</v>
      </c>
      <c r="N454">
        <f>IF(COUNTIFS($A:$A,$A454,$F:$F,$F454-1)=0,"",SUMIFS($I:$I,$A:$A,$A454,$F:$F,$F454-1))</f>
        <v>90101.84</v>
      </c>
      <c r="O454">
        <f>H454 - SUMIFS($H:$H,$A:$A,$A454,$F:$F,$F454-1)</f>
        <v>3030.239999999998</v>
      </c>
      <c r="P454">
        <f>J454 - SUMIFS($J:$J,$A:$A,$A454,$F:$F,$F454-1)</f>
        <v>-31.949999999998909</v>
      </c>
      <c r="Q454">
        <f t="shared" si="64"/>
        <v>-5183.3200000000015</v>
      </c>
      <c r="R454">
        <f t="shared" si="65"/>
        <v>-5.752734905302713E-2</v>
      </c>
      <c r="S454">
        <f t="shared" si="66"/>
        <v>1.1098552482391036E-5</v>
      </c>
      <c r="T454">
        <f t="shared" si="67"/>
        <v>3.3985876426052976E-2</v>
      </c>
      <c r="U454">
        <f t="shared" si="68"/>
        <v>0.51225080420111291</v>
      </c>
      <c r="V454" t="str">
        <f t="shared" si="69"/>
        <v>Semiconductors-2008</v>
      </c>
      <c r="W454">
        <f>Regression!B470</f>
        <v>-5.8687549207264642E-3</v>
      </c>
      <c r="X454">
        <f>Regression!B471</f>
        <v>-6.6194634561281239E-3</v>
      </c>
      <c r="Y454">
        <f>Regression!B472</f>
        <v>-5.5871181652513979E-3</v>
      </c>
      <c r="Z454">
        <f t="shared" si="70"/>
        <v>-3.0870391750279129E-3</v>
      </c>
      <c r="AA454">
        <f t="shared" si="71"/>
        <v>-5183.3169129608268</v>
      </c>
      <c r="AB454">
        <f t="shared" si="72"/>
        <v>0</v>
      </c>
    </row>
    <row r="455" spans="1:28" x14ac:dyDescent="0.25">
      <c r="A455" t="s">
        <v>45</v>
      </c>
      <c r="B455" t="s">
        <v>75</v>
      </c>
      <c r="C455" t="s">
        <v>82</v>
      </c>
      <c r="D455" t="s">
        <v>85</v>
      </c>
      <c r="E455">
        <v>2011</v>
      </c>
      <c r="F455">
        <v>2009</v>
      </c>
      <c r="G455" t="s">
        <v>108</v>
      </c>
      <c r="H455">
        <v>60684</v>
      </c>
      <c r="I455">
        <v>95980.01</v>
      </c>
      <c r="J455">
        <v>8117.59</v>
      </c>
      <c r="K455">
        <v>46483.23</v>
      </c>
      <c r="L455">
        <v>13951.08</v>
      </c>
      <c r="M455">
        <v>15861.38</v>
      </c>
      <c r="N455">
        <f>IF(COUNTIFS($A:$A,$A455,$F:$F,$F455-1)=0,"",SUMIFS($I:$I,$A:$A,$A455,$F:$F,$F455-1))</f>
        <v>99379.26</v>
      </c>
      <c r="O455">
        <f>H455 - SUMIFS($H:$H,$A:$A,$A455,$F:$F,$F455-1)</f>
        <v>1158.8000000000029</v>
      </c>
      <c r="P455">
        <f>J455 - SUMIFS($J:$J,$A:$A,$A455,$F:$F,$F455-1)</f>
        <v>-972.59000000000015</v>
      </c>
      <c r="Q455">
        <f t="shared" si="64"/>
        <v>-1910.2999999999993</v>
      </c>
      <c r="R455">
        <f t="shared" si="65"/>
        <v>-1.9222320633097884E-2</v>
      </c>
      <c r="S455">
        <f t="shared" si="66"/>
        <v>1.0062461724911214E-5</v>
      </c>
      <c r="T455">
        <f t="shared" si="67"/>
        <v>2.1447030295858545E-2</v>
      </c>
      <c r="U455">
        <f t="shared" si="68"/>
        <v>0.46773572272524472</v>
      </c>
      <c r="V455" t="str">
        <f t="shared" si="69"/>
        <v>Semiconductors-2009</v>
      </c>
      <c r="W455">
        <f>Regression!B471</f>
        <v>-6.6194634561281239E-3</v>
      </c>
      <c r="X455">
        <f>Regression!B472</f>
        <v>-5.5871181652513979E-3</v>
      </c>
      <c r="Y455">
        <f>Regression!B473</f>
        <v>-4.2399730090743933E-3</v>
      </c>
      <c r="Z455">
        <f t="shared" si="70"/>
        <v>-2.1030805403892969E-3</v>
      </c>
      <c r="AA455">
        <f t="shared" si="71"/>
        <v>-1910.2978969194589</v>
      </c>
      <c r="AB455">
        <f t="shared" si="72"/>
        <v>0</v>
      </c>
    </row>
    <row r="456" spans="1:28" x14ac:dyDescent="0.25">
      <c r="A456" t="s">
        <v>45</v>
      </c>
      <c r="B456" t="s">
        <v>75</v>
      </c>
      <c r="C456" t="s">
        <v>82</v>
      </c>
      <c r="D456" t="s">
        <v>85</v>
      </c>
      <c r="E456">
        <v>2011</v>
      </c>
      <c r="F456">
        <v>2010</v>
      </c>
      <c r="G456" t="s">
        <v>108</v>
      </c>
      <c r="H456">
        <v>62404.78</v>
      </c>
      <c r="I456">
        <v>101465.47</v>
      </c>
      <c r="J456">
        <v>8838.82</v>
      </c>
      <c r="K456">
        <v>51078.57</v>
      </c>
      <c r="L456">
        <v>6881.12</v>
      </c>
      <c r="M456">
        <v>4388.1499999999996</v>
      </c>
      <c r="N456">
        <f>IF(COUNTIFS($A:$A,$A456,$F:$F,$F456-1)=0,"",SUMIFS($I:$I,$A:$A,$A456,$F:$F,$F456-1))</f>
        <v>95980.01</v>
      </c>
      <c r="O456">
        <f>H456 - SUMIFS($H:$H,$A:$A,$A456,$F:$F,$F456-1)</f>
        <v>1720.7799999999988</v>
      </c>
      <c r="P456">
        <f>J456 - SUMIFS($J:$J,$A:$A,$A456,$F:$F,$F456-1)</f>
        <v>721.22999999999956</v>
      </c>
      <c r="Q456">
        <f t="shared" si="64"/>
        <v>2492.9700000000003</v>
      </c>
      <c r="R456">
        <f t="shared" si="65"/>
        <v>2.5973846012310276E-2</v>
      </c>
      <c r="S456">
        <f t="shared" si="66"/>
        <v>1.0418836172240449E-5</v>
      </c>
      <c r="T456">
        <f t="shared" si="67"/>
        <v>1.0414147695962933E-2</v>
      </c>
      <c r="U456">
        <f t="shared" si="68"/>
        <v>0.53217925274231581</v>
      </c>
      <c r="V456" t="str">
        <f t="shared" si="69"/>
        <v>Semiconductors-2010</v>
      </c>
      <c r="W456">
        <f>Regression!B472</f>
        <v>-5.5871181652513979E-3</v>
      </c>
      <c r="X456">
        <f>Regression!B473</f>
        <v>-4.2399730090743933E-3</v>
      </c>
      <c r="Y456">
        <f>Regression!B474</f>
        <v>0</v>
      </c>
      <c r="Z456">
        <f t="shared" si="70"/>
        <v>-4.4213916412235822E-5</v>
      </c>
      <c r="AA456">
        <f t="shared" si="71"/>
        <v>2492.9700442139165</v>
      </c>
      <c r="AB456">
        <f t="shared" si="72"/>
        <v>0</v>
      </c>
    </row>
    <row r="457" spans="1:28" x14ac:dyDescent="0.25">
      <c r="A457" t="s">
        <v>45</v>
      </c>
      <c r="B457" t="s">
        <v>75</v>
      </c>
      <c r="C457" t="s">
        <v>82</v>
      </c>
      <c r="D457" t="s">
        <v>85</v>
      </c>
      <c r="E457">
        <v>2011</v>
      </c>
      <c r="F457">
        <v>2012</v>
      </c>
      <c r="G457" t="s">
        <v>109</v>
      </c>
      <c r="H457">
        <v>66845.06</v>
      </c>
      <c r="I457">
        <v>109447.66</v>
      </c>
      <c r="J457">
        <v>12321.96</v>
      </c>
      <c r="K457">
        <v>50569.56</v>
      </c>
      <c r="L457">
        <v>16873.09</v>
      </c>
      <c r="M457">
        <v>19658.919999999998</v>
      </c>
      <c r="N457" t="str">
        <f>IF(COUNTIFS($A:$A,$A457,$F:$F,$F457-1)=0,"",SUMIFS($I:$I,$A:$A,$A457,$F:$F,$F457-1))</f>
        <v/>
      </c>
      <c r="O457">
        <f>H457 - SUMIFS($H:$H,$A:$A,$A457,$F:$F,$F457-1)</f>
        <v>66845.06</v>
      </c>
      <c r="P457">
        <f>J457 - SUMIFS($J:$J,$A:$A,$A457,$F:$F,$F457-1)</f>
        <v>12321.96</v>
      </c>
      <c r="Q457">
        <f t="shared" si="64"/>
        <v>-2785.8299999999981</v>
      </c>
      <c r="R457">
        <f t="shared" si="65"/>
        <v>0</v>
      </c>
      <c r="S457">
        <f t="shared" si="66"/>
        <v>0</v>
      </c>
      <c r="T457">
        <f t="shared" si="67"/>
        <v>0</v>
      </c>
      <c r="U457">
        <f t="shared" si="68"/>
        <v>0</v>
      </c>
      <c r="V457" t="str">
        <f t="shared" si="69"/>
        <v>Semiconductors-2012</v>
      </c>
      <c r="W457">
        <f>Regression!B473</f>
        <v>-4.2399730090743933E-3</v>
      </c>
      <c r="X457">
        <f>Regression!B474</f>
        <v>0</v>
      </c>
      <c r="Y457">
        <f>Regression!B475</f>
        <v>-1.0014467654032211E-2</v>
      </c>
      <c r="Z457">
        <f t="shared" si="70"/>
        <v>0</v>
      </c>
      <c r="AA457">
        <f t="shared" si="71"/>
        <v>-2785.8299999999981</v>
      </c>
      <c r="AB457">
        <f t="shared" si="72"/>
        <v>1</v>
      </c>
    </row>
    <row r="458" spans="1:28" x14ac:dyDescent="0.25">
      <c r="A458" t="s">
        <v>45</v>
      </c>
      <c r="B458" t="s">
        <v>75</v>
      </c>
      <c r="C458" t="s">
        <v>82</v>
      </c>
      <c r="D458" t="s">
        <v>85</v>
      </c>
      <c r="E458">
        <v>2011</v>
      </c>
      <c r="F458">
        <v>2013</v>
      </c>
      <c r="G458" t="s">
        <v>109</v>
      </c>
      <c r="H458">
        <v>70240.98</v>
      </c>
      <c r="I458">
        <v>107752.4</v>
      </c>
      <c r="J458">
        <v>10554.59</v>
      </c>
      <c r="K458">
        <v>51596.25</v>
      </c>
      <c r="L458">
        <v>11821.79</v>
      </c>
      <c r="M458">
        <v>13904.4</v>
      </c>
      <c r="N458">
        <f>IF(COUNTIFS($A:$A,$A458,$F:$F,$F458-1)=0,"",SUMIFS($I:$I,$A:$A,$A458,$F:$F,$F458-1))</f>
        <v>109447.66</v>
      </c>
      <c r="O458">
        <f>H458 - SUMIFS($H:$H,$A:$A,$A458,$F:$F,$F458-1)</f>
        <v>3395.9199999999983</v>
      </c>
      <c r="P458">
        <f>J458 - SUMIFS($J:$J,$A:$A,$A458,$F:$F,$F458-1)</f>
        <v>-1767.369999999999</v>
      </c>
      <c r="Q458">
        <f t="shared" si="64"/>
        <v>-2082.6099999999988</v>
      </c>
      <c r="R458">
        <f t="shared" si="65"/>
        <v>-1.9028364790987753E-2</v>
      </c>
      <c r="S458">
        <f t="shared" si="66"/>
        <v>9.1367873922567191E-6</v>
      </c>
      <c r="T458">
        <f t="shared" si="67"/>
        <v>4.7175882974565167E-2</v>
      </c>
      <c r="U458">
        <f t="shared" si="68"/>
        <v>0.47142396648772572</v>
      </c>
      <c r="V458" t="str">
        <f t="shared" si="69"/>
        <v>Semiconductors-2013</v>
      </c>
      <c r="W458">
        <f>Regression!B474</f>
        <v>0</v>
      </c>
      <c r="X458">
        <f>Regression!B475</f>
        <v>-1.0014467654032211E-2</v>
      </c>
      <c r="Y458">
        <f>Regression!B476</f>
        <v>-8.9024303718659454E-3</v>
      </c>
      <c r="Z458">
        <f t="shared" si="70"/>
        <v>-4.6692603913850344E-3</v>
      </c>
      <c r="AA458">
        <f t="shared" si="71"/>
        <v>-2082.6053307396073</v>
      </c>
      <c r="AB458">
        <f t="shared" si="72"/>
        <v>1</v>
      </c>
    </row>
    <row r="459" spans="1:28" x14ac:dyDescent="0.25">
      <c r="A459" t="s">
        <v>45</v>
      </c>
      <c r="B459" t="s">
        <v>75</v>
      </c>
      <c r="C459" t="s">
        <v>82</v>
      </c>
      <c r="D459" t="s">
        <v>85</v>
      </c>
      <c r="E459">
        <v>2011</v>
      </c>
      <c r="F459">
        <v>2014</v>
      </c>
      <c r="G459" t="s">
        <v>109</v>
      </c>
      <c r="H459">
        <v>73003.320000000007</v>
      </c>
      <c r="I459">
        <v>106172.51</v>
      </c>
      <c r="J459">
        <v>11995.97</v>
      </c>
      <c r="K459">
        <v>44965.1</v>
      </c>
      <c r="L459">
        <v>14450.35</v>
      </c>
      <c r="M459">
        <v>18270.45</v>
      </c>
      <c r="N459">
        <f>IF(COUNTIFS($A:$A,$A459,$F:$F,$F459-1)=0,"",SUMIFS($I:$I,$A:$A,$A459,$F:$F,$F459-1))</f>
        <v>107752.4</v>
      </c>
      <c r="O459">
        <f>H459 - SUMIFS($H:$H,$A:$A,$A459,$F:$F,$F459-1)</f>
        <v>2762.3400000000111</v>
      </c>
      <c r="P459">
        <f>J459 - SUMIFS($J:$J,$A:$A,$A459,$F:$F,$F459-1)</f>
        <v>1441.3799999999992</v>
      </c>
      <c r="Q459">
        <f t="shared" si="64"/>
        <v>-3820.1000000000004</v>
      </c>
      <c r="R459">
        <f t="shared" si="65"/>
        <v>-3.5452574606226875E-2</v>
      </c>
      <c r="S459">
        <f t="shared" si="66"/>
        <v>9.2805357467675899E-6</v>
      </c>
      <c r="T459">
        <f t="shared" si="67"/>
        <v>1.2259216500050225E-2</v>
      </c>
      <c r="U459">
        <f t="shared" si="68"/>
        <v>0.41730021790697935</v>
      </c>
      <c r="V459" t="str">
        <f t="shared" si="69"/>
        <v>Semiconductors-2014</v>
      </c>
      <c r="W459">
        <f>Regression!B475</f>
        <v>-1.0014467654032211E-2</v>
      </c>
      <c r="X459">
        <f>Regression!B476</f>
        <v>-8.9024303718659454E-3</v>
      </c>
      <c r="Y459">
        <f>Regression!B477</f>
        <v>-9.1862278899333457E-3</v>
      </c>
      <c r="Z459">
        <f t="shared" si="70"/>
        <v>-3.9426446611427321E-3</v>
      </c>
      <c r="AA459">
        <f t="shared" si="71"/>
        <v>-3820.0960573553393</v>
      </c>
      <c r="AB459">
        <f t="shared" si="72"/>
        <v>1</v>
      </c>
    </row>
    <row r="460" spans="1:28" x14ac:dyDescent="0.25">
      <c r="A460" t="s">
        <v>45</v>
      </c>
      <c r="B460" t="s">
        <v>75</v>
      </c>
      <c r="C460" t="s">
        <v>82</v>
      </c>
      <c r="D460" t="s">
        <v>85</v>
      </c>
      <c r="E460">
        <v>2011</v>
      </c>
      <c r="F460">
        <v>2015</v>
      </c>
      <c r="G460" t="s">
        <v>109</v>
      </c>
      <c r="H460">
        <v>77244.98</v>
      </c>
      <c r="I460">
        <v>131401.16</v>
      </c>
      <c r="J460">
        <v>11313.22</v>
      </c>
      <c r="K460">
        <v>68557.13</v>
      </c>
      <c r="L460">
        <v>15912.03</v>
      </c>
      <c r="M460">
        <v>20871.830000000002</v>
      </c>
      <c r="N460">
        <f>IF(COUNTIFS($A:$A,$A460,$F:$F,$F460-1)=0,"",SUMIFS($I:$I,$A:$A,$A460,$F:$F,$F460-1))</f>
        <v>106172.51</v>
      </c>
      <c r="O460">
        <f>H460 - SUMIFS($H:$H,$A:$A,$A460,$F:$F,$F460-1)</f>
        <v>4241.6599999999889</v>
      </c>
      <c r="P460">
        <f>J460 - SUMIFS($J:$J,$A:$A,$A460,$F:$F,$F460-1)</f>
        <v>-682.75</v>
      </c>
      <c r="Q460">
        <f t="shared" si="64"/>
        <v>-4959.8000000000011</v>
      </c>
      <c r="R460">
        <f t="shared" si="65"/>
        <v>-4.6714540326869933E-2</v>
      </c>
      <c r="S460">
        <f t="shared" si="66"/>
        <v>9.4186338817835244E-6</v>
      </c>
      <c r="T460">
        <f t="shared" si="67"/>
        <v>4.63812148737935E-2</v>
      </c>
      <c r="U460">
        <f t="shared" si="68"/>
        <v>0.64571450745583781</v>
      </c>
      <c r="V460" t="str">
        <f t="shared" si="69"/>
        <v>Semiconductors-2015</v>
      </c>
      <c r="W460">
        <f>Regression!B476</f>
        <v>-8.9024303718659454E-3</v>
      </c>
      <c r="X460">
        <f>Regression!B477</f>
        <v>-9.1862278899333457E-3</v>
      </c>
      <c r="Y460">
        <f>Regression!B478</f>
        <v>-9.2340272356666239E-3</v>
      </c>
      <c r="Z460">
        <f t="shared" si="70"/>
        <v>-6.3886976066872296E-3</v>
      </c>
      <c r="AA460">
        <f t="shared" si="71"/>
        <v>-4959.7936113023943</v>
      </c>
      <c r="AB460">
        <f t="shared" si="72"/>
        <v>1</v>
      </c>
    </row>
    <row r="461" spans="1:28" x14ac:dyDescent="0.25">
      <c r="A461" t="s">
        <v>45</v>
      </c>
      <c r="B461" t="s">
        <v>75</v>
      </c>
      <c r="C461" t="s">
        <v>82</v>
      </c>
      <c r="D461" t="s">
        <v>85</v>
      </c>
      <c r="E461">
        <v>2011</v>
      </c>
      <c r="F461">
        <v>2016</v>
      </c>
      <c r="G461" t="s">
        <v>109</v>
      </c>
      <c r="H461">
        <v>81577.38</v>
      </c>
      <c r="I461">
        <v>119723.7</v>
      </c>
      <c r="J461">
        <v>11799.29</v>
      </c>
      <c r="K461">
        <v>59274.2</v>
      </c>
      <c r="L461">
        <v>16543.990000000002</v>
      </c>
      <c r="M461">
        <v>22230.73</v>
      </c>
      <c r="N461">
        <f>IF(COUNTIFS($A:$A,$A461,$F:$F,$F461-1)=0,"",SUMIFS($I:$I,$A:$A,$A461,$F:$F,$F461-1))</f>
        <v>131401.16</v>
      </c>
      <c r="O461">
        <f>H461 - SUMIFS($H:$H,$A:$A,$A461,$F:$F,$F461-1)</f>
        <v>4332.4000000000087</v>
      </c>
      <c r="P461">
        <f>J461 - SUMIFS($J:$J,$A:$A,$A461,$F:$F,$F461-1)</f>
        <v>486.07000000000153</v>
      </c>
      <c r="Q461">
        <f t="shared" si="64"/>
        <v>-5686.739999999998</v>
      </c>
      <c r="R461">
        <f t="shared" si="65"/>
        <v>-4.3277700135980521E-2</v>
      </c>
      <c r="S461">
        <f t="shared" si="66"/>
        <v>7.6102828924797925E-6</v>
      </c>
      <c r="T461">
        <f t="shared" si="67"/>
        <v>2.9271659397831853E-2</v>
      </c>
      <c r="U461">
        <f t="shared" si="68"/>
        <v>0.4510934302254257</v>
      </c>
      <c r="V461" t="str">
        <f t="shared" si="69"/>
        <v>Semiconductors-2016</v>
      </c>
      <c r="W461">
        <f>Regression!B477</f>
        <v>-9.1862278899333457E-3</v>
      </c>
      <c r="X461">
        <f>Regression!B478</f>
        <v>-9.2340272356666239E-3</v>
      </c>
      <c r="Y461">
        <f>Regression!B479</f>
        <v>-8.2077689729518101E-3</v>
      </c>
      <c r="Z461">
        <f t="shared" si="70"/>
        <v>-3.9728358704123447E-3</v>
      </c>
      <c r="AA461">
        <f t="shared" si="71"/>
        <v>-5686.7360271641273</v>
      </c>
      <c r="AB461">
        <f t="shared" si="72"/>
        <v>1</v>
      </c>
    </row>
    <row r="462" spans="1:28" x14ac:dyDescent="0.25">
      <c r="A462" t="s">
        <v>45</v>
      </c>
      <c r="B462" t="s">
        <v>75</v>
      </c>
      <c r="C462" t="s">
        <v>82</v>
      </c>
      <c r="D462" t="s">
        <v>85</v>
      </c>
      <c r="E462">
        <v>2011</v>
      </c>
      <c r="F462">
        <v>2017</v>
      </c>
      <c r="G462" t="s">
        <v>109</v>
      </c>
      <c r="H462">
        <v>87783.22</v>
      </c>
      <c r="I462">
        <v>140959.04000000001</v>
      </c>
      <c r="J462">
        <v>13747.26</v>
      </c>
      <c r="K462">
        <v>65112.26</v>
      </c>
      <c r="L462">
        <v>17760.689999999999</v>
      </c>
      <c r="M462">
        <v>16724.37</v>
      </c>
      <c r="N462">
        <f>IF(COUNTIFS($A:$A,$A462,$F:$F,$F462-1)=0,"",SUMIFS($I:$I,$A:$A,$A462,$F:$F,$F462-1))</f>
        <v>119723.7</v>
      </c>
      <c r="O462">
        <f>H462 - SUMIFS($H:$H,$A:$A,$A462,$F:$F,$F462-1)</f>
        <v>6205.8399999999965</v>
      </c>
      <c r="P462">
        <f>J462 - SUMIFS($J:$J,$A:$A,$A462,$F:$F,$F462-1)</f>
        <v>1947.9699999999993</v>
      </c>
      <c r="Q462">
        <f t="shared" si="64"/>
        <v>1036.3199999999997</v>
      </c>
      <c r="R462">
        <f t="shared" si="65"/>
        <v>8.6559302794684736E-3</v>
      </c>
      <c r="S462">
        <f t="shared" si="66"/>
        <v>8.3525651145094909E-6</v>
      </c>
      <c r="T462">
        <f t="shared" si="67"/>
        <v>3.5564136424116502E-2</v>
      </c>
      <c r="U462">
        <f t="shared" si="68"/>
        <v>0.54385439140287184</v>
      </c>
      <c r="V462" t="str">
        <f t="shared" si="69"/>
        <v>Semiconductors-2017</v>
      </c>
      <c r="W462">
        <f>Regression!B478</f>
        <v>-9.2340272356666239E-3</v>
      </c>
      <c r="X462">
        <f>Regression!B479</f>
        <v>-8.2077689729518101E-3</v>
      </c>
      <c r="Y462">
        <f>Regression!B480</f>
        <v>-8.9499454455124611E-3</v>
      </c>
      <c r="Z462">
        <f t="shared" si="70"/>
        <v>-5.1594464766635279E-3</v>
      </c>
      <c r="AA462">
        <f t="shared" si="71"/>
        <v>1036.3251594464764</v>
      </c>
      <c r="AB462">
        <f t="shared" si="72"/>
        <v>1</v>
      </c>
    </row>
    <row r="463" spans="1:28" x14ac:dyDescent="0.25">
      <c r="A463" t="s">
        <v>45</v>
      </c>
      <c r="B463" t="s">
        <v>75</v>
      </c>
      <c r="C463" t="s">
        <v>82</v>
      </c>
      <c r="D463" t="s">
        <v>85</v>
      </c>
      <c r="E463">
        <v>2011</v>
      </c>
      <c r="F463">
        <v>2018</v>
      </c>
      <c r="G463" t="s">
        <v>109</v>
      </c>
      <c r="H463">
        <v>91565.23</v>
      </c>
      <c r="I463">
        <v>132529.26999999999</v>
      </c>
      <c r="J463">
        <v>13389.94</v>
      </c>
      <c r="K463">
        <v>64072.04</v>
      </c>
      <c r="L463">
        <v>23498.44</v>
      </c>
      <c r="M463">
        <v>23487.59</v>
      </c>
      <c r="N463">
        <f>IF(COUNTIFS($A:$A,$A463,$F:$F,$F463-1)=0,"",SUMIFS($I:$I,$A:$A,$A463,$F:$F,$F463-1))</f>
        <v>140959.04000000001</v>
      </c>
      <c r="O463">
        <f>H463 - SUMIFS($H:$H,$A:$A,$A463,$F:$F,$F463-1)</f>
        <v>3782.0099999999948</v>
      </c>
      <c r="P463">
        <f>J463 - SUMIFS($J:$J,$A:$A,$A463,$F:$F,$F463-1)</f>
        <v>-357.31999999999971</v>
      </c>
      <c r="Q463">
        <f t="shared" si="64"/>
        <v>10.849999999998545</v>
      </c>
      <c r="R463">
        <f t="shared" si="65"/>
        <v>7.6972714910647413E-5</v>
      </c>
      <c r="S463">
        <f t="shared" si="66"/>
        <v>7.0942594387702973E-6</v>
      </c>
      <c r="T463">
        <f t="shared" si="67"/>
        <v>2.9365480922685018E-2</v>
      </c>
      <c r="U463">
        <f t="shared" si="68"/>
        <v>0.45454367453126809</v>
      </c>
      <c r="V463" t="str">
        <f t="shared" si="69"/>
        <v>Semiconductors-2018</v>
      </c>
      <c r="W463">
        <f>Regression!B479</f>
        <v>-8.2077689729518101E-3</v>
      </c>
      <c r="X463">
        <f>Regression!B480</f>
        <v>-8.9499454455124611E-3</v>
      </c>
      <c r="Y463">
        <f>Regression!B481</f>
        <v>0</v>
      </c>
      <c r="Z463">
        <f t="shared" si="70"/>
        <v>-2.6287768028177548E-4</v>
      </c>
      <c r="AA463">
        <f t="shared" si="71"/>
        <v>10.850262877678826</v>
      </c>
      <c r="AB463">
        <f t="shared" si="72"/>
        <v>1</v>
      </c>
    </row>
    <row r="464" spans="1:28" x14ac:dyDescent="0.25">
      <c r="A464" t="s">
        <v>46</v>
      </c>
      <c r="B464" t="s">
        <v>75</v>
      </c>
      <c r="C464" t="s">
        <v>82</v>
      </c>
      <c r="D464" t="s">
        <v>85</v>
      </c>
      <c r="E464">
        <v>2011</v>
      </c>
      <c r="F464">
        <v>2004</v>
      </c>
      <c r="G464" t="s">
        <v>108</v>
      </c>
      <c r="H464">
        <v>76023.47</v>
      </c>
      <c r="I464">
        <v>115454.21</v>
      </c>
      <c r="J464">
        <v>11866.86</v>
      </c>
      <c r="K464">
        <v>57545.58</v>
      </c>
      <c r="L464">
        <v>14897.95</v>
      </c>
      <c r="M464">
        <v>20149.650000000001</v>
      </c>
      <c r="N464" t="str">
        <f>IF(COUNTIFS($A:$A,$A464,$F:$F,$F464-1)=0,"",SUMIFS($I:$I,$A:$A,$A464,$F:$F,$F464-1))</f>
        <v/>
      </c>
      <c r="O464">
        <f>H464 - SUMIFS($H:$H,$A:$A,$A464,$F:$F,$F464-1)</f>
        <v>76023.47</v>
      </c>
      <c r="P464">
        <f>J464 - SUMIFS($J:$J,$A:$A,$A464,$F:$F,$F464-1)</f>
        <v>11866.86</v>
      </c>
      <c r="Q464">
        <f t="shared" si="64"/>
        <v>-5251.7000000000007</v>
      </c>
      <c r="R464">
        <f t="shared" si="65"/>
        <v>0</v>
      </c>
      <c r="S464">
        <f t="shared" si="66"/>
        <v>0</v>
      </c>
      <c r="T464">
        <f t="shared" si="67"/>
        <v>0</v>
      </c>
      <c r="U464">
        <f t="shared" si="68"/>
        <v>0</v>
      </c>
      <c r="V464" t="str">
        <f t="shared" si="69"/>
        <v>Semiconductors-2004</v>
      </c>
      <c r="W464">
        <f>Regression!B480</f>
        <v>-8.9499454455124611E-3</v>
      </c>
      <c r="X464">
        <f>Regression!B481</f>
        <v>0</v>
      </c>
      <c r="Y464">
        <f>Regression!B482</f>
        <v>-8.7890837478508642E-3</v>
      </c>
      <c r="Z464">
        <f t="shared" si="70"/>
        <v>0</v>
      </c>
      <c r="AA464">
        <f t="shared" si="71"/>
        <v>-5251.7000000000007</v>
      </c>
      <c r="AB464">
        <f t="shared" si="72"/>
        <v>0</v>
      </c>
    </row>
    <row r="465" spans="1:28" x14ac:dyDescent="0.25">
      <c r="A465" t="s">
        <v>46</v>
      </c>
      <c r="B465" t="s">
        <v>75</v>
      </c>
      <c r="C465" t="s">
        <v>82</v>
      </c>
      <c r="D465" t="s">
        <v>85</v>
      </c>
      <c r="E465">
        <v>2011</v>
      </c>
      <c r="F465">
        <v>2005</v>
      </c>
      <c r="G465" t="s">
        <v>108</v>
      </c>
      <c r="H465">
        <v>86454.47</v>
      </c>
      <c r="I465">
        <v>129251.37</v>
      </c>
      <c r="J465">
        <v>14693.21</v>
      </c>
      <c r="K465">
        <v>71496.34</v>
      </c>
      <c r="L465">
        <v>18294.13</v>
      </c>
      <c r="M465">
        <v>27338.49</v>
      </c>
      <c r="N465">
        <f>IF(COUNTIFS($A:$A,$A465,$F:$F,$F465-1)=0,"",SUMIFS($I:$I,$A:$A,$A465,$F:$F,$F465-1))</f>
        <v>115454.21</v>
      </c>
      <c r="O465">
        <f>H465 - SUMIFS($H:$H,$A:$A,$A465,$F:$F,$F465-1)</f>
        <v>10431</v>
      </c>
      <c r="P465">
        <f>J465 - SUMIFS($J:$J,$A:$A,$A465,$F:$F,$F465-1)</f>
        <v>2826.3499999999985</v>
      </c>
      <c r="Q465">
        <f t="shared" si="64"/>
        <v>-9044.36</v>
      </c>
      <c r="R465">
        <f t="shared" si="65"/>
        <v>-7.8337203987624185E-2</v>
      </c>
      <c r="S465">
        <f t="shared" si="66"/>
        <v>8.6614424887580968E-6</v>
      </c>
      <c r="T465">
        <f t="shared" si="67"/>
        <v>6.5867238622134269E-2</v>
      </c>
      <c r="U465">
        <f t="shared" si="68"/>
        <v>0.61926143706669501</v>
      </c>
      <c r="V465" t="str">
        <f t="shared" si="69"/>
        <v>Semiconductors-2005</v>
      </c>
      <c r="W465">
        <f>Regression!B481</f>
        <v>0</v>
      </c>
      <c r="X465">
        <f>Regression!B482</f>
        <v>-8.7890837478508642E-3</v>
      </c>
      <c r="Y465">
        <f>Regression!B483</f>
        <v>-7.185973846973899E-3</v>
      </c>
      <c r="Z465">
        <f t="shared" si="70"/>
        <v>-5.0289091676903588E-3</v>
      </c>
      <c r="AA465">
        <f t="shared" si="71"/>
        <v>-9044.3549710908337</v>
      </c>
      <c r="AB465">
        <f t="shared" si="72"/>
        <v>0</v>
      </c>
    </row>
    <row r="466" spans="1:28" x14ac:dyDescent="0.25">
      <c r="A466" t="s">
        <v>46</v>
      </c>
      <c r="B466" t="s">
        <v>75</v>
      </c>
      <c r="C466" t="s">
        <v>82</v>
      </c>
      <c r="D466" t="s">
        <v>85</v>
      </c>
      <c r="E466">
        <v>2011</v>
      </c>
      <c r="F466">
        <v>2006</v>
      </c>
      <c r="G466" t="s">
        <v>108</v>
      </c>
      <c r="H466">
        <v>97957.89</v>
      </c>
      <c r="I466">
        <v>158686.37</v>
      </c>
      <c r="J466">
        <v>17311.259999999998</v>
      </c>
      <c r="K466">
        <v>80262.850000000006</v>
      </c>
      <c r="L466">
        <v>19661.82</v>
      </c>
      <c r="M466">
        <v>25531.52</v>
      </c>
      <c r="N466">
        <f>IF(COUNTIFS($A:$A,$A466,$F:$F,$F466-1)=0,"",SUMIFS($I:$I,$A:$A,$A466,$F:$F,$F466-1))</f>
        <v>129251.37</v>
      </c>
      <c r="O466">
        <f>H466 - SUMIFS($H:$H,$A:$A,$A466,$F:$F,$F466-1)</f>
        <v>11503.419999999998</v>
      </c>
      <c r="P466">
        <f>J466 - SUMIFS($J:$J,$A:$A,$A466,$F:$F,$F466-1)</f>
        <v>2618.0499999999993</v>
      </c>
      <c r="Q466">
        <f t="shared" si="64"/>
        <v>-5869.7000000000007</v>
      </c>
      <c r="R466">
        <f t="shared" si="65"/>
        <v>-4.541305829098756E-2</v>
      </c>
      <c r="S466">
        <f t="shared" si="66"/>
        <v>7.7368618994135227E-6</v>
      </c>
      <c r="T466">
        <f t="shared" si="67"/>
        <v>6.874488061519192E-2</v>
      </c>
      <c r="U466">
        <f t="shared" si="68"/>
        <v>0.62098258610334267</v>
      </c>
      <c r="V466" t="str">
        <f t="shared" si="69"/>
        <v>Semiconductors-2006</v>
      </c>
      <c r="W466">
        <f>Regression!B482</f>
        <v>-8.7890837478508642E-3</v>
      </c>
      <c r="X466">
        <f>Regression!B483</f>
        <v>-7.185973846973899E-3</v>
      </c>
      <c r="Y466">
        <f>Regression!B484</f>
        <v>-1.1414207641957995E-2</v>
      </c>
      <c r="Z466">
        <f t="shared" si="70"/>
        <v>-7.5820910939649044E-3</v>
      </c>
      <c r="AA466">
        <f t="shared" si="71"/>
        <v>-5869.6924179089065</v>
      </c>
      <c r="AB466">
        <f t="shared" si="72"/>
        <v>0</v>
      </c>
    </row>
    <row r="467" spans="1:28" x14ac:dyDescent="0.25">
      <c r="A467" t="s">
        <v>46</v>
      </c>
      <c r="B467" t="s">
        <v>75</v>
      </c>
      <c r="C467" t="s">
        <v>82</v>
      </c>
      <c r="D467" t="s">
        <v>85</v>
      </c>
      <c r="E467">
        <v>2011</v>
      </c>
      <c r="F467">
        <v>2007</v>
      </c>
      <c r="G467" t="s">
        <v>108</v>
      </c>
      <c r="H467">
        <v>98092.97</v>
      </c>
      <c r="I467">
        <v>168973.92</v>
      </c>
      <c r="J467">
        <v>16479.41</v>
      </c>
      <c r="K467">
        <v>75029.11</v>
      </c>
      <c r="L467">
        <v>20700.509999999998</v>
      </c>
      <c r="M467">
        <v>20264.14</v>
      </c>
      <c r="N467">
        <f>IF(COUNTIFS($A:$A,$A467,$F:$F,$F467-1)=0,"",SUMIFS($I:$I,$A:$A,$A467,$F:$F,$F467-1))</f>
        <v>158686.37</v>
      </c>
      <c r="O467">
        <f>H467 - SUMIFS($H:$H,$A:$A,$A467,$F:$F,$F467-1)</f>
        <v>135.08000000000175</v>
      </c>
      <c r="P467">
        <f>J467 - SUMIFS($J:$J,$A:$A,$A467,$F:$F,$F467-1)</f>
        <v>-831.84999999999854</v>
      </c>
      <c r="Q467">
        <f t="shared" si="64"/>
        <v>436.36999999999898</v>
      </c>
      <c r="R467">
        <f t="shared" si="65"/>
        <v>2.7498896092966207E-3</v>
      </c>
      <c r="S467">
        <f t="shared" si="66"/>
        <v>6.3017384542856459E-6</v>
      </c>
      <c r="T467">
        <f t="shared" si="67"/>
        <v>6.0933399636024206E-3</v>
      </c>
      <c r="U467">
        <f t="shared" si="68"/>
        <v>0.47281382767782765</v>
      </c>
      <c r="V467" t="str">
        <f t="shared" si="69"/>
        <v>Semiconductors-2007</v>
      </c>
      <c r="W467">
        <f>Regression!B483</f>
        <v>-7.185973846973899E-3</v>
      </c>
      <c r="X467">
        <f>Regression!B484</f>
        <v>-1.1414207641957995E-2</v>
      </c>
      <c r="Y467">
        <f>Regression!B485</f>
        <v>-7.9715067472241746E-3</v>
      </c>
      <c r="Z467">
        <f t="shared" si="70"/>
        <v>-3.8386345492200133E-3</v>
      </c>
      <c r="AA467">
        <f t="shared" si="71"/>
        <v>436.37383863454818</v>
      </c>
      <c r="AB467">
        <f t="shared" si="72"/>
        <v>0</v>
      </c>
    </row>
    <row r="468" spans="1:28" x14ac:dyDescent="0.25">
      <c r="A468" t="s">
        <v>46</v>
      </c>
      <c r="B468" t="s">
        <v>75</v>
      </c>
      <c r="C468" t="s">
        <v>82</v>
      </c>
      <c r="D468" t="s">
        <v>85</v>
      </c>
      <c r="E468">
        <v>2011</v>
      </c>
      <c r="F468">
        <v>2008</v>
      </c>
      <c r="G468" t="s">
        <v>108</v>
      </c>
      <c r="H468">
        <v>110174</v>
      </c>
      <c r="I468">
        <v>171057.42</v>
      </c>
      <c r="J468">
        <v>17845.63</v>
      </c>
      <c r="K468">
        <v>98899.64</v>
      </c>
      <c r="L468">
        <v>20363.2</v>
      </c>
      <c r="M468">
        <v>25140.47</v>
      </c>
      <c r="N468">
        <f>IF(COUNTIFS($A:$A,$A468,$F:$F,$F468-1)=0,"",SUMIFS($I:$I,$A:$A,$A468,$F:$F,$F468-1))</f>
        <v>168973.92</v>
      </c>
      <c r="O468">
        <f>H468 - SUMIFS($H:$H,$A:$A,$A468,$F:$F,$F468-1)</f>
        <v>12081.029999999999</v>
      </c>
      <c r="P468">
        <f>J468 - SUMIFS($J:$J,$A:$A,$A468,$F:$F,$F468-1)</f>
        <v>1366.2200000000012</v>
      </c>
      <c r="Q468">
        <f t="shared" si="64"/>
        <v>-4777.2700000000004</v>
      </c>
      <c r="R468">
        <f t="shared" si="65"/>
        <v>-2.8272232780064521E-2</v>
      </c>
      <c r="S468">
        <f t="shared" si="66"/>
        <v>5.9180730375433077E-6</v>
      </c>
      <c r="T468">
        <f t="shared" si="67"/>
        <v>6.3411028163399399E-2</v>
      </c>
      <c r="U468">
        <f t="shared" si="68"/>
        <v>0.58529529290673965</v>
      </c>
      <c r="V468" t="str">
        <f t="shared" si="69"/>
        <v>Semiconductors-2008</v>
      </c>
      <c r="W468">
        <f>Regression!B484</f>
        <v>-1.1414207641957995E-2</v>
      </c>
      <c r="X468">
        <f>Regression!B485</f>
        <v>-7.9715067472241746E-3</v>
      </c>
      <c r="Y468">
        <f>Regression!B486</f>
        <v>-9.5618055420396975E-3</v>
      </c>
      <c r="Z468">
        <f t="shared" si="70"/>
        <v>-6.1020287644128627E-3</v>
      </c>
      <c r="AA468">
        <f t="shared" si="71"/>
        <v>-4777.2638979712365</v>
      </c>
      <c r="AB468">
        <f t="shared" si="72"/>
        <v>0</v>
      </c>
    </row>
    <row r="469" spans="1:28" x14ac:dyDescent="0.25">
      <c r="A469" t="s">
        <v>46</v>
      </c>
      <c r="B469" t="s">
        <v>75</v>
      </c>
      <c r="C469" t="s">
        <v>82</v>
      </c>
      <c r="D469" t="s">
        <v>85</v>
      </c>
      <c r="E469">
        <v>2011</v>
      </c>
      <c r="F469">
        <v>2009</v>
      </c>
      <c r="G469" t="s">
        <v>108</v>
      </c>
      <c r="H469">
        <v>132227.51999999999</v>
      </c>
      <c r="I469">
        <v>211603.12</v>
      </c>
      <c r="J469">
        <v>23296.29</v>
      </c>
      <c r="K469">
        <v>117155.98</v>
      </c>
      <c r="L469">
        <v>23500.2</v>
      </c>
      <c r="M469">
        <v>29592.400000000001</v>
      </c>
      <c r="N469">
        <f>IF(COUNTIFS($A:$A,$A469,$F:$F,$F469-1)=0,"",SUMIFS($I:$I,$A:$A,$A469,$F:$F,$F469-1))</f>
        <v>171057.42</v>
      </c>
      <c r="O469">
        <f>H469 - SUMIFS($H:$H,$A:$A,$A469,$F:$F,$F469-1)</f>
        <v>22053.51999999999</v>
      </c>
      <c r="P469">
        <f>J469 - SUMIFS($J:$J,$A:$A,$A469,$F:$F,$F469-1)</f>
        <v>5450.66</v>
      </c>
      <c r="Q469">
        <f t="shared" si="64"/>
        <v>-6092.2000000000007</v>
      </c>
      <c r="R469">
        <f t="shared" si="65"/>
        <v>-3.5614941462346388E-2</v>
      </c>
      <c r="S469">
        <f t="shared" si="66"/>
        <v>5.8459901944037266E-6</v>
      </c>
      <c r="T469">
        <f t="shared" si="67"/>
        <v>9.7060156759057797E-2</v>
      </c>
      <c r="U469">
        <f t="shared" si="68"/>
        <v>0.68489271029575904</v>
      </c>
      <c r="V469" t="str">
        <f t="shared" si="69"/>
        <v>Semiconductors-2009</v>
      </c>
      <c r="W469">
        <f>Regression!B485</f>
        <v>-7.9715067472241746E-3</v>
      </c>
      <c r="X469">
        <f>Regression!B486</f>
        <v>-9.5618055420396975E-3</v>
      </c>
      <c r="Y469">
        <f>Regression!B487</f>
        <v>-7.990996583447145E-3</v>
      </c>
      <c r="Z469">
        <f t="shared" si="70"/>
        <v>-6.4010922541615448E-3</v>
      </c>
      <c r="AA469">
        <f t="shared" si="71"/>
        <v>-6092.1935989077465</v>
      </c>
      <c r="AB469">
        <f t="shared" si="72"/>
        <v>0</v>
      </c>
    </row>
    <row r="470" spans="1:28" x14ac:dyDescent="0.25">
      <c r="A470" t="s">
        <v>46</v>
      </c>
      <c r="B470" t="s">
        <v>75</v>
      </c>
      <c r="C470" t="s">
        <v>82</v>
      </c>
      <c r="D470" t="s">
        <v>85</v>
      </c>
      <c r="E470">
        <v>2011</v>
      </c>
      <c r="F470">
        <v>2010</v>
      </c>
      <c r="G470" t="s">
        <v>108</v>
      </c>
      <c r="H470">
        <v>156071.92000000001</v>
      </c>
      <c r="I470">
        <v>256743.07</v>
      </c>
      <c r="J470">
        <v>22774.48</v>
      </c>
      <c r="K470">
        <v>148778.1</v>
      </c>
      <c r="L470">
        <v>28728.29</v>
      </c>
      <c r="M470">
        <v>32241.21</v>
      </c>
      <c r="N470">
        <f>IF(COUNTIFS($A:$A,$A470,$F:$F,$F470-1)=0,"",SUMIFS($I:$I,$A:$A,$A470,$F:$F,$F470-1))</f>
        <v>211603.12</v>
      </c>
      <c r="O470">
        <f>H470 - SUMIFS($H:$H,$A:$A,$A470,$F:$F,$F470-1)</f>
        <v>23844.400000000023</v>
      </c>
      <c r="P470">
        <f>J470 - SUMIFS($J:$J,$A:$A,$A470,$F:$F,$F470-1)</f>
        <v>-521.81000000000131</v>
      </c>
      <c r="Q470">
        <f t="shared" si="64"/>
        <v>-3512.9199999999983</v>
      </c>
      <c r="R470">
        <f t="shared" si="65"/>
        <v>-1.660145653806994E-2</v>
      </c>
      <c r="S470">
        <f t="shared" si="66"/>
        <v>4.7258282392055471E-6</v>
      </c>
      <c r="T470">
        <f t="shared" si="67"/>
        <v>0.1151505233004127</v>
      </c>
      <c r="U470">
        <f t="shared" si="68"/>
        <v>0.70309974635534678</v>
      </c>
      <c r="V470" t="str">
        <f t="shared" si="69"/>
        <v>Semiconductors-2010</v>
      </c>
      <c r="W470">
        <f>Regression!B486</f>
        <v>-9.5618055420396975E-3</v>
      </c>
      <c r="X470">
        <f>Regression!B487</f>
        <v>-7.990996583447145E-3</v>
      </c>
      <c r="Y470">
        <f>Regression!B488</f>
        <v>0</v>
      </c>
      <c r="Z470">
        <f t="shared" si="70"/>
        <v>-9.2021262572639713E-4</v>
      </c>
      <c r="AA470">
        <f t="shared" si="71"/>
        <v>-3512.9190797873725</v>
      </c>
      <c r="AB470">
        <f t="shared" si="72"/>
        <v>0</v>
      </c>
    </row>
    <row r="471" spans="1:28" x14ac:dyDescent="0.25">
      <c r="A471" t="s">
        <v>46</v>
      </c>
      <c r="B471" t="s">
        <v>75</v>
      </c>
      <c r="C471" t="s">
        <v>82</v>
      </c>
      <c r="D471" t="s">
        <v>85</v>
      </c>
      <c r="E471">
        <v>2011</v>
      </c>
      <c r="F471">
        <v>2012</v>
      </c>
      <c r="G471" t="s">
        <v>109</v>
      </c>
      <c r="H471">
        <v>184869.49</v>
      </c>
      <c r="I471">
        <v>301926.86</v>
      </c>
      <c r="J471">
        <v>30949.48</v>
      </c>
      <c r="K471">
        <v>151488.95999999999</v>
      </c>
      <c r="L471">
        <v>40069.39</v>
      </c>
      <c r="M471">
        <v>32295.52</v>
      </c>
      <c r="N471" t="str">
        <f>IF(COUNTIFS($A:$A,$A471,$F:$F,$F471-1)=0,"",SUMIFS($I:$I,$A:$A,$A471,$F:$F,$F471-1))</f>
        <v/>
      </c>
      <c r="O471">
        <f>H471 - SUMIFS($H:$H,$A:$A,$A471,$F:$F,$F471-1)</f>
        <v>184869.49</v>
      </c>
      <c r="P471">
        <f>J471 - SUMIFS($J:$J,$A:$A,$A471,$F:$F,$F471-1)</f>
        <v>30949.48</v>
      </c>
      <c r="Q471">
        <f t="shared" si="64"/>
        <v>7773.869999999999</v>
      </c>
      <c r="R471">
        <f t="shared" si="65"/>
        <v>0</v>
      </c>
      <c r="S471">
        <f t="shared" si="66"/>
        <v>0</v>
      </c>
      <c r="T471">
        <f t="shared" si="67"/>
        <v>0</v>
      </c>
      <c r="U471">
        <f t="shared" si="68"/>
        <v>0</v>
      </c>
      <c r="V471" t="str">
        <f t="shared" si="69"/>
        <v>Semiconductors-2012</v>
      </c>
      <c r="W471">
        <f>Regression!B487</f>
        <v>-7.990996583447145E-3</v>
      </c>
      <c r="X471">
        <f>Regression!B488</f>
        <v>0</v>
      </c>
      <c r="Y471">
        <f>Regression!B489</f>
        <v>-1.1410331369832941E-2</v>
      </c>
      <c r="Z471">
        <f t="shared" si="70"/>
        <v>0</v>
      </c>
      <c r="AA471">
        <f t="shared" si="71"/>
        <v>7773.869999999999</v>
      </c>
      <c r="AB471">
        <f t="shared" si="72"/>
        <v>1</v>
      </c>
    </row>
    <row r="472" spans="1:28" x14ac:dyDescent="0.25">
      <c r="A472" t="s">
        <v>46</v>
      </c>
      <c r="B472" t="s">
        <v>75</v>
      </c>
      <c r="C472" t="s">
        <v>82</v>
      </c>
      <c r="D472" t="s">
        <v>85</v>
      </c>
      <c r="E472">
        <v>2011</v>
      </c>
      <c r="F472">
        <v>2013</v>
      </c>
      <c r="G472" t="s">
        <v>109</v>
      </c>
      <c r="H472">
        <v>197925.21</v>
      </c>
      <c r="I472">
        <v>322797.39</v>
      </c>
      <c r="J472">
        <v>31020.51</v>
      </c>
      <c r="K472">
        <v>184065.22</v>
      </c>
      <c r="L472">
        <v>48925.25</v>
      </c>
      <c r="M472">
        <v>50643.17</v>
      </c>
      <c r="N472">
        <f>IF(COUNTIFS($A:$A,$A472,$F:$F,$F472-1)=0,"",SUMIFS($I:$I,$A:$A,$A472,$F:$F,$F472-1))</f>
        <v>301926.86</v>
      </c>
      <c r="O472">
        <f>H472 - SUMIFS($H:$H,$A:$A,$A472,$F:$F,$F472-1)</f>
        <v>13055.720000000001</v>
      </c>
      <c r="P472">
        <f>J472 - SUMIFS($J:$J,$A:$A,$A472,$F:$F,$F472-1)</f>
        <v>71.029999999998836</v>
      </c>
      <c r="Q472">
        <f t="shared" si="64"/>
        <v>-1717.9199999999983</v>
      </c>
      <c r="R472">
        <f t="shared" si="65"/>
        <v>-5.6898548211311781E-3</v>
      </c>
      <c r="S472">
        <f t="shared" si="66"/>
        <v>3.3120604109220362E-6</v>
      </c>
      <c r="T472">
        <f t="shared" si="67"/>
        <v>4.300607769709526E-2</v>
      </c>
      <c r="U472">
        <f t="shared" si="68"/>
        <v>0.60963512818965493</v>
      </c>
      <c r="V472" t="str">
        <f t="shared" si="69"/>
        <v>Semiconductors-2013</v>
      </c>
      <c r="W472">
        <f>Regression!B488</f>
        <v>0</v>
      </c>
      <c r="X472">
        <f>Regression!B489</f>
        <v>-1.1410331369832941E-2</v>
      </c>
      <c r="Y472">
        <f>Regression!B490</f>
        <v>-1.1439991668363785E-2</v>
      </c>
      <c r="Z472">
        <f t="shared" si="70"/>
        <v>-7.464934384672179E-3</v>
      </c>
      <c r="AA472">
        <f t="shared" si="71"/>
        <v>-1717.9125350656136</v>
      </c>
      <c r="AB472">
        <f t="shared" si="72"/>
        <v>1</v>
      </c>
    </row>
    <row r="473" spans="1:28" x14ac:dyDescent="0.25">
      <c r="A473" t="s">
        <v>46</v>
      </c>
      <c r="B473" t="s">
        <v>75</v>
      </c>
      <c r="C473" t="s">
        <v>82</v>
      </c>
      <c r="D473" t="s">
        <v>85</v>
      </c>
      <c r="E473">
        <v>2011</v>
      </c>
      <c r="F473">
        <v>2014</v>
      </c>
      <c r="G473" t="s">
        <v>109</v>
      </c>
      <c r="H473">
        <v>208826.72</v>
      </c>
      <c r="I473">
        <v>337380.87</v>
      </c>
      <c r="J473">
        <v>30878.68</v>
      </c>
      <c r="K473">
        <v>153432.51999999999</v>
      </c>
      <c r="L473">
        <v>45666.51</v>
      </c>
      <c r="M473">
        <v>48069.120000000003</v>
      </c>
      <c r="N473">
        <f>IF(COUNTIFS($A:$A,$A473,$F:$F,$F473-1)=0,"",SUMIFS($I:$I,$A:$A,$A473,$F:$F,$F473-1))</f>
        <v>322797.39</v>
      </c>
      <c r="O473">
        <f>H473 - SUMIFS($H:$H,$A:$A,$A473,$F:$F,$F473-1)</f>
        <v>10901.510000000009</v>
      </c>
      <c r="P473">
        <f>J473 - SUMIFS($J:$J,$A:$A,$A473,$F:$F,$F473-1)</f>
        <v>-141.82999999999811</v>
      </c>
      <c r="Q473">
        <f t="shared" si="64"/>
        <v>-2402.6100000000006</v>
      </c>
      <c r="R473">
        <f t="shared" si="65"/>
        <v>-7.4430899208943434E-3</v>
      </c>
      <c r="S473">
        <f t="shared" si="66"/>
        <v>3.0979184806915568E-6</v>
      </c>
      <c r="T473">
        <f t="shared" si="67"/>
        <v>3.4211367074560323E-2</v>
      </c>
      <c r="U473">
        <f t="shared" si="68"/>
        <v>0.47532143924707687</v>
      </c>
      <c r="V473" t="str">
        <f t="shared" si="69"/>
        <v>Semiconductors-2014</v>
      </c>
      <c r="W473">
        <f>Regression!B489</f>
        <v>-1.1410331369832941E-2</v>
      </c>
      <c r="X473">
        <f>Regression!B490</f>
        <v>-1.1439991668363785E-2</v>
      </c>
      <c r="Y473">
        <f>Regression!B491</f>
        <v>-7.6812250767524619E-3</v>
      </c>
      <c r="Z473">
        <f t="shared" si="70"/>
        <v>-4.0424640612354455E-3</v>
      </c>
      <c r="AA473">
        <f t="shared" si="71"/>
        <v>-2402.6059575359395</v>
      </c>
      <c r="AB473">
        <f t="shared" si="72"/>
        <v>1</v>
      </c>
    </row>
    <row r="474" spans="1:28" x14ac:dyDescent="0.25">
      <c r="A474" t="s">
        <v>46</v>
      </c>
      <c r="B474" t="s">
        <v>75</v>
      </c>
      <c r="C474" t="s">
        <v>82</v>
      </c>
      <c r="D474" t="s">
        <v>85</v>
      </c>
      <c r="E474">
        <v>2011</v>
      </c>
      <c r="F474">
        <v>2015</v>
      </c>
      <c r="G474" t="s">
        <v>109</v>
      </c>
      <c r="H474">
        <v>234421.96</v>
      </c>
      <c r="I474">
        <v>379822.94</v>
      </c>
      <c r="J474">
        <v>40584.42</v>
      </c>
      <c r="K474">
        <v>189400.8</v>
      </c>
      <c r="L474">
        <v>50082.43</v>
      </c>
      <c r="M474">
        <v>51122.59</v>
      </c>
      <c r="N474">
        <f>IF(COUNTIFS($A:$A,$A474,$F:$F,$F474-1)=0,"",SUMIFS($I:$I,$A:$A,$A474,$F:$F,$F474-1))</f>
        <v>337380.87</v>
      </c>
      <c r="O474">
        <f>H474 - SUMIFS($H:$H,$A:$A,$A474,$F:$F,$F474-1)</f>
        <v>25595.239999999991</v>
      </c>
      <c r="P474">
        <f>J474 - SUMIFS($J:$J,$A:$A,$A474,$F:$F,$F474-1)</f>
        <v>9705.739999999998</v>
      </c>
      <c r="Q474">
        <f t="shared" si="64"/>
        <v>-1040.1599999999962</v>
      </c>
      <c r="R474">
        <f t="shared" si="65"/>
        <v>-3.0830438015053913E-3</v>
      </c>
      <c r="S474">
        <f t="shared" si="66"/>
        <v>2.9640091923409886E-6</v>
      </c>
      <c r="T474">
        <f t="shared" si="67"/>
        <v>4.7096624061702112E-2</v>
      </c>
      <c r="U474">
        <f t="shared" si="68"/>
        <v>0.56138571223673706</v>
      </c>
      <c r="V474" t="str">
        <f t="shared" si="69"/>
        <v>Semiconductors-2015</v>
      </c>
      <c r="W474">
        <f>Regression!B490</f>
        <v>-1.1439991668363785E-2</v>
      </c>
      <c r="X474">
        <f>Regression!B491</f>
        <v>-7.6812250767524619E-3</v>
      </c>
      <c r="Y474">
        <f>Regression!B492</f>
        <v>-1.065878896362403E-2</v>
      </c>
      <c r="Z474">
        <f t="shared" si="70"/>
        <v>-6.3454855119387437E-3</v>
      </c>
      <c r="AA474">
        <f t="shared" si="71"/>
        <v>-1040.1536545144843</v>
      </c>
      <c r="AB474">
        <f t="shared" si="72"/>
        <v>1</v>
      </c>
    </row>
    <row r="475" spans="1:28" x14ac:dyDescent="0.25">
      <c r="A475" t="s">
        <v>46</v>
      </c>
      <c r="B475" t="s">
        <v>75</v>
      </c>
      <c r="C475" t="s">
        <v>82</v>
      </c>
      <c r="D475" t="s">
        <v>85</v>
      </c>
      <c r="E475">
        <v>2011</v>
      </c>
      <c r="F475">
        <v>2016</v>
      </c>
      <c r="G475" t="s">
        <v>109</v>
      </c>
      <c r="H475">
        <v>244431.9</v>
      </c>
      <c r="I475">
        <v>387634.3</v>
      </c>
      <c r="J475">
        <v>33052.6</v>
      </c>
      <c r="K475">
        <v>186201.63</v>
      </c>
      <c r="L475">
        <v>46797.4</v>
      </c>
      <c r="M475">
        <v>48507.39</v>
      </c>
      <c r="N475">
        <f>IF(COUNTIFS($A:$A,$A475,$F:$F,$F475-1)=0,"",SUMIFS($I:$I,$A:$A,$A475,$F:$F,$F475-1))</f>
        <v>379822.94</v>
      </c>
      <c r="O475">
        <f>H475 - SUMIFS($H:$H,$A:$A,$A475,$F:$F,$F475-1)</f>
        <v>10009.940000000002</v>
      </c>
      <c r="P475">
        <f>J475 - SUMIFS($J:$J,$A:$A,$A475,$F:$F,$F475-1)</f>
        <v>-7531.82</v>
      </c>
      <c r="Q475">
        <f t="shared" si="64"/>
        <v>-1709.989999999998</v>
      </c>
      <c r="R475">
        <f t="shared" si="65"/>
        <v>-4.5020714125376367E-3</v>
      </c>
      <c r="S475">
        <f t="shared" si="66"/>
        <v>2.6328056962541547E-6</v>
      </c>
      <c r="T475">
        <f t="shared" si="67"/>
        <v>4.6184045650323281E-2</v>
      </c>
      <c r="U475">
        <f t="shared" si="68"/>
        <v>0.49023271211580849</v>
      </c>
      <c r="V475" t="str">
        <f t="shared" si="69"/>
        <v>Semiconductors-2016</v>
      </c>
      <c r="W475">
        <f>Regression!B491</f>
        <v>-7.6812250767524619E-3</v>
      </c>
      <c r="X475">
        <f>Regression!B492</f>
        <v>-1.065878896362403E-2</v>
      </c>
      <c r="Y475">
        <f>Regression!B493</f>
        <v>-1.2922463639730094E-2</v>
      </c>
      <c r="Z475">
        <f t="shared" si="70"/>
        <v>-6.8273006165691166E-3</v>
      </c>
      <c r="AA475">
        <f t="shared" si="71"/>
        <v>-1709.9831726993814</v>
      </c>
      <c r="AB475">
        <f t="shared" si="72"/>
        <v>1</v>
      </c>
    </row>
    <row r="476" spans="1:28" x14ac:dyDescent="0.25">
      <c r="A476" t="s">
        <v>46</v>
      </c>
      <c r="B476" t="s">
        <v>75</v>
      </c>
      <c r="C476" t="s">
        <v>82</v>
      </c>
      <c r="D476" t="s">
        <v>85</v>
      </c>
      <c r="E476">
        <v>2011</v>
      </c>
      <c r="F476">
        <v>2017</v>
      </c>
      <c r="G476" t="s">
        <v>109</v>
      </c>
      <c r="H476">
        <v>260383.73</v>
      </c>
      <c r="I476">
        <v>434830.77</v>
      </c>
      <c r="J476">
        <v>38954.379999999997</v>
      </c>
      <c r="K476">
        <v>196487.84</v>
      </c>
      <c r="L476">
        <v>43936.800000000003</v>
      </c>
      <c r="M476">
        <v>43440.83</v>
      </c>
      <c r="N476">
        <f>IF(COUNTIFS($A:$A,$A476,$F:$F,$F476-1)=0,"",SUMIFS($I:$I,$A:$A,$A476,$F:$F,$F476-1))</f>
        <v>387634.3</v>
      </c>
      <c r="O476">
        <f>H476 - SUMIFS($H:$H,$A:$A,$A476,$F:$F,$F476-1)</f>
        <v>15951.830000000016</v>
      </c>
      <c r="P476">
        <f>J476 - SUMIFS($J:$J,$A:$A,$A476,$F:$F,$F476-1)</f>
        <v>5901.7799999999988</v>
      </c>
      <c r="Q476">
        <f t="shared" si="64"/>
        <v>495.97000000000116</v>
      </c>
      <c r="R476">
        <f t="shared" si="65"/>
        <v>1.2794791379400667E-3</v>
      </c>
      <c r="S476">
        <f t="shared" si="66"/>
        <v>2.5797510695002997E-6</v>
      </c>
      <c r="T476">
        <f t="shared" si="67"/>
        <v>2.5926627236031532E-2</v>
      </c>
      <c r="U476">
        <f t="shared" si="68"/>
        <v>0.50688971538380379</v>
      </c>
      <c r="V476" t="str">
        <f t="shared" si="69"/>
        <v>Semiconductors-2017</v>
      </c>
      <c r="W476">
        <f>Regression!B492</f>
        <v>-1.065878896362403E-2</v>
      </c>
      <c r="X476">
        <f>Regression!B493</f>
        <v>-1.2922463639730094E-2</v>
      </c>
      <c r="Y476">
        <f>Regression!B494</f>
        <v>-1.3534826828527918E-2</v>
      </c>
      <c r="Z476">
        <f t="shared" si="70"/>
        <v>-7.1957279136622698E-3</v>
      </c>
      <c r="AA476">
        <f t="shared" si="71"/>
        <v>495.97719572791482</v>
      </c>
      <c r="AB476">
        <f t="shared" si="72"/>
        <v>1</v>
      </c>
    </row>
    <row r="477" spans="1:28" x14ac:dyDescent="0.25">
      <c r="A477" t="s">
        <v>46</v>
      </c>
      <c r="B477" t="s">
        <v>75</v>
      </c>
      <c r="C477" t="s">
        <v>82</v>
      </c>
      <c r="D477" t="s">
        <v>85</v>
      </c>
      <c r="E477">
        <v>2011</v>
      </c>
      <c r="F477">
        <v>2018</v>
      </c>
      <c r="G477" t="s">
        <v>109</v>
      </c>
      <c r="H477">
        <v>259571.29</v>
      </c>
      <c r="I477">
        <v>405842.4</v>
      </c>
      <c r="J477">
        <v>42284.9</v>
      </c>
      <c r="K477">
        <v>212580.73</v>
      </c>
      <c r="L477">
        <v>47573.53</v>
      </c>
      <c r="M477">
        <v>43149.78</v>
      </c>
      <c r="N477">
        <f>IF(COUNTIFS($A:$A,$A477,$F:$F,$F477-1)=0,"",SUMIFS($I:$I,$A:$A,$A477,$F:$F,$F477-1))</f>
        <v>434830.77</v>
      </c>
      <c r="O477">
        <f>H477 - SUMIFS($H:$H,$A:$A,$A477,$F:$F,$F477-1)</f>
        <v>-812.44000000000233</v>
      </c>
      <c r="P477">
        <f>J477 - SUMIFS($J:$J,$A:$A,$A477,$F:$F,$F477-1)</f>
        <v>3330.5200000000041</v>
      </c>
      <c r="Q477">
        <f t="shared" si="64"/>
        <v>4423.75</v>
      </c>
      <c r="R477">
        <f t="shared" si="65"/>
        <v>1.0173498071445127E-2</v>
      </c>
      <c r="S477">
        <f t="shared" si="66"/>
        <v>2.2997452549183673E-6</v>
      </c>
      <c r="T477">
        <f t="shared" si="67"/>
        <v>-9.5277526013166133E-3</v>
      </c>
      <c r="U477">
        <f t="shared" si="68"/>
        <v>0.48888152510458266</v>
      </c>
      <c r="V477" t="str">
        <f t="shared" si="69"/>
        <v>Semiconductors-2018</v>
      </c>
      <c r="W477">
        <f>Regression!B493</f>
        <v>-1.2922463639730094E-2</v>
      </c>
      <c r="X477">
        <f>Regression!B494</f>
        <v>-1.3534826828527918E-2</v>
      </c>
      <c r="Y477">
        <f>Regression!B495</f>
        <v>0</v>
      </c>
      <c r="Z477">
        <f t="shared" si="70"/>
        <v>1.2892676314943944E-4</v>
      </c>
      <c r="AA477">
        <f t="shared" si="71"/>
        <v>4423.749871073237</v>
      </c>
      <c r="AB477">
        <f t="shared" si="72"/>
        <v>1</v>
      </c>
    </row>
    <row r="478" spans="1:28" x14ac:dyDescent="0.25">
      <c r="A478" t="s">
        <v>47</v>
      </c>
      <c r="B478" t="s">
        <v>66</v>
      </c>
      <c r="C478" t="s">
        <v>83</v>
      </c>
      <c r="D478" t="s">
        <v>89</v>
      </c>
      <c r="E478">
        <v>2005</v>
      </c>
      <c r="F478">
        <v>1998</v>
      </c>
      <c r="G478" t="s">
        <v>108</v>
      </c>
      <c r="H478">
        <v>42343.31</v>
      </c>
      <c r="I478">
        <v>74530.95</v>
      </c>
      <c r="J478">
        <v>8791.56</v>
      </c>
      <c r="K478">
        <v>23490.5</v>
      </c>
      <c r="L478">
        <v>7763.28</v>
      </c>
      <c r="M478">
        <v>7027.68</v>
      </c>
      <c r="N478" t="str">
        <f>IF(COUNTIFS($A:$A,$A478,$F:$F,$F478-1)=0,"",SUMIFS($I:$I,$A:$A,$A478,$F:$F,$F478-1))</f>
        <v/>
      </c>
      <c r="O478">
        <f>H478 - SUMIFS($H:$H,$A:$A,$A478,$F:$F,$F478-1)</f>
        <v>42343.31</v>
      </c>
      <c r="P478">
        <f>J478 - SUMIFS($J:$J,$A:$A,$A478,$F:$F,$F478-1)</f>
        <v>8791.56</v>
      </c>
      <c r="Q478">
        <f t="shared" si="64"/>
        <v>735.59999999999945</v>
      </c>
      <c r="R478">
        <f t="shared" si="65"/>
        <v>0</v>
      </c>
      <c r="S478">
        <f t="shared" si="66"/>
        <v>0</v>
      </c>
      <c r="T478">
        <f t="shared" si="67"/>
        <v>0</v>
      </c>
      <c r="U478">
        <f t="shared" si="68"/>
        <v>0</v>
      </c>
      <c r="V478" t="str">
        <f t="shared" si="69"/>
        <v>Pharmaceuticals-1998</v>
      </c>
      <c r="W478">
        <f>Regression!B494</f>
        <v>-1.3534826828527918E-2</v>
      </c>
      <c r="X478">
        <f>Regression!B495</f>
        <v>0</v>
      </c>
      <c r="Y478">
        <f>Regression!B496</f>
        <v>-1.0384304325972182E-2</v>
      </c>
      <c r="Z478">
        <f t="shared" si="70"/>
        <v>0</v>
      </c>
      <c r="AA478">
        <f t="shared" si="71"/>
        <v>735.59999999999945</v>
      </c>
      <c r="AB478">
        <f t="shared" si="72"/>
        <v>0</v>
      </c>
    </row>
    <row r="479" spans="1:28" x14ac:dyDescent="0.25">
      <c r="A479" t="s">
        <v>47</v>
      </c>
      <c r="B479" t="s">
        <v>66</v>
      </c>
      <c r="C479" t="s">
        <v>83</v>
      </c>
      <c r="D479" t="s">
        <v>89</v>
      </c>
      <c r="E479">
        <v>2005</v>
      </c>
      <c r="F479">
        <v>1999</v>
      </c>
      <c r="G479" t="s">
        <v>108</v>
      </c>
      <c r="H479">
        <v>41799.83</v>
      </c>
      <c r="I479">
        <v>70180.28</v>
      </c>
      <c r="J479">
        <v>9127.51</v>
      </c>
      <c r="K479">
        <v>22099.5</v>
      </c>
      <c r="L479">
        <v>6866.24</v>
      </c>
      <c r="M479">
        <v>7112.75</v>
      </c>
      <c r="N479">
        <f>IF(COUNTIFS($A:$A,$A479,$F:$F,$F479-1)=0,"",SUMIFS($I:$I,$A:$A,$A479,$F:$F,$F479-1))</f>
        <v>74530.95</v>
      </c>
      <c r="O479">
        <f>H479 - SUMIFS($H:$H,$A:$A,$A479,$F:$F,$F479-1)</f>
        <v>-543.47999999999593</v>
      </c>
      <c r="P479">
        <f>J479 - SUMIFS($J:$J,$A:$A,$A479,$F:$F,$F479-1)</f>
        <v>335.95000000000073</v>
      </c>
      <c r="Q479">
        <f t="shared" si="64"/>
        <v>-246.51000000000022</v>
      </c>
      <c r="R479">
        <f t="shared" si="65"/>
        <v>-3.307485011260426E-3</v>
      </c>
      <c r="S479">
        <f t="shared" si="66"/>
        <v>1.341724478220122E-5</v>
      </c>
      <c r="T479">
        <f t="shared" si="67"/>
        <v>-1.1799527578811175E-2</v>
      </c>
      <c r="U479">
        <f t="shared" si="68"/>
        <v>0.29651440106425586</v>
      </c>
      <c r="V479" t="str">
        <f t="shared" si="69"/>
        <v>Pharmaceuticals-1999</v>
      </c>
      <c r="W479">
        <f>Regression!B495</f>
        <v>0</v>
      </c>
      <c r="X479">
        <f>Regression!B496</f>
        <v>-1.0384304325972182E-2</v>
      </c>
      <c r="Y479">
        <f>Regression!B497</f>
        <v>-8.146572456036498E-3</v>
      </c>
      <c r="Z479">
        <f t="shared" si="70"/>
        <v>-2.2930461672471493E-3</v>
      </c>
      <c r="AA479">
        <f t="shared" si="71"/>
        <v>-246.50770695383298</v>
      </c>
      <c r="AB479">
        <f t="shared" si="72"/>
        <v>0</v>
      </c>
    </row>
    <row r="480" spans="1:28" x14ac:dyDescent="0.25">
      <c r="A480" t="s">
        <v>47</v>
      </c>
      <c r="B480" t="s">
        <v>66</v>
      </c>
      <c r="C480" t="s">
        <v>83</v>
      </c>
      <c r="D480" t="s">
        <v>89</v>
      </c>
      <c r="E480">
        <v>2005</v>
      </c>
      <c r="F480">
        <v>2000</v>
      </c>
      <c r="G480" t="s">
        <v>108</v>
      </c>
      <c r="H480">
        <v>44691.24</v>
      </c>
      <c r="I480">
        <v>78101.62</v>
      </c>
      <c r="J480">
        <v>10894.7</v>
      </c>
      <c r="K480">
        <v>24993.62</v>
      </c>
      <c r="L480">
        <v>7643.11</v>
      </c>
      <c r="M480">
        <v>6126.88</v>
      </c>
      <c r="N480">
        <f>IF(COUNTIFS($A:$A,$A480,$F:$F,$F480-1)=0,"",SUMIFS($I:$I,$A:$A,$A480,$F:$F,$F480-1))</f>
        <v>70180.28</v>
      </c>
      <c r="O480">
        <f>H480 - SUMIFS($H:$H,$A:$A,$A480,$F:$F,$F480-1)</f>
        <v>2891.4099999999962</v>
      </c>
      <c r="P480">
        <f>J480 - SUMIFS($J:$J,$A:$A,$A480,$F:$F,$F480-1)</f>
        <v>1767.1900000000005</v>
      </c>
      <c r="Q480">
        <f t="shared" si="64"/>
        <v>1516.2299999999996</v>
      </c>
      <c r="R480">
        <f t="shared" si="65"/>
        <v>2.1604786985745847E-2</v>
      </c>
      <c r="S480">
        <f t="shared" si="66"/>
        <v>1.4249016960319908E-5</v>
      </c>
      <c r="T480">
        <f t="shared" si="67"/>
        <v>1.6019029847130786E-2</v>
      </c>
      <c r="U480">
        <f t="shared" si="68"/>
        <v>0.35613451527979084</v>
      </c>
      <c r="V480" t="str">
        <f t="shared" si="69"/>
        <v>Pharmaceuticals-2000</v>
      </c>
      <c r="W480">
        <f>Regression!B496</f>
        <v>-1.0384304325972182E-2</v>
      </c>
      <c r="X480">
        <f>Regression!B497</f>
        <v>-8.146572456036498E-3</v>
      </c>
      <c r="Y480">
        <f>Regression!B498</f>
        <v>-9.7279091851984641E-3</v>
      </c>
      <c r="Z480">
        <f t="shared" si="70"/>
        <v>-3.5950923758100045E-3</v>
      </c>
      <c r="AA480">
        <f t="shared" si="71"/>
        <v>1516.2335950923755</v>
      </c>
      <c r="AB480">
        <f t="shared" si="72"/>
        <v>0</v>
      </c>
    </row>
    <row r="481" spans="1:28" x14ac:dyDescent="0.25">
      <c r="A481" t="s">
        <v>47</v>
      </c>
      <c r="B481" t="s">
        <v>66</v>
      </c>
      <c r="C481" t="s">
        <v>83</v>
      </c>
      <c r="D481" t="s">
        <v>89</v>
      </c>
      <c r="E481">
        <v>2005</v>
      </c>
      <c r="F481">
        <v>2001</v>
      </c>
      <c r="G481" t="s">
        <v>108</v>
      </c>
      <c r="H481">
        <v>47286.85</v>
      </c>
      <c r="I481">
        <v>81222.42</v>
      </c>
      <c r="J481">
        <v>10685.63</v>
      </c>
      <c r="K481">
        <v>21877.91</v>
      </c>
      <c r="L481">
        <v>6339.02</v>
      </c>
      <c r="M481">
        <v>7584.41</v>
      </c>
      <c r="N481">
        <f>IF(COUNTIFS($A:$A,$A481,$F:$F,$F481-1)=0,"",SUMIFS($I:$I,$A:$A,$A481,$F:$F,$F481-1))</f>
        <v>78101.62</v>
      </c>
      <c r="O481">
        <f>H481 - SUMIFS($H:$H,$A:$A,$A481,$F:$F,$F481-1)</f>
        <v>2595.6100000000006</v>
      </c>
      <c r="P481">
        <f>J481 - SUMIFS($J:$J,$A:$A,$A481,$F:$F,$F481-1)</f>
        <v>-209.07000000000153</v>
      </c>
      <c r="Q481">
        <f t="shared" si="64"/>
        <v>-1245.3899999999994</v>
      </c>
      <c r="R481">
        <f t="shared" si="65"/>
        <v>-1.594576399311563E-2</v>
      </c>
      <c r="S481">
        <f t="shared" si="66"/>
        <v>1.2803831725897619E-5</v>
      </c>
      <c r="T481">
        <f t="shared" si="67"/>
        <v>3.5910650764990566E-2</v>
      </c>
      <c r="U481">
        <f t="shared" si="68"/>
        <v>0.28012107815433279</v>
      </c>
      <c r="V481" t="str">
        <f t="shared" si="69"/>
        <v>Pharmaceuticals-2001</v>
      </c>
      <c r="W481">
        <f>Regression!B497</f>
        <v>-8.146572456036498E-3</v>
      </c>
      <c r="X481">
        <f>Regression!B498</f>
        <v>-9.7279091851984641E-3</v>
      </c>
      <c r="Y481">
        <f>Regression!B499</f>
        <v>-8.6134610155556585E-3</v>
      </c>
      <c r="Z481">
        <f t="shared" si="70"/>
        <v>-2.7622518430838413E-3</v>
      </c>
      <c r="AA481">
        <f t="shared" si="71"/>
        <v>-1245.3872377481564</v>
      </c>
      <c r="AB481">
        <f t="shared" si="72"/>
        <v>0</v>
      </c>
    </row>
    <row r="482" spans="1:28" x14ac:dyDescent="0.25">
      <c r="A482" t="s">
        <v>47</v>
      </c>
      <c r="B482" t="s">
        <v>66</v>
      </c>
      <c r="C482" t="s">
        <v>83</v>
      </c>
      <c r="D482" t="s">
        <v>89</v>
      </c>
      <c r="E482">
        <v>2005</v>
      </c>
      <c r="F482">
        <v>2002</v>
      </c>
      <c r="G482" t="s">
        <v>108</v>
      </c>
      <c r="H482">
        <v>50763.39</v>
      </c>
      <c r="I482">
        <v>86419.95</v>
      </c>
      <c r="J482">
        <v>11201.18</v>
      </c>
      <c r="K482">
        <v>27872.06</v>
      </c>
      <c r="L482">
        <v>7493.43</v>
      </c>
      <c r="M482">
        <v>7610.8</v>
      </c>
      <c r="N482">
        <f>IF(COUNTIFS($A:$A,$A482,$F:$F,$F482-1)=0,"",SUMIFS($I:$I,$A:$A,$A482,$F:$F,$F482-1))</f>
        <v>81222.42</v>
      </c>
      <c r="O482">
        <f>H482 - SUMIFS($H:$H,$A:$A,$A482,$F:$F,$F482-1)</f>
        <v>3476.5400000000009</v>
      </c>
      <c r="P482">
        <f>J482 - SUMIFS($J:$J,$A:$A,$A482,$F:$F,$F482-1)</f>
        <v>515.55000000000109</v>
      </c>
      <c r="Q482">
        <f t="shared" si="64"/>
        <v>-117.36999999999989</v>
      </c>
      <c r="R482">
        <f t="shared" si="65"/>
        <v>-1.445044360904291E-3</v>
      </c>
      <c r="S482">
        <f t="shared" si="66"/>
        <v>1.2311871525128161E-5</v>
      </c>
      <c r="T482">
        <f t="shared" si="67"/>
        <v>3.6455328467189227E-2</v>
      </c>
      <c r="U482">
        <f t="shared" si="68"/>
        <v>0.34315722186066361</v>
      </c>
      <c r="V482" t="str">
        <f t="shared" si="69"/>
        <v>Pharmaceuticals-2002</v>
      </c>
      <c r="W482">
        <f>Regression!B498</f>
        <v>-9.7279091851984641E-3</v>
      </c>
      <c r="X482">
        <f>Regression!B499</f>
        <v>-8.6134610155556585E-3</v>
      </c>
      <c r="Y482">
        <f>Regression!B500</f>
        <v>-8.3978709076781358E-3</v>
      </c>
      <c r="Z482">
        <f t="shared" si="70"/>
        <v>-3.1959163695528259E-3</v>
      </c>
      <c r="AA482">
        <f t="shared" si="71"/>
        <v>-117.36680408363034</v>
      </c>
      <c r="AB482">
        <f t="shared" si="72"/>
        <v>0</v>
      </c>
    </row>
    <row r="483" spans="1:28" x14ac:dyDescent="0.25">
      <c r="A483" t="s">
        <v>47</v>
      </c>
      <c r="B483" t="s">
        <v>66</v>
      </c>
      <c r="C483" t="s">
        <v>83</v>
      </c>
      <c r="D483" t="s">
        <v>89</v>
      </c>
      <c r="E483">
        <v>2005</v>
      </c>
      <c r="F483">
        <v>2003</v>
      </c>
      <c r="G483" t="s">
        <v>108</v>
      </c>
      <c r="H483">
        <v>51022.53</v>
      </c>
      <c r="I483">
        <v>85397.46</v>
      </c>
      <c r="J483">
        <v>11474.3</v>
      </c>
      <c r="K483">
        <v>24638.02</v>
      </c>
      <c r="L483">
        <v>9701.33</v>
      </c>
      <c r="M483">
        <v>9517.5400000000009</v>
      </c>
      <c r="N483">
        <f>IF(COUNTIFS($A:$A,$A483,$F:$F,$F483-1)=0,"",SUMIFS($I:$I,$A:$A,$A483,$F:$F,$F483-1))</f>
        <v>86419.95</v>
      </c>
      <c r="O483">
        <f>H483 - SUMIFS($H:$H,$A:$A,$A483,$F:$F,$F483-1)</f>
        <v>259.13999999999942</v>
      </c>
      <c r="P483">
        <f>J483 - SUMIFS($J:$J,$A:$A,$A483,$F:$F,$F483-1)</f>
        <v>273.11999999999898</v>
      </c>
      <c r="Q483">
        <f t="shared" si="64"/>
        <v>183.78999999999905</v>
      </c>
      <c r="R483">
        <f t="shared" si="65"/>
        <v>2.1267080112867347E-3</v>
      </c>
      <c r="S483">
        <f t="shared" si="66"/>
        <v>1.1571402205162118E-5</v>
      </c>
      <c r="T483">
        <f t="shared" si="67"/>
        <v>-1.6176820282816137E-4</v>
      </c>
      <c r="U483">
        <f t="shared" si="68"/>
        <v>0.28509643895882841</v>
      </c>
      <c r="V483" t="str">
        <f t="shared" si="69"/>
        <v>Pharmaceuticals-2003</v>
      </c>
      <c r="W483">
        <f>Regression!B499</f>
        <v>-8.6134610155556585E-3</v>
      </c>
      <c r="X483">
        <f>Regression!B500</f>
        <v>-8.3978709076781358E-3</v>
      </c>
      <c r="Y483">
        <f>Regression!B501</f>
        <v>-7.2978671022847896E-3</v>
      </c>
      <c r="Z483">
        <f t="shared" si="70"/>
        <v>-2.0793370841936491E-3</v>
      </c>
      <c r="AA483">
        <f t="shared" si="71"/>
        <v>183.79207933708324</v>
      </c>
      <c r="AB483">
        <f t="shared" si="72"/>
        <v>0</v>
      </c>
    </row>
    <row r="484" spans="1:28" x14ac:dyDescent="0.25">
      <c r="A484" t="s">
        <v>47</v>
      </c>
      <c r="B484" t="s">
        <v>66</v>
      </c>
      <c r="C484" t="s">
        <v>83</v>
      </c>
      <c r="D484" t="s">
        <v>89</v>
      </c>
      <c r="E484">
        <v>2005</v>
      </c>
      <c r="F484">
        <v>2004</v>
      </c>
      <c r="G484" t="s">
        <v>108</v>
      </c>
      <c r="H484">
        <v>51266.62</v>
      </c>
      <c r="I484">
        <v>93458.7</v>
      </c>
      <c r="J484">
        <v>11500.34</v>
      </c>
      <c r="K484">
        <v>30352.05</v>
      </c>
      <c r="L484">
        <v>6374.83</v>
      </c>
      <c r="M484">
        <v>8550.7999999999993</v>
      </c>
      <c r="N484">
        <f>IF(COUNTIFS($A:$A,$A484,$F:$F,$F484-1)=0,"",SUMIFS($I:$I,$A:$A,$A484,$F:$F,$F484-1))</f>
        <v>85397.46</v>
      </c>
      <c r="O484">
        <f>H484 - SUMIFS($H:$H,$A:$A,$A484,$F:$F,$F484-1)</f>
        <v>244.09000000000378</v>
      </c>
      <c r="P484">
        <f>J484 - SUMIFS($J:$J,$A:$A,$A484,$F:$F,$F484-1)</f>
        <v>26.040000000000873</v>
      </c>
      <c r="Q484">
        <f t="shared" si="64"/>
        <v>-2175.9699999999993</v>
      </c>
      <c r="R484">
        <f t="shared" si="65"/>
        <v>-2.5480500239702671E-2</v>
      </c>
      <c r="S484">
        <f t="shared" si="66"/>
        <v>1.1709950155426168E-5</v>
      </c>
      <c r="T484">
        <f t="shared" si="67"/>
        <v>2.55335463139071E-3</v>
      </c>
      <c r="U484">
        <f t="shared" si="68"/>
        <v>0.35542099261500282</v>
      </c>
      <c r="V484" t="str">
        <f t="shared" si="69"/>
        <v>Pharmaceuticals-2004</v>
      </c>
      <c r="W484">
        <f>Regression!B500</f>
        <v>-8.3978709076781358E-3</v>
      </c>
      <c r="X484">
        <f>Regression!B501</f>
        <v>-7.2978671022847896E-3</v>
      </c>
      <c r="Y484">
        <f>Regression!B502</f>
        <v>0</v>
      </c>
      <c r="Z484">
        <f t="shared" si="70"/>
        <v>-1.873238141463338E-5</v>
      </c>
      <c r="AA484">
        <f t="shared" si="71"/>
        <v>-2175.9699812676181</v>
      </c>
      <c r="AB484">
        <f t="shared" si="72"/>
        <v>0</v>
      </c>
    </row>
    <row r="485" spans="1:28" x14ac:dyDescent="0.25">
      <c r="A485" t="s">
        <v>47</v>
      </c>
      <c r="B485" t="s">
        <v>66</v>
      </c>
      <c r="C485" t="s">
        <v>83</v>
      </c>
      <c r="D485" t="s">
        <v>89</v>
      </c>
      <c r="E485">
        <v>2005</v>
      </c>
      <c r="F485">
        <v>2006</v>
      </c>
      <c r="G485" t="s">
        <v>109</v>
      </c>
      <c r="H485">
        <v>53955.07</v>
      </c>
      <c r="I485">
        <v>89351.24</v>
      </c>
      <c r="J485">
        <v>13543.03</v>
      </c>
      <c r="K485">
        <v>31735.200000000001</v>
      </c>
      <c r="L485">
        <v>8162.96</v>
      </c>
      <c r="M485">
        <v>10968.12</v>
      </c>
      <c r="N485" t="str">
        <f>IF(COUNTIFS($A:$A,$A485,$F:$F,$F485-1)=0,"",SUMIFS($I:$I,$A:$A,$A485,$F:$F,$F485-1))</f>
        <v/>
      </c>
      <c r="O485">
        <f>H485 - SUMIFS($H:$H,$A:$A,$A485,$F:$F,$F485-1)</f>
        <v>53955.07</v>
      </c>
      <c r="P485">
        <f>J485 - SUMIFS($J:$J,$A:$A,$A485,$F:$F,$F485-1)</f>
        <v>13543.03</v>
      </c>
      <c r="Q485">
        <f t="shared" si="64"/>
        <v>-2805.1600000000008</v>
      </c>
      <c r="R485">
        <f t="shared" si="65"/>
        <v>0</v>
      </c>
      <c r="S485">
        <f t="shared" si="66"/>
        <v>0</v>
      </c>
      <c r="T485">
        <f t="shared" si="67"/>
        <v>0</v>
      </c>
      <c r="U485">
        <f t="shared" si="68"/>
        <v>0</v>
      </c>
      <c r="V485" t="str">
        <f t="shared" si="69"/>
        <v>Pharmaceuticals-2006</v>
      </c>
      <c r="W485">
        <f>Regression!B501</f>
        <v>-7.2978671022847896E-3</v>
      </c>
      <c r="X485">
        <f>Regression!B502</f>
        <v>0</v>
      </c>
      <c r="Y485">
        <f>Regression!B503</f>
        <v>-5.0949618890147545E-3</v>
      </c>
      <c r="Z485">
        <f t="shared" si="70"/>
        <v>0</v>
      </c>
      <c r="AA485">
        <f t="shared" si="71"/>
        <v>-2805.1600000000008</v>
      </c>
      <c r="AB485">
        <f t="shared" si="72"/>
        <v>1</v>
      </c>
    </row>
    <row r="486" spans="1:28" x14ac:dyDescent="0.25">
      <c r="A486" t="s">
        <v>47</v>
      </c>
      <c r="B486" t="s">
        <v>66</v>
      </c>
      <c r="C486" t="s">
        <v>83</v>
      </c>
      <c r="D486" t="s">
        <v>89</v>
      </c>
      <c r="E486">
        <v>2005</v>
      </c>
      <c r="F486">
        <v>2007</v>
      </c>
      <c r="G486" t="s">
        <v>109</v>
      </c>
      <c r="H486">
        <v>60880.05</v>
      </c>
      <c r="I486">
        <v>101321.69</v>
      </c>
      <c r="J486">
        <v>13016.2</v>
      </c>
      <c r="K486">
        <v>27127.18</v>
      </c>
      <c r="L486">
        <v>8398.5499999999993</v>
      </c>
      <c r="M486">
        <v>6992.76</v>
      </c>
      <c r="N486">
        <f>IF(COUNTIFS($A:$A,$A486,$F:$F,$F486-1)=0,"",SUMIFS($I:$I,$A:$A,$A486,$F:$F,$F486-1))</f>
        <v>89351.24</v>
      </c>
      <c r="O486">
        <f>H486 - SUMIFS($H:$H,$A:$A,$A486,$F:$F,$F486-1)</f>
        <v>6924.9800000000032</v>
      </c>
      <c r="P486">
        <f>J486 - SUMIFS($J:$J,$A:$A,$A486,$F:$F,$F486-1)</f>
        <v>-526.82999999999993</v>
      </c>
      <c r="Q486">
        <f t="shared" si="64"/>
        <v>1405.7899999999991</v>
      </c>
      <c r="R486">
        <f t="shared" si="65"/>
        <v>1.5733301518814947E-2</v>
      </c>
      <c r="S486">
        <f t="shared" si="66"/>
        <v>1.1191786482202149E-5</v>
      </c>
      <c r="T486">
        <f t="shared" si="67"/>
        <v>8.3399066425938834E-2</v>
      </c>
      <c r="U486">
        <f t="shared" si="68"/>
        <v>0.30360160642426448</v>
      </c>
      <c r="V486" t="str">
        <f t="shared" si="69"/>
        <v>Pharmaceuticals-2007</v>
      </c>
      <c r="W486">
        <f>Regression!B502</f>
        <v>0</v>
      </c>
      <c r="X486">
        <f>Regression!B503</f>
        <v>-5.0949618890147545E-3</v>
      </c>
      <c r="Y486">
        <f>Regression!B504</f>
        <v>-6.6840754176202945E-3</v>
      </c>
      <c r="Z486">
        <f t="shared" si="70"/>
        <v>-2.4542110992700262E-3</v>
      </c>
      <c r="AA486">
        <f t="shared" si="71"/>
        <v>1405.7924542110984</v>
      </c>
      <c r="AB486">
        <f t="shared" si="72"/>
        <v>1</v>
      </c>
    </row>
    <row r="487" spans="1:28" x14ac:dyDescent="0.25">
      <c r="A487" t="s">
        <v>47</v>
      </c>
      <c r="B487" t="s">
        <v>66</v>
      </c>
      <c r="C487" t="s">
        <v>83</v>
      </c>
      <c r="D487" t="s">
        <v>89</v>
      </c>
      <c r="E487">
        <v>2005</v>
      </c>
      <c r="F487">
        <v>2008</v>
      </c>
      <c r="G487" t="s">
        <v>109</v>
      </c>
      <c r="H487">
        <v>63130.01</v>
      </c>
      <c r="I487">
        <v>115641.07</v>
      </c>
      <c r="J487">
        <v>12502.03</v>
      </c>
      <c r="K487">
        <v>37424.199999999997</v>
      </c>
      <c r="L487">
        <v>9776.58</v>
      </c>
      <c r="M487">
        <v>11983.92</v>
      </c>
      <c r="N487">
        <f>IF(COUNTIFS($A:$A,$A487,$F:$F,$F487-1)=0,"",SUMIFS($I:$I,$A:$A,$A487,$F:$F,$F487-1))</f>
        <v>101321.69</v>
      </c>
      <c r="O487">
        <f>H487 - SUMIFS($H:$H,$A:$A,$A487,$F:$F,$F487-1)</f>
        <v>2249.9599999999991</v>
      </c>
      <c r="P487">
        <f>J487 - SUMIFS($J:$J,$A:$A,$A487,$F:$F,$F487-1)</f>
        <v>-514.17000000000007</v>
      </c>
      <c r="Q487">
        <f t="shared" si="64"/>
        <v>-2207.34</v>
      </c>
      <c r="R487">
        <f t="shared" si="65"/>
        <v>-2.178546370476055E-2</v>
      </c>
      <c r="S487">
        <f t="shared" si="66"/>
        <v>9.8695550774962401E-6</v>
      </c>
      <c r="T487">
        <f t="shared" si="67"/>
        <v>2.7280733276359673E-2</v>
      </c>
      <c r="U487">
        <f t="shared" si="68"/>
        <v>0.36936020313123474</v>
      </c>
      <c r="V487" t="str">
        <f t="shared" si="69"/>
        <v>Pharmaceuticals-2008</v>
      </c>
      <c r="W487">
        <f>Regression!B503</f>
        <v>-5.0949618890147545E-3</v>
      </c>
      <c r="X487">
        <f>Regression!B504</f>
        <v>-6.6840754176202945E-3</v>
      </c>
      <c r="Y487">
        <f>Regression!B505</f>
        <v>-5.8970726047729953E-3</v>
      </c>
      <c r="Z487">
        <f t="shared" si="70"/>
        <v>-2.360540698852746E-3</v>
      </c>
      <c r="AA487">
        <f t="shared" si="71"/>
        <v>-2207.3376394593015</v>
      </c>
      <c r="AB487">
        <f t="shared" si="72"/>
        <v>1</v>
      </c>
    </row>
    <row r="488" spans="1:28" x14ac:dyDescent="0.25">
      <c r="A488" t="s">
        <v>47</v>
      </c>
      <c r="B488" t="s">
        <v>66</v>
      </c>
      <c r="C488" t="s">
        <v>83</v>
      </c>
      <c r="D488" t="s">
        <v>89</v>
      </c>
      <c r="E488">
        <v>2005</v>
      </c>
      <c r="F488">
        <v>2009</v>
      </c>
      <c r="G488" t="s">
        <v>109</v>
      </c>
      <c r="H488">
        <v>61345.83</v>
      </c>
      <c r="I488">
        <v>105155.85</v>
      </c>
      <c r="J488">
        <v>14160.7</v>
      </c>
      <c r="K488">
        <v>32276.54</v>
      </c>
      <c r="L488">
        <v>13430.27</v>
      </c>
      <c r="M488">
        <v>12939.56</v>
      </c>
      <c r="N488">
        <f>IF(COUNTIFS($A:$A,$A488,$F:$F,$F488-1)=0,"",SUMIFS($I:$I,$A:$A,$A488,$F:$F,$F488-1))</f>
        <v>115641.07</v>
      </c>
      <c r="O488">
        <f>H488 - SUMIFS($H:$H,$A:$A,$A488,$F:$F,$F488-1)</f>
        <v>-1784.1800000000003</v>
      </c>
      <c r="P488">
        <f>J488 - SUMIFS($J:$J,$A:$A,$A488,$F:$F,$F488-1)</f>
        <v>1658.67</v>
      </c>
      <c r="Q488">
        <f t="shared" si="64"/>
        <v>490.71000000000095</v>
      </c>
      <c r="R488">
        <f t="shared" si="65"/>
        <v>4.2433886161724454E-3</v>
      </c>
      <c r="S488">
        <f t="shared" si="66"/>
        <v>8.6474467937731812E-6</v>
      </c>
      <c r="T488">
        <f t="shared" si="67"/>
        <v>-2.9771862193941998E-2</v>
      </c>
      <c r="U488">
        <f t="shared" si="68"/>
        <v>0.27910966233709184</v>
      </c>
      <c r="V488" t="str">
        <f t="shared" si="69"/>
        <v>Pharmaceuticals-2009</v>
      </c>
      <c r="W488">
        <f>Regression!B504</f>
        <v>-6.6840754176202945E-3</v>
      </c>
      <c r="X488">
        <f>Regression!B505</f>
        <v>-5.8970726047729953E-3</v>
      </c>
      <c r="Y488">
        <f>Regression!B506</f>
        <v>-6.8256919093874005E-3</v>
      </c>
      <c r="Z488">
        <f t="shared" si="70"/>
        <v>-1.7296075312957042E-3</v>
      </c>
      <c r="AA488">
        <f t="shared" si="71"/>
        <v>490.71172960753222</v>
      </c>
      <c r="AB488">
        <f t="shared" si="72"/>
        <v>1</v>
      </c>
    </row>
    <row r="489" spans="1:28" x14ac:dyDescent="0.25">
      <c r="A489" t="s">
        <v>47</v>
      </c>
      <c r="B489" t="s">
        <v>66</v>
      </c>
      <c r="C489" t="s">
        <v>83</v>
      </c>
      <c r="D489" t="s">
        <v>89</v>
      </c>
      <c r="E489">
        <v>2005</v>
      </c>
      <c r="F489">
        <v>2010</v>
      </c>
      <c r="G489" t="s">
        <v>109</v>
      </c>
      <c r="H489">
        <v>60915.519999999997</v>
      </c>
      <c r="I489">
        <v>100256.11</v>
      </c>
      <c r="J489">
        <v>14994.86</v>
      </c>
      <c r="K489">
        <v>33494.769999999997</v>
      </c>
      <c r="L489">
        <v>8912.07</v>
      </c>
      <c r="M489">
        <v>9922.9699999999993</v>
      </c>
      <c r="N489">
        <f>IF(COUNTIFS($A:$A,$A489,$F:$F,$F489-1)=0,"",SUMIFS($I:$I,$A:$A,$A489,$F:$F,$F489-1))</f>
        <v>105155.85</v>
      </c>
      <c r="O489">
        <f>H489 - SUMIFS($H:$H,$A:$A,$A489,$F:$F,$F489-1)</f>
        <v>-430.31000000000495</v>
      </c>
      <c r="P489">
        <f>J489 - SUMIFS($J:$J,$A:$A,$A489,$F:$F,$F489-1)</f>
        <v>834.15999999999985</v>
      </c>
      <c r="Q489">
        <f t="shared" si="64"/>
        <v>-1010.8999999999996</v>
      </c>
      <c r="R489">
        <f t="shared" si="65"/>
        <v>-9.613350089414897E-3</v>
      </c>
      <c r="S489">
        <f t="shared" si="66"/>
        <v>9.5096944202343463E-6</v>
      </c>
      <c r="T489">
        <f t="shared" si="67"/>
        <v>-1.202472330355377E-2</v>
      </c>
      <c r="U489">
        <f t="shared" si="68"/>
        <v>0.31852502737603278</v>
      </c>
      <c r="V489" t="str">
        <f t="shared" si="69"/>
        <v>Pharmaceuticals-2010</v>
      </c>
      <c r="W489">
        <f>Regression!B505</f>
        <v>-5.8970726047729953E-3</v>
      </c>
      <c r="X489">
        <f>Regression!B506</f>
        <v>-6.8256919093874005E-3</v>
      </c>
      <c r="Y489">
        <f>Regression!B507</f>
        <v>-5.0651505070883566E-3</v>
      </c>
      <c r="Z489">
        <f t="shared" si="70"/>
        <v>-1.5313562267268012E-3</v>
      </c>
      <c r="AA489">
        <f t="shared" si="71"/>
        <v>-1010.898468643773</v>
      </c>
      <c r="AB489">
        <f t="shared" si="72"/>
        <v>1</v>
      </c>
    </row>
    <row r="490" spans="1:28" x14ac:dyDescent="0.25">
      <c r="A490" t="s">
        <v>47</v>
      </c>
      <c r="B490" t="s">
        <v>66</v>
      </c>
      <c r="C490" t="s">
        <v>83</v>
      </c>
      <c r="D490" t="s">
        <v>89</v>
      </c>
      <c r="E490">
        <v>2005</v>
      </c>
      <c r="F490">
        <v>2011</v>
      </c>
      <c r="G490" t="s">
        <v>109</v>
      </c>
      <c r="H490">
        <v>61476.99</v>
      </c>
      <c r="I490">
        <v>105571.26</v>
      </c>
      <c r="J490">
        <v>11474.9</v>
      </c>
      <c r="K490">
        <v>35592.31</v>
      </c>
      <c r="L490">
        <v>12486.04</v>
      </c>
      <c r="M490">
        <v>12254.47</v>
      </c>
      <c r="N490">
        <f>IF(COUNTIFS($A:$A,$A490,$F:$F,$F490-1)=0,"",SUMIFS($I:$I,$A:$A,$A490,$F:$F,$F490-1))</f>
        <v>100256.11</v>
      </c>
      <c r="O490">
        <f>H490 - SUMIFS($H:$H,$A:$A,$A490,$F:$F,$F490-1)</f>
        <v>561.47000000000116</v>
      </c>
      <c r="P490">
        <f>J490 - SUMIFS($J:$J,$A:$A,$A490,$F:$F,$F490-1)</f>
        <v>-3519.9600000000009</v>
      </c>
      <c r="Q490">
        <f t="shared" si="64"/>
        <v>231.57000000000153</v>
      </c>
      <c r="R490">
        <f t="shared" si="65"/>
        <v>2.3097844111446327E-3</v>
      </c>
      <c r="S490">
        <f t="shared" si="66"/>
        <v>9.9744544247727149E-6</v>
      </c>
      <c r="T490">
        <f t="shared" si="67"/>
        <v>4.0710037522900124E-2</v>
      </c>
      <c r="U490">
        <f t="shared" si="68"/>
        <v>0.3550138739673821</v>
      </c>
      <c r="V490" t="str">
        <f t="shared" si="69"/>
        <v>Pharmaceuticals-2011</v>
      </c>
      <c r="W490">
        <f>Regression!B506</f>
        <v>-6.8256919093874005E-3</v>
      </c>
      <c r="X490">
        <f>Regression!B507</f>
        <v>-5.0651505070883566E-3</v>
      </c>
      <c r="Y490">
        <f>Regression!B508</f>
        <v>-6.1953892097703616E-3</v>
      </c>
      <c r="Z490">
        <f t="shared" si="70"/>
        <v>-2.4057196738518655E-3</v>
      </c>
      <c r="AA490">
        <f t="shared" si="71"/>
        <v>231.57240571967537</v>
      </c>
      <c r="AB490">
        <f t="shared" si="72"/>
        <v>1</v>
      </c>
    </row>
    <row r="491" spans="1:28" x14ac:dyDescent="0.25">
      <c r="A491" t="s">
        <v>47</v>
      </c>
      <c r="B491" t="s">
        <v>66</v>
      </c>
      <c r="C491" t="s">
        <v>83</v>
      </c>
      <c r="D491" t="s">
        <v>89</v>
      </c>
      <c r="E491">
        <v>2005</v>
      </c>
      <c r="F491">
        <v>2012</v>
      </c>
      <c r="G491" t="s">
        <v>109</v>
      </c>
      <c r="H491">
        <v>65018.720000000001</v>
      </c>
      <c r="I491">
        <v>114171.33</v>
      </c>
      <c r="J491">
        <v>17179.54</v>
      </c>
      <c r="K491">
        <v>33766.54</v>
      </c>
      <c r="L491">
        <v>9157.2900000000009</v>
      </c>
      <c r="M491">
        <v>7384.22</v>
      </c>
      <c r="N491">
        <f>IF(COUNTIFS($A:$A,$A491,$F:$F,$F491-1)=0,"",SUMIFS($I:$I,$A:$A,$A491,$F:$F,$F491-1))</f>
        <v>105571.26</v>
      </c>
      <c r="O491">
        <f>H491 - SUMIFS($H:$H,$A:$A,$A491,$F:$F,$F491-1)</f>
        <v>3541.7300000000032</v>
      </c>
      <c r="P491">
        <f>J491 - SUMIFS($J:$J,$A:$A,$A491,$F:$F,$F491-1)</f>
        <v>5704.6400000000012</v>
      </c>
      <c r="Q491">
        <f t="shared" si="64"/>
        <v>1773.0700000000006</v>
      </c>
      <c r="R491">
        <f t="shared" si="65"/>
        <v>1.6795006519766845E-2</v>
      </c>
      <c r="S491">
        <f t="shared" si="66"/>
        <v>9.4722749354322377E-6</v>
      </c>
      <c r="T491">
        <f t="shared" si="67"/>
        <v>-2.0487678180595725E-2</v>
      </c>
      <c r="U491">
        <f t="shared" si="68"/>
        <v>0.31984595049827008</v>
      </c>
      <c r="V491" t="str">
        <f t="shared" si="69"/>
        <v>Pharmaceuticals-2012</v>
      </c>
      <c r="W491">
        <f>Regression!B507</f>
        <v>-5.0651505070883566E-3</v>
      </c>
      <c r="X491">
        <f>Regression!B508</f>
        <v>-6.1953892097703616E-3</v>
      </c>
      <c r="Y491">
        <f>Regression!B509</f>
        <v>0</v>
      </c>
      <c r="Z491">
        <f t="shared" si="70"/>
        <v>1.2688116183511795E-4</v>
      </c>
      <c r="AA491">
        <f t="shared" si="71"/>
        <v>1773.0698731188388</v>
      </c>
      <c r="AB491">
        <f t="shared" si="72"/>
        <v>1</v>
      </c>
    </row>
    <row r="492" spans="1:28" x14ac:dyDescent="0.25">
      <c r="A492" t="s">
        <v>48</v>
      </c>
      <c r="B492" t="s">
        <v>64</v>
      </c>
      <c r="C492" t="s">
        <v>83</v>
      </c>
      <c r="D492" t="s">
        <v>102</v>
      </c>
      <c r="E492">
        <v>2005</v>
      </c>
      <c r="F492">
        <v>1998</v>
      </c>
      <c r="G492" t="s">
        <v>108</v>
      </c>
      <c r="H492">
        <v>76265.66</v>
      </c>
      <c r="I492">
        <v>129483.84</v>
      </c>
      <c r="J492">
        <v>12829.23</v>
      </c>
      <c r="K492">
        <v>77133.899999999994</v>
      </c>
      <c r="L492">
        <v>6433.15</v>
      </c>
      <c r="M492">
        <v>7218</v>
      </c>
      <c r="N492" t="str">
        <f>IF(COUNTIFS($A:$A,$A492,$F:$F,$F492-1)=0,"",SUMIFS($I:$I,$A:$A,$A492,$F:$F,$F492-1))</f>
        <v/>
      </c>
      <c r="O492">
        <f>H492 - SUMIFS($H:$H,$A:$A,$A492,$F:$F,$F492-1)</f>
        <v>76265.66</v>
      </c>
      <c r="P492">
        <f>J492 - SUMIFS($J:$J,$A:$A,$A492,$F:$F,$F492-1)</f>
        <v>12829.23</v>
      </c>
      <c r="Q492">
        <f t="shared" si="64"/>
        <v>-784.85000000000036</v>
      </c>
      <c r="R492">
        <f t="shared" si="65"/>
        <v>0</v>
      </c>
      <c r="S492">
        <f t="shared" si="66"/>
        <v>0</v>
      </c>
      <c r="T492">
        <f t="shared" si="67"/>
        <v>0</v>
      </c>
      <c r="U492">
        <f t="shared" si="68"/>
        <v>0</v>
      </c>
      <c r="V492" t="str">
        <f t="shared" si="69"/>
        <v>Energy-1998</v>
      </c>
      <c r="W492">
        <f>Regression!B508</f>
        <v>-6.1953892097703616E-3</v>
      </c>
      <c r="X492">
        <f>Regression!B509</f>
        <v>0</v>
      </c>
      <c r="Y492">
        <f>Regression!B510</f>
        <v>-7.2275459988567232E-3</v>
      </c>
      <c r="Z492">
        <f t="shared" si="70"/>
        <v>0</v>
      </c>
      <c r="AA492">
        <f t="shared" si="71"/>
        <v>-784.85000000000036</v>
      </c>
      <c r="AB492">
        <f t="shared" si="72"/>
        <v>0</v>
      </c>
    </row>
    <row r="493" spans="1:28" x14ac:dyDescent="0.25">
      <c r="A493" t="s">
        <v>48</v>
      </c>
      <c r="B493" t="s">
        <v>64</v>
      </c>
      <c r="C493" t="s">
        <v>83</v>
      </c>
      <c r="D493" t="s">
        <v>102</v>
      </c>
      <c r="E493">
        <v>2005</v>
      </c>
      <c r="F493">
        <v>1999</v>
      </c>
      <c r="G493" t="s">
        <v>108</v>
      </c>
      <c r="H493">
        <v>78038.61</v>
      </c>
      <c r="I493">
        <v>122821.03</v>
      </c>
      <c r="J493">
        <v>11060.86</v>
      </c>
      <c r="K493">
        <v>73977.87</v>
      </c>
      <c r="L493">
        <v>5599.23</v>
      </c>
      <c r="M493">
        <v>3662.86</v>
      </c>
      <c r="N493">
        <f>IF(COUNTIFS($A:$A,$A493,$F:$F,$F493-1)=0,"",SUMIFS($I:$I,$A:$A,$A493,$F:$F,$F493-1))</f>
        <v>129483.84</v>
      </c>
      <c r="O493">
        <f>H493 - SUMIFS($H:$H,$A:$A,$A493,$F:$F,$F493-1)</f>
        <v>1772.9499999999971</v>
      </c>
      <c r="P493">
        <f>J493 - SUMIFS($J:$J,$A:$A,$A493,$F:$F,$F493-1)</f>
        <v>-1768.369999999999</v>
      </c>
      <c r="Q493">
        <f t="shared" si="64"/>
        <v>1936.3699999999994</v>
      </c>
      <c r="R493">
        <f t="shared" si="65"/>
        <v>1.4954530233270804E-2</v>
      </c>
      <c r="S493">
        <f t="shared" si="66"/>
        <v>7.7229714534261568E-6</v>
      </c>
      <c r="T493">
        <f t="shared" si="67"/>
        <v>2.7349513267447091E-2</v>
      </c>
      <c r="U493">
        <f t="shared" si="68"/>
        <v>0.57132897819527129</v>
      </c>
      <c r="V493" t="str">
        <f t="shared" si="69"/>
        <v>Energy-1999</v>
      </c>
      <c r="W493">
        <f>Regression!B509</f>
        <v>0</v>
      </c>
      <c r="X493">
        <f>Regression!B510</f>
        <v>-7.2275459988567232E-3</v>
      </c>
      <c r="Y493">
        <f>Regression!B511</f>
        <v>-6.8468325171976178E-3</v>
      </c>
      <c r="Z493">
        <f t="shared" si="70"/>
        <v>-4.109463691111489E-3</v>
      </c>
      <c r="AA493">
        <f t="shared" si="71"/>
        <v>1936.3741094636905</v>
      </c>
      <c r="AB493">
        <f t="shared" si="72"/>
        <v>0</v>
      </c>
    </row>
    <row r="494" spans="1:28" x14ac:dyDescent="0.25">
      <c r="A494" t="s">
        <v>48</v>
      </c>
      <c r="B494" t="s">
        <v>64</v>
      </c>
      <c r="C494" t="s">
        <v>83</v>
      </c>
      <c r="D494" t="s">
        <v>102</v>
      </c>
      <c r="E494">
        <v>2005</v>
      </c>
      <c r="F494">
        <v>2000</v>
      </c>
      <c r="G494" t="s">
        <v>108</v>
      </c>
      <c r="H494">
        <v>78516.429999999993</v>
      </c>
      <c r="I494">
        <v>128442.77</v>
      </c>
      <c r="J494">
        <v>11084.05</v>
      </c>
      <c r="K494">
        <v>77122.95</v>
      </c>
      <c r="L494">
        <v>6412.6</v>
      </c>
      <c r="M494">
        <v>7029.41</v>
      </c>
      <c r="N494">
        <f>IF(COUNTIFS($A:$A,$A494,$F:$F,$F494-1)=0,"",SUMIFS($I:$I,$A:$A,$A494,$F:$F,$F494-1))</f>
        <v>122821.03</v>
      </c>
      <c r="O494">
        <f>H494 - SUMIFS($H:$H,$A:$A,$A494,$F:$F,$F494-1)</f>
        <v>477.81999999999243</v>
      </c>
      <c r="P494">
        <f>J494 - SUMIFS($J:$J,$A:$A,$A494,$F:$F,$F494-1)</f>
        <v>23.18999999999869</v>
      </c>
      <c r="Q494">
        <f t="shared" si="64"/>
        <v>-616.80999999999949</v>
      </c>
      <c r="R494">
        <f t="shared" si="65"/>
        <v>-5.0220226943219698E-3</v>
      </c>
      <c r="S494">
        <f t="shared" si="66"/>
        <v>8.1419281372253589E-6</v>
      </c>
      <c r="T494">
        <f t="shared" si="67"/>
        <v>3.7015647890267143E-3</v>
      </c>
      <c r="U494">
        <f t="shared" si="68"/>
        <v>0.62792951663082452</v>
      </c>
      <c r="V494" t="str">
        <f t="shared" si="69"/>
        <v>Energy-2000</v>
      </c>
      <c r="W494">
        <f>Regression!B510</f>
        <v>-7.2275459988567232E-3</v>
      </c>
      <c r="X494">
        <f>Regression!B511</f>
        <v>-6.8468325171976178E-3</v>
      </c>
      <c r="Y494">
        <f>Regression!B512</f>
        <v>-4.1023802836911254E-3</v>
      </c>
      <c r="Z494">
        <f t="shared" si="70"/>
        <v>-2.6014085088961461E-3</v>
      </c>
      <c r="AA494">
        <f t="shared" si="71"/>
        <v>-616.8073985914906</v>
      </c>
      <c r="AB494">
        <f t="shared" si="72"/>
        <v>0</v>
      </c>
    </row>
    <row r="495" spans="1:28" x14ac:dyDescent="0.25">
      <c r="A495" t="s">
        <v>48</v>
      </c>
      <c r="B495" t="s">
        <v>64</v>
      </c>
      <c r="C495" t="s">
        <v>83</v>
      </c>
      <c r="D495" t="s">
        <v>102</v>
      </c>
      <c r="E495">
        <v>2005</v>
      </c>
      <c r="F495">
        <v>2001</v>
      </c>
      <c r="G495" t="s">
        <v>108</v>
      </c>
      <c r="H495">
        <v>82008.179999999993</v>
      </c>
      <c r="I495">
        <v>117429.69</v>
      </c>
      <c r="J495">
        <v>15915.02</v>
      </c>
      <c r="K495">
        <v>65547.56</v>
      </c>
      <c r="L495">
        <v>6957.63</v>
      </c>
      <c r="M495">
        <v>8585.5</v>
      </c>
      <c r="N495">
        <f>IF(COUNTIFS($A:$A,$A495,$F:$F,$F495-1)=0,"",SUMIFS($I:$I,$A:$A,$A495,$F:$F,$F495-1))</f>
        <v>128442.77</v>
      </c>
      <c r="O495">
        <f>H495 - SUMIFS($H:$H,$A:$A,$A495,$F:$F,$F495-1)</f>
        <v>3491.75</v>
      </c>
      <c r="P495">
        <f>J495 - SUMIFS($J:$J,$A:$A,$A495,$F:$F,$F495-1)</f>
        <v>4830.9700000000012</v>
      </c>
      <c r="Q495">
        <f t="shared" si="64"/>
        <v>-1627.87</v>
      </c>
      <c r="R495">
        <f t="shared" si="65"/>
        <v>-1.2673893594789336E-2</v>
      </c>
      <c r="S495">
        <f t="shared" si="66"/>
        <v>7.7855686232864647E-6</v>
      </c>
      <c r="T495">
        <f t="shared" si="67"/>
        <v>-1.0426589211677708E-2</v>
      </c>
      <c r="U495">
        <f t="shared" si="68"/>
        <v>0.51032502646898692</v>
      </c>
      <c r="V495" t="str">
        <f t="shared" si="69"/>
        <v>Energy-2001</v>
      </c>
      <c r="W495">
        <f>Regression!B511</f>
        <v>-6.8468325171976178E-3</v>
      </c>
      <c r="X495">
        <f>Regression!B512</f>
        <v>-4.1023802836911254E-3</v>
      </c>
      <c r="Y495">
        <f>Regression!B513</f>
        <v>-5.1591911649920422E-3</v>
      </c>
      <c r="Z495">
        <f t="shared" si="70"/>
        <v>-2.5901438403094089E-3</v>
      </c>
      <c r="AA495">
        <f t="shared" si="71"/>
        <v>-1627.8674098561596</v>
      </c>
      <c r="AB495">
        <f t="shared" si="72"/>
        <v>0</v>
      </c>
    </row>
    <row r="496" spans="1:28" x14ac:dyDescent="0.25">
      <c r="A496" t="s">
        <v>48</v>
      </c>
      <c r="B496" t="s">
        <v>64</v>
      </c>
      <c r="C496" t="s">
        <v>83</v>
      </c>
      <c r="D496" t="s">
        <v>102</v>
      </c>
      <c r="E496">
        <v>2005</v>
      </c>
      <c r="F496">
        <v>2002</v>
      </c>
      <c r="G496" t="s">
        <v>108</v>
      </c>
      <c r="H496">
        <v>83660.350000000006</v>
      </c>
      <c r="I496">
        <v>129501.45</v>
      </c>
      <c r="J496">
        <v>13895.68</v>
      </c>
      <c r="K496">
        <v>76681.679999999993</v>
      </c>
      <c r="L496">
        <v>7242.19</v>
      </c>
      <c r="M496">
        <v>7224.66</v>
      </c>
      <c r="N496">
        <f>IF(COUNTIFS($A:$A,$A496,$F:$F,$F496-1)=0,"",SUMIFS($I:$I,$A:$A,$A496,$F:$F,$F496-1))</f>
        <v>117429.69</v>
      </c>
      <c r="O496">
        <f>H496 - SUMIFS($H:$H,$A:$A,$A496,$F:$F,$F496-1)</f>
        <v>1652.1700000000128</v>
      </c>
      <c r="P496">
        <f>J496 - SUMIFS($J:$J,$A:$A,$A496,$F:$F,$F496-1)</f>
        <v>-2019.3400000000001</v>
      </c>
      <c r="Q496">
        <f t="shared" si="64"/>
        <v>17.529999999999745</v>
      </c>
      <c r="R496">
        <f t="shared" si="65"/>
        <v>1.4928081646132035E-4</v>
      </c>
      <c r="S496">
        <f t="shared" si="66"/>
        <v>8.5157339681302059E-6</v>
      </c>
      <c r="T496">
        <f t="shared" si="67"/>
        <v>3.1265602421329843E-2</v>
      </c>
      <c r="U496">
        <f t="shared" si="68"/>
        <v>0.65300078710929055</v>
      </c>
      <c r="V496" t="str">
        <f t="shared" si="69"/>
        <v>Energy-2002</v>
      </c>
      <c r="W496">
        <f>Regression!B512</f>
        <v>-4.1023802836911254E-3</v>
      </c>
      <c r="X496">
        <f>Regression!B513</f>
        <v>-5.1591911649920422E-3</v>
      </c>
      <c r="Y496">
        <f>Regression!B514</f>
        <v>-6.9446825324916799E-3</v>
      </c>
      <c r="Z496">
        <f t="shared" si="70"/>
        <v>-4.6962233145006185E-3</v>
      </c>
      <c r="AA496">
        <f t="shared" si="71"/>
        <v>17.534696223314246</v>
      </c>
      <c r="AB496">
        <f t="shared" si="72"/>
        <v>0</v>
      </c>
    </row>
    <row r="497" spans="1:28" x14ac:dyDescent="0.25">
      <c r="A497" t="s">
        <v>48</v>
      </c>
      <c r="B497" t="s">
        <v>64</v>
      </c>
      <c r="C497" t="s">
        <v>83</v>
      </c>
      <c r="D497" t="s">
        <v>102</v>
      </c>
      <c r="E497">
        <v>2005</v>
      </c>
      <c r="F497">
        <v>2003</v>
      </c>
      <c r="G497" t="s">
        <v>108</v>
      </c>
      <c r="H497">
        <v>89688.1</v>
      </c>
      <c r="I497">
        <v>150410.29</v>
      </c>
      <c r="J497">
        <v>13867.06</v>
      </c>
      <c r="K497">
        <v>87005.1</v>
      </c>
      <c r="L497">
        <v>7247.69</v>
      </c>
      <c r="M497">
        <v>9324.3700000000008</v>
      </c>
      <c r="N497">
        <f>IF(COUNTIFS($A:$A,$A497,$F:$F,$F497-1)=0,"",SUMIFS($I:$I,$A:$A,$A497,$F:$F,$F497-1))</f>
        <v>129501.45</v>
      </c>
      <c r="O497">
        <f>H497 - SUMIFS($H:$H,$A:$A,$A497,$F:$F,$F497-1)</f>
        <v>6027.75</v>
      </c>
      <c r="P497">
        <f>J497 - SUMIFS($J:$J,$A:$A,$A497,$F:$F,$F497-1)</f>
        <v>-28.6200000000008</v>
      </c>
      <c r="Q497">
        <f t="shared" si="64"/>
        <v>-2076.6800000000012</v>
      </c>
      <c r="R497">
        <f t="shared" si="65"/>
        <v>-1.6035959442925168E-2</v>
      </c>
      <c r="S497">
        <f t="shared" si="66"/>
        <v>7.7219212603411012E-6</v>
      </c>
      <c r="T497">
        <f t="shared" si="67"/>
        <v>4.6766812263492039E-2</v>
      </c>
      <c r="U497">
        <f t="shared" si="68"/>
        <v>0.67184653144810358</v>
      </c>
      <c r="V497" t="str">
        <f t="shared" si="69"/>
        <v>Energy-2003</v>
      </c>
      <c r="W497">
        <f>Regression!B513</f>
        <v>-5.1591911649920422E-3</v>
      </c>
      <c r="X497">
        <f>Regression!B514</f>
        <v>-6.9446825324916799E-3</v>
      </c>
      <c r="Y497">
        <f>Regression!B515</f>
        <v>-4.9832084983172402E-3</v>
      </c>
      <c r="Z497">
        <f t="shared" si="70"/>
        <v>-3.6727718481716844E-3</v>
      </c>
      <c r="AA497">
        <f t="shared" si="71"/>
        <v>-2076.6763272281532</v>
      </c>
      <c r="AB497">
        <f t="shared" si="72"/>
        <v>0</v>
      </c>
    </row>
    <row r="498" spans="1:28" x14ac:dyDescent="0.25">
      <c r="A498" t="s">
        <v>48</v>
      </c>
      <c r="B498" t="s">
        <v>64</v>
      </c>
      <c r="C498" t="s">
        <v>83</v>
      </c>
      <c r="D498" t="s">
        <v>102</v>
      </c>
      <c r="E498">
        <v>2005</v>
      </c>
      <c r="F498">
        <v>2004</v>
      </c>
      <c r="G498" t="s">
        <v>108</v>
      </c>
      <c r="H498">
        <v>87847</v>
      </c>
      <c r="I498">
        <v>145252.60999999999</v>
      </c>
      <c r="J498">
        <v>11741.29</v>
      </c>
      <c r="K498">
        <v>98523.98</v>
      </c>
      <c r="L498">
        <v>6214.34</v>
      </c>
      <c r="M498">
        <v>9669.07</v>
      </c>
      <c r="N498">
        <f>IF(COUNTIFS($A:$A,$A498,$F:$F,$F498-1)=0,"",SUMIFS($I:$I,$A:$A,$A498,$F:$F,$F498-1))</f>
        <v>150410.29</v>
      </c>
      <c r="O498">
        <f>H498 - SUMIFS($H:$H,$A:$A,$A498,$F:$F,$F498-1)</f>
        <v>-1841.1000000000058</v>
      </c>
      <c r="P498">
        <f>J498 - SUMIFS($J:$J,$A:$A,$A498,$F:$F,$F498-1)</f>
        <v>-2125.7699999999986</v>
      </c>
      <c r="Q498">
        <f t="shared" si="64"/>
        <v>-3454.7299999999996</v>
      </c>
      <c r="R498">
        <f t="shared" si="65"/>
        <v>-2.296870779253201E-2</v>
      </c>
      <c r="S498">
        <f t="shared" si="66"/>
        <v>6.6484812973899589E-6</v>
      </c>
      <c r="T498">
        <f t="shared" si="67"/>
        <v>1.8926231709279517E-3</v>
      </c>
      <c r="U498">
        <f t="shared" si="68"/>
        <v>0.65503483837442233</v>
      </c>
      <c r="V498" t="str">
        <f t="shared" si="69"/>
        <v>Energy-2004</v>
      </c>
      <c r="W498">
        <f>Regression!B514</f>
        <v>-6.9446825324916799E-3</v>
      </c>
      <c r="X498">
        <f>Regression!B515</f>
        <v>-4.9832084983172402E-3</v>
      </c>
      <c r="Y498">
        <f>Regression!B516</f>
        <v>0</v>
      </c>
      <c r="Z498">
        <f t="shared" si="70"/>
        <v>-9.4775074614138723E-6</v>
      </c>
      <c r="AA498">
        <f t="shared" si="71"/>
        <v>-3454.7299905224922</v>
      </c>
      <c r="AB498">
        <f t="shared" si="72"/>
        <v>0</v>
      </c>
    </row>
    <row r="499" spans="1:28" x14ac:dyDescent="0.25">
      <c r="A499" t="s">
        <v>48</v>
      </c>
      <c r="B499" t="s">
        <v>64</v>
      </c>
      <c r="C499" t="s">
        <v>83</v>
      </c>
      <c r="D499" t="s">
        <v>102</v>
      </c>
      <c r="E499">
        <v>2005</v>
      </c>
      <c r="F499">
        <v>2006</v>
      </c>
      <c r="G499" t="s">
        <v>109</v>
      </c>
      <c r="H499">
        <v>88958.59</v>
      </c>
      <c r="I499">
        <v>152547.49</v>
      </c>
      <c r="J499">
        <v>14096.92</v>
      </c>
      <c r="K499">
        <v>94131.93</v>
      </c>
      <c r="L499">
        <v>5318.17</v>
      </c>
      <c r="M499">
        <v>8147.4</v>
      </c>
      <c r="N499" t="str">
        <f>IF(COUNTIFS($A:$A,$A499,$F:$F,$F499-1)=0,"",SUMIFS($I:$I,$A:$A,$A499,$F:$F,$F499-1))</f>
        <v/>
      </c>
      <c r="O499">
        <f>H499 - SUMIFS($H:$H,$A:$A,$A499,$F:$F,$F499-1)</f>
        <v>88958.59</v>
      </c>
      <c r="P499">
        <f>J499 - SUMIFS($J:$J,$A:$A,$A499,$F:$F,$F499-1)</f>
        <v>14096.92</v>
      </c>
      <c r="Q499">
        <f t="shared" si="64"/>
        <v>-2829.2299999999996</v>
      </c>
      <c r="R499">
        <f t="shared" si="65"/>
        <v>0</v>
      </c>
      <c r="S499">
        <f t="shared" si="66"/>
        <v>0</v>
      </c>
      <c r="T499">
        <f t="shared" si="67"/>
        <v>0</v>
      </c>
      <c r="U499">
        <f t="shared" si="68"/>
        <v>0</v>
      </c>
      <c r="V499" t="str">
        <f t="shared" si="69"/>
        <v>Energy-2006</v>
      </c>
      <c r="W499">
        <f>Regression!B515</f>
        <v>-4.9832084983172402E-3</v>
      </c>
      <c r="X499">
        <f>Regression!B516</f>
        <v>0</v>
      </c>
      <c r="Y499">
        <f>Regression!B517</f>
        <v>-9.7455927872906831E-3</v>
      </c>
      <c r="Z499">
        <f t="shared" si="70"/>
        <v>0</v>
      </c>
      <c r="AA499">
        <f t="shared" si="71"/>
        <v>-2829.2299999999996</v>
      </c>
      <c r="AB499">
        <f t="shared" si="72"/>
        <v>1</v>
      </c>
    </row>
    <row r="500" spans="1:28" x14ac:dyDescent="0.25">
      <c r="A500" t="s">
        <v>48</v>
      </c>
      <c r="B500" t="s">
        <v>64</v>
      </c>
      <c r="C500" t="s">
        <v>83</v>
      </c>
      <c r="D500" t="s">
        <v>102</v>
      </c>
      <c r="E500">
        <v>2005</v>
      </c>
      <c r="F500">
        <v>2007</v>
      </c>
      <c r="G500" t="s">
        <v>109</v>
      </c>
      <c r="H500">
        <v>92621.84</v>
      </c>
      <c r="I500">
        <v>152903.07999999999</v>
      </c>
      <c r="J500">
        <v>15685.17</v>
      </c>
      <c r="K500">
        <v>89823.34</v>
      </c>
      <c r="L500">
        <v>7543.68</v>
      </c>
      <c r="M500">
        <v>3970.86</v>
      </c>
      <c r="N500">
        <f>IF(COUNTIFS($A:$A,$A500,$F:$F,$F500-1)=0,"",SUMIFS($I:$I,$A:$A,$A500,$F:$F,$F500-1))</f>
        <v>152547.49</v>
      </c>
      <c r="O500">
        <f>H500 - SUMIFS($H:$H,$A:$A,$A500,$F:$F,$F500-1)</f>
        <v>3663.25</v>
      </c>
      <c r="P500">
        <f>J500 - SUMIFS($J:$J,$A:$A,$A500,$F:$F,$F500-1)</f>
        <v>1588.25</v>
      </c>
      <c r="Q500">
        <f t="shared" si="64"/>
        <v>3572.82</v>
      </c>
      <c r="R500">
        <f t="shared" si="65"/>
        <v>2.3421034328391772E-2</v>
      </c>
      <c r="S500">
        <f t="shared" si="66"/>
        <v>6.5553356531792171E-6</v>
      </c>
      <c r="T500">
        <f t="shared" si="67"/>
        <v>1.3602321480346876E-2</v>
      </c>
      <c r="U500">
        <f t="shared" si="68"/>
        <v>0.58882214318963888</v>
      </c>
      <c r="V500" t="str">
        <f t="shared" si="69"/>
        <v>Energy-2007</v>
      </c>
      <c r="W500">
        <f>Regression!B516</f>
        <v>0</v>
      </c>
      <c r="X500">
        <f>Regression!B517</f>
        <v>-9.7455927872906831E-3</v>
      </c>
      <c r="Y500">
        <f>Regression!B518</f>
        <v>-1.0085639218953529E-2</v>
      </c>
      <c r="Z500">
        <f t="shared" si="70"/>
        <v>-6.0712103864509707E-3</v>
      </c>
      <c r="AA500">
        <f t="shared" si="71"/>
        <v>3572.8260712103865</v>
      </c>
      <c r="AB500">
        <f t="shared" si="72"/>
        <v>1</v>
      </c>
    </row>
    <row r="501" spans="1:28" x14ac:dyDescent="0.25">
      <c r="A501" t="s">
        <v>48</v>
      </c>
      <c r="B501" t="s">
        <v>64</v>
      </c>
      <c r="C501" t="s">
        <v>83</v>
      </c>
      <c r="D501" t="s">
        <v>102</v>
      </c>
      <c r="E501">
        <v>2005</v>
      </c>
      <c r="F501">
        <v>2008</v>
      </c>
      <c r="G501" t="s">
        <v>109</v>
      </c>
      <c r="H501">
        <v>88785.05</v>
      </c>
      <c r="I501">
        <v>153083.63</v>
      </c>
      <c r="J501">
        <v>11249.87</v>
      </c>
      <c r="K501">
        <v>89619.79</v>
      </c>
      <c r="L501">
        <v>5725.06</v>
      </c>
      <c r="M501">
        <v>6405.49</v>
      </c>
      <c r="N501">
        <f>IF(COUNTIFS($A:$A,$A501,$F:$F,$F501-1)=0,"",SUMIFS($I:$I,$A:$A,$A501,$F:$F,$F501-1))</f>
        <v>152903.07999999999</v>
      </c>
      <c r="O501">
        <f>H501 - SUMIFS($H:$H,$A:$A,$A501,$F:$F,$F501-1)</f>
        <v>-3836.7899999999936</v>
      </c>
      <c r="P501">
        <f>J501 - SUMIFS($J:$J,$A:$A,$A501,$F:$F,$F501-1)</f>
        <v>-4435.2999999999993</v>
      </c>
      <c r="Q501">
        <f t="shared" si="64"/>
        <v>-680.42999999999938</v>
      </c>
      <c r="R501">
        <f t="shared" si="65"/>
        <v>-4.4500738637835123E-3</v>
      </c>
      <c r="S501">
        <f t="shared" si="66"/>
        <v>6.5400906247277692E-6</v>
      </c>
      <c r="T501">
        <f t="shared" si="67"/>
        <v>3.9143096398058545E-3</v>
      </c>
      <c r="U501">
        <f t="shared" si="68"/>
        <v>0.58612154836907149</v>
      </c>
      <c r="V501" t="str">
        <f t="shared" si="69"/>
        <v>Energy-2008</v>
      </c>
      <c r="W501">
        <f>Regression!B517</f>
        <v>-9.7455927872906831E-3</v>
      </c>
      <c r="X501">
        <f>Regression!B518</f>
        <v>-1.0085639218953529E-2</v>
      </c>
      <c r="Y501">
        <f>Regression!B519</f>
        <v>-7.9681091687552486E-3</v>
      </c>
      <c r="Z501">
        <f t="shared" si="70"/>
        <v>-4.7098225354429953E-3</v>
      </c>
      <c r="AA501">
        <f t="shared" si="71"/>
        <v>-680.42529017746392</v>
      </c>
      <c r="AB501">
        <f t="shared" si="72"/>
        <v>1</v>
      </c>
    </row>
    <row r="502" spans="1:28" x14ac:dyDescent="0.25">
      <c r="A502" t="s">
        <v>48</v>
      </c>
      <c r="B502" t="s">
        <v>64</v>
      </c>
      <c r="C502" t="s">
        <v>83</v>
      </c>
      <c r="D502" t="s">
        <v>102</v>
      </c>
      <c r="E502">
        <v>2005</v>
      </c>
      <c r="F502">
        <v>2009</v>
      </c>
      <c r="G502" t="s">
        <v>109</v>
      </c>
      <c r="H502">
        <v>89378.73</v>
      </c>
      <c r="I502">
        <v>153974.37</v>
      </c>
      <c r="J502">
        <v>10391.49</v>
      </c>
      <c r="K502">
        <v>87336.78</v>
      </c>
      <c r="L502">
        <v>7213.73</v>
      </c>
      <c r="M502">
        <v>7529.46</v>
      </c>
      <c r="N502">
        <f>IF(COUNTIFS($A:$A,$A502,$F:$F,$F502-1)=0,"",SUMIFS($I:$I,$A:$A,$A502,$F:$F,$F502-1))</f>
        <v>153083.63</v>
      </c>
      <c r="O502">
        <f>H502 - SUMIFS($H:$H,$A:$A,$A502,$F:$F,$F502-1)</f>
        <v>593.67999999999302</v>
      </c>
      <c r="P502">
        <f>J502 - SUMIFS($J:$J,$A:$A,$A502,$F:$F,$F502-1)</f>
        <v>-858.38000000000102</v>
      </c>
      <c r="Q502">
        <f t="shared" si="64"/>
        <v>-315.73000000000047</v>
      </c>
      <c r="R502">
        <f t="shared" si="65"/>
        <v>-2.0624674238519198E-3</v>
      </c>
      <c r="S502">
        <f t="shared" si="66"/>
        <v>6.5323771065528034E-6</v>
      </c>
      <c r="T502">
        <f t="shared" si="67"/>
        <v>9.4854035013410259E-3</v>
      </c>
      <c r="U502">
        <f t="shared" si="68"/>
        <v>0.57051678223203872</v>
      </c>
      <c r="V502" t="str">
        <f t="shared" si="69"/>
        <v>Energy-2009</v>
      </c>
      <c r="W502">
        <f>Regression!B518</f>
        <v>-1.0085639218953529E-2</v>
      </c>
      <c r="X502">
        <f>Regression!B519</f>
        <v>-7.9681091687552486E-3</v>
      </c>
      <c r="Y502">
        <f>Regression!B520</f>
        <v>-1.1118005936120029E-2</v>
      </c>
      <c r="Z502">
        <f t="shared" si="70"/>
        <v>-6.4186555853190221E-3</v>
      </c>
      <c r="AA502">
        <f t="shared" si="71"/>
        <v>-315.72358134441515</v>
      </c>
      <c r="AB502">
        <f t="shared" si="72"/>
        <v>1</v>
      </c>
    </row>
    <row r="503" spans="1:28" x14ac:dyDescent="0.25">
      <c r="A503" t="s">
        <v>48</v>
      </c>
      <c r="B503" t="s">
        <v>64</v>
      </c>
      <c r="C503" t="s">
        <v>83</v>
      </c>
      <c r="D503" t="s">
        <v>102</v>
      </c>
      <c r="E503">
        <v>2005</v>
      </c>
      <c r="F503">
        <v>2010</v>
      </c>
      <c r="G503" t="s">
        <v>109</v>
      </c>
      <c r="H503">
        <v>89795.85</v>
      </c>
      <c r="I503">
        <v>132662.26999999999</v>
      </c>
      <c r="J503">
        <v>15416.22</v>
      </c>
      <c r="K503">
        <v>67982.070000000007</v>
      </c>
      <c r="L503">
        <v>9692.8700000000008</v>
      </c>
      <c r="M503">
        <v>13196.8</v>
      </c>
      <c r="N503">
        <f>IF(COUNTIFS($A:$A,$A503,$F:$F,$F503-1)=0,"",SUMIFS($I:$I,$A:$A,$A503,$F:$F,$F503-1))</f>
        <v>153974.37</v>
      </c>
      <c r="O503">
        <f>H503 - SUMIFS($H:$H,$A:$A,$A503,$F:$F,$F503-1)</f>
        <v>417.1200000000099</v>
      </c>
      <c r="P503">
        <f>J503 - SUMIFS($J:$J,$A:$A,$A503,$F:$F,$F503-1)</f>
        <v>5024.7299999999996</v>
      </c>
      <c r="Q503">
        <f t="shared" si="64"/>
        <v>-3503.9299999999985</v>
      </c>
      <c r="R503">
        <f t="shared" si="65"/>
        <v>-2.2756579552817773E-2</v>
      </c>
      <c r="S503">
        <f t="shared" si="66"/>
        <v>6.4945873784059001E-6</v>
      </c>
      <c r="T503">
        <f t="shared" si="67"/>
        <v>-2.9924525750616739E-2</v>
      </c>
      <c r="U503">
        <f t="shared" si="68"/>
        <v>0.4415154937799064</v>
      </c>
      <c r="V503" t="str">
        <f t="shared" si="69"/>
        <v>Energy-2010</v>
      </c>
      <c r="W503">
        <f>Regression!B519</f>
        <v>-7.9681091687552486E-3</v>
      </c>
      <c r="X503">
        <f>Regression!B520</f>
        <v>-1.1118005936120029E-2</v>
      </c>
      <c r="Y503">
        <f>Regression!B521</f>
        <v>-1.1702714802742804E-2</v>
      </c>
      <c r="Z503">
        <f t="shared" si="70"/>
        <v>-4.8342805993487128E-3</v>
      </c>
      <c r="AA503">
        <f t="shared" si="71"/>
        <v>-3503.925165719399</v>
      </c>
      <c r="AB503">
        <f t="shared" si="72"/>
        <v>1</v>
      </c>
    </row>
    <row r="504" spans="1:28" x14ac:dyDescent="0.25">
      <c r="A504" t="s">
        <v>48</v>
      </c>
      <c r="B504" t="s">
        <v>64</v>
      </c>
      <c r="C504" t="s">
        <v>83</v>
      </c>
      <c r="D504" t="s">
        <v>102</v>
      </c>
      <c r="E504">
        <v>2005</v>
      </c>
      <c r="F504">
        <v>2011</v>
      </c>
      <c r="G504" t="s">
        <v>109</v>
      </c>
      <c r="H504">
        <v>92633.73</v>
      </c>
      <c r="I504">
        <v>151119.57999999999</v>
      </c>
      <c r="J504">
        <v>13632.59</v>
      </c>
      <c r="K504">
        <v>94683.6</v>
      </c>
      <c r="L504">
        <v>7373.25</v>
      </c>
      <c r="M504">
        <v>4990.53</v>
      </c>
      <c r="N504">
        <f>IF(COUNTIFS($A:$A,$A504,$F:$F,$F504-1)=0,"",SUMIFS($I:$I,$A:$A,$A504,$F:$F,$F504-1))</f>
        <v>132662.26999999999</v>
      </c>
      <c r="O504">
        <f>H504 - SUMIFS($H:$H,$A:$A,$A504,$F:$F,$F504-1)</f>
        <v>2837.8799999999901</v>
      </c>
      <c r="P504">
        <f>J504 - SUMIFS($J:$J,$A:$A,$A504,$F:$F,$F504-1)</f>
        <v>-1783.6299999999992</v>
      </c>
      <c r="Q504">
        <f t="shared" si="64"/>
        <v>2382.7200000000003</v>
      </c>
      <c r="R504">
        <f t="shared" si="65"/>
        <v>1.7960796238448207E-2</v>
      </c>
      <c r="S504">
        <f t="shared" si="66"/>
        <v>7.5379382547878918E-6</v>
      </c>
      <c r="T504">
        <f t="shared" si="67"/>
        <v>3.4836657023884707E-2</v>
      </c>
      <c r="U504">
        <f t="shared" si="68"/>
        <v>0.71371913054103486</v>
      </c>
      <c r="V504" t="str">
        <f t="shared" si="69"/>
        <v>Energy-2011</v>
      </c>
      <c r="W504">
        <f>Regression!B520</f>
        <v>-1.1118005936120029E-2</v>
      </c>
      <c r="X504">
        <f>Regression!B521</f>
        <v>-1.1702714802742804E-2</v>
      </c>
      <c r="Y504">
        <f>Regression!B522</f>
        <v>-1.0352292135927267E-2</v>
      </c>
      <c r="Z504">
        <f t="shared" si="70"/>
        <v>-7.7963962110345541E-3</v>
      </c>
      <c r="AA504">
        <f t="shared" si="71"/>
        <v>2382.7277963962115</v>
      </c>
      <c r="AB504">
        <f t="shared" si="72"/>
        <v>1</v>
      </c>
    </row>
    <row r="505" spans="1:28" x14ac:dyDescent="0.25">
      <c r="A505" t="s">
        <v>48</v>
      </c>
      <c r="B505" t="s">
        <v>64</v>
      </c>
      <c r="C505" t="s">
        <v>83</v>
      </c>
      <c r="D505" t="s">
        <v>102</v>
      </c>
      <c r="E505">
        <v>2005</v>
      </c>
      <c r="F505">
        <v>2012</v>
      </c>
      <c r="G505" t="s">
        <v>109</v>
      </c>
      <c r="H505">
        <v>92351.95</v>
      </c>
      <c r="I505">
        <v>143201.32999999999</v>
      </c>
      <c r="J505">
        <v>11204</v>
      </c>
      <c r="K505">
        <v>88648.53</v>
      </c>
      <c r="L505">
        <v>9066.58</v>
      </c>
      <c r="M505">
        <v>9002.6200000000008</v>
      </c>
      <c r="N505">
        <f>IF(COUNTIFS($A:$A,$A505,$F:$F,$F505-1)=0,"",SUMIFS($I:$I,$A:$A,$A505,$F:$F,$F505-1))</f>
        <v>151119.57999999999</v>
      </c>
      <c r="O505">
        <f>H505 - SUMIFS($H:$H,$A:$A,$A505,$F:$F,$F505-1)</f>
        <v>-281.77999999999884</v>
      </c>
      <c r="P505">
        <f>J505 - SUMIFS($J:$J,$A:$A,$A505,$F:$F,$F505-1)</f>
        <v>-2428.59</v>
      </c>
      <c r="Q505">
        <f t="shared" si="64"/>
        <v>63.959999999999127</v>
      </c>
      <c r="R505">
        <f t="shared" si="65"/>
        <v>4.2324098571475073E-4</v>
      </c>
      <c r="S505">
        <f t="shared" si="66"/>
        <v>6.6172761994177066E-6</v>
      </c>
      <c r="T505">
        <f t="shared" si="67"/>
        <v>1.4206034717671935E-2</v>
      </c>
      <c r="U505">
        <f t="shared" si="68"/>
        <v>0.58661180768236654</v>
      </c>
      <c r="V505" t="str">
        <f t="shared" si="69"/>
        <v>Energy-2012</v>
      </c>
      <c r="W505">
        <f>Regression!B521</f>
        <v>-1.1702714802742804E-2</v>
      </c>
      <c r="X505">
        <f>Regression!B522</f>
        <v>-1.0352292135927267E-2</v>
      </c>
      <c r="Y505">
        <f>Regression!B523</f>
        <v>0</v>
      </c>
      <c r="Z505">
        <f t="shared" si="70"/>
        <v>-1.4714246158659767E-4</v>
      </c>
      <c r="AA505">
        <f t="shared" si="71"/>
        <v>63.960147142460713</v>
      </c>
      <c r="AB505">
        <f t="shared" si="72"/>
        <v>1</v>
      </c>
    </row>
    <row r="506" spans="1:28" x14ac:dyDescent="0.25">
      <c r="A506" t="s">
        <v>49</v>
      </c>
      <c r="B506" t="s">
        <v>65</v>
      </c>
      <c r="C506" t="s">
        <v>83</v>
      </c>
      <c r="D506" t="s">
        <v>95</v>
      </c>
      <c r="E506">
        <v>2005</v>
      </c>
      <c r="F506">
        <v>1998</v>
      </c>
      <c r="G506" t="s">
        <v>108</v>
      </c>
      <c r="H506">
        <v>36983.71</v>
      </c>
      <c r="I506">
        <v>67632.160000000003</v>
      </c>
      <c r="J506">
        <v>5322.2</v>
      </c>
      <c r="K506">
        <v>32894.83</v>
      </c>
      <c r="L506">
        <v>3038.51</v>
      </c>
      <c r="M506">
        <v>2548.84</v>
      </c>
      <c r="N506" t="str">
        <f>IF(COUNTIFS($A:$A,$A506,$F:$F,$F506-1)=0,"",SUMIFS($I:$I,$A:$A,$A506,$F:$F,$F506-1))</f>
        <v/>
      </c>
      <c r="O506">
        <f>H506 - SUMIFS($H:$H,$A:$A,$A506,$F:$F,$F506-1)</f>
        <v>36983.71</v>
      </c>
      <c r="P506">
        <f>J506 - SUMIFS($J:$J,$A:$A,$A506,$F:$F,$F506-1)</f>
        <v>5322.2</v>
      </c>
      <c r="Q506">
        <f t="shared" si="64"/>
        <v>489.67000000000007</v>
      </c>
      <c r="R506">
        <f t="shared" si="65"/>
        <v>0</v>
      </c>
      <c r="S506">
        <f t="shared" si="66"/>
        <v>0</v>
      </c>
      <c r="T506">
        <f t="shared" si="67"/>
        <v>0</v>
      </c>
      <c r="U506">
        <f t="shared" si="68"/>
        <v>0</v>
      </c>
      <c r="V506" t="str">
        <f t="shared" si="69"/>
        <v>Industrial Conglomerate-1998</v>
      </c>
      <c r="W506">
        <f>Regression!B522</f>
        <v>-1.0352292135927267E-2</v>
      </c>
      <c r="X506">
        <f>Regression!B523</f>
        <v>0</v>
      </c>
      <c r="Y506">
        <f>Regression!B524</f>
        <v>-9.6165932623094221E-3</v>
      </c>
      <c r="Z506">
        <f t="shared" si="70"/>
        <v>0</v>
      </c>
      <c r="AA506">
        <f t="shared" si="71"/>
        <v>489.67000000000007</v>
      </c>
      <c r="AB506">
        <f t="shared" si="72"/>
        <v>0</v>
      </c>
    </row>
    <row r="507" spans="1:28" x14ac:dyDescent="0.25">
      <c r="A507" t="s">
        <v>49</v>
      </c>
      <c r="B507" t="s">
        <v>65</v>
      </c>
      <c r="C507" t="s">
        <v>83</v>
      </c>
      <c r="D507" t="s">
        <v>95</v>
      </c>
      <c r="E507">
        <v>2005</v>
      </c>
      <c r="F507">
        <v>1999</v>
      </c>
      <c r="G507" t="s">
        <v>108</v>
      </c>
      <c r="H507">
        <v>36074.120000000003</v>
      </c>
      <c r="I507">
        <v>56451.33</v>
      </c>
      <c r="J507">
        <v>5530.35</v>
      </c>
      <c r="K507">
        <v>27062.32</v>
      </c>
      <c r="L507">
        <v>2504.54</v>
      </c>
      <c r="M507">
        <v>1844.34</v>
      </c>
      <c r="N507">
        <f>IF(COUNTIFS($A:$A,$A507,$F:$F,$F507-1)=0,"",SUMIFS($I:$I,$A:$A,$A507,$F:$F,$F507-1))</f>
        <v>67632.160000000003</v>
      </c>
      <c r="O507">
        <f>H507 - SUMIFS($H:$H,$A:$A,$A507,$F:$F,$F507-1)</f>
        <v>-909.58999999999651</v>
      </c>
      <c r="P507">
        <f>J507 - SUMIFS($J:$J,$A:$A,$A507,$F:$F,$F507-1)</f>
        <v>208.15000000000055</v>
      </c>
      <c r="Q507">
        <f t="shared" si="64"/>
        <v>660.2</v>
      </c>
      <c r="R507">
        <f t="shared" si="65"/>
        <v>9.7616281958169022E-3</v>
      </c>
      <c r="S507">
        <f t="shared" si="66"/>
        <v>1.4785865186029841E-5</v>
      </c>
      <c r="T507">
        <f t="shared" si="67"/>
        <v>-1.652675295303295E-2</v>
      </c>
      <c r="U507">
        <f t="shared" si="68"/>
        <v>0.40013981514119906</v>
      </c>
      <c r="V507" t="str">
        <f t="shared" si="69"/>
        <v>Industrial Conglomerate-1999</v>
      </c>
      <c r="W507">
        <f>Regression!B523</f>
        <v>0</v>
      </c>
      <c r="X507">
        <f>Regression!B524</f>
        <v>-9.6165932623094221E-3</v>
      </c>
      <c r="Y507">
        <f>Regression!B525</f>
        <v>-9.353553370709998E-3</v>
      </c>
      <c r="Z507">
        <f t="shared" si="70"/>
        <v>-3.5837980555732487E-3</v>
      </c>
      <c r="AA507">
        <f t="shared" si="71"/>
        <v>660.20358379805566</v>
      </c>
      <c r="AB507">
        <f t="shared" si="72"/>
        <v>0</v>
      </c>
    </row>
    <row r="508" spans="1:28" x14ac:dyDescent="0.25">
      <c r="A508" t="s">
        <v>49</v>
      </c>
      <c r="B508" t="s">
        <v>65</v>
      </c>
      <c r="C508" t="s">
        <v>83</v>
      </c>
      <c r="D508" t="s">
        <v>95</v>
      </c>
      <c r="E508">
        <v>2005</v>
      </c>
      <c r="F508">
        <v>2000</v>
      </c>
      <c r="G508" t="s">
        <v>108</v>
      </c>
      <c r="H508">
        <v>35800.39</v>
      </c>
      <c r="I508">
        <v>57546.77</v>
      </c>
      <c r="J508">
        <v>4696.5600000000004</v>
      </c>
      <c r="K508">
        <v>27134.34</v>
      </c>
      <c r="L508">
        <v>4459.05</v>
      </c>
      <c r="M508">
        <v>5212.01</v>
      </c>
      <c r="N508">
        <f>IF(COUNTIFS($A:$A,$A508,$F:$F,$F508-1)=0,"",SUMIFS($I:$I,$A:$A,$A508,$F:$F,$F508-1))</f>
        <v>56451.33</v>
      </c>
      <c r="O508">
        <f>H508 - SUMIFS($H:$H,$A:$A,$A508,$F:$F,$F508-1)</f>
        <v>-273.7300000000032</v>
      </c>
      <c r="P508">
        <f>J508 - SUMIFS($J:$J,$A:$A,$A508,$F:$F,$F508-1)</f>
        <v>-833.79</v>
      </c>
      <c r="Q508">
        <f t="shared" si="64"/>
        <v>-752.96</v>
      </c>
      <c r="R508">
        <f t="shared" si="65"/>
        <v>-1.3338215414942393E-2</v>
      </c>
      <c r="S508">
        <f t="shared" si="66"/>
        <v>1.771437448860815E-5</v>
      </c>
      <c r="T508">
        <f t="shared" si="67"/>
        <v>9.9211125760898244E-3</v>
      </c>
      <c r="U508">
        <f t="shared" si="68"/>
        <v>0.48066786026121971</v>
      </c>
      <c r="V508" t="str">
        <f t="shared" si="69"/>
        <v>Industrial Conglomerate-2000</v>
      </c>
      <c r="W508">
        <f>Regression!B524</f>
        <v>-9.6165932623094221E-3</v>
      </c>
      <c r="X508">
        <f>Regression!B525</f>
        <v>-9.353553370709998E-3</v>
      </c>
      <c r="Y508">
        <f>Regression!B526</f>
        <v>-9.2453566559137553E-3</v>
      </c>
      <c r="Z508">
        <f t="shared" si="70"/>
        <v>-4.5369138090615218E-3</v>
      </c>
      <c r="AA508">
        <f t="shared" si="71"/>
        <v>-752.955463086191</v>
      </c>
      <c r="AB508">
        <f t="shared" si="72"/>
        <v>0</v>
      </c>
    </row>
    <row r="509" spans="1:28" x14ac:dyDescent="0.25">
      <c r="A509" t="s">
        <v>49</v>
      </c>
      <c r="B509" t="s">
        <v>65</v>
      </c>
      <c r="C509" t="s">
        <v>83</v>
      </c>
      <c r="D509" t="s">
        <v>95</v>
      </c>
      <c r="E509">
        <v>2005</v>
      </c>
      <c r="F509">
        <v>2001</v>
      </c>
      <c r="G509" t="s">
        <v>108</v>
      </c>
      <c r="H509">
        <v>36047.019999999997</v>
      </c>
      <c r="I509">
        <v>62937.279999999999</v>
      </c>
      <c r="J509">
        <v>5524.72</v>
      </c>
      <c r="K509">
        <v>28981.18</v>
      </c>
      <c r="L509">
        <v>2934.95</v>
      </c>
      <c r="M509">
        <v>2753.7</v>
      </c>
      <c r="N509">
        <f>IF(COUNTIFS($A:$A,$A509,$F:$F,$F509-1)=0,"",SUMIFS($I:$I,$A:$A,$A509,$F:$F,$F509-1))</f>
        <v>57546.77</v>
      </c>
      <c r="O509">
        <f>H509 - SUMIFS($H:$H,$A:$A,$A509,$F:$F,$F509-1)</f>
        <v>246.62999999999738</v>
      </c>
      <c r="P509">
        <f>J509 - SUMIFS($J:$J,$A:$A,$A509,$F:$F,$F509-1)</f>
        <v>828.15999999999985</v>
      </c>
      <c r="Q509">
        <f t="shared" si="64"/>
        <v>181.25</v>
      </c>
      <c r="R509">
        <f t="shared" si="65"/>
        <v>3.1496120459931984E-3</v>
      </c>
      <c r="S509">
        <f t="shared" si="66"/>
        <v>1.7377169908927991E-5</v>
      </c>
      <c r="T509">
        <f t="shared" si="67"/>
        <v>-1.0105345617138937E-2</v>
      </c>
      <c r="U509">
        <f t="shared" si="68"/>
        <v>0.50361088902122575</v>
      </c>
      <c r="V509" t="str">
        <f t="shared" si="69"/>
        <v>Industrial Conglomerate-2001</v>
      </c>
      <c r="W509">
        <f>Regression!B525</f>
        <v>-9.353553370709998E-3</v>
      </c>
      <c r="X509">
        <f>Regression!B526</f>
        <v>-9.2453566559137553E-3</v>
      </c>
      <c r="Y509">
        <f>Regression!B527</f>
        <v>-6.3999412083001793E-3</v>
      </c>
      <c r="Z509">
        <f t="shared" si="70"/>
        <v>-3.1298150955200816E-3</v>
      </c>
      <c r="AA509">
        <f t="shared" si="71"/>
        <v>181.25312981509552</v>
      </c>
      <c r="AB509">
        <f t="shared" si="72"/>
        <v>0</v>
      </c>
    </row>
    <row r="510" spans="1:28" x14ac:dyDescent="0.25">
      <c r="A510" t="s">
        <v>49</v>
      </c>
      <c r="B510" t="s">
        <v>65</v>
      </c>
      <c r="C510" t="s">
        <v>83</v>
      </c>
      <c r="D510" t="s">
        <v>95</v>
      </c>
      <c r="E510">
        <v>2005</v>
      </c>
      <c r="F510">
        <v>2002</v>
      </c>
      <c r="G510" t="s">
        <v>108</v>
      </c>
      <c r="H510">
        <v>36244.769999999997</v>
      </c>
      <c r="I510">
        <v>65222.55</v>
      </c>
      <c r="J510">
        <v>4957.84</v>
      </c>
      <c r="K510">
        <v>30264.34</v>
      </c>
      <c r="L510">
        <v>2643</v>
      </c>
      <c r="M510">
        <v>6216.89</v>
      </c>
      <c r="N510">
        <f>IF(COUNTIFS($A:$A,$A510,$F:$F,$F510-1)=0,"",SUMIFS($I:$I,$A:$A,$A510,$F:$F,$F510-1))</f>
        <v>62937.279999999999</v>
      </c>
      <c r="O510">
        <f>H510 - SUMIFS($H:$H,$A:$A,$A510,$F:$F,$F510-1)</f>
        <v>197.75</v>
      </c>
      <c r="P510">
        <f>J510 - SUMIFS($J:$J,$A:$A,$A510,$F:$F,$F510-1)</f>
        <v>-566.88000000000011</v>
      </c>
      <c r="Q510">
        <f t="shared" si="64"/>
        <v>-3573.8900000000003</v>
      </c>
      <c r="R510">
        <f t="shared" si="65"/>
        <v>-5.6784945266144332E-2</v>
      </c>
      <c r="S510">
        <f t="shared" si="66"/>
        <v>1.5888834090065538E-5</v>
      </c>
      <c r="T510">
        <f t="shared" si="67"/>
        <v>1.2149079210286814E-2</v>
      </c>
      <c r="U510">
        <f t="shared" si="68"/>
        <v>0.4808650771053341</v>
      </c>
      <c r="V510" t="str">
        <f t="shared" si="69"/>
        <v>Industrial Conglomerate-2002</v>
      </c>
      <c r="W510">
        <f>Regression!B526</f>
        <v>-9.2453566559137553E-3</v>
      </c>
      <c r="X510">
        <f>Regression!B527</f>
        <v>-6.3999412083001793E-3</v>
      </c>
      <c r="Y510">
        <f>Regression!B528</f>
        <v>-1.2048290763320488E-2</v>
      </c>
      <c r="Z510">
        <f t="shared" si="70"/>
        <v>-5.8715025575104187E-3</v>
      </c>
      <c r="AA510">
        <f t="shared" si="71"/>
        <v>-3573.8841284974428</v>
      </c>
      <c r="AB510">
        <f t="shared" si="72"/>
        <v>0</v>
      </c>
    </row>
    <row r="511" spans="1:28" x14ac:dyDescent="0.25">
      <c r="A511" t="s">
        <v>49</v>
      </c>
      <c r="B511" t="s">
        <v>65</v>
      </c>
      <c r="C511" t="s">
        <v>83</v>
      </c>
      <c r="D511" t="s">
        <v>95</v>
      </c>
      <c r="E511">
        <v>2005</v>
      </c>
      <c r="F511">
        <v>2003</v>
      </c>
      <c r="G511" t="s">
        <v>108</v>
      </c>
      <c r="H511">
        <v>41266.89</v>
      </c>
      <c r="I511">
        <v>75092.42</v>
      </c>
      <c r="J511">
        <v>6286.79</v>
      </c>
      <c r="K511">
        <v>31063.7</v>
      </c>
      <c r="L511">
        <v>2831.96</v>
      </c>
      <c r="M511">
        <v>2668.04</v>
      </c>
      <c r="N511">
        <f>IF(COUNTIFS($A:$A,$A511,$F:$F,$F511-1)=0,"",SUMIFS($I:$I,$A:$A,$A511,$F:$F,$F511-1))</f>
        <v>65222.55</v>
      </c>
      <c r="O511">
        <f>H511 - SUMIFS($H:$H,$A:$A,$A511,$F:$F,$F511-1)</f>
        <v>5022.1200000000026</v>
      </c>
      <c r="P511">
        <f>J511 - SUMIFS($J:$J,$A:$A,$A511,$F:$F,$F511-1)</f>
        <v>1328.9499999999998</v>
      </c>
      <c r="Q511">
        <f t="shared" si="64"/>
        <v>163.92000000000007</v>
      </c>
      <c r="R511">
        <f t="shared" si="65"/>
        <v>2.5132412026208739E-3</v>
      </c>
      <c r="S511">
        <f t="shared" si="66"/>
        <v>1.533212056259683E-5</v>
      </c>
      <c r="T511">
        <f t="shared" si="67"/>
        <v>5.6624127698165785E-2</v>
      </c>
      <c r="U511">
        <f t="shared" si="68"/>
        <v>0.47627239352033918</v>
      </c>
      <c r="V511" t="str">
        <f t="shared" si="69"/>
        <v>Industrial Conglomerate-2003</v>
      </c>
      <c r="W511">
        <f>Regression!B527</f>
        <v>-6.3999412083001793E-3</v>
      </c>
      <c r="X511">
        <f>Regression!B528</f>
        <v>-1.2048290763320488E-2</v>
      </c>
      <c r="Y511">
        <f>Regression!B529</f>
        <v>-9.6012587759864015E-3</v>
      </c>
      <c r="Z511">
        <f t="shared" si="70"/>
        <v>-5.2551365774442952E-3</v>
      </c>
      <c r="AA511">
        <f t="shared" si="71"/>
        <v>163.9252551365775</v>
      </c>
      <c r="AB511">
        <f t="shared" si="72"/>
        <v>0</v>
      </c>
    </row>
    <row r="512" spans="1:28" x14ac:dyDescent="0.25">
      <c r="A512" t="s">
        <v>49</v>
      </c>
      <c r="B512" t="s">
        <v>65</v>
      </c>
      <c r="C512" t="s">
        <v>83</v>
      </c>
      <c r="D512" t="s">
        <v>95</v>
      </c>
      <c r="E512">
        <v>2005</v>
      </c>
      <c r="F512">
        <v>2004</v>
      </c>
      <c r="G512" t="s">
        <v>108</v>
      </c>
      <c r="H512">
        <v>38908.400000000001</v>
      </c>
      <c r="I512">
        <v>66951.5</v>
      </c>
      <c r="J512">
        <v>4831.34</v>
      </c>
      <c r="K512">
        <v>30452.18</v>
      </c>
      <c r="L512">
        <v>3807.52</v>
      </c>
      <c r="M512">
        <v>5570.2</v>
      </c>
      <c r="N512">
        <f>IF(COUNTIFS($A:$A,$A512,$F:$F,$F512-1)=0,"",SUMIFS($I:$I,$A:$A,$A512,$F:$F,$F512-1))</f>
        <v>75092.42</v>
      </c>
      <c r="O512">
        <f>H512 - SUMIFS($H:$H,$A:$A,$A512,$F:$F,$F512-1)</f>
        <v>-2358.489999999998</v>
      </c>
      <c r="P512">
        <f>J512 - SUMIFS($J:$J,$A:$A,$A512,$F:$F,$F512-1)</f>
        <v>-1455.4499999999998</v>
      </c>
      <c r="Q512">
        <f t="shared" si="64"/>
        <v>-1762.6799999999998</v>
      </c>
      <c r="R512">
        <f t="shared" si="65"/>
        <v>-2.3473474419921477E-2</v>
      </c>
      <c r="S512">
        <f t="shared" si="66"/>
        <v>1.3316923332608006E-5</v>
      </c>
      <c r="T512">
        <f t="shared" si="67"/>
        <v>-1.2025714446278308E-2</v>
      </c>
      <c r="U512">
        <f t="shared" si="68"/>
        <v>0.40552934637077886</v>
      </c>
      <c r="V512" t="str">
        <f t="shared" si="69"/>
        <v>Industrial Conglomerate-2004</v>
      </c>
      <c r="W512">
        <f>Regression!B528</f>
        <v>-1.2048290763320488E-2</v>
      </c>
      <c r="X512">
        <f>Regression!B529</f>
        <v>-9.6012587759864015E-3</v>
      </c>
      <c r="Y512">
        <f>Regression!B530</f>
        <v>0</v>
      </c>
      <c r="Z512">
        <f t="shared" si="70"/>
        <v>1.1530155020045194E-4</v>
      </c>
      <c r="AA512">
        <f t="shared" si="71"/>
        <v>-1762.6801153015501</v>
      </c>
      <c r="AB512">
        <f t="shared" si="72"/>
        <v>0</v>
      </c>
    </row>
    <row r="513" spans="1:28" x14ac:dyDescent="0.25">
      <c r="A513" t="s">
        <v>49</v>
      </c>
      <c r="B513" t="s">
        <v>65</v>
      </c>
      <c r="C513" t="s">
        <v>83</v>
      </c>
      <c r="D513" t="s">
        <v>95</v>
      </c>
      <c r="E513">
        <v>2005</v>
      </c>
      <c r="F513">
        <v>2006</v>
      </c>
      <c r="G513" t="s">
        <v>109</v>
      </c>
      <c r="H513">
        <v>43098.65</v>
      </c>
      <c r="I513">
        <v>75159.179999999993</v>
      </c>
      <c r="J513">
        <v>5123.82</v>
      </c>
      <c r="K513">
        <v>36796.980000000003</v>
      </c>
      <c r="L513">
        <v>3775.47</v>
      </c>
      <c r="M513">
        <v>5523.4</v>
      </c>
      <c r="N513" t="str">
        <f>IF(COUNTIFS($A:$A,$A513,$F:$F,$F513-1)=0,"",SUMIFS($I:$I,$A:$A,$A513,$F:$F,$F513-1))</f>
        <v/>
      </c>
      <c r="O513">
        <f>H513 - SUMIFS($H:$H,$A:$A,$A513,$F:$F,$F513-1)</f>
        <v>43098.65</v>
      </c>
      <c r="P513">
        <f>J513 - SUMIFS($J:$J,$A:$A,$A513,$F:$F,$F513-1)</f>
        <v>5123.82</v>
      </c>
      <c r="Q513">
        <f t="shared" si="64"/>
        <v>-1747.9299999999998</v>
      </c>
      <c r="R513">
        <f t="shared" si="65"/>
        <v>0</v>
      </c>
      <c r="S513">
        <f t="shared" si="66"/>
        <v>0</v>
      </c>
      <c r="T513">
        <f t="shared" si="67"/>
        <v>0</v>
      </c>
      <c r="U513">
        <f t="shared" si="68"/>
        <v>0</v>
      </c>
      <c r="V513" t="str">
        <f t="shared" si="69"/>
        <v>Industrial Conglomerate-2006</v>
      </c>
      <c r="W513">
        <f>Regression!B529</f>
        <v>-9.6012587759864015E-3</v>
      </c>
      <c r="X513">
        <f>Regression!B530</f>
        <v>0</v>
      </c>
      <c r="Y513">
        <f>Regression!B531</f>
        <v>-6.6390759800505879E-3</v>
      </c>
      <c r="Z513">
        <f t="shared" si="70"/>
        <v>0</v>
      </c>
      <c r="AA513">
        <f t="shared" si="71"/>
        <v>-1747.9299999999998</v>
      </c>
      <c r="AB513">
        <f t="shared" si="72"/>
        <v>1</v>
      </c>
    </row>
    <row r="514" spans="1:28" x14ac:dyDescent="0.25">
      <c r="A514" t="s">
        <v>49</v>
      </c>
      <c r="B514" t="s">
        <v>65</v>
      </c>
      <c r="C514" t="s">
        <v>83</v>
      </c>
      <c r="D514" t="s">
        <v>95</v>
      </c>
      <c r="E514">
        <v>2005</v>
      </c>
      <c r="F514">
        <v>2007</v>
      </c>
      <c r="G514" t="s">
        <v>109</v>
      </c>
      <c r="H514">
        <v>42699.86</v>
      </c>
      <c r="I514">
        <v>77999.44</v>
      </c>
      <c r="J514">
        <v>5357.57</v>
      </c>
      <c r="K514">
        <v>34886.89</v>
      </c>
      <c r="L514">
        <v>4403.8500000000004</v>
      </c>
      <c r="M514">
        <v>7110.25</v>
      </c>
      <c r="N514">
        <f>IF(COUNTIFS($A:$A,$A514,$F:$F,$F514-1)=0,"",SUMIFS($I:$I,$A:$A,$A514,$F:$F,$F514-1))</f>
        <v>75159.179999999993</v>
      </c>
      <c r="O514">
        <f>H514 - SUMIFS($H:$H,$A:$A,$A514,$F:$F,$F514-1)</f>
        <v>-398.79000000000087</v>
      </c>
      <c r="P514">
        <f>J514 - SUMIFS($J:$J,$A:$A,$A514,$F:$F,$F514-1)</f>
        <v>233.75</v>
      </c>
      <c r="Q514">
        <f t="shared" si="64"/>
        <v>-2706.3999999999996</v>
      </c>
      <c r="R514">
        <f t="shared" si="65"/>
        <v>-3.6008908026936959E-2</v>
      </c>
      <c r="S514">
        <f t="shared" si="66"/>
        <v>1.330509460055312E-5</v>
      </c>
      <c r="T514">
        <f t="shared" si="67"/>
        <v>-8.4160045386338818E-3</v>
      </c>
      <c r="U514">
        <f t="shared" si="68"/>
        <v>0.46417337176909063</v>
      </c>
      <c r="V514" t="str">
        <f t="shared" si="69"/>
        <v>Industrial Conglomerate-2007</v>
      </c>
      <c r="W514">
        <f>Regression!B530</f>
        <v>0</v>
      </c>
      <c r="X514">
        <f>Regression!B531</f>
        <v>-6.6390759800505879E-3</v>
      </c>
      <c r="Y514">
        <f>Regression!B532</f>
        <v>-8.6523053805357408E-3</v>
      </c>
      <c r="Z514">
        <f t="shared" si="70"/>
        <v>-3.9602952684786785E-3</v>
      </c>
      <c r="AA514">
        <f t="shared" si="71"/>
        <v>-2706.3960397047313</v>
      </c>
      <c r="AB514">
        <f t="shared" si="72"/>
        <v>1</v>
      </c>
    </row>
    <row r="515" spans="1:28" x14ac:dyDescent="0.25">
      <c r="A515" t="s">
        <v>49</v>
      </c>
      <c r="B515" t="s">
        <v>65</v>
      </c>
      <c r="C515" t="s">
        <v>83</v>
      </c>
      <c r="D515" t="s">
        <v>95</v>
      </c>
      <c r="E515">
        <v>2005</v>
      </c>
      <c r="F515">
        <v>2008</v>
      </c>
      <c r="G515" t="s">
        <v>109</v>
      </c>
      <c r="H515">
        <v>47455.65</v>
      </c>
      <c r="I515">
        <v>81489.17</v>
      </c>
      <c r="J515">
        <v>6378.94</v>
      </c>
      <c r="K515">
        <v>36491.57</v>
      </c>
      <c r="L515">
        <v>3362.08</v>
      </c>
      <c r="M515">
        <v>5335.12</v>
      </c>
      <c r="N515">
        <f>IF(COUNTIFS($A:$A,$A515,$F:$F,$F515-1)=0,"",SUMIFS($I:$I,$A:$A,$A515,$F:$F,$F515-1))</f>
        <v>77999.44</v>
      </c>
      <c r="O515">
        <f>H515 - SUMIFS($H:$H,$A:$A,$A515,$F:$F,$F515-1)</f>
        <v>4755.7900000000009</v>
      </c>
      <c r="P515">
        <f>J515 - SUMIFS($J:$J,$A:$A,$A515,$F:$F,$F515-1)</f>
        <v>1021.3699999999999</v>
      </c>
      <c r="Q515">
        <f t="shared" ref="Q515:Q578" si="73">L515 - M515</f>
        <v>-1973.04</v>
      </c>
      <c r="R515">
        <f t="shared" ref="R515:R578" si="74">IFERROR(Q515 / VALUE(N515),0)</f>
        <v>-2.5295566224578021E-2</v>
      </c>
      <c r="S515">
        <f t="shared" ref="S515:S578" si="75">IFERROR(1 / VALUE(N515), 0)</f>
        <v>1.2820604865881089E-5</v>
      </c>
      <c r="T515">
        <f t="shared" ref="T515:T578" si="76">IFERROR( (O515 - P515) / VALUE(N515), 0)</f>
        <v>4.7877523223243665E-2</v>
      </c>
      <c r="U515">
        <f t="shared" ref="U515:U578" si="77">IFERROR( K515 / VALUE(N515), 0)</f>
        <v>0.46784399990564035</v>
      </c>
      <c r="V515" t="str">
        <f t="shared" ref="V515:V578" si="78">D515 &amp; "-" &amp; F515</f>
        <v>Industrial Conglomerate-2008</v>
      </c>
      <c r="W515">
        <f>Regression!B531</f>
        <v>-6.6390759800505879E-3</v>
      </c>
      <c r="X515">
        <f>Regression!B532</f>
        <v>-8.6523053805357408E-3</v>
      </c>
      <c r="Y515">
        <f>Regression!B533</f>
        <v>-8.5175882745194519E-3</v>
      </c>
      <c r="Z515">
        <f t="shared" ref="Z515:Z578" si="79">($W515*$S515) + ($X515*$T515) + ($Y515*$U515)</f>
        <v>-4.399238636661573E-3</v>
      </c>
      <c r="AA515">
        <f t="shared" ref="AA515:AA578" si="80">$Q515-$Z515</f>
        <v>-1973.0356007613634</v>
      </c>
      <c r="AB515">
        <f t="shared" ref="AB515:AB578" si="81">IF($G515="Post",1,0)</f>
        <v>1</v>
      </c>
    </row>
    <row r="516" spans="1:28" x14ac:dyDescent="0.25">
      <c r="A516" t="s">
        <v>49</v>
      </c>
      <c r="B516" t="s">
        <v>65</v>
      </c>
      <c r="C516" t="s">
        <v>83</v>
      </c>
      <c r="D516" t="s">
        <v>95</v>
      </c>
      <c r="E516">
        <v>2005</v>
      </c>
      <c r="F516">
        <v>2009</v>
      </c>
      <c r="G516" t="s">
        <v>109</v>
      </c>
      <c r="H516">
        <v>49720.2</v>
      </c>
      <c r="I516">
        <v>82806.27</v>
      </c>
      <c r="J516">
        <v>6411.44</v>
      </c>
      <c r="K516">
        <v>39479.85</v>
      </c>
      <c r="L516">
        <v>4332.41</v>
      </c>
      <c r="M516">
        <v>5328.68</v>
      </c>
      <c r="N516">
        <f>IF(COUNTIFS($A:$A,$A516,$F:$F,$F516-1)=0,"",SUMIFS($I:$I,$A:$A,$A516,$F:$F,$F516-1))</f>
        <v>81489.17</v>
      </c>
      <c r="O516">
        <f>H516 - SUMIFS($H:$H,$A:$A,$A516,$F:$F,$F516-1)</f>
        <v>2264.5499999999956</v>
      </c>
      <c r="P516">
        <f>J516 - SUMIFS($J:$J,$A:$A,$A516,$F:$F,$F516-1)</f>
        <v>32.5</v>
      </c>
      <c r="Q516">
        <f t="shared" si="73"/>
        <v>-996.27000000000044</v>
      </c>
      <c r="R516">
        <f t="shared" si="74"/>
        <v>-1.222579638496748E-2</v>
      </c>
      <c r="S516">
        <f t="shared" si="75"/>
        <v>1.2271569338600455E-5</v>
      </c>
      <c r="T516">
        <f t="shared" si="76"/>
        <v>2.7390756342223092E-2</v>
      </c>
      <c r="U516">
        <f t="shared" si="77"/>
        <v>0.48447971675254514</v>
      </c>
      <c r="V516" t="str">
        <f t="shared" si="78"/>
        <v>Industrial Conglomerate-2009</v>
      </c>
      <c r="W516">
        <f>Regression!B532</f>
        <v>-8.6523053805357408E-3</v>
      </c>
      <c r="X516">
        <f>Regression!B533</f>
        <v>-8.5175882745194519E-3</v>
      </c>
      <c r="Y516">
        <f>Regression!B534</f>
        <v>-8.5837545077811182E-3</v>
      </c>
      <c r="Z516">
        <f t="shared" si="79"/>
        <v>-4.3920643150193337E-3</v>
      </c>
      <c r="AA516">
        <f t="shared" si="80"/>
        <v>-996.26560793568547</v>
      </c>
      <c r="AB516">
        <f t="shared" si="81"/>
        <v>1</v>
      </c>
    </row>
    <row r="517" spans="1:28" x14ac:dyDescent="0.25">
      <c r="A517" t="s">
        <v>49</v>
      </c>
      <c r="B517" t="s">
        <v>65</v>
      </c>
      <c r="C517" t="s">
        <v>83</v>
      </c>
      <c r="D517" t="s">
        <v>95</v>
      </c>
      <c r="E517">
        <v>2005</v>
      </c>
      <c r="F517">
        <v>2010</v>
      </c>
      <c r="G517" t="s">
        <v>109</v>
      </c>
      <c r="H517">
        <v>56850.12</v>
      </c>
      <c r="I517">
        <v>103939.43</v>
      </c>
      <c r="J517">
        <v>9050.8799999999992</v>
      </c>
      <c r="K517">
        <v>47429.63</v>
      </c>
      <c r="L517">
        <v>4879.1400000000003</v>
      </c>
      <c r="M517">
        <v>5257.8</v>
      </c>
      <c r="N517">
        <f>IF(COUNTIFS($A:$A,$A517,$F:$F,$F517-1)=0,"",SUMIFS($I:$I,$A:$A,$A517,$F:$F,$F517-1))</f>
        <v>82806.27</v>
      </c>
      <c r="O517">
        <f>H517 - SUMIFS($H:$H,$A:$A,$A517,$F:$F,$F517-1)</f>
        <v>7129.9200000000055</v>
      </c>
      <c r="P517">
        <f>J517 - SUMIFS($J:$J,$A:$A,$A517,$F:$F,$F517-1)</f>
        <v>2639.4399999999996</v>
      </c>
      <c r="Q517">
        <f t="shared" si="73"/>
        <v>-378.65999999999985</v>
      </c>
      <c r="R517">
        <f t="shared" si="74"/>
        <v>-4.5728421289837088E-3</v>
      </c>
      <c r="S517">
        <f t="shared" si="75"/>
        <v>1.2076380206474702E-5</v>
      </c>
      <c r="T517">
        <f t="shared" si="76"/>
        <v>5.4228743789570592E-2</v>
      </c>
      <c r="U517">
        <f t="shared" si="77"/>
        <v>0.57277824493241869</v>
      </c>
      <c r="V517" t="str">
        <f t="shared" si="78"/>
        <v>Industrial Conglomerate-2010</v>
      </c>
      <c r="W517">
        <f>Regression!B533</f>
        <v>-8.5175882745194519E-3</v>
      </c>
      <c r="X517">
        <f>Regression!B534</f>
        <v>-8.5837545077811182E-3</v>
      </c>
      <c r="Y517">
        <f>Regression!B535</f>
        <v>-9.4934389369765691E-3</v>
      </c>
      <c r="Z517">
        <f t="shared" si="79"/>
        <v>-5.9032243782840043E-3</v>
      </c>
      <c r="AA517">
        <f t="shared" si="80"/>
        <v>-378.65409677562155</v>
      </c>
      <c r="AB517">
        <f t="shared" si="81"/>
        <v>1</v>
      </c>
    </row>
    <row r="518" spans="1:28" x14ac:dyDescent="0.25">
      <c r="A518" t="s">
        <v>49</v>
      </c>
      <c r="B518" t="s">
        <v>65</v>
      </c>
      <c r="C518" t="s">
        <v>83</v>
      </c>
      <c r="D518" t="s">
        <v>95</v>
      </c>
      <c r="E518">
        <v>2005</v>
      </c>
      <c r="F518">
        <v>2011</v>
      </c>
      <c r="G518" t="s">
        <v>109</v>
      </c>
      <c r="H518">
        <v>58896.65</v>
      </c>
      <c r="I518">
        <v>104466.42</v>
      </c>
      <c r="J518">
        <v>6056.2</v>
      </c>
      <c r="K518">
        <v>48309.31</v>
      </c>
      <c r="L518">
        <v>4986.22</v>
      </c>
      <c r="M518">
        <v>6140.97</v>
      </c>
      <c r="N518">
        <f>IF(COUNTIFS($A:$A,$A518,$F:$F,$F518-1)=0,"",SUMIFS($I:$I,$A:$A,$A518,$F:$F,$F518-1))</f>
        <v>103939.43</v>
      </c>
      <c r="O518">
        <f>H518 - SUMIFS($H:$H,$A:$A,$A518,$F:$F,$F518-1)</f>
        <v>2046.5299999999988</v>
      </c>
      <c r="P518">
        <f>J518 - SUMIFS($J:$J,$A:$A,$A518,$F:$F,$F518-1)</f>
        <v>-2994.6799999999994</v>
      </c>
      <c r="Q518">
        <f t="shared" si="73"/>
        <v>-1154.75</v>
      </c>
      <c r="R518">
        <f t="shared" si="74"/>
        <v>-1.1109835795712947E-2</v>
      </c>
      <c r="S518">
        <f t="shared" si="75"/>
        <v>9.6209879157505493E-6</v>
      </c>
      <c r="T518">
        <f t="shared" si="76"/>
        <v>4.850142049076081E-2</v>
      </c>
      <c r="U518">
        <f t="shared" si="77"/>
        <v>0.46478328772824712</v>
      </c>
      <c r="V518" t="str">
        <f t="shared" si="78"/>
        <v>Industrial Conglomerate-2011</v>
      </c>
      <c r="W518">
        <f>Regression!B534</f>
        <v>-8.5837545077811182E-3</v>
      </c>
      <c r="X518">
        <f>Regression!B535</f>
        <v>-9.4934389369765691E-3</v>
      </c>
      <c r="Y518">
        <f>Regression!B536</f>
        <v>-6.7245583055673547E-3</v>
      </c>
      <c r="Z518">
        <f t="shared" si="79"/>
        <v>-3.585990175765939E-3</v>
      </c>
      <c r="AA518">
        <f t="shared" si="80"/>
        <v>-1154.7464140098243</v>
      </c>
      <c r="AB518">
        <f t="shared" si="81"/>
        <v>1</v>
      </c>
    </row>
    <row r="519" spans="1:28" x14ac:dyDescent="0.25">
      <c r="A519" t="s">
        <v>49</v>
      </c>
      <c r="B519" t="s">
        <v>65</v>
      </c>
      <c r="C519" t="s">
        <v>83</v>
      </c>
      <c r="D519" t="s">
        <v>95</v>
      </c>
      <c r="E519">
        <v>2005</v>
      </c>
      <c r="F519">
        <v>2012</v>
      </c>
      <c r="G519" t="s">
        <v>109</v>
      </c>
      <c r="H519">
        <v>61308.78</v>
      </c>
      <c r="I519">
        <v>99197.09</v>
      </c>
      <c r="J519">
        <v>7773.78</v>
      </c>
      <c r="K519">
        <v>49652.36</v>
      </c>
      <c r="L519">
        <v>5502.44</v>
      </c>
      <c r="M519">
        <v>3159.18</v>
      </c>
      <c r="N519">
        <f>IF(COUNTIFS($A:$A,$A519,$F:$F,$F519-1)=0,"",SUMIFS($I:$I,$A:$A,$A519,$F:$F,$F519-1))</f>
        <v>104466.42</v>
      </c>
      <c r="O519">
        <f>H519 - SUMIFS($H:$H,$A:$A,$A519,$F:$F,$F519-1)</f>
        <v>2412.1299999999974</v>
      </c>
      <c r="P519">
        <f>J519 - SUMIFS($J:$J,$A:$A,$A519,$F:$F,$F519-1)</f>
        <v>1717.58</v>
      </c>
      <c r="Q519">
        <f t="shared" si="73"/>
        <v>2343.2599999999998</v>
      </c>
      <c r="R519">
        <f t="shared" si="74"/>
        <v>2.2430748560159329E-2</v>
      </c>
      <c r="S519">
        <f t="shared" si="75"/>
        <v>9.5724540000509264E-6</v>
      </c>
      <c r="T519">
        <f t="shared" si="76"/>
        <v>6.6485479257353463E-3</v>
      </c>
      <c r="U519">
        <f t="shared" si="77"/>
        <v>0.47529493209396856</v>
      </c>
      <c r="V519" t="str">
        <f t="shared" si="78"/>
        <v>Industrial Conglomerate-2012</v>
      </c>
      <c r="W519">
        <f>Regression!B535</f>
        <v>-9.4934389369765691E-3</v>
      </c>
      <c r="X519">
        <f>Regression!B536</f>
        <v>-6.7245583055673547E-3</v>
      </c>
      <c r="Y519">
        <f>Regression!B537</f>
        <v>0</v>
      </c>
      <c r="Z519">
        <f t="shared" si="79"/>
        <v>-4.4799423681492738E-5</v>
      </c>
      <c r="AA519">
        <f t="shared" si="80"/>
        <v>2343.2600447994237</v>
      </c>
      <c r="AB519">
        <f t="shared" si="81"/>
        <v>1</v>
      </c>
    </row>
    <row r="520" spans="1:28" x14ac:dyDescent="0.25">
      <c r="A520" t="s">
        <v>50</v>
      </c>
      <c r="B520" t="s">
        <v>70</v>
      </c>
      <c r="C520" t="s">
        <v>82</v>
      </c>
      <c r="D520" t="s">
        <v>99</v>
      </c>
      <c r="E520">
        <v>2018</v>
      </c>
      <c r="F520">
        <v>2011</v>
      </c>
      <c r="G520" t="s">
        <v>108</v>
      </c>
      <c r="H520">
        <v>49049.57</v>
      </c>
      <c r="I520">
        <v>104256.85</v>
      </c>
      <c r="J520">
        <v>18791.16</v>
      </c>
      <c r="K520">
        <v>43535.44</v>
      </c>
      <c r="L520">
        <v>4478.67</v>
      </c>
      <c r="M520">
        <v>3841.04</v>
      </c>
      <c r="N520" t="str">
        <f>IF(COUNTIFS($A:$A,$A520,$F:$F,$F520-1)=0,"",SUMIFS($I:$I,$A:$A,$A520,$F:$F,$F520-1))</f>
        <v/>
      </c>
      <c r="O520">
        <f>H520 - SUMIFS($H:$H,$A:$A,$A520,$F:$F,$F520-1)</f>
        <v>49049.57</v>
      </c>
      <c r="P520">
        <f>J520 - SUMIFS($J:$J,$A:$A,$A520,$F:$F,$F520-1)</f>
        <v>18791.16</v>
      </c>
      <c r="Q520">
        <f t="shared" si="73"/>
        <v>637.63000000000011</v>
      </c>
      <c r="R520">
        <f t="shared" si="74"/>
        <v>0</v>
      </c>
      <c r="S520">
        <f t="shared" si="75"/>
        <v>0</v>
      </c>
      <c r="T520">
        <f t="shared" si="76"/>
        <v>0</v>
      </c>
      <c r="U520">
        <f t="shared" si="77"/>
        <v>0</v>
      </c>
      <c r="V520" t="str">
        <f t="shared" si="78"/>
        <v>Telecom-2011</v>
      </c>
      <c r="W520">
        <f>Regression!B536</f>
        <v>-6.7245583055673547E-3</v>
      </c>
      <c r="X520">
        <f>Regression!B537</f>
        <v>0</v>
      </c>
      <c r="Y520">
        <f>Regression!B538</f>
        <v>-7.6892725217065881E-3</v>
      </c>
      <c r="Z520">
        <f t="shared" si="79"/>
        <v>0</v>
      </c>
      <c r="AA520">
        <f t="shared" si="80"/>
        <v>637.63000000000011</v>
      </c>
      <c r="AB520">
        <f t="shared" si="81"/>
        <v>0</v>
      </c>
    </row>
    <row r="521" spans="1:28" x14ac:dyDescent="0.25">
      <c r="A521" t="s">
        <v>50</v>
      </c>
      <c r="B521" t="s">
        <v>70</v>
      </c>
      <c r="C521" t="s">
        <v>82</v>
      </c>
      <c r="D521" t="s">
        <v>99</v>
      </c>
      <c r="E521">
        <v>2018</v>
      </c>
      <c r="F521">
        <v>2012</v>
      </c>
      <c r="G521" t="s">
        <v>108</v>
      </c>
      <c r="H521">
        <v>51421.599999999999</v>
      </c>
      <c r="I521">
        <v>100360.43</v>
      </c>
      <c r="J521">
        <v>14791.91</v>
      </c>
      <c r="K521">
        <v>37103.57</v>
      </c>
      <c r="L521">
        <v>5848.71</v>
      </c>
      <c r="M521">
        <v>5251.92</v>
      </c>
      <c r="N521">
        <f>IF(COUNTIFS($A:$A,$A521,$F:$F,$F521-1)=0,"",SUMIFS($I:$I,$A:$A,$A521,$F:$F,$F521-1))</f>
        <v>104256.85</v>
      </c>
      <c r="O521">
        <f>H521 - SUMIFS($H:$H,$A:$A,$A521,$F:$F,$F521-1)</f>
        <v>2372.0299999999988</v>
      </c>
      <c r="P521">
        <f>J521 - SUMIFS($J:$J,$A:$A,$A521,$F:$F,$F521-1)</f>
        <v>-3999.25</v>
      </c>
      <c r="Q521">
        <f t="shared" si="73"/>
        <v>596.79</v>
      </c>
      <c r="R521">
        <f t="shared" si="74"/>
        <v>5.7242281922003204E-3</v>
      </c>
      <c r="S521">
        <f t="shared" si="75"/>
        <v>9.5916958933633604E-6</v>
      </c>
      <c r="T521">
        <f t="shared" si="76"/>
        <v>6.1111380211468107E-2</v>
      </c>
      <c r="U521">
        <f t="shared" si="77"/>
        <v>0.35588615999812001</v>
      </c>
      <c r="V521" t="str">
        <f t="shared" si="78"/>
        <v>Telecom-2012</v>
      </c>
      <c r="W521">
        <f>Regression!B537</f>
        <v>0</v>
      </c>
      <c r="X521">
        <f>Regression!B538</f>
        <v>-7.6892725217065881E-3</v>
      </c>
      <c r="Y521">
        <f>Regression!B539</f>
        <v>-8.9982558543449769E-3</v>
      </c>
      <c r="Z521">
        <f t="shared" si="79"/>
        <v>-3.6722567793070421E-3</v>
      </c>
      <c r="AA521">
        <f t="shared" si="80"/>
        <v>596.79367225677925</v>
      </c>
      <c r="AB521">
        <f t="shared" si="81"/>
        <v>0</v>
      </c>
    </row>
    <row r="522" spans="1:28" x14ac:dyDescent="0.25">
      <c r="A522" t="s">
        <v>50</v>
      </c>
      <c r="B522" t="s">
        <v>70</v>
      </c>
      <c r="C522" t="s">
        <v>82</v>
      </c>
      <c r="D522" t="s">
        <v>99</v>
      </c>
      <c r="E522">
        <v>2018</v>
      </c>
      <c r="F522">
        <v>2013</v>
      </c>
      <c r="G522" t="s">
        <v>108</v>
      </c>
      <c r="H522">
        <v>55169.03</v>
      </c>
      <c r="I522">
        <v>116811.83</v>
      </c>
      <c r="J522">
        <v>18782.900000000001</v>
      </c>
      <c r="K522">
        <v>51133.03</v>
      </c>
      <c r="L522">
        <v>6523.87</v>
      </c>
      <c r="M522">
        <v>6660.34</v>
      </c>
      <c r="N522">
        <f>IF(COUNTIFS($A:$A,$A522,$F:$F,$F522-1)=0,"",SUMIFS($I:$I,$A:$A,$A522,$F:$F,$F522-1))</f>
        <v>100360.43</v>
      </c>
      <c r="O522">
        <f>H522 - SUMIFS($H:$H,$A:$A,$A522,$F:$F,$F522-1)</f>
        <v>3747.4300000000003</v>
      </c>
      <c r="P522">
        <f>J522 - SUMIFS($J:$J,$A:$A,$A522,$F:$F,$F522-1)</f>
        <v>3990.9900000000016</v>
      </c>
      <c r="Q522">
        <f t="shared" si="73"/>
        <v>-136.47000000000025</v>
      </c>
      <c r="R522">
        <f t="shared" si="74"/>
        <v>-1.3597988769079633E-3</v>
      </c>
      <c r="S522">
        <f t="shared" si="75"/>
        <v>9.964086443232658E-6</v>
      </c>
      <c r="T522">
        <f t="shared" si="76"/>
        <v>-2.4268528941137589E-3</v>
      </c>
      <c r="U522">
        <f t="shared" si="77"/>
        <v>0.50949393102440876</v>
      </c>
      <c r="V522" t="str">
        <f t="shared" si="78"/>
        <v>Telecom-2013</v>
      </c>
      <c r="W522">
        <f>Regression!B538</f>
        <v>-7.6892725217065881E-3</v>
      </c>
      <c r="X522">
        <f>Regression!B539</f>
        <v>-8.9982558543449769E-3</v>
      </c>
      <c r="Y522">
        <f>Regression!B540</f>
        <v>-8.7438432827388907E-3</v>
      </c>
      <c r="Z522">
        <f t="shared" si="79"/>
        <v>-4.4331742596980077E-3</v>
      </c>
      <c r="AA522">
        <f t="shared" si="80"/>
        <v>-136.46556682574055</v>
      </c>
      <c r="AB522">
        <f t="shared" si="81"/>
        <v>0</v>
      </c>
    </row>
    <row r="523" spans="1:28" x14ac:dyDescent="0.25">
      <c r="A523" t="s">
        <v>50</v>
      </c>
      <c r="B523" t="s">
        <v>70</v>
      </c>
      <c r="C523" t="s">
        <v>82</v>
      </c>
      <c r="D523" t="s">
        <v>99</v>
      </c>
      <c r="E523">
        <v>2018</v>
      </c>
      <c r="F523">
        <v>2014</v>
      </c>
      <c r="G523" t="s">
        <v>108</v>
      </c>
      <c r="H523">
        <v>58861.38</v>
      </c>
      <c r="I523">
        <v>121726.68</v>
      </c>
      <c r="J523">
        <v>16611.48</v>
      </c>
      <c r="K523">
        <v>51440.63</v>
      </c>
      <c r="L523">
        <v>5621.77</v>
      </c>
      <c r="M523">
        <v>7089.02</v>
      </c>
      <c r="N523">
        <f>IF(COUNTIFS($A:$A,$A523,$F:$F,$F523-1)=0,"",SUMIFS($I:$I,$A:$A,$A523,$F:$F,$F523-1))</f>
        <v>116811.83</v>
      </c>
      <c r="O523">
        <f>H523 - SUMIFS($H:$H,$A:$A,$A523,$F:$F,$F523-1)</f>
        <v>3692.3499999999985</v>
      </c>
      <c r="P523">
        <f>J523 - SUMIFS($J:$J,$A:$A,$A523,$F:$F,$F523-1)</f>
        <v>-2171.4200000000019</v>
      </c>
      <c r="Q523">
        <f t="shared" si="73"/>
        <v>-1467.25</v>
      </c>
      <c r="R523">
        <f t="shared" si="74"/>
        <v>-1.2560799706673545E-2</v>
      </c>
      <c r="S523">
        <f t="shared" si="75"/>
        <v>8.5607767637918182E-6</v>
      </c>
      <c r="T523">
        <f t="shared" si="76"/>
        <v>5.0198425964219549E-2</v>
      </c>
      <c r="U523">
        <f t="shared" si="77"/>
        <v>0.44037175001881229</v>
      </c>
      <c r="V523" t="str">
        <f t="shared" si="78"/>
        <v>Telecom-2014</v>
      </c>
      <c r="W523">
        <f>Regression!B539</f>
        <v>-8.9982558543449769E-3</v>
      </c>
      <c r="X523">
        <f>Regression!B540</f>
        <v>-8.7438432827388907E-3</v>
      </c>
      <c r="Y523">
        <f>Regression!B541</f>
        <v>-1.067350704977901E-2</v>
      </c>
      <c r="Z523">
        <f t="shared" si="79"/>
        <v>-5.1393151800802513E-3</v>
      </c>
      <c r="AA523">
        <f t="shared" si="80"/>
        <v>-1467.24486068482</v>
      </c>
      <c r="AB523">
        <f t="shared" si="81"/>
        <v>0</v>
      </c>
    </row>
    <row r="524" spans="1:28" x14ac:dyDescent="0.25">
      <c r="A524" t="s">
        <v>50</v>
      </c>
      <c r="B524" t="s">
        <v>70</v>
      </c>
      <c r="C524" t="s">
        <v>82</v>
      </c>
      <c r="D524" t="s">
        <v>99</v>
      </c>
      <c r="E524">
        <v>2018</v>
      </c>
      <c r="F524">
        <v>2015</v>
      </c>
      <c r="G524" t="s">
        <v>108</v>
      </c>
      <c r="H524">
        <v>65098.64</v>
      </c>
      <c r="I524">
        <v>126975.12</v>
      </c>
      <c r="J524">
        <v>21650.83</v>
      </c>
      <c r="K524">
        <v>62394.080000000002</v>
      </c>
      <c r="L524">
        <v>7479.41</v>
      </c>
      <c r="M524">
        <v>9739.36</v>
      </c>
      <c r="N524">
        <f>IF(COUNTIFS($A:$A,$A524,$F:$F,$F524-1)=0,"",SUMIFS($I:$I,$A:$A,$A524,$F:$F,$F524-1))</f>
        <v>121726.68</v>
      </c>
      <c r="O524">
        <f>H524 - SUMIFS($H:$H,$A:$A,$A524,$F:$F,$F524-1)</f>
        <v>6237.260000000002</v>
      </c>
      <c r="P524">
        <f>J524 - SUMIFS($J:$J,$A:$A,$A524,$F:$F,$F524-1)</f>
        <v>5039.3500000000022</v>
      </c>
      <c r="Q524">
        <f t="shared" si="73"/>
        <v>-2259.9500000000007</v>
      </c>
      <c r="R524">
        <f t="shared" si="74"/>
        <v>-1.856577374820377E-2</v>
      </c>
      <c r="S524">
        <f t="shared" si="75"/>
        <v>8.2151258869460668E-6</v>
      </c>
      <c r="T524">
        <f t="shared" si="76"/>
        <v>9.8409814512315612E-3</v>
      </c>
      <c r="U524">
        <f t="shared" si="77"/>
        <v>0.51257522180018389</v>
      </c>
      <c r="V524" t="str">
        <f t="shared" si="78"/>
        <v>Telecom-2015</v>
      </c>
      <c r="W524">
        <f>Regression!B540</f>
        <v>-8.7438432827388907E-3</v>
      </c>
      <c r="X524">
        <f>Regression!B541</f>
        <v>-1.067350704977901E-2</v>
      </c>
      <c r="Y524">
        <f>Regression!B542</f>
        <v>-8.7518495818337955E-3</v>
      </c>
      <c r="Z524">
        <f t="shared" si="79"/>
        <v>-4.5910908572400723E-3</v>
      </c>
      <c r="AA524">
        <f t="shared" si="80"/>
        <v>-2259.9454089091437</v>
      </c>
      <c r="AB524">
        <f t="shared" si="81"/>
        <v>0</v>
      </c>
    </row>
    <row r="525" spans="1:28" x14ac:dyDescent="0.25">
      <c r="A525" t="s">
        <v>50</v>
      </c>
      <c r="B525" t="s">
        <v>70</v>
      </c>
      <c r="C525" t="s">
        <v>82</v>
      </c>
      <c r="D525" t="s">
        <v>99</v>
      </c>
      <c r="E525">
        <v>2018</v>
      </c>
      <c r="F525">
        <v>2016</v>
      </c>
      <c r="G525" t="s">
        <v>108</v>
      </c>
      <c r="H525">
        <v>64858.879999999997</v>
      </c>
      <c r="I525">
        <v>121071.24</v>
      </c>
      <c r="J525">
        <v>19178.580000000002</v>
      </c>
      <c r="K525">
        <v>57367.65</v>
      </c>
      <c r="L525">
        <v>8406.48</v>
      </c>
      <c r="M525">
        <v>12442.28</v>
      </c>
      <c r="N525">
        <f>IF(COUNTIFS($A:$A,$A525,$F:$F,$F525-1)=0,"",SUMIFS($I:$I,$A:$A,$A525,$F:$F,$F525-1))</f>
        <v>126975.12</v>
      </c>
      <c r="O525">
        <f>H525 - SUMIFS($H:$H,$A:$A,$A525,$F:$F,$F525-1)</f>
        <v>-239.76000000000204</v>
      </c>
      <c r="P525">
        <f>J525 - SUMIFS($J:$J,$A:$A,$A525,$F:$F,$F525-1)</f>
        <v>-2472.25</v>
      </c>
      <c r="Q525">
        <f t="shared" si="73"/>
        <v>-4035.8000000000011</v>
      </c>
      <c r="R525">
        <f t="shared" si="74"/>
        <v>-3.1784179451848527E-2</v>
      </c>
      <c r="S525">
        <f t="shared" si="75"/>
        <v>7.8755586133724473E-6</v>
      </c>
      <c r="T525">
        <f t="shared" si="76"/>
        <v>1.7582105848767838E-2</v>
      </c>
      <c r="U525">
        <f t="shared" si="77"/>
        <v>0.45180229008643585</v>
      </c>
      <c r="V525" t="str">
        <f t="shared" si="78"/>
        <v>Telecom-2016</v>
      </c>
      <c r="W525">
        <f>Regression!B541</f>
        <v>-1.067350704977901E-2</v>
      </c>
      <c r="X525">
        <f>Regression!B542</f>
        <v>-8.7518495818337955E-3</v>
      </c>
      <c r="Y525">
        <f>Regression!B543</f>
        <v>-7.9506123559399018E-3</v>
      </c>
      <c r="Z525">
        <f t="shared" si="79"/>
        <v>-3.7460648755538377E-3</v>
      </c>
      <c r="AA525">
        <f t="shared" si="80"/>
        <v>-4035.7962539351256</v>
      </c>
      <c r="AB525">
        <f t="shared" si="81"/>
        <v>0</v>
      </c>
    </row>
    <row r="526" spans="1:28" x14ac:dyDescent="0.25">
      <c r="A526" t="s">
        <v>50</v>
      </c>
      <c r="B526" t="s">
        <v>70</v>
      </c>
      <c r="C526" t="s">
        <v>82</v>
      </c>
      <c r="D526" t="s">
        <v>99</v>
      </c>
      <c r="E526">
        <v>2018</v>
      </c>
      <c r="F526">
        <v>2017</v>
      </c>
      <c r="G526" t="s">
        <v>108</v>
      </c>
      <c r="H526">
        <v>70836.960000000006</v>
      </c>
      <c r="I526">
        <v>137565.26999999999</v>
      </c>
      <c r="J526">
        <v>21925.84</v>
      </c>
      <c r="K526">
        <v>66114.259999999995</v>
      </c>
      <c r="L526">
        <v>8280.26</v>
      </c>
      <c r="M526">
        <v>10020.450000000001</v>
      </c>
      <c r="N526">
        <f>IF(COUNTIFS($A:$A,$A526,$F:$F,$F526-1)=0,"",SUMIFS($I:$I,$A:$A,$A526,$F:$F,$F526-1))</f>
        <v>121071.24</v>
      </c>
      <c r="O526">
        <f>H526 - SUMIFS($H:$H,$A:$A,$A526,$F:$F,$F526-1)</f>
        <v>5978.080000000009</v>
      </c>
      <c r="P526">
        <f>J526 - SUMIFS($J:$J,$A:$A,$A526,$F:$F,$F526-1)</f>
        <v>2747.2599999999984</v>
      </c>
      <c r="Q526">
        <f t="shared" si="73"/>
        <v>-1740.1900000000005</v>
      </c>
      <c r="R526">
        <f t="shared" si="74"/>
        <v>-1.4373273124154014E-2</v>
      </c>
      <c r="S526">
        <f t="shared" si="75"/>
        <v>8.2595998851585222E-6</v>
      </c>
      <c r="T526">
        <f t="shared" si="76"/>
        <v>2.6685280500967946E-2</v>
      </c>
      <c r="U526">
        <f t="shared" si="77"/>
        <v>0.54607733430334071</v>
      </c>
      <c r="V526" t="str">
        <f t="shared" si="78"/>
        <v>Telecom-2017</v>
      </c>
      <c r="W526">
        <f>Regression!B542</f>
        <v>-8.7518495818337955E-3</v>
      </c>
      <c r="X526">
        <f>Regression!B543</f>
        <v>-7.9506123559399018E-3</v>
      </c>
      <c r="Y526">
        <f>Regression!B544</f>
        <v>0</v>
      </c>
      <c r="Z526">
        <f t="shared" si="79"/>
        <v>-2.1223660764851894E-4</v>
      </c>
      <c r="AA526">
        <f t="shared" si="80"/>
        <v>-1740.1897877633928</v>
      </c>
      <c r="AB526">
        <f t="shared" si="81"/>
        <v>0</v>
      </c>
    </row>
    <row r="527" spans="1:28" x14ac:dyDescent="0.25">
      <c r="A527" t="s">
        <v>50</v>
      </c>
      <c r="B527" t="s">
        <v>70</v>
      </c>
      <c r="C527" t="s">
        <v>82</v>
      </c>
      <c r="D527" t="s">
        <v>99</v>
      </c>
      <c r="E527">
        <v>2018</v>
      </c>
      <c r="F527">
        <v>2019</v>
      </c>
      <c r="G527" t="s">
        <v>109</v>
      </c>
      <c r="H527">
        <v>76172.17</v>
      </c>
      <c r="I527">
        <v>162208.54</v>
      </c>
      <c r="J527">
        <v>28111.17</v>
      </c>
      <c r="K527">
        <v>77932.91</v>
      </c>
      <c r="L527">
        <v>9025.0300000000007</v>
      </c>
      <c r="M527">
        <v>11240.21</v>
      </c>
      <c r="N527" t="str">
        <f>IF(COUNTIFS($A:$A,$A527,$F:$F,$F527-1)=0,"",SUMIFS($I:$I,$A:$A,$A527,$F:$F,$F527-1))</f>
        <v/>
      </c>
      <c r="O527">
        <f>H527 - SUMIFS($H:$H,$A:$A,$A527,$F:$F,$F527-1)</f>
        <v>76172.17</v>
      </c>
      <c r="P527">
        <f>J527 - SUMIFS($J:$J,$A:$A,$A527,$F:$F,$F527-1)</f>
        <v>28111.17</v>
      </c>
      <c r="Q527">
        <f t="shared" si="73"/>
        <v>-2215.1799999999985</v>
      </c>
      <c r="R527">
        <f t="shared" si="74"/>
        <v>0</v>
      </c>
      <c r="S527">
        <f t="shared" si="75"/>
        <v>0</v>
      </c>
      <c r="T527">
        <f t="shared" si="76"/>
        <v>0</v>
      </c>
      <c r="U527">
        <f t="shared" si="77"/>
        <v>0</v>
      </c>
      <c r="V527" t="str">
        <f t="shared" si="78"/>
        <v>Telecom-2019</v>
      </c>
      <c r="W527">
        <f>Regression!B543</f>
        <v>-7.9506123559399018E-3</v>
      </c>
      <c r="X527">
        <f>Regression!B544</f>
        <v>0</v>
      </c>
      <c r="Y527">
        <f>Regression!B545</f>
        <v>-7.3982815151353741E-3</v>
      </c>
      <c r="Z527">
        <f t="shared" si="79"/>
        <v>0</v>
      </c>
      <c r="AA527">
        <f t="shared" si="80"/>
        <v>-2215.1799999999985</v>
      </c>
      <c r="AB527">
        <f t="shared" si="81"/>
        <v>1</v>
      </c>
    </row>
    <row r="528" spans="1:28" x14ac:dyDescent="0.25">
      <c r="A528" t="s">
        <v>50</v>
      </c>
      <c r="B528" t="s">
        <v>70</v>
      </c>
      <c r="C528" t="s">
        <v>82</v>
      </c>
      <c r="D528" t="s">
        <v>99</v>
      </c>
      <c r="E528">
        <v>2018</v>
      </c>
      <c r="F528">
        <v>2020</v>
      </c>
      <c r="G528" t="s">
        <v>109</v>
      </c>
      <c r="H528">
        <v>76328.179999999993</v>
      </c>
      <c r="I528">
        <v>143538.78</v>
      </c>
      <c r="J528">
        <v>27478.38</v>
      </c>
      <c r="K528">
        <v>60225.21</v>
      </c>
      <c r="L528">
        <v>9093.0499999999993</v>
      </c>
      <c r="M528">
        <v>6319.76</v>
      </c>
      <c r="N528">
        <f>IF(COUNTIFS($A:$A,$A528,$F:$F,$F528-1)=0,"",SUMIFS($I:$I,$A:$A,$A528,$F:$F,$F528-1))</f>
        <v>162208.54</v>
      </c>
      <c r="O528">
        <f>H528 - SUMIFS($H:$H,$A:$A,$A528,$F:$F,$F528-1)</f>
        <v>156.00999999999476</v>
      </c>
      <c r="P528">
        <f>J528 - SUMIFS($J:$J,$A:$A,$A528,$F:$F,$F528-1)</f>
        <v>-632.78999999999724</v>
      </c>
      <c r="Q528">
        <f t="shared" si="73"/>
        <v>2773.2899999999991</v>
      </c>
      <c r="R528">
        <f t="shared" si="74"/>
        <v>1.7097065296315463E-2</v>
      </c>
      <c r="S528">
        <f t="shared" si="75"/>
        <v>6.1649035248082496E-6</v>
      </c>
      <c r="T528">
        <f t="shared" si="76"/>
        <v>4.862875900368698E-3</v>
      </c>
      <c r="U528">
        <f t="shared" si="77"/>
        <v>0.37128260941131702</v>
      </c>
      <c r="V528" t="str">
        <f t="shared" si="78"/>
        <v>Telecom-2020</v>
      </c>
      <c r="W528">
        <f>Regression!B544</f>
        <v>0</v>
      </c>
      <c r="X528">
        <f>Regression!B545</f>
        <v>-7.3982815151353741E-3</v>
      </c>
      <c r="Y528">
        <f>Regression!B546</f>
        <v>-8.284471264032282E-3</v>
      </c>
      <c r="Z528">
        <f t="shared" si="79"/>
        <v>-3.1118570333870726E-3</v>
      </c>
      <c r="AA528">
        <f t="shared" si="80"/>
        <v>2773.2931118570323</v>
      </c>
      <c r="AB528">
        <f t="shared" si="81"/>
        <v>1</v>
      </c>
    </row>
    <row r="529" spans="1:28" x14ac:dyDescent="0.25">
      <c r="A529" t="s">
        <v>50</v>
      </c>
      <c r="B529" t="s">
        <v>70</v>
      </c>
      <c r="C529" t="s">
        <v>82</v>
      </c>
      <c r="D529" t="s">
        <v>99</v>
      </c>
      <c r="E529">
        <v>2018</v>
      </c>
      <c r="F529">
        <v>2021</v>
      </c>
      <c r="G529" t="s">
        <v>109</v>
      </c>
      <c r="H529">
        <v>80963.47</v>
      </c>
      <c r="I529">
        <v>169061.01</v>
      </c>
      <c r="J529">
        <v>28340.97</v>
      </c>
      <c r="K529">
        <v>78484.070000000007</v>
      </c>
      <c r="L529">
        <v>7626.77</v>
      </c>
      <c r="M529">
        <v>6825.99</v>
      </c>
      <c r="N529">
        <f>IF(COUNTIFS($A:$A,$A529,$F:$F,$F529-1)=0,"",SUMIFS($I:$I,$A:$A,$A529,$F:$F,$F529-1))</f>
        <v>143538.78</v>
      </c>
      <c r="O529">
        <f>H529 - SUMIFS($H:$H,$A:$A,$A529,$F:$F,$F529-1)</f>
        <v>4635.2900000000081</v>
      </c>
      <c r="P529">
        <f>J529 - SUMIFS($J:$J,$A:$A,$A529,$F:$F,$F529-1)</f>
        <v>862.59000000000015</v>
      </c>
      <c r="Q529">
        <f t="shared" si="73"/>
        <v>800.78000000000065</v>
      </c>
      <c r="R529">
        <f t="shared" si="74"/>
        <v>5.5788407843511047E-3</v>
      </c>
      <c r="S529">
        <f t="shared" si="75"/>
        <v>6.9667583910076431E-6</v>
      </c>
      <c r="T529">
        <f t="shared" si="76"/>
        <v>2.628348938175459E-2</v>
      </c>
      <c r="U529">
        <f t="shared" si="77"/>
        <v>0.54677955323293126</v>
      </c>
      <c r="V529" t="str">
        <f t="shared" si="78"/>
        <v>Telecom-2021</v>
      </c>
      <c r="W529">
        <f>Regression!B545</f>
        <v>-7.3982815151353741E-3</v>
      </c>
      <c r="X529">
        <f>Regression!B546</f>
        <v>-8.284471264032282E-3</v>
      </c>
      <c r="Y529">
        <f>Regression!B547</f>
        <v>-8.3519459192982447E-3</v>
      </c>
      <c r="Z529">
        <f t="shared" si="79"/>
        <v>-4.7844696129209661E-3</v>
      </c>
      <c r="AA529">
        <f t="shared" si="80"/>
        <v>800.78478446961356</v>
      </c>
      <c r="AB529">
        <f t="shared" si="81"/>
        <v>1</v>
      </c>
    </row>
    <row r="530" spans="1:28" x14ac:dyDescent="0.25">
      <c r="A530" t="s">
        <v>50</v>
      </c>
      <c r="B530" t="s">
        <v>70</v>
      </c>
      <c r="C530" t="s">
        <v>82</v>
      </c>
      <c r="D530" t="s">
        <v>99</v>
      </c>
      <c r="E530">
        <v>2018</v>
      </c>
      <c r="F530">
        <v>2022</v>
      </c>
      <c r="G530" t="s">
        <v>109</v>
      </c>
      <c r="H530">
        <v>89164.73</v>
      </c>
      <c r="I530">
        <v>171150.16</v>
      </c>
      <c r="J530">
        <v>34568.239999999998</v>
      </c>
      <c r="K530">
        <v>63649.31</v>
      </c>
      <c r="L530">
        <v>8051.21</v>
      </c>
      <c r="M530">
        <v>4466.51</v>
      </c>
      <c r="N530">
        <f>IF(COUNTIFS($A:$A,$A530,$F:$F,$F530-1)=0,"",SUMIFS($I:$I,$A:$A,$A530,$F:$F,$F530-1))</f>
        <v>169061.01</v>
      </c>
      <c r="O530">
        <f>H530 - SUMIFS($H:$H,$A:$A,$A530,$F:$F,$F530-1)</f>
        <v>8201.2599999999948</v>
      </c>
      <c r="P530">
        <f>J530 - SUMIFS($J:$J,$A:$A,$A530,$F:$F,$F530-1)</f>
        <v>6227.2699999999968</v>
      </c>
      <c r="Q530">
        <f t="shared" si="73"/>
        <v>3584.7</v>
      </c>
      <c r="R530">
        <f t="shared" si="74"/>
        <v>2.1203587982823478E-2</v>
      </c>
      <c r="S530">
        <f t="shared" si="75"/>
        <v>5.9150244045034392E-6</v>
      </c>
      <c r="T530">
        <f t="shared" si="76"/>
        <v>1.1676199024245732E-2</v>
      </c>
      <c r="U530">
        <f t="shared" si="77"/>
        <v>0.37648722197980478</v>
      </c>
      <c r="V530" t="str">
        <f t="shared" si="78"/>
        <v>Telecom-2022</v>
      </c>
      <c r="W530">
        <f>Regression!B546</f>
        <v>-8.284471264032282E-3</v>
      </c>
      <c r="X530">
        <f>Regression!B547</f>
        <v>-8.3519459192982447E-3</v>
      </c>
      <c r="Y530">
        <f>Regression!B548</f>
        <v>-8.4938755509921682E-3</v>
      </c>
      <c r="Z530">
        <f t="shared" si="79"/>
        <v>-3.2954035956783935E-3</v>
      </c>
      <c r="AA530">
        <f t="shared" si="80"/>
        <v>3584.7032954035953</v>
      </c>
      <c r="AB530">
        <f t="shared" si="81"/>
        <v>1</v>
      </c>
    </row>
    <row r="531" spans="1:28" x14ac:dyDescent="0.25">
      <c r="A531" t="s">
        <v>50</v>
      </c>
      <c r="B531" t="s">
        <v>70</v>
      </c>
      <c r="C531" t="s">
        <v>82</v>
      </c>
      <c r="D531" t="s">
        <v>99</v>
      </c>
      <c r="E531">
        <v>2018</v>
      </c>
      <c r="F531">
        <v>2023</v>
      </c>
      <c r="G531" t="s">
        <v>109</v>
      </c>
      <c r="H531">
        <v>88079.27</v>
      </c>
      <c r="I531">
        <v>174273.05</v>
      </c>
      <c r="J531">
        <v>31997.37</v>
      </c>
      <c r="K531">
        <v>82754.78</v>
      </c>
      <c r="L531">
        <v>10074.74</v>
      </c>
      <c r="M531">
        <v>11561.17</v>
      </c>
      <c r="N531">
        <f>IF(COUNTIFS($A:$A,$A531,$F:$F,$F531-1)=0,"",SUMIFS($I:$I,$A:$A,$A531,$F:$F,$F531-1))</f>
        <v>171150.16</v>
      </c>
      <c r="O531">
        <f>H531 - SUMIFS($H:$H,$A:$A,$A531,$F:$F,$F531-1)</f>
        <v>-1085.4599999999919</v>
      </c>
      <c r="P531">
        <f>J531 - SUMIFS($J:$J,$A:$A,$A531,$F:$F,$F531-1)</f>
        <v>-2570.869999999999</v>
      </c>
      <c r="Q531">
        <f t="shared" si="73"/>
        <v>-1486.4300000000003</v>
      </c>
      <c r="R531">
        <f t="shared" si="74"/>
        <v>-8.6849465989397856E-3</v>
      </c>
      <c r="S531">
        <f t="shared" si="75"/>
        <v>5.8428224665404927E-6</v>
      </c>
      <c r="T531">
        <f t="shared" si="76"/>
        <v>8.6789869200239542E-3</v>
      </c>
      <c r="U531">
        <f t="shared" si="77"/>
        <v>0.48352148779761583</v>
      </c>
      <c r="V531" t="str">
        <f t="shared" si="78"/>
        <v>Telecom-2023</v>
      </c>
      <c r="W531">
        <f>Regression!B547</f>
        <v>-8.3519459192982447E-3</v>
      </c>
      <c r="X531">
        <f>Regression!B548</f>
        <v>-8.4938755509921682E-3</v>
      </c>
      <c r="Y531">
        <f>Regression!B549</f>
        <v>-7.7328855879026416E-3</v>
      </c>
      <c r="Z531">
        <f t="shared" si="79"/>
        <v>-3.8127833781760553E-3</v>
      </c>
      <c r="AA531">
        <f t="shared" si="80"/>
        <v>-1486.4261872166221</v>
      </c>
      <c r="AB531">
        <f t="shared" si="81"/>
        <v>1</v>
      </c>
    </row>
    <row r="532" spans="1:28" x14ac:dyDescent="0.25">
      <c r="A532" t="s">
        <v>50</v>
      </c>
      <c r="B532" t="s">
        <v>70</v>
      </c>
      <c r="C532" t="s">
        <v>82</v>
      </c>
      <c r="D532" t="s">
        <v>99</v>
      </c>
      <c r="E532">
        <v>2018</v>
      </c>
      <c r="F532">
        <v>2024</v>
      </c>
      <c r="G532" t="s">
        <v>109</v>
      </c>
      <c r="H532">
        <v>89018.25</v>
      </c>
      <c r="I532">
        <v>172792.34</v>
      </c>
      <c r="J532">
        <v>28241.41</v>
      </c>
      <c r="K532">
        <v>76649.81</v>
      </c>
      <c r="L532">
        <v>8451.27</v>
      </c>
      <c r="M532">
        <v>9862.43</v>
      </c>
      <c r="N532">
        <f>IF(COUNTIFS($A:$A,$A532,$F:$F,$F532-1)=0,"",SUMIFS($I:$I,$A:$A,$A532,$F:$F,$F532-1))</f>
        <v>174273.05</v>
      </c>
      <c r="O532">
        <f>H532 - SUMIFS($H:$H,$A:$A,$A532,$F:$F,$F532-1)</f>
        <v>938.97999999999593</v>
      </c>
      <c r="P532">
        <f>J532 - SUMIFS($J:$J,$A:$A,$A532,$F:$F,$F532-1)</f>
        <v>-3755.9599999999991</v>
      </c>
      <c r="Q532">
        <f t="shared" si="73"/>
        <v>-1411.1599999999999</v>
      </c>
      <c r="R532">
        <f t="shared" si="74"/>
        <v>-8.0974080616595615E-3</v>
      </c>
      <c r="S532">
        <f t="shared" si="75"/>
        <v>5.7381218725442635E-6</v>
      </c>
      <c r="T532">
        <f t="shared" si="76"/>
        <v>2.6940137904282936E-2</v>
      </c>
      <c r="U532">
        <f t="shared" si="77"/>
        <v>0.43982595128736202</v>
      </c>
      <c r="V532" t="str">
        <f t="shared" si="78"/>
        <v>Telecom-2024</v>
      </c>
      <c r="W532">
        <f>Regression!B548</f>
        <v>-8.4938755509921682E-3</v>
      </c>
      <c r="X532">
        <f>Regression!B549</f>
        <v>-7.7328855879026416E-3</v>
      </c>
      <c r="Y532">
        <f>Regression!B550</f>
        <v>-9.3861774181544823E-3</v>
      </c>
      <c r="Z532">
        <f t="shared" si="79"/>
        <v>-4.3366581549209721E-3</v>
      </c>
      <c r="AA532">
        <f t="shared" si="80"/>
        <v>-1411.155663341845</v>
      </c>
      <c r="AB532">
        <f t="shared" si="81"/>
        <v>1</v>
      </c>
    </row>
    <row r="533" spans="1:28" x14ac:dyDescent="0.25">
      <c r="A533" t="s">
        <v>50</v>
      </c>
      <c r="B533" t="s">
        <v>70</v>
      </c>
      <c r="C533" t="s">
        <v>82</v>
      </c>
      <c r="D533" t="s">
        <v>99</v>
      </c>
      <c r="E533">
        <v>2018</v>
      </c>
      <c r="F533">
        <v>2025</v>
      </c>
      <c r="G533" t="s">
        <v>109</v>
      </c>
      <c r="H533">
        <v>93873.279999999999</v>
      </c>
      <c r="I533">
        <v>183168.31</v>
      </c>
      <c r="J533">
        <v>36385.440000000002</v>
      </c>
      <c r="K533">
        <v>85699.03</v>
      </c>
      <c r="L533">
        <v>13540.15</v>
      </c>
      <c r="M533">
        <v>19714.63</v>
      </c>
      <c r="N533">
        <f>IF(COUNTIFS($A:$A,$A533,$F:$F,$F533-1)=0,"",SUMIFS($I:$I,$A:$A,$A533,$F:$F,$F533-1))</f>
        <v>172792.34</v>
      </c>
      <c r="O533">
        <f>H533 - SUMIFS($H:$H,$A:$A,$A533,$F:$F,$F533-1)</f>
        <v>4855.0299999999988</v>
      </c>
      <c r="P533">
        <f>J533 - SUMIFS($J:$J,$A:$A,$A533,$F:$F,$F533-1)</f>
        <v>8144.0300000000025</v>
      </c>
      <c r="Q533">
        <f t="shared" si="73"/>
        <v>-6174.4800000000014</v>
      </c>
      <c r="R533">
        <f t="shared" si="74"/>
        <v>-3.5733528465440083E-2</v>
      </c>
      <c r="S533">
        <f t="shared" si="75"/>
        <v>5.7872935802594026E-6</v>
      </c>
      <c r="T533">
        <f t="shared" si="76"/>
        <v>-1.9034408585473197E-2</v>
      </c>
      <c r="U533">
        <f t="shared" si="77"/>
        <v>0.49596544615345795</v>
      </c>
      <c r="V533" t="str">
        <f t="shared" si="78"/>
        <v>Telecom-2025</v>
      </c>
      <c r="W533">
        <f>Regression!B549</f>
        <v>-7.7328855879026416E-3</v>
      </c>
      <c r="X533">
        <f>Regression!B550</f>
        <v>-9.3861774181544823E-3</v>
      </c>
      <c r="Y533">
        <f>Regression!B551</f>
        <v>0</v>
      </c>
      <c r="Z533">
        <f t="shared" si="79"/>
        <v>1.7861558355377458E-4</v>
      </c>
      <c r="AA533">
        <f t="shared" si="80"/>
        <v>-6174.4801786155849</v>
      </c>
      <c r="AB533">
        <f t="shared" si="81"/>
        <v>1</v>
      </c>
    </row>
    <row r="534" spans="1:28" x14ac:dyDescent="0.25">
      <c r="A534" t="s">
        <v>51</v>
      </c>
      <c r="B534" t="s">
        <v>73</v>
      </c>
      <c r="C534" t="s">
        <v>82</v>
      </c>
      <c r="D534" t="s">
        <v>97</v>
      </c>
      <c r="E534">
        <v>2010</v>
      </c>
      <c r="F534">
        <v>2003</v>
      </c>
      <c r="G534" t="s">
        <v>108</v>
      </c>
      <c r="H534">
        <v>62033.95</v>
      </c>
      <c r="I534">
        <v>100869.37</v>
      </c>
      <c r="J534">
        <v>10846.57</v>
      </c>
      <c r="K534">
        <v>33521.339999999997</v>
      </c>
      <c r="L534">
        <v>5408.01</v>
      </c>
      <c r="M534">
        <v>5647.81</v>
      </c>
      <c r="N534" t="str">
        <f>IF(COUNTIFS($A:$A,$A534,$F:$F,$F534-1)=0,"",SUMIFS($I:$I,$A:$A,$A534,$F:$F,$F534-1))</f>
        <v/>
      </c>
      <c r="O534">
        <f>H534 - SUMIFS($H:$H,$A:$A,$A534,$F:$F,$F534-1)</f>
        <v>62033.95</v>
      </c>
      <c r="P534">
        <f>J534 - SUMIFS($J:$J,$A:$A,$A534,$F:$F,$F534-1)</f>
        <v>10846.57</v>
      </c>
      <c r="Q534">
        <f t="shared" si="73"/>
        <v>-239.80000000000018</v>
      </c>
      <c r="R534">
        <f t="shared" si="74"/>
        <v>0</v>
      </c>
      <c r="S534">
        <f t="shared" si="75"/>
        <v>0</v>
      </c>
      <c r="T534">
        <f t="shared" si="76"/>
        <v>0</v>
      </c>
      <c r="U534">
        <f t="shared" si="77"/>
        <v>0</v>
      </c>
      <c r="V534" t="str">
        <f t="shared" si="78"/>
        <v>Electronics-2003</v>
      </c>
      <c r="W534">
        <f>Regression!B550</f>
        <v>-9.3861774181544823E-3</v>
      </c>
      <c r="X534">
        <f>Regression!B551</f>
        <v>0</v>
      </c>
      <c r="Y534">
        <f>Regression!B552</f>
        <v>-6.1151287355330512E-3</v>
      </c>
      <c r="Z534">
        <f t="shared" si="79"/>
        <v>0</v>
      </c>
      <c r="AA534">
        <f t="shared" si="80"/>
        <v>-239.80000000000018</v>
      </c>
      <c r="AB534">
        <f t="shared" si="81"/>
        <v>0</v>
      </c>
    </row>
    <row r="535" spans="1:28" x14ac:dyDescent="0.25">
      <c r="A535" t="s">
        <v>51</v>
      </c>
      <c r="B535" t="s">
        <v>73</v>
      </c>
      <c r="C535" t="s">
        <v>82</v>
      </c>
      <c r="D535" t="s">
        <v>97</v>
      </c>
      <c r="E535">
        <v>2010</v>
      </c>
      <c r="F535">
        <v>2004</v>
      </c>
      <c r="G535" t="s">
        <v>108</v>
      </c>
      <c r="H535">
        <v>63241.88</v>
      </c>
      <c r="I535">
        <v>100247.9</v>
      </c>
      <c r="J535">
        <v>11017.32</v>
      </c>
      <c r="K535">
        <v>40342.57</v>
      </c>
      <c r="L535">
        <v>5458.95</v>
      </c>
      <c r="M535">
        <v>2606.59</v>
      </c>
      <c r="N535">
        <f>IF(COUNTIFS($A:$A,$A535,$F:$F,$F535-1)=0,"",SUMIFS($I:$I,$A:$A,$A535,$F:$F,$F535-1))</f>
        <v>100869.37</v>
      </c>
      <c r="O535">
        <f>H535 - SUMIFS($H:$H,$A:$A,$A535,$F:$F,$F535-1)</f>
        <v>1207.9300000000003</v>
      </c>
      <c r="P535">
        <f>J535 - SUMIFS($J:$J,$A:$A,$A535,$F:$F,$F535-1)</f>
        <v>170.75</v>
      </c>
      <c r="Q535">
        <f t="shared" si="73"/>
        <v>2852.3599999999997</v>
      </c>
      <c r="R535">
        <f t="shared" si="74"/>
        <v>2.8277761623771415E-2</v>
      </c>
      <c r="S535">
        <f t="shared" si="75"/>
        <v>9.9138122900936134E-6</v>
      </c>
      <c r="T535">
        <f t="shared" si="76"/>
        <v>1.0282407831039297E-2</v>
      </c>
      <c r="U535">
        <f t="shared" si="77"/>
        <v>0.3999486662799619</v>
      </c>
      <c r="V535" t="str">
        <f t="shared" si="78"/>
        <v>Electronics-2004</v>
      </c>
      <c r="W535">
        <f>Regression!B551</f>
        <v>0</v>
      </c>
      <c r="X535">
        <f>Regression!B552</f>
        <v>-6.1151287355330512E-3</v>
      </c>
      <c r="Y535">
        <f>Regression!B553</f>
        <v>-9.3008696201383433E-3</v>
      </c>
      <c r="Z535">
        <f t="shared" si="79"/>
        <v>-3.7827486474162047E-3</v>
      </c>
      <c r="AA535">
        <f t="shared" si="80"/>
        <v>2852.3637827486473</v>
      </c>
      <c r="AB535">
        <f t="shared" si="81"/>
        <v>0</v>
      </c>
    </row>
    <row r="536" spans="1:28" x14ac:dyDescent="0.25">
      <c r="A536" t="s">
        <v>51</v>
      </c>
      <c r="B536" t="s">
        <v>73</v>
      </c>
      <c r="C536" t="s">
        <v>82</v>
      </c>
      <c r="D536" t="s">
        <v>97</v>
      </c>
      <c r="E536">
        <v>2010</v>
      </c>
      <c r="F536">
        <v>2005</v>
      </c>
      <c r="G536" t="s">
        <v>108</v>
      </c>
      <c r="H536">
        <v>62328.14</v>
      </c>
      <c r="I536">
        <v>95385.7</v>
      </c>
      <c r="J536">
        <v>11464.89</v>
      </c>
      <c r="K536">
        <v>38389.75</v>
      </c>
      <c r="L536">
        <v>6974.49</v>
      </c>
      <c r="M536">
        <v>7587.22</v>
      </c>
      <c r="N536">
        <f>IF(COUNTIFS($A:$A,$A536,$F:$F,$F536-1)=0,"",SUMIFS($I:$I,$A:$A,$A536,$F:$F,$F536-1))</f>
        <v>100247.9</v>
      </c>
      <c r="O536">
        <f>H536 - SUMIFS($H:$H,$A:$A,$A536,$F:$F,$F536-1)</f>
        <v>-913.73999999999796</v>
      </c>
      <c r="P536">
        <f>J536 - SUMIFS($J:$J,$A:$A,$A536,$F:$F,$F536-1)</f>
        <v>447.56999999999971</v>
      </c>
      <c r="Q536">
        <f t="shared" si="73"/>
        <v>-612.73000000000047</v>
      </c>
      <c r="R536">
        <f t="shared" si="74"/>
        <v>-6.1121479851448312E-3</v>
      </c>
      <c r="S536">
        <f t="shared" si="75"/>
        <v>9.9752713024412486E-6</v>
      </c>
      <c r="T536">
        <f t="shared" si="76"/>
        <v>-1.3579436576726273E-2</v>
      </c>
      <c r="U536">
        <f t="shared" si="77"/>
        <v>0.38294817148289395</v>
      </c>
      <c r="V536" t="str">
        <f t="shared" si="78"/>
        <v>Electronics-2005</v>
      </c>
      <c r="W536">
        <f>Regression!B552</f>
        <v>-6.1151287355330512E-3</v>
      </c>
      <c r="X536">
        <f>Regression!B553</f>
        <v>-9.3008696201383433E-3</v>
      </c>
      <c r="Y536">
        <f>Regression!B554</f>
        <v>-6.3324115898569016E-3</v>
      </c>
      <c r="Z536">
        <f t="shared" si="79"/>
        <v>-2.2987458703659031E-3</v>
      </c>
      <c r="AA536">
        <f t="shared" si="80"/>
        <v>-612.72770125413012</v>
      </c>
      <c r="AB536">
        <f t="shared" si="81"/>
        <v>0</v>
      </c>
    </row>
    <row r="537" spans="1:28" x14ac:dyDescent="0.25">
      <c r="A537" t="s">
        <v>51</v>
      </c>
      <c r="B537" t="s">
        <v>73</v>
      </c>
      <c r="C537" t="s">
        <v>82</v>
      </c>
      <c r="D537" t="s">
        <v>97</v>
      </c>
      <c r="E537">
        <v>2010</v>
      </c>
      <c r="F537">
        <v>2006</v>
      </c>
      <c r="G537" t="s">
        <v>108</v>
      </c>
      <c r="H537">
        <v>63635.040000000001</v>
      </c>
      <c r="I537">
        <v>102815.42</v>
      </c>
      <c r="J537">
        <v>10540.47</v>
      </c>
      <c r="K537">
        <v>43193.599999999999</v>
      </c>
      <c r="L537">
        <v>5521.4</v>
      </c>
      <c r="M537">
        <v>4950.3500000000004</v>
      </c>
      <c r="N537">
        <f>IF(COUNTIFS($A:$A,$A537,$F:$F,$F537-1)=0,"",SUMIFS($I:$I,$A:$A,$A537,$F:$F,$F537-1))</f>
        <v>95385.7</v>
      </c>
      <c r="O537">
        <f>H537 - SUMIFS($H:$H,$A:$A,$A537,$F:$F,$F537-1)</f>
        <v>1306.9000000000015</v>
      </c>
      <c r="P537">
        <f>J537 - SUMIFS($J:$J,$A:$A,$A537,$F:$F,$F537-1)</f>
        <v>-924.42000000000007</v>
      </c>
      <c r="Q537">
        <f t="shared" si="73"/>
        <v>571.04999999999927</v>
      </c>
      <c r="R537">
        <f t="shared" si="74"/>
        <v>5.9867464410283651E-3</v>
      </c>
      <c r="S537">
        <f t="shared" si="75"/>
        <v>1.0483751757338889E-5</v>
      </c>
      <c r="T537">
        <f t="shared" si="76"/>
        <v>2.3392604971185425E-2</v>
      </c>
      <c r="U537">
        <f t="shared" si="77"/>
        <v>0.45283097990579302</v>
      </c>
      <c r="V537" t="str">
        <f t="shared" si="78"/>
        <v>Electronics-2006</v>
      </c>
      <c r="W537">
        <f>Regression!B553</f>
        <v>-9.3008696201383433E-3</v>
      </c>
      <c r="X537">
        <f>Regression!B554</f>
        <v>-6.3324115898569016E-3</v>
      </c>
      <c r="Y537">
        <f>Regression!B555</f>
        <v>-7.8707568475587034E-3</v>
      </c>
      <c r="Z537">
        <f t="shared" si="79"/>
        <v>-3.7123516467249418E-3</v>
      </c>
      <c r="AA537">
        <f t="shared" si="80"/>
        <v>571.05371235164603</v>
      </c>
      <c r="AB537">
        <f t="shared" si="81"/>
        <v>0</v>
      </c>
    </row>
    <row r="538" spans="1:28" x14ac:dyDescent="0.25">
      <c r="A538" t="s">
        <v>51</v>
      </c>
      <c r="B538" t="s">
        <v>73</v>
      </c>
      <c r="C538" t="s">
        <v>82</v>
      </c>
      <c r="D538" t="s">
        <v>97</v>
      </c>
      <c r="E538">
        <v>2010</v>
      </c>
      <c r="F538">
        <v>2007</v>
      </c>
      <c r="G538" t="s">
        <v>108</v>
      </c>
      <c r="H538">
        <v>60851.75</v>
      </c>
      <c r="I538">
        <v>102409.35</v>
      </c>
      <c r="J538">
        <v>13036.15</v>
      </c>
      <c r="K538">
        <v>41766.04</v>
      </c>
      <c r="L538">
        <v>5568.07</v>
      </c>
      <c r="M538">
        <v>8367.99</v>
      </c>
      <c r="N538">
        <f>IF(COUNTIFS($A:$A,$A538,$F:$F,$F538-1)=0,"",SUMIFS($I:$I,$A:$A,$A538,$F:$F,$F538-1))</f>
        <v>102815.42</v>
      </c>
      <c r="O538">
        <f>H538 - SUMIFS($H:$H,$A:$A,$A538,$F:$F,$F538-1)</f>
        <v>-2783.2900000000009</v>
      </c>
      <c r="P538">
        <f>J538 - SUMIFS($J:$J,$A:$A,$A538,$F:$F,$F538-1)</f>
        <v>2495.6800000000003</v>
      </c>
      <c r="Q538">
        <f t="shared" si="73"/>
        <v>-2799.92</v>
      </c>
      <c r="R538">
        <f t="shared" si="74"/>
        <v>-2.7232491001836109E-2</v>
      </c>
      <c r="S538">
        <f t="shared" si="75"/>
        <v>9.7261675340138663E-6</v>
      </c>
      <c r="T538">
        <f t="shared" si="76"/>
        <v>-5.1344146627033196E-2</v>
      </c>
      <c r="U538">
        <f t="shared" si="77"/>
        <v>0.40622350227232451</v>
      </c>
      <c r="V538" t="str">
        <f t="shared" si="78"/>
        <v>Electronics-2007</v>
      </c>
      <c r="W538">
        <f>Regression!B554</f>
        <v>-6.3324115898569016E-3</v>
      </c>
      <c r="X538">
        <f>Regression!B555</f>
        <v>-7.8707568475587034E-3</v>
      </c>
      <c r="Y538">
        <f>Regression!B556</f>
        <v>-7.6230238052193153E-3</v>
      </c>
      <c r="Z538">
        <f t="shared" si="79"/>
        <v>-2.6925957245107299E-3</v>
      </c>
      <c r="AA538">
        <f t="shared" si="80"/>
        <v>-2799.9173074042756</v>
      </c>
      <c r="AB538">
        <f t="shared" si="81"/>
        <v>0</v>
      </c>
    </row>
    <row r="539" spans="1:28" x14ac:dyDescent="0.25">
      <c r="A539" t="s">
        <v>51</v>
      </c>
      <c r="B539" t="s">
        <v>73</v>
      </c>
      <c r="C539" t="s">
        <v>82</v>
      </c>
      <c r="D539" t="s">
        <v>97</v>
      </c>
      <c r="E539">
        <v>2010</v>
      </c>
      <c r="F539">
        <v>2008</v>
      </c>
      <c r="G539" t="s">
        <v>108</v>
      </c>
      <c r="H539">
        <v>66704.33</v>
      </c>
      <c r="I539">
        <v>106109.75999999999</v>
      </c>
      <c r="J539">
        <v>12310.06</v>
      </c>
      <c r="K539">
        <v>44659.97</v>
      </c>
      <c r="L539">
        <v>4978.8900000000003</v>
      </c>
      <c r="M539">
        <v>9552.15</v>
      </c>
      <c r="N539">
        <f>IF(COUNTIFS($A:$A,$A539,$F:$F,$F539-1)=0,"",SUMIFS($I:$I,$A:$A,$A539,$F:$F,$F539-1))</f>
        <v>102409.35</v>
      </c>
      <c r="O539">
        <f>H539 - SUMIFS($H:$H,$A:$A,$A539,$F:$F,$F539-1)</f>
        <v>5852.5800000000017</v>
      </c>
      <c r="P539">
        <f>J539 - SUMIFS($J:$J,$A:$A,$A539,$F:$F,$F539-1)</f>
        <v>-726.09000000000015</v>
      </c>
      <c r="Q539">
        <f t="shared" si="73"/>
        <v>-4573.2599999999993</v>
      </c>
      <c r="R539">
        <f t="shared" si="74"/>
        <v>-4.4656664650249214E-2</v>
      </c>
      <c r="S539">
        <f t="shared" si="75"/>
        <v>9.7647333959252734E-6</v>
      </c>
      <c r="T539">
        <f t="shared" si="76"/>
        <v>6.4238958649771735E-2</v>
      </c>
      <c r="U539">
        <f t="shared" si="77"/>
        <v>0.43609270052002086</v>
      </c>
      <c r="V539" t="str">
        <f t="shared" si="78"/>
        <v>Electronics-2008</v>
      </c>
      <c r="W539">
        <f>Regression!B555</f>
        <v>-7.8707568475587034E-3</v>
      </c>
      <c r="X539">
        <f>Regression!B556</f>
        <v>-7.6230238052193153E-3</v>
      </c>
      <c r="Y539">
        <f>Regression!B557</f>
        <v>-7.4212074814111158E-3</v>
      </c>
      <c r="Z539">
        <f t="shared" si="79"/>
        <v>-3.7261063785399059E-3</v>
      </c>
      <c r="AA539">
        <f t="shared" si="80"/>
        <v>-4573.2562738936203</v>
      </c>
      <c r="AB539">
        <f t="shared" si="81"/>
        <v>0</v>
      </c>
    </row>
    <row r="540" spans="1:28" x14ac:dyDescent="0.25">
      <c r="A540" t="s">
        <v>51</v>
      </c>
      <c r="B540" t="s">
        <v>73</v>
      </c>
      <c r="C540" t="s">
        <v>82</v>
      </c>
      <c r="D540" t="s">
        <v>97</v>
      </c>
      <c r="E540">
        <v>2010</v>
      </c>
      <c r="F540">
        <v>2009</v>
      </c>
      <c r="G540" t="s">
        <v>108</v>
      </c>
      <c r="H540">
        <v>73138.53</v>
      </c>
      <c r="I540">
        <v>109733.58</v>
      </c>
      <c r="J540">
        <v>10571.44</v>
      </c>
      <c r="K540">
        <v>46382.080000000002</v>
      </c>
      <c r="L540">
        <v>5831.88</v>
      </c>
      <c r="M540">
        <v>9950.8799999999992</v>
      </c>
      <c r="N540">
        <f>IF(COUNTIFS($A:$A,$A540,$F:$F,$F540-1)=0,"",SUMIFS($I:$I,$A:$A,$A540,$F:$F,$F540-1))</f>
        <v>106109.75999999999</v>
      </c>
      <c r="O540">
        <f>H540 - SUMIFS($H:$H,$A:$A,$A540,$F:$F,$F540-1)</f>
        <v>6434.1999999999971</v>
      </c>
      <c r="P540">
        <f>J540 - SUMIFS($J:$J,$A:$A,$A540,$F:$F,$F540-1)</f>
        <v>-1738.619999999999</v>
      </c>
      <c r="Q540">
        <f t="shared" si="73"/>
        <v>-4118.9999999999991</v>
      </c>
      <c r="R540">
        <f t="shared" si="74"/>
        <v>-3.8818295319865005E-2</v>
      </c>
      <c r="S540">
        <f t="shared" si="75"/>
        <v>9.4242037678720604E-6</v>
      </c>
      <c r="T540">
        <f t="shared" si="76"/>
        <v>7.7022321038140093E-2</v>
      </c>
      <c r="U540">
        <f t="shared" si="77"/>
        <v>0.43711417309774336</v>
      </c>
      <c r="V540" t="str">
        <f t="shared" si="78"/>
        <v>Electronics-2009</v>
      </c>
      <c r="W540">
        <f>Regression!B556</f>
        <v>-7.6230238052193153E-3</v>
      </c>
      <c r="X540">
        <f>Regression!B557</f>
        <v>-7.4212074814111158E-3</v>
      </c>
      <c r="Y540">
        <f>Regression!B558</f>
        <v>0</v>
      </c>
      <c r="Z540">
        <f t="shared" si="79"/>
        <v>-5.7167046605356177E-4</v>
      </c>
      <c r="AA540">
        <f t="shared" si="80"/>
        <v>-4118.9994283295327</v>
      </c>
      <c r="AB540">
        <f t="shared" si="81"/>
        <v>0</v>
      </c>
    </row>
    <row r="541" spans="1:28" x14ac:dyDescent="0.25">
      <c r="A541" t="s">
        <v>51</v>
      </c>
      <c r="B541" t="s">
        <v>73</v>
      </c>
      <c r="C541" t="s">
        <v>82</v>
      </c>
      <c r="D541" t="s">
        <v>97</v>
      </c>
      <c r="E541">
        <v>2010</v>
      </c>
      <c r="F541">
        <v>2011</v>
      </c>
      <c r="G541" t="s">
        <v>109</v>
      </c>
      <c r="H541">
        <v>71644.55</v>
      </c>
      <c r="I541">
        <v>116217.33</v>
      </c>
      <c r="J541">
        <v>11222.75</v>
      </c>
      <c r="K541">
        <v>43668.5</v>
      </c>
      <c r="L541">
        <v>6472.05</v>
      </c>
      <c r="M541">
        <v>8232.4699999999993</v>
      </c>
      <c r="N541" t="str">
        <f>IF(COUNTIFS($A:$A,$A541,$F:$F,$F541-1)=0,"",SUMIFS($I:$I,$A:$A,$A541,$F:$F,$F541-1))</f>
        <v/>
      </c>
      <c r="O541">
        <f>H541 - SUMIFS($H:$H,$A:$A,$A541,$F:$F,$F541-1)</f>
        <v>71644.55</v>
      </c>
      <c r="P541">
        <f>J541 - SUMIFS($J:$J,$A:$A,$A541,$F:$F,$F541-1)</f>
        <v>11222.75</v>
      </c>
      <c r="Q541">
        <f t="shared" si="73"/>
        <v>-1760.4199999999992</v>
      </c>
      <c r="R541">
        <f t="shared" si="74"/>
        <v>0</v>
      </c>
      <c r="S541">
        <f t="shared" si="75"/>
        <v>0</v>
      </c>
      <c r="T541">
        <f t="shared" si="76"/>
        <v>0</v>
      </c>
      <c r="U541">
        <f t="shared" si="77"/>
        <v>0</v>
      </c>
      <c r="V541" t="str">
        <f t="shared" si="78"/>
        <v>Electronics-2011</v>
      </c>
      <c r="W541">
        <f>Regression!B557</f>
        <v>-7.4212074814111158E-3</v>
      </c>
      <c r="X541">
        <f>Regression!B558</f>
        <v>0</v>
      </c>
      <c r="Y541">
        <f>Regression!B559</f>
        <v>-6.9220056068834681E-3</v>
      </c>
      <c r="Z541">
        <f t="shared" si="79"/>
        <v>0</v>
      </c>
      <c r="AA541">
        <f t="shared" si="80"/>
        <v>-1760.4199999999992</v>
      </c>
      <c r="AB541">
        <f t="shared" si="81"/>
        <v>1</v>
      </c>
    </row>
    <row r="542" spans="1:28" x14ac:dyDescent="0.25">
      <c r="A542" t="s">
        <v>51</v>
      </c>
      <c r="B542" t="s">
        <v>73</v>
      </c>
      <c r="C542" t="s">
        <v>82</v>
      </c>
      <c r="D542" t="s">
        <v>97</v>
      </c>
      <c r="E542">
        <v>2010</v>
      </c>
      <c r="F542">
        <v>2012</v>
      </c>
      <c r="G542" t="s">
        <v>109</v>
      </c>
      <c r="H542">
        <v>86419.87</v>
      </c>
      <c r="I542">
        <v>132452.54</v>
      </c>
      <c r="J542">
        <v>17761.73</v>
      </c>
      <c r="K542">
        <v>46246.84</v>
      </c>
      <c r="L542">
        <v>6157.39</v>
      </c>
      <c r="M542">
        <v>5673.29</v>
      </c>
      <c r="N542">
        <f>IF(COUNTIFS($A:$A,$A542,$F:$F,$F542-1)=0,"",SUMIFS($I:$I,$A:$A,$A542,$F:$F,$F542-1))</f>
        <v>116217.33</v>
      </c>
      <c r="O542">
        <f>H542 - SUMIFS($H:$H,$A:$A,$A542,$F:$F,$F542-1)</f>
        <v>14775.319999999992</v>
      </c>
      <c r="P542">
        <f>J542 - SUMIFS($J:$J,$A:$A,$A542,$F:$F,$F542-1)</f>
        <v>6538.98</v>
      </c>
      <c r="Q542">
        <f t="shared" si="73"/>
        <v>484.10000000000036</v>
      </c>
      <c r="R542">
        <f t="shared" si="74"/>
        <v>4.1654717071885955E-3</v>
      </c>
      <c r="S542">
        <f t="shared" si="75"/>
        <v>8.6045686990055606E-6</v>
      </c>
      <c r="T542">
        <f t="shared" si="76"/>
        <v>7.0870153358367396E-2</v>
      </c>
      <c r="U542">
        <f t="shared" si="77"/>
        <v>0.3979341118919183</v>
      </c>
      <c r="V542" t="str">
        <f t="shared" si="78"/>
        <v>Electronics-2012</v>
      </c>
      <c r="W542">
        <f>Regression!B558</f>
        <v>0</v>
      </c>
      <c r="X542">
        <f>Regression!B559</f>
        <v>-6.9220056068834681E-3</v>
      </c>
      <c r="Y542">
        <f>Regression!B560</f>
        <v>-6.1249428782209261E-3</v>
      </c>
      <c r="Z542">
        <f t="shared" si="79"/>
        <v>-2.9278873035408844E-3</v>
      </c>
      <c r="AA542">
        <f t="shared" si="80"/>
        <v>484.10292788730391</v>
      </c>
      <c r="AB542">
        <f t="shared" si="81"/>
        <v>1</v>
      </c>
    </row>
    <row r="543" spans="1:28" x14ac:dyDescent="0.25">
      <c r="A543" t="s">
        <v>51</v>
      </c>
      <c r="B543" t="s">
        <v>73</v>
      </c>
      <c r="C543" t="s">
        <v>82</v>
      </c>
      <c r="D543" t="s">
        <v>97</v>
      </c>
      <c r="E543">
        <v>2010</v>
      </c>
      <c r="F543">
        <v>2013</v>
      </c>
      <c r="G543" t="s">
        <v>109</v>
      </c>
      <c r="H543">
        <v>85165.86</v>
      </c>
      <c r="I543">
        <v>138137.26999999999</v>
      </c>
      <c r="J543">
        <v>16968.55</v>
      </c>
      <c r="K543">
        <v>55658</v>
      </c>
      <c r="L543">
        <v>7018.84</v>
      </c>
      <c r="M543">
        <v>6343.64</v>
      </c>
      <c r="N543">
        <f>IF(COUNTIFS($A:$A,$A543,$F:$F,$F543-1)=0,"",SUMIFS($I:$I,$A:$A,$A543,$F:$F,$F543-1))</f>
        <v>132452.54</v>
      </c>
      <c r="O543">
        <f>H543 - SUMIFS($H:$H,$A:$A,$A543,$F:$F,$F543-1)</f>
        <v>-1254.0099999999948</v>
      </c>
      <c r="P543">
        <f>J543 - SUMIFS($J:$J,$A:$A,$A543,$F:$F,$F543-1)</f>
        <v>-793.18000000000029</v>
      </c>
      <c r="Q543">
        <f t="shared" si="73"/>
        <v>675.19999999999982</v>
      </c>
      <c r="R543">
        <f t="shared" si="74"/>
        <v>5.0976749860742552E-3</v>
      </c>
      <c r="S543">
        <f t="shared" si="75"/>
        <v>7.5498740907497878E-6</v>
      </c>
      <c r="T543">
        <f t="shared" si="76"/>
        <v>-3.4792084772401833E-3</v>
      </c>
      <c r="U543">
        <f t="shared" si="77"/>
        <v>0.42021089214295171</v>
      </c>
      <c r="V543" t="str">
        <f t="shared" si="78"/>
        <v>Electronics-2013</v>
      </c>
      <c r="W543">
        <f>Regression!B559</f>
        <v>-6.9220056068834681E-3</v>
      </c>
      <c r="X543">
        <f>Regression!B560</f>
        <v>-6.1249428782209261E-3</v>
      </c>
      <c r="Y543">
        <f>Regression!B561</f>
        <v>-8.0560464634923685E-3</v>
      </c>
      <c r="Z543">
        <f t="shared" si="79"/>
        <v>-3.3639807786554686E-3</v>
      </c>
      <c r="AA543">
        <f t="shared" si="80"/>
        <v>675.20336398077848</v>
      </c>
      <c r="AB543">
        <f t="shared" si="81"/>
        <v>1</v>
      </c>
    </row>
    <row r="544" spans="1:28" x14ac:dyDescent="0.25">
      <c r="A544" t="s">
        <v>51</v>
      </c>
      <c r="B544" t="s">
        <v>73</v>
      </c>
      <c r="C544" t="s">
        <v>82</v>
      </c>
      <c r="D544" t="s">
        <v>97</v>
      </c>
      <c r="E544">
        <v>2010</v>
      </c>
      <c r="F544">
        <v>2014</v>
      </c>
      <c r="G544" t="s">
        <v>109</v>
      </c>
      <c r="H544">
        <v>79388.399999999994</v>
      </c>
      <c r="I544">
        <v>134273.44</v>
      </c>
      <c r="J544">
        <v>13157.72</v>
      </c>
      <c r="K544">
        <v>51994.55</v>
      </c>
      <c r="L544">
        <v>6162.25</v>
      </c>
      <c r="M544">
        <v>11104.88</v>
      </c>
      <c r="N544">
        <f>IF(COUNTIFS($A:$A,$A544,$F:$F,$F544-1)=0,"",SUMIFS($I:$I,$A:$A,$A544,$F:$F,$F544-1))</f>
        <v>138137.26999999999</v>
      </c>
      <c r="O544">
        <f>H544 - SUMIFS($H:$H,$A:$A,$A544,$F:$F,$F544-1)</f>
        <v>-5777.4600000000064</v>
      </c>
      <c r="P544">
        <f>J544 - SUMIFS($J:$J,$A:$A,$A544,$F:$F,$F544-1)</f>
        <v>-3810.83</v>
      </c>
      <c r="Q544">
        <f t="shared" si="73"/>
        <v>-4942.6299999999992</v>
      </c>
      <c r="R544">
        <f t="shared" si="74"/>
        <v>-3.5780568126183465E-2</v>
      </c>
      <c r="S544">
        <f t="shared" si="75"/>
        <v>7.2391759298558602E-6</v>
      </c>
      <c r="T544">
        <f t="shared" si="76"/>
        <v>-1.4236780558932478E-2</v>
      </c>
      <c r="U544">
        <f t="shared" si="77"/>
        <v>0.37639769484368707</v>
      </c>
      <c r="V544" t="str">
        <f t="shared" si="78"/>
        <v>Electronics-2014</v>
      </c>
      <c r="W544">
        <f>Regression!B560</f>
        <v>-6.1249428782209261E-3</v>
      </c>
      <c r="X544">
        <f>Regression!B561</f>
        <v>-8.0560464634923685E-3</v>
      </c>
      <c r="Y544">
        <f>Regression!B562</f>
        <v>-5.5958511149728244E-3</v>
      </c>
      <c r="Z544">
        <f t="shared" si="79"/>
        <v>-1.9916176342299982E-3</v>
      </c>
      <c r="AA544">
        <f t="shared" si="80"/>
        <v>-4942.6280083823649</v>
      </c>
      <c r="AB544">
        <f t="shared" si="81"/>
        <v>1</v>
      </c>
    </row>
    <row r="545" spans="1:28" x14ac:dyDescent="0.25">
      <c r="A545" t="s">
        <v>51</v>
      </c>
      <c r="B545" t="s">
        <v>73</v>
      </c>
      <c r="C545" t="s">
        <v>82</v>
      </c>
      <c r="D545" t="s">
        <v>97</v>
      </c>
      <c r="E545">
        <v>2010</v>
      </c>
      <c r="F545">
        <v>2015</v>
      </c>
      <c r="G545" t="s">
        <v>109</v>
      </c>
      <c r="H545">
        <v>85886.9</v>
      </c>
      <c r="I545">
        <v>143051.35</v>
      </c>
      <c r="J545">
        <v>15459.46</v>
      </c>
      <c r="K545">
        <v>62179.69</v>
      </c>
      <c r="L545">
        <v>8593.66</v>
      </c>
      <c r="M545">
        <v>9505.9599999999991</v>
      </c>
      <c r="N545">
        <f>IF(COUNTIFS($A:$A,$A545,$F:$F,$F545-1)=0,"",SUMIFS($I:$I,$A:$A,$A545,$F:$F,$F545-1))</f>
        <v>134273.44</v>
      </c>
      <c r="O545">
        <f>H545 - SUMIFS($H:$H,$A:$A,$A545,$F:$F,$F545-1)</f>
        <v>6498.5</v>
      </c>
      <c r="P545">
        <f>J545 - SUMIFS($J:$J,$A:$A,$A545,$F:$F,$F545-1)</f>
        <v>2301.7399999999998</v>
      </c>
      <c r="Q545">
        <f t="shared" si="73"/>
        <v>-912.29999999999927</v>
      </c>
      <c r="R545">
        <f t="shared" si="74"/>
        <v>-6.7943444362488911E-3</v>
      </c>
      <c r="S545">
        <f t="shared" si="75"/>
        <v>7.4474892428465374E-6</v>
      </c>
      <c r="T545">
        <f t="shared" si="76"/>
        <v>3.1255324954808636E-2</v>
      </c>
      <c r="U545">
        <f t="shared" si="77"/>
        <v>0.46308257239853245</v>
      </c>
      <c r="V545" t="str">
        <f t="shared" si="78"/>
        <v>Electronics-2015</v>
      </c>
      <c r="W545">
        <f>Regression!B561</f>
        <v>-8.0560464634923685E-3</v>
      </c>
      <c r="X545">
        <f>Regression!B562</f>
        <v>-5.5958511149728244E-3</v>
      </c>
      <c r="Y545">
        <f>Regression!B563</f>
        <v>-8.6890550158444969E-3</v>
      </c>
      <c r="Z545">
        <f t="shared" si="79"/>
        <v>-4.1987100907662214E-3</v>
      </c>
      <c r="AA545">
        <f t="shared" si="80"/>
        <v>-912.29580128990847</v>
      </c>
      <c r="AB545">
        <f t="shared" si="81"/>
        <v>1</v>
      </c>
    </row>
    <row r="546" spans="1:28" x14ac:dyDescent="0.25">
      <c r="A546" t="s">
        <v>51</v>
      </c>
      <c r="B546" t="s">
        <v>73</v>
      </c>
      <c r="C546" t="s">
        <v>82</v>
      </c>
      <c r="D546" t="s">
        <v>97</v>
      </c>
      <c r="E546">
        <v>2010</v>
      </c>
      <c r="F546">
        <v>2016</v>
      </c>
      <c r="G546" t="s">
        <v>109</v>
      </c>
      <c r="H546">
        <v>79335.070000000007</v>
      </c>
      <c r="I546">
        <v>129156.04</v>
      </c>
      <c r="J546">
        <v>13857.55</v>
      </c>
      <c r="K546">
        <v>50669.86</v>
      </c>
      <c r="L546">
        <v>9876.2900000000009</v>
      </c>
      <c r="M546">
        <v>8198.76</v>
      </c>
      <c r="N546">
        <f>IF(COUNTIFS($A:$A,$A546,$F:$F,$F546-1)=0,"",SUMIFS($I:$I,$A:$A,$A546,$F:$F,$F546-1))</f>
        <v>143051.35</v>
      </c>
      <c r="O546">
        <f>H546 - SUMIFS($H:$H,$A:$A,$A546,$F:$F,$F546-1)</f>
        <v>-6551.8299999999872</v>
      </c>
      <c r="P546">
        <f>J546 - SUMIFS($J:$J,$A:$A,$A546,$F:$F,$F546-1)</f>
        <v>-1601.9099999999999</v>
      </c>
      <c r="Q546">
        <f t="shared" si="73"/>
        <v>1677.5300000000007</v>
      </c>
      <c r="R546">
        <f t="shared" si="74"/>
        <v>1.1726768045180982E-2</v>
      </c>
      <c r="S546">
        <f t="shared" si="75"/>
        <v>6.990496769167155E-6</v>
      </c>
      <c r="T546">
        <f t="shared" si="76"/>
        <v>-3.4602399767635794E-2</v>
      </c>
      <c r="U546">
        <f t="shared" si="77"/>
        <v>0.35420749262415208</v>
      </c>
      <c r="V546" t="str">
        <f t="shared" si="78"/>
        <v>Electronics-2016</v>
      </c>
      <c r="W546">
        <f>Regression!B562</f>
        <v>-5.5958511149728244E-3</v>
      </c>
      <c r="X546">
        <f>Regression!B563</f>
        <v>-8.6890550158444969E-3</v>
      </c>
      <c r="Y546">
        <f>Regression!B564</f>
        <v>-8.9736754584802611E-3</v>
      </c>
      <c r="Z546">
        <f t="shared" si="79"/>
        <v>-2.8779200462890893E-3</v>
      </c>
      <c r="AA546">
        <f t="shared" si="80"/>
        <v>1677.532877920047</v>
      </c>
      <c r="AB546">
        <f t="shared" si="81"/>
        <v>1</v>
      </c>
    </row>
    <row r="547" spans="1:28" x14ac:dyDescent="0.25">
      <c r="A547" t="s">
        <v>51</v>
      </c>
      <c r="B547" t="s">
        <v>73</v>
      </c>
      <c r="C547" t="s">
        <v>82</v>
      </c>
      <c r="D547" t="s">
        <v>97</v>
      </c>
      <c r="E547">
        <v>2010</v>
      </c>
      <c r="F547">
        <v>2017</v>
      </c>
      <c r="G547" t="s">
        <v>109</v>
      </c>
      <c r="H547">
        <v>82767.83</v>
      </c>
      <c r="I547">
        <v>147514.79999999999</v>
      </c>
      <c r="J547">
        <v>15877.57</v>
      </c>
      <c r="K547">
        <v>53008.99</v>
      </c>
      <c r="L547">
        <v>9651.2800000000007</v>
      </c>
      <c r="M547">
        <v>8517.56</v>
      </c>
      <c r="N547">
        <f>IF(COUNTIFS($A:$A,$A547,$F:$F,$F547-1)=0,"",SUMIFS($I:$I,$A:$A,$A547,$F:$F,$F547-1))</f>
        <v>129156.04</v>
      </c>
      <c r="O547">
        <f>H547 - SUMIFS($H:$H,$A:$A,$A547,$F:$F,$F547-1)</f>
        <v>3432.7599999999948</v>
      </c>
      <c r="P547">
        <f>J547 - SUMIFS($J:$J,$A:$A,$A547,$F:$F,$F547-1)</f>
        <v>2020.0200000000004</v>
      </c>
      <c r="Q547">
        <f t="shared" si="73"/>
        <v>1133.7200000000012</v>
      </c>
      <c r="R547">
        <f t="shared" si="74"/>
        <v>8.7779092638640924E-3</v>
      </c>
      <c r="S547">
        <f t="shared" si="75"/>
        <v>7.7425724728011173E-6</v>
      </c>
      <c r="T547">
        <f t="shared" si="76"/>
        <v>1.0938241835225007E-2</v>
      </c>
      <c r="U547">
        <f t="shared" si="77"/>
        <v>0.41042594678498967</v>
      </c>
      <c r="V547" t="str">
        <f t="shared" si="78"/>
        <v>Electronics-2017</v>
      </c>
      <c r="W547">
        <f>Regression!B563</f>
        <v>-8.6890550158444969E-3</v>
      </c>
      <c r="X547">
        <f>Regression!B564</f>
        <v>-8.9736754584802611E-3</v>
      </c>
      <c r="Y547">
        <f>Regression!B565</f>
        <v>0</v>
      </c>
      <c r="Z547">
        <f t="shared" si="79"/>
        <v>-9.8223507953861059E-5</v>
      </c>
      <c r="AA547">
        <f t="shared" si="80"/>
        <v>1133.720098223509</v>
      </c>
      <c r="AB547">
        <f t="shared" si="81"/>
        <v>1</v>
      </c>
    </row>
    <row r="548" spans="1:28" x14ac:dyDescent="0.25">
      <c r="A548" t="s">
        <v>52</v>
      </c>
      <c r="B548" t="s">
        <v>78</v>
      </c>
      <c r="C548" t="s">
        <v>83</v>
      </c>
      <c r="D548" t="s">
        <v>105</v>
      </c>
      <c r="E548">
        <v>2005</v>
      </c>
      <c r="F548">
        <v>1998</v>
      </c>
      <c r="G548" t="s">
        <v>108</v>
      </c>
      <c r="H548">
        <v>9629.82</v>
      </c>
      <c r="I548">
        <v>18467.66</v>
      </c>
      <c r="J548">
        <v>1499.31</v>
      </c>
      <c r="K548">
        <v>11080.78</v>
      </c>
      <c r="L548">
        <v>769.31</v>
      </c>
      <c r="M548">
        <v>865.85</v>
      </c>
      <c r="N548" t="str">
        <f>IF(COUNTIFS($A:$A,$A548,$F:$F,$F548-1)=0,"",SUMIFS($I:$I,$A:$A,$A548,$F:$F,$F548-1))</f>
        <v/>
      </c>
      <c r="O548">
        <f>H548 - SUMIFS($H:$H,$A:$A,$A548,$F:$F,$F548-1)</f>
        <v>9629.82</v>
      </c>
      <c r="P548">
        <f>J548 - SUMIFS($J:$J,$A:$A,$A548,$F:$F,$F548-1)</f>
        <v>1499.31</v>
      </c>
      <c r="Q548">
        <f t="shared" si="73"/>
        <v>-96.540000000000077</v>
      </c>
      <c r="R548">
        <f t="shared" si="74"/>
        <v>0</v>
      </c>
      <c r="S548">
        <f t="shared" si="75"/>
        <v>0</v>
      </c>
      <c r="T548">
        <f t="shared" si="76"/>
        <v>0</v>
      </c>
      <c r="U548">
        <f t="shared" si="77"/>
        <v>0</v>
      </c>
      <c r="V548" t="str">
        <f t="shared" si="78"/>
        <v>Paper &amp; Forest-1998</v>
      </c>
      <c r="W548">
        <f>Regression!B564</f>
        <v>-8.9736754584802611E-3</v>
      </c>
      <c r="X548">
        <f>Regression!B565</f>
        <v>0</v>
      </c>
      <c r="Y548">
        <f>Regression!B566</f>
        <v>-8.188189222668547E-3</v>
      </c>
      <c r="Z548">
        <f t="shared" si="79"/>
        <v>0</v>
      </c>
      <c r="AA548">
        <f t="shared" si="80"/>
        <v>-96.540000000000077</v>
      </c>
      <c r="AB548">
        <f t="shared" si="81"/>
        <v>0</v>
      </c>
    </row>
    <row r="549" spans="1:28" x14ac:dyDescent="0.25">
      <c r="A549" t="s">
        <v>52</v>
      </c>
      <c r="B549" t="s">
        <v>78</v>
      </c>
      <c r="C549" t="s">
        <v>83</v>
      </c>
      <c r="D549" t="s">
        <v>105</v>
      </c>
      <c r="E549">
        <v>2005</v>
      </c>
      <c r="F549">
        <v>1999</v>
      </c>
      <c r="G549" t="s">
        <v>108</v>
      </c>
      <c r="H549">
        <v>10211.32</v>
      </c>
      <c r="I549">
        <v>19537.189999999999</v>
      </c>
      <c r="J549">
        <v>1335.5</v>
      </c>
      <c r="K549">
        <v>11437.48</v>
      </c>
      <c r="L549">
        <v>651.99</v>
      </c>
      <c r="M549">
        <v>517.89</v>
      </c>
      <c r="N549">
        <f>IF(COUNTIFS($A:$A,$A549,$F:$F,$F549-1)=0,"",SUMIFS($I:$I,$A:$A,$A549,$F:$F,$F549-1))</f>
        <v>18467.66</v>
      </c>
      <c r="O549">
        <f>H549 - SUMIFS($H:$H,$A:$A,$A549,$F:$F,$F549-1)</f>
        <v>581.5</v>
      </c>
      <c r="P549">
        <f>J549 - SUMIFS($J:$J,$A:$A,$A549,$F:$F,$F549-1)</f>
        <v>-163.80999999999995</v>
      </c>
      <c r="Q549">
        <f t="shared" si="73"/>
        <v>134.10000000000002</v>
      </c>
      <c r="R549">
        <f t="shared" si="74"/>
        <v>7.2613422599289799E-3</v>
      </c>
      <c r="S549">
        <f t="shared" si="75"/>
        <v>5.4148711856293649E-5</v>
      </c>
      <c r="T549">
        <f t="shared" si="76"/>
        <v>4.035757643361422E-2</v>
      </c>
      <c r="U549">
        <f t="shared" si="77"/>
        <v>0.61932480888212149</v>
      </c>
      <c r="V549" t="str">
        <f t="shared" si="78"/>
        <v>Paper &amp; Forest-1999</v>
      </c>
      <c r="W549">
        <f>Regression!B565</f>
        <v>0</v>
      </c>
      <c r="X549">
        <f>Regression!B566</f>
        <v>-8.188189222668547E-3</v>
      </c>
      <c r="Y549">
        <f>Regression!B567</f>
        <v>-6.7541445261378183E-3</v>
      </c>
      <c r="Z549">
        <f t="shared" si="79"/>
        <v>-4.513464740219273E-3</v>
      </c>
      <c r="AA549">
        <f t="shared" si="80"/>
        <v>134.10451346474025</v>
      </c>
      <c r="AB549">
        <f t="shared" si="81"/>
        <v>0</v>
      </c>
    </row>
    <row r="550" spans="1:28" x14ac:dyDescent="0.25">
      <c r="A550" t="s">
        <v>52</v>
      </c>
      <c r="B550" t="s">
        <v>78</v>
      </c>
      <c r="C550" t="s">
        <v>83</v>
      </c>
      <c r="D550" t="s">
        <v>105</v>
      </c>
      <c r="E550">
        <v>2005</v>
      </c>
      <c r="F550">
        <v>2000</v>
      </c>
      <c r="G550" t="s">
        <v>108</v>
      </c>
      <c r="H550">
        <v>10857.01</v>
      </c>
      <c r="I550">
        <v>21999.09</v>
      </c>
      <c r="J550">
        <v>1549.41</v>
      </c>
      <c r="K550">
        <v>14097.96</v>
      </c>
      <c r="L550">
        <v>850.66</v>
      </c>
      <c r="M550">
        <v>935.33</v>
      </c>
      <c r="N550">
        <f>IF(COUNTIFS($A:$A,$A550,$F:$F,$F550-1)=0,"",SUMIFS($I:$I,$A:$A,$A550,$F:$F,$F550-1))</f>
        <v>19537.189999999999</v>
      </c>
      <c r="O550">
        <f>H550 - SUMIFS($H:$H,$A:$A,$A550,$F:$F,$F550-1)</f>
        <v>645.69000000000051</v>
      </c>
      <c r="P550">
        <f>J550 - SUMIFS($J:$J,$A:$A,$A550,$F:$F,$F550-1)</f>
        <v>213.91000000000008</v>
      </c>
      <c r="Q550">
        <f t="shared" si="73"/>
        <v>-84.670000000000073</v>
      </c>
      <c r="R550">
        <f t="shared" si="74"/>
        <v>-4.3337859743392002E-3</v>
      </c>
      <c r="S550">
        <f t="shared" si="75"/>
        <v>5.1184433380644817E-5</v>
      </c>
      <c r="T550">
        <f t="shared" si="76"/>
        <v>2.2100414645094841E-2</v>
      </c>
      <c r="U550">
        <f t="shared" si="77"/>
        <v>0.72159609442299533</v>
      </c>
      <c r="V550" t="str">
        <f t="shared" si="78"/>
        <v>Paper &amp; Forest-2000</v>
      </c>
      <c r="W550">
        <f>Regression!B566</f>
        <v>-8.188189222668547E-3</v>
      </c>
      <c r="X550">
        <f>Regression!B567</f>
        <v>-6.7541445261378183E-3</v>
      </c>
      <c r="Y550">
        <f>Regression!B568</f>
        <v>-5.8278004189190992E-3</v>
      </c>
      <c r="Z550">
        <f t="shared" si="79"/>
        <v>-4.3550065237950375E-3</v>
      </c>
      <c r="AA550">
        <f t="shared" si="80"/>
        <v>-84.665644993476278</v>
      </c>
      <c r="AB550">
        <f t="shared" si="81"/>
        <v>0</v>
      </c>
    </row>
    <row r="551" spans="1:28" x14ac:dyDescent="0.25">
      <c r="A551" t="s">
        <v>52</v>
      </c>
      <c r="B551" t="s">
        <v>78</v>
      </c>
      <c r="C551" t="s">
        <v>83</v>
      </c>
      <c r="D551" t="s">
        <v>105</v>
      </c>
      <c r="E551">
        <v>2005</v>
      </c>
      <c r="F551">
        <v>2001</v>
      </c>
      <c r="G551" t="s">
        <v>108</v>
      </c>
      <c r="H551">
        <v>11161.52</v>
      </c>
      <c r="I551">
        <v>21672.6</v>
      </c>
      <c r="J551">
        <v>1181.52</v>
      </c>
      <c r="K551">
        <v>12863.87</v>
      </c>
      <c r="L551">
        <v>1083.48</v>
      </c>
      <c r="M551">
        <v>1615.44</v>
      </c>
      <c r="N551">
        <f>IF(COUNTIFS($A:$A,$A551,$F:$F,$F551-1)=0,"",SUMIFS($I:$I,$A:$A,$A551,$F:$F,$F551-1))</f>
        <v>21999.09</v>
      </c>
      <c r="O551">
        <f>H551 - SUMIFS($H:$H,$A:$A,$A551,$F:$F,$F551-1)</f>
        <v>304.51000000000022</v>
      </c>
      <c r="P551">
        <f>J551 - SUMIFS($J:$J,$A:$A,$A551,$F:$F,$F551-1)</f>
        <v>-367.8900000000001</v>
      </c>
      <c r="Q551">
        <f t="shared" si="73"/>
        <v>-531.96</v>
      </c>
      <c r="R551">
        <f t="shared" si="74"/>
        <v>-2.4181000214099767E-2</v>
      </c>
      <c r="S551">
        <f t="shared" si="75"/>
        <v>4.5456425697608403E-5</v>
      </c>
      <c r="T551">
        <f t="shared" si="76"/>
        <v>3.0564900639071902E-2</v>
      </c>
      <c r="U551">
        <f t="shared" si="77"/>
        <v>0.58474555083869384</v>
      </c>
      <c r="V551" t="str">
        <f t="shared" si="78"/>
        <v>Paper &amp; Forest-2001</v>
      </c>
      <c r="W551">
        <f>Regression!B567</f>
        <v>-6.7541445261378183E-3</v>
      </c>
      <c r="X551">
        <f>Regression!B568</f>
        <v>-5.8278004189190992E-3</v>
      </c>
      <c r="Y551">
        <f>Regression!B569</f>
        <v>-8.1864389811205415E-3</v>
      </c>
      <c r="Z551">
        <f t="shared" si="79"/>
        <v>-4.9654169314400937E-3</v>
      </c>
      <c r="AA551">
        <f t="shared" si="80"/>
        <v>-531.9550345830686</v>
      </c>
      <c r="AB551">
        <f t="shared" si="81"/>
        <v>0</v>
      </c>
    </row>
    <row r="552" spans="1:28" x14ac:dyDescent="0.25">
      <c r="A552" t="s">
        <v>52</v>
      </c>
      <c r="B552" t="s">
        <v>78</v>
      </c>
      <c r="C552" t="s">
        <v>83</v>
      </c>
      <c r="D552" t="s">
        <v>105</v>
      </c>
      <c r="E552">
        <v>2005</v>
      </c>
      <c r="F552">
        <v>2002</v>
      </c>
      <c r="G552" t="s">
        <v>108</v>
      </c>
      <c r="H552">
        <v>12100.56</v>
      </c>
      <c r="I552">
        <v>24308.41</v>
      </c>
      <c r="J552">
        <v>1727.51</v>
      </c>
      <c r="K552">
        <v>13864.37</v>
      </c>
      <c r="L552">
        <v>922.15</v>
      </c>
      <c r="M552">
        <v>1508.18</v>
      </c>
      <c r="N552">
        <f>IF(COUNTIFS($A:$A,$A552,$F:$F,$F552-1)=0,"",SUMIFS($I:$I,$A:$A,$A552,$F:$F,$F552-1))</f>
        <v>21672.6</v>
      </c>
      <c r="O552">
        <f>H552 - SUMIFS($H:$H,$A:$A,$A552,$F:$F,$F552-1)</f>
        <v>939.03999999999905</v>
      </c>
      <c r="P552">
        <f>J552 - SUMIFS($J:$J,$A:$A,$A552,$F:$F,$F552-1)</f>
        <v>545.99</v>
      </c>
      <c r="Q552">
        <f t="shared" si="73"/>
        <v>-586.03000000000009</v>
      </c>
      <c r="R552">
        <f t="shared" si="74"/>
        <v>-2.704013362494579E-2</v>
      </c>
      <c r="S552">
        <f t="shared" si="75"/>
        <v>4.6141210560800279E-5</v>
      </c>
      <c r="T552">
        <f t="shared" si="76"/>
        <v>1.8135802810922506E-2</v>
      </c>
      <c r="U552">
        <f t="shared" si="77"/>
        <v>0.63971881546284259</v>
      </c>
      <c r="V552" t="str">
        <f t="shared" si="78"/>
        <v>Paper &amp; Forest-2002</v>
      </c>
      <c r="W552">
        <f>Regression!B568</f>
        <v>-5.8278004189190992E-3</v>
      </c>
      <c r="X552">
        <f>Regression!B569</f>
        <v>-8.1864389811205415E-3</v>
      </c>
      <c r="Y552">
        <f>Regression!B570</f>
        <v>-5.0116773673643039E-3</v>
      </c>
      <c r="Z552">
        <f t="shared" si="79"/>
        <v>-3.3548008537837171E-3</v>
      </c>
      <c r="AA552">
        <f t="shared" si="80"/>
        <v>-586.02664519914629</v>
      </c>
      <c r="AB552">
        <f t="shared" si="81"/>
        <v>0</v>
      </c>
    </row>
    <row r="553" spans="1:28" x14ac:dyDescent="0.25">
      <c r="A553" t="s">
        <v>52</v>
      </c>
      <c r="B553" t="s">
        <v>78</v>
      </c>
      <c r="C553" t="s">
        <v>83</v>
      </c>
      <c r="D553" t="s">
        <v>105</v>
      </c>
      <c r="E553">
        <v>2005</v>
      </c>
      <c r="F553">
        <v>2003</v>
      </c>
      <c r="G553" t="s">
        <v>108</v>
      </c>
      <c r="H553">
        <v>12156.95</v>
      </c>
      <c r="I553">
        <v>23766.61</v>
      </c>
      <c r="J553">
        <v>1702.06</v>
      </c>
      <c r="K553">
        <v>14945.82</v>
      </c>
      <c r="L553">
        <v>761.92</v>
      </c>
      <c r="M553">
        <v>462.38</v>
      </c>
      <c r="N553">
        <f>IF(COUNTIFS($A:$A,$A553,$F:$F,$F553-1)=0,"",SUMIFS($I:$I,$A:$A,$A553,$F:$F,$F553-1))</f>
        <v>24308.41</v>
      </c>
      <c r="O553">
        <f>H553 - SUMIFS($H:$H,$A:$A,$A553,$F:$F,$F553-1)</f>
        <v>56.390000000001237</v>
      </c>
      <c r="P553">
        <f>J553 - SUMIFS($J:$J,$A:$A,$A553,$F:$F,$F553-1)</f>
        <v>-25.450000000000045</v>
      </c>
      <c r="Q553">
        <f t="shared" si="73"/>
        <v>299.53999999999996</v>
      </c>
      <c r="R553">
        <f t="shared" si="74"/>
        <v>1.2322484276018052E-2</v>
      </c>
      <c r="S553">
        <f t="shared" si="75"/>
        <v>4.1138025893096259E-5</v>
      </c>
      <c r="T553">
        <f t="shared" si="76"/>
        <v>3.3667360390910507E-3</v>
      </c>
      <c r="U553">
        <f t="shared" si="77"/>
        <v>0.61484153015355592</v>
      </c>
      <c r="V553" t="str">
        <f t="shared" si="78"/>
        <v>Paper &amp; Forest-2003</v>
      </c>
      <c r="W553">
        <f>Regression!B569</f>
        <v>-8.1864389811205415E-3</v>
      </c>
      <c r="X553">
        <f>Regression!B570</f>
        <v>-5.0116773673643039E-3</v>
      </c>
      <c r="Y553">
        <f>Regression!B571</f>
        <v>-6.9491429191821464E-3</v>
      </c>
      <c r="Z553">
        <f t="shared" si="79"/>
        <v>-4.2898314344334788E-3</v>
      </c>
      <c r="AA553">
        <f t="shared" si="80"/>
        <v>299.54428983143441</v>
      </c>
      <c r="AB553">
        <f t="shared" si="81"/>
        <v>0</v>
      </c>
    </row>
    <row r="554" spans="1:28" x14ac:dyDescent="0.25">
      <c r="A554" t="s">
        <v>52</v>
      </c>
      <c r="B554" t="s">
        <v>78</v>
      </c>
      <c r="C554" t="s">
        <v>83</v>
      </c>
      <c r="D554" t="s">
        <v>105</v>
      </c>
      <c r="E554">
        <v>2005</v>
      </c>
      <c r="F554">
        <v>2004</v>
      </c>
      <c r="G554" t="s">
        <v>108</v>
      </c>
      <c r="H554">
        <v>11454.18</v>
      </c>
      <c r="I554">
        <v>22326.32</v>
      </c>
      <c r="J554">
        <v>1579.89</v>
      </c>
      <c r="K554">
        <v>12910.07</v>
      </c>
      <c r="L554">
        <v>1115.98</v>
      </c>
      <c r="M554">
        <v>1367.29</v>
      </c>
      <c r="N554">
        <f>IF(COUNTIFS($A:$A,$A554,$F:$F,$F554-1)=0,"",SUMIFS($I:$I,$A:$A,$A554,$F:$F,$F554-1))</f>
        <v>23766.61</v>
      </c>
      <c r="O554">
        <f>H554 - SUMIFS($H:$H,$A:$A,$A554,$F:$F,$F554-1)</f>
        <v>-702.77000000000044</v>
      </c>
      <c r="P554">
        <f>J554 - SUMIFS($J:$J,$A:$A,$A554,$F:$F,$F554-1)</f>
        <v>-122.16999999999985</v>
      </c>
      <c r="Q554">
        <f t="shared" si="73"/>
        <v>-251.30999999999995</v>
      </c>
      <c r="R554">
        <f t="shared" si="74"/>
        <v>-1.0574078507620563E-2</v>
      </c>
      <c r="S554">
        <f t="shared" si="75"/>
        <v>4.2075836646454834E-5</v>
      </c>
      <c r="T554">
        <f t="shared" si="76"/>
        <v>-2.4429230756931705E-2</v>
      </c>
      <c r="U554">
        <f t="shared" si="77"/>
        <v>0.54320199641429723</v>
      </c>
      <c r="V554" t="str">
        <f t="shared" si="78"/>
        <v>Paper &amp; Forest-2004</v>
      </c>
      <c r="W554">
        <f>Regression!B570</f>
        <v>-5.0116773673643039E-3</v>
      </c>
      <c r="X554">
        <f>Regression!B571</f>
        <v>-6.9491429191821464E-3</v>
      </c>
      <c r="Y554">
        <f>Regression!B572</f>
        <v>0</v>
      </c>
      <c r="Z554">
        <f t="shared" si="79"/>
        <v>1.695513454173647E-4</v>
      </c>
      <c r="AA554">
        <f t="shared" si="80"/>
        <v>-251.31016955134535</v>
      </c>
      <c r="AB554">
        <f t="shared" si="81"/>
        <v>0</v>
      </c>
    </row>
    <row r="555" spans="1:28" x14ac:dyDescent="0.25">
      <c r="A555" t="s">
        <v>52</v>
      </c>
      <c r="B555" t="s">
        <v>78</v>
      </c>
      <c r="C555" t="s">
        <v>83</v>
      </c>
      <c r="D555" t="s">
        <v>105</v>
      </c>
      <c r="E555">
        <v>2005</v>
      </c>
      <c r="F555">
        <v>2006</v>
      </c>
      <c r="G555" t="s">
        <v>109</v>
      </c>
      <c r="H555">
        <v>11938.41</v>
      </c>
      <c r="I555">
        <v>25117.35</v>
      </c>
      <c r="J555">
        <v>1658.71</v>
      </c>
      <c r="K555">
        <v>15878.77</v>
      </c>
      <c r="L555">
        <v>801.52</v>
      </c>
      <c r="M555">
        <v>1050.06</v>
      </c>
      <c r="N555" t="str">
        <f>IF(COUNTIFS($A:$A,$A555,$F:$F,$F555-1)=0,"",SUMIFS($I:$I,$A:$A,$A555,$F:$F,$F555-1))</f>
        <v/>
      </c>
      <c r="O555">
        <f>H555 - SUMIFS($H:$H,$A:$A,$A555,$F:$F,$F555-1)</f>
        <v>11938.41</v>
      </c>
      <c r="P555">
        <f>J555 - SUMIFS($J:$J,$A:$A,$A555,$F:$F,$F555-1)</f>
        <v>1658.71</v>
      </c>
      <c r="Q555">
        <f t="shared" si="73"/>
        <v>-248.53999999999996</v>
      </c>
      <c r="R555">
        <f t="shared" si="74"/>
        <v>0</v>
      </c>
      <c r="S555">
        <f t="shared" si="75"/>
        <v>0</v>
      </c>
      <c r="T555">
        <f t="shared" si="76"/>
        <v>0</v>
      </c>
      <c r="U555">
        <f t="shared" si="77"/>
        <v>0</v>
      </c>
      <c r="V555" t="str">
        <f t="shared" si="78"/>
        <v>Paper &amp; Forest-2006</v>
      </c>
      <c r="W555">
        <f>Regression!B571</f>
        <v>-6.9491429191821464E-3</v>
      </c>
      <c r="X555">
        <f>Regression!B572</f>
        <v>0</v>
      </c>
      <c r="Y555">
        <f>Regression!B573</f>
        <v>-1.3878929481907273E-2</v>
      </c>
      <c r="Z555">
        <f t="shared" si="79"/>
        <v>0</v>
      </c>
      <c r="AA555">
        <f t="shared" si="80"/>
        <v>-248.53999999999996</v>
      </c>
      <c r="AB555">
        <f t="shared" si="81"/>
        <v>1</v>
      </c>
    </row>
    <row r="556" spans="1:28" x14ac:dyDescent="0.25">
      <c r="A556" t="s">
        <v>52</v>
      </c>
      <c r="B556" t="s">
        <v>78</v>
      </c>
      <c r="C556" t="s">
        <v>83</v>
      </c>
      <c r="D556" t="s">
        <v>105</v>
      </c>
      <c r="E556">
        <v>2005</v>
      </c>
      <c r="F556">
        <v>2007</v>
      </c>
      <c r="G556" t="s">
        <v>109</v>
      </c>
      <c r="H556">
        <v>12301.85</v>
      </c>
      <c r="I556">
        <v>23533.85</v>
      </c>
      <c r="J556">
        <v>1916.09</v>
      </c>
      <c r="K556">
        <v>12776.72</v>
      </c>
      <c r="L556">
        <v>1226.6400000000001</v>
      </c>
      <c r="M556">
        <v>1474.43</v>
      </c>
      <c r="N556">
        <f>IF(COUNTIFS($A:$A,$A556,$F:$F,$F556-1)=0,"",SUMIFS($I:$I,$A:$A,$A556,$F:$F,$F556-1))</f>
        <v>25117.35</v>
      </c>
      <c r="O556">
        <f>H556 - SUMIFS($H:$H,$A:$A,$A556,$F:$F,$F556-1)</f>
        <v>363.44000000000051</v>
      </c>
      <c r="P556">
        <f>J556 - SUMIFS($J:$J,$A:$A,$A556,$F:$F,$F556-1)</f>
        <v>257.37999999999988</v>
      </c>
      <c r="Q556">
        <f t="shared" si="73"/>
        <v>-247.78999999999996</v>
      </c>
      <c r="R556">
        <f t="shared" si="74"/>
        <v>-9.8652923178599652E-3</v>
      </c>
      <c r="S556">
        <f t="shared" si="75"/>
        <v>3.9813117227733021E-5</v>
      </c>
      <c r="T556">
        <f t="shared" si="76"/>
        <v>4.2225792131733893E-3</v>
      </c>
      <c r="U556">
        <f t="shared" si="77"/>
        <v>0.5086810511459211</v>
      </c>
      <c r="V556" t="str">
        <f t="shared" si="78"/>
        <v>Paper &amp; Forest-2007</v>
      </c>
      <c r="W556">
        <f>Regression!B572</f>
        <v>0</v>
      </c>
      <c r="X556">
        <f>Regression!B573</f>
        <v>-1.3878929481907273E-2</v>
      </c>
      <c r="Y556">
        <f>Regression!B574</f>
        <v>-1.4802944214183168E-2</v>
      </c>
      <c r="Z556">
        <f t="shared" si="79"/>
        <v>-7.5885821020565255E-3</v>
      </c>
      <c r="AA556">
        <f t="shared" si="80"/>
        <v>-247.78241141789792</v>
      </c>
      <c r="AB556">
        <f t="shared" si="81"/>
        <v>1</v>
      </c>
    </row>
    <row r="557" spans="1:28" x14ac:dyDescent="0.25">
      <c r="A557" t="s">
        <v>52</v>
      </c>
      <c r="B557" t="s">
        <v>78</v>
      </c>
      <c r="C557" t="s">
        <v>83</v>
      </c>
      <c r="D557" t="s">
        <v>105</v>
      </c>
      <c r="E557">
        <v>2005</v>
      </c>
      <c r="F557">
        <v>2008</v>
      </c>
      <c r="G557" t="s">
        <v>109</v>
      </c>
      <c r="H557">
        <v>12360.44</v>
      </c>
      <c r="I557">
        <v>24048.34</v>
      </c>
      <c r="J557">
        <v>1702.29</v>
      </c>
      <c r="K557">
        <v>14476.24</v>
      </c>
      <c r="L557">
        <v>840.19</v>
      </c>
      <c r="M557">
        <v>796.14</v>
      </c>
      <c r="N557">
        <f>IF(COUNTIFS($A:$A,$A557,$F:$F,$F557-1)=0,"",SUMIFS($I:$I,$A:$A,$A557,$F:$F,$F557-1))</f>
        <v>23533.85</v>
      </c>
      <c r="O557">
        <f>H557 - SUMIFS($H:$H,$A:$A,$A557,$F:$F,$F557-1)</f>
        <v>58.590000000000146</v>
      </c>
      <c r="P557">
        <f>J557 - SUMIFS($J:$J,$A:$A,$A557,$F:$F,$F557-1)</f>
        <v>-213.79999999999995</v>
      </c>
      <c r="Q557">
        <f t="shared" si="73"/>
        <v>44.050000000000068</v>
      </c>
      <c r="R557">
        <f t="shared" si="74"/>
        <v>1.871771937018383E-3</v>
      </c>
      <c r="S557">
        <f t="shared" si="75"/>
        <v>4.249198494933893E-5</v>
      </c>
      <c r="T557">
        <f t="shared" si="76"/>
        <v>1.1574391780350437E-2</v>
      </c>
      <c r="U557">
        <f t="shared" si="77"/>
        <v>0.61512417220301818</v>
      </c>
      <c r="V557" t="str">
        <f t="shared" si="78"/>
        <v>Paper &amp; Forest-2008</v>
      </c>
      <c r="W557">
        <f>Regression!B573</f>
        <v>-1.3878929481907273E-2</v>
      </c>
      <c r="X557">
        <f>Regression!B574</f>
        <v>-1.4802944214183168E-2</v>
      </c>
      <c r="Y557">
        <f>Regression!B575</f>
        <v>-1.2551580711011794E-2</v>
      </c>
      <c r="Z557">
        <f t="shared" si="79"/>
        <v>-7.8927055138007865E-3</v>
      </c>
      <c r="AA557">
        <f t="shared" si="80"/>
        <v>44.057892705513872</v>
      </c>
      <c r="AB557">
        <f t="shared" si="81"/>
        <v>1</v>
      </c>
    </row>
    <row r="558" spans="1:28" x14ac:dyDescent="0.25">
      <c r="A558" t="s">
        <v>52</v>
      </c>
      <c r="B558" t="s">
        <v>78</v>
      </c>
      <c r="C558" t="s">
        <v>83</v>
      </c>
      <c r="D558" t="s">
        <v>105</v>
      </c>
      <c r="E558">
        <v>2005</v>
      </c>
      <c r="F558">
        <v>2009</v>
      </c>
      <c r="G558" t="s">
        <v>109</v>
      </c>
      <c r="H558">
        <v>12293.27</v>
      </c>
      <c r="I558">
        <v>21436.6</v>
      </c>
      <c r="J558">
        <v>1688.18</v>
      </c>
      <c r="K558">
        <v>15344.44</v>
      </c>
      <c r="L558">
        <v>1099.21</v>
      </c>
      <c r="M558">
        <v>1110.06</v>
      </c>
      <c r="N558">
        <f>IF(COUNTIFS($A:$A,$A558,$F:$F,$F558-1)=0,"",SUMIFS($I:$I,$A:$A,$A558,$F:$F,$F558-1))</f>
        <v>24048.34</v>
      </c>
      <c r="O558">
        <f>H558 - SUMIFS($H:$H,$A:$A,$A558,$F:$F,$F558-1)</f>
        <v>-67.170000000000073</v>
      </c>
      <c r="P558">
        <f>J558 - SUMIFS($J:$J,$A:$A,$A558,$F:$F,$F558-1)</f>
        <v>-14.1099999999999</v>
      </c>
      <c r="Q558">
        <f t="shared" si="73"/>
        <v>-10.849999999999909</v>
      </c>
      <c r="R558">
        <f t="shared" si="74"/>
        <v>-4.5117459250825252E-4</v>
      </c>
      <c r="S558">
        <f t="shared" si="75"/>
        <v>4.1582911751913019E-5</v>
      </c>
      <c r="T558">
        <f t="shared" si="76"/>
        <v>-2.206389297556512E-3</v>
      </c>
      <c r="U558">
        <f t="shared" si="77"/>
        <v>0.63806649440252428</v>
      </c>
      <c r="V558" t="str">
        <f t="shared" si="78"/>
        <v>Paper &amp; Forest-2009</v>
      </c>
      <c r="W558">
        <f>Regression!B574</f>
        <v>-1.4802944214183168E-2</v>
      </c>
      <c r="X558">
        <f>Regression!B575</f>
        <v>-1.2551580711011794E-2</v>
      </c>
      <c r="Y558">
        <f>Regression!B576</f>
        <v>-1.3141281777584647E-2</v>
      </c>
      <c r="Z558">
        <f t="shared" si="79"/>
        <v>-8.3579334719539426E-3</v>
      </c>
      <c r="AA558">
        <f t="shared" si="80"/>
        <v>-10.841642066527955</v>
      </c>
      <c r="AB558">
        <f t="shared" si="81"/>
        <v>1</v>
      </c>
    </row>
    <row r="559" spans="1:28" x14ac:dyDescent="0.25">
      <c r="A559" t="s">
        <v>52</v>
      </c>
      <c r="B559" t="s">
        <v>78</v>
      </c>
      <c r="C559" t="s">
        <v>83</v>
      </c>
      <c r="D559" t="s">
        <v>105</v>
      </c>
      <c r="E559">
        <v>2005</v>
      </c>
      <c r="F559">
        <v>2010</v>
      </c>
      <c r="G559" t="s">
        <v>109</v>
      </c>
      <c r="H559">
        <v>12594.28</v>
      </c>
      <c r="I559">
        <v>23701.41</v>
      </c>
      <c r="J559">
        <v>1959.68</v>
      </c>
      <c r="K559">
        <v>15034.71</v>
      </c>
      <c r="L559">
        <v>1116.08</v>
      </c>
      <c r="M559">
        <v>1284.04</v>
      </c>
      <c r="N559">
        <f>IF(COUNTIFS($A:$A,$A559,$F:$F,$F559-1)=0,"",SUMIFS($I:$I,$A:$A,$A559,$F:$F,$F559-1))</f>
        <v>21436.6</v>
      </c>
      <c r="O559">
        <f>H559 - SUMIFS($H:$H,$A:$A,$A559,$F:$F,$F559-1)</f>
        <v>301.01000000000022</v>
      </c>
      <c r="P559">
        <f>J559 - SUMIFS($J:$J,$A:$A,$A559,$F:$F,$F559-1)</f>
        <v>271.5</v>
      </c>
      <c r="Q559">
        <f t="shared" si="73"/>
        <v>-167.96000000000004</v>
      </c>
      <c r="R559">
        <f t="shared" si="74"/>
        <v>-7.8351977459112012E-3</v>
      </c>
      <c r="S559">
        <f t="shared" si="75"/>
        <v>4.664918877060728E-5</v>
      </c>
      <c r="T559">
        <f t="shared" si="76"/>
        <v>1.376617560620631E-3</v>
      </c>
      <c r="U559">
        <f t="shared" si="77"/>
        <v>0.701357024901337</v>
      </c>
      <c r="V559" t="str">
        <f t="shared" si="78"/>
        <v>Paper &amp; Forest-2010</v>
      </c>
      <c r="W559">
        <f>Regression!B575</f>
        <v>-1.2551580711011794E-2</v>
      </c>
      <c r="X559">
        <f>Regression!B576</f>
        <v>-1.3141281777584647E-2</v>
      </c>
      <c r="Y559">
        <f>Regression!B577</f>
        <v>-1.20937196192148E-2</v>
      </c>
      <c r="Z559">
        <f t="shared" si="79"/>
        <v>-8.5006912524454668E-3</v>
      </c>
      <c r="AA559">
        <f t="shared" si="80"/>
        <v>-167.9514993087476</v>
      </c>
      <c r="AB559">
        <f t="shared" si="81"/>
        <v>1</v>
      </c>
    </row>
    <row r="560" spans="1:28" x14ac:dyDescent="0.25">
      <c r="A560" t="s">
        <v>52</v>
      </c>
      <c r="B560" t="s">
        <v>78</v>
      </c>
      <c r="C560" t="s">
        <v>83</v>
      </c>
      <c r="D560" t="s">
        <v>105</v>
      </c>
      <c r="E560">
        <v>2005</v>
      </c>
      <c r="F560">
        <v>2011</v>
      </c>
      <c r="G560" t="s">
        <v>109</v>
      </c>
      <c r="H560">
        <v>13381.53</v>
      </c>
      <c r="I560">
        <v>26289.29</v>
      </c>
      <c r="J560">
        <v>1765.95</v>
      </c>
      <c r="K560">
        <v>15902.11</v>
      </c>
      <c r="L560">
        <v>1319.26</v>
      </c>
      <c r="M560">
        <v>698.58</v>
      </c>
      <c r="N560">
        <f>IF(COUNTIFS($A:$A,$A560,$F:$F,$F560-1)=0,"",SUMIFS($I:$I,$A:$A,$A560,$F:$F,$F560-1))</f>
        <v>23701.41</v>
      </c>
      <c r="O560">
        <f>H560 - SUMIFS($H:$H,$A:$A,$A560,$F:$F,$F560-1)</f>
        <v>787.25</v>
      </c>
      <c r="P560">
        <f>J560 - SUMIFS($J:$J,$A:$A,$A560,$F:$F,$F560-1)</f>
        <v>-193.73000000000002</v>
      </c>
      <c r="Q560">
        <f t="shared" si="73"/>
        <v>620.67999999999995</v>
      </c>
      <c r="R560">
        <f t="shared" si="74"/>
        <v>2.6187471547051418E-2</v>
      </c>
      <c r="S560">
        <f t="shared" si="75"/>
        <v>4.2191582694869206E-5</v>
      </c>
      <c r="T560">
        <f t="shared" si="76"/>
        <v>4.1389098792012795E-2</v>
      </c>
      <c r="U560">
        <f t="shared" si="77"/>
        <v>0.67093518908790661</v>
      </c>
      <c r="V560" t="str">
        <f t="shared" si="78"/>
        <v>Paper &amp; Forest-2011</v>
      </c>
      <c r="W560">
        <f>Regression!B576</f>
        <v>-1.3141281777584647E-2</v>
      </c>
      <c r="X560">
        <f>Regression!B577</f>
        <v>-1.20937196192148E-2</v>
      </c>
      <c r="Y560">
        <f>Regression!B578</f>
        <v>-1.0442812644260084E-2</v>
      </c>
      <c r="Z560">
        <f t="shared" si="79"/>
        <v>-7.5075530836456418E-3</v>
      </c>
      <c r="AA560">
        <f t="shared" si="80"/>
        <v>620.68750755308361</v>
      </c>
      <c r="AB560">
        <f t="shared" si="81"/>
        <v>1</v>
      </c>
    </row>
    <row r="561" spans="1:28" x14ac:dyDescent="0.25">
      <c r="A561" t="s">
        <v>52</v>
      </c>
      <c r="B561" t="s">
        <v>78</v>
      </c>
      <c r="C561" t="s">
        <v>83</v>
      </c>
      <c r="D561" t="s">
        <v>105</v>
      </c>
      <c r="E561">
        <v>2005</v>
      </c>
      <c r="F561">
        <v>2012</v>
      </c>
      <c r="G561" t="s">
        <v>109</v>
      </c>
      <c r="H561">
        <v>13752.79</v>
      </c>
      <c r="I561">
        <v>27743.98</v>
      </c>
      <c r="J561">
        <v>1972.36</v>
      </c>
      <c r="K561">
        <v>16349.14</v>
      </c>
      <c r="L561">
        <v>1346.1</v>
      </c>
      <c r="M561">
        <v>923.39</v>
      </c>
      <c r="N561">
        <f>IF(COUNTIFS($A:$A,$A561,$F:$F,$F561-1)=0,"",SUMIFS($I:$I,$A:$A,$A561,$F:$F,$F561-1))</f>
        <v>26289.29</v>
      </c>
      <c r="O561">
        <f>H561 - SUMIFS($H:$H,$A:$A,$A561,$F:$F,$F561-1)</f>
        <v>371.26000000000022</v>
      </c>
      <c r="P561">
        <f>J561 - SUMIFS($J:$J,$A:$A,$A561,$F:$F,$F561-1)</f>
        <v>206.40999999999985</v>
      </c>
      <c r="Q561">
        <f t="shared" si="73"/>
        <v>422.70999999999992</v>
      </c>
      <c r="R561">
        <f t="shared" si="74"/>
        <v>1.6079171404020418E-2</v>
      </c>
      <c r="S561">
        <f t="shared" si="75"/>
        <v>3.8038303811171774E-5</v>
      </c>
      <c r="T561">
        <f t="shared" si="76"/>
        <v>6.2706143832716808E-3</v>
      </c>
      <c r="U561">
        <f t="shared" si="77"/>
        <v>0.62189355437138083</v>
      </c>
      <c r="V561" t="str">
        <f t="shared" si="78"/>
        <v>Paper &amp; Forest-2012</v>
      </c>
      <c r="W561">
        <f>Regression!B577</f>
        <v>-1.20937196192148E-2</v>
      </c>
      <c r="X561">
        <f>Regression!B578</f>
        <v>-1.0442812644260084E-2</v>
      </c>
      <c r="Y561">
        <f>Regression!B579</f>
        <v>0</v>
      </c>
      <c r="Z561">
        <f t="shared" si="79"/>
        <v>-6.5942875749991473E-5</v>
      </c>
      <c r="AA561">
        <f t="shared" si="80"/>
        <v>422.71006594287564</v>
      </c>
      <c r="AB561">
        <f t="shared" si="81"/>
        <v>1</v>
      </c>
    </row>
    <row r="562" spans="1:28" x14ac:dyDescent="0.25">
      <c r="A562" t="s">
        <v>53</v>
      </c>
      <c r="B562" t="s">
        <v>74</v>
      </c>
      <c r="C562" t="s">
        <v>82</v>
      </c>
      <c r="D562" t="s">
        <v>96</v>
      </c>
      <c r="E562">
        <v>2016</v>
      </c>
      <c r="F562">
        <v>2009</v>
      </c>
      <c r="G562" t="s">
        <v>108</v>
      </c>
      <c r="H562">
        <v>14780.78</v>
      </c>
      <c r="I562">
        <v>17794.89</v>
      </c>
      <c r="J562">
        <v>4171.63</v>
      </c>
      <c r="K562">
        <v>1657.17</v>
      </c>
      <c r="L562">
        <v>2578.2800000000002</v>
      </c>
      <c r="M562">
        <v>2952.41</v>
      </c>
      <c r="N562" t="str">
        <f>IF(COUNTIFS($A:$A,$A562,$F:$F,$F562-1)=0,"",SUMIFS($I:$I,$A:$A,$A562,$F:$F,$F562-1))</f>
        <v/>
      </c>
      <c r="O562">
        <f>H562 - SUMIFS($H:$H,$A:$A,$A562,$F:$F,$F562-1)</f>
        <v>14780.78</v>
      </c>
      <c r="P562">
        <f>J562 - SUMIFS($J:$J,$A:$A,$A562,$F:$F,$F562-1)</f>
        <v>4171.63</v>
      </c>
      <c r="Q562">
        <f t="shared" si="73"/>
        <v>-374.12999999999965</v>
      </c>
      <c r="R562">
        <f t="shared" si="74"/>
        <v>0</v>
      </c>
      <c r="S562">
        <f t="shared" si="75"/>
        <v>0</v>
      </c>
      <c r="T562">
        <f t="shared" si="76"/>
        <v>0</v>
      </c>
      <c r="U562">
        <f t="shared" si="77"/>
        <v>0</v>
      </c>
      <c r="V562" t="str">
        <f t="shared" si="78"/>
        <v>IT Services-2009</v>
      </c>
      <c r="W562">
        <f>Regression!B578</f>
        <v>-1.0442812644260084E-2</v>
      </c>
      <c r="X562">
        <f>Regression!B579</f>
        <v>0</v>
      </c>
      <c r="Y562">
        <f>Regression!B580</f>
        <v>-1.0425911226176626E-2</v>
      </c>
      <c r="Z562">
        <f t="shared" si="79"/>
        <v>0</v>
      </c>
      <c r="AA562">
        <f t="shared" si="80"/>
        <v>-374.12999999999965</v>
      </c>
      <c r="AB562">
        <f t="shared" si="81"/>
        <v>0</v>
      </c>
    </row>
    <row r="563" spans="1:28" x14ac:dyDescent="0.25">
      <c r="A563" t="s">
        <v>53</v>
      </c>
      <c r="B563" t="s">
        <v>74</v>
      </c>
      <c r="C563" t="s">
        <v>82</v>
      </c>
      <c r="D563" t="s">
        <v>96</v>
      </c>
      <c r="E563">
        <v>2016</v>
      </c>
      <c r="F563">
        <v>2010</v>
      </c>
      <c r="G563" t="s">
        <v>108</v>
      </c>
      <c r="H563">
        <v>15310.84</v>
      </c>
      <c r="I563">
        <v>18526.45</v>
      </c>
      <c r="J563">
        <v>4465.97</v>
      </c>
      <c r="K563">
        <v>1935.44</v>
      </c>
      <c r="L563">
        <v>2683.96</v>
      </c>
      <c r="M563">
        <v>2147.9699999999998</v>
      </c>
      <c r="N563">
        <f>IF(COUNTIFS($A:$A,$A563,$F:$F,$F563-1)=0,"",SUMIFS($I:$I,$A:$A,$A563,$F:$F,$F563-1))</f>
        <v>17794.89</v>
      </c>
      <c r="O563">
        <f>H563 - SUMIFS($H:$H,$A:$A,$A563,$F:$F,$F563-1)</f>
        <v>530.05999999999949</v>
      </c>
      <c r="P563">
        <f>J563 - SUMIFS($J:$J,$A:$A,$A563,$F:$F,$F563-1)</f>
        <v>294.34000000000015</v>
      </c>
      <c r="Q563">
        <f t="shared" si="73"/>
        <v>535.99000000000024</v>
      </c>
      <c r="R563">
        <f t="shared" si="74"/>
        <v>3.0120444689458618E-2</v>
      </c>
      <c r="S563">
        <f t="shared" si="75"/>
        <v>5.6195907926376618E-5</v>
      </c>
      <c r="T563">
        <f t="shared" si="76"/>
        <v>1.3246499416405461E-2</v>
      </c>
      <c r="U563">
        <f t="shared" si="77"/>
        <v>0.10876380803702637</v>
      </c>
      <c r="V563" t="str">
        <f t="shared" si="78"/>
        <v>IT Services-2010</v>
      </c>
      <c r="W563">
        <f>Regression!B579</f>
        <v>0</v>
      </c>
      <c r="X563">
        <f>Regression!B580</f>
        <v>-1.0425911226176626E-2</v>
      </c>
      <c r="Y563">
        <f>Regression!B581</f>
        <v>-1.2376305365775268E-2</v>
      </c>
      <c r="Z563">
        <f t="shared" si="79"/>
        <v>-1.4842009279838447E-3</v>
      </c>
      <c r="AA563">
        <f t="shared" si="80"/>
        <v>535.9914842009282</v>
      </c>
      <c r="AB563">
        <f t="shared" si="81"/>
        <v>0</v>
      </c>
    </row>
    <row r="564" spans="1:28" x14ac:dyDescent="0.25">
      <c r="A564" t="s">
        <v>53</v>
      </c>
      <c r="B564" t="s">
        <v>74</v>
      </c>
      <c r="C564" t="s">
        <v>82</v>
      </c>
      <c r="D564" t="s">
        <v>96</v>
      </c>
      <c r="E564">
        <v>2016</v>
      </c>
      <c r="F564">
        <v>2011</v>
      </c>
      <c r="G564" t="s">
        <v>108</v>
      </c>
      <c r="H564">
        <v>16149.07</v>
      </c>
      <c r="I564">
        <v>20125.21</v>
      </c>
      <c r="J564">
        <v>4815.37</v>
      </c>
      <c r="K564">
        <v>2143.13</v>
      </c>
      <c r="L564">
        <v>2836.39</v>
      </c>
      <c r="M564">
        <v>2467.81</v>
      </c>
      <c r="N564">
        <f>IF(COUNTIFS($A:$A,$A564,$F:$F,$F564-1)=0,"",SUMIFS($I:$I,$A:$A,$A564,$F:$F,$F564-1))</f>
        <v>18526.45</v>
      </c>
      <c r="O564">
        <f>H564 - SUMIFS($H:$H,$A:$A,$A564,$F:$F,$F564-1)</f>
        <v>838.22999999999956</v>
      </c>
      <c r="P564">
        <f>J564 - SUMIFS($J:$J,$A:$A,$A564,$F:$F,$F564-1)</f>
        <v>349.39999999999964</v>
      </c>
      <c r="Q564">
        <f t="shared" si="73"/>
        <v>368.57999999999993</v>
      </c>
      <c r="R564">
        <f t="shared" si="74"/>
        <v>1.9894799057563639E-2</v>
      </c>
      <c r="S564">
        <f t="shared" si="75"/>
        <v>5.3976881701567218E-5</v>
      </c>
      <c r="T564">
        <f t="shared" si="76"/>
        <v>2.6385519082177098E-2</v>
      </c>
      <c r="U564">
        <f t="shared" si="77"/>
        <v>0.11567947448107975</v>
      </c>
      <c r="V564" t="str">
        <f t="shared" si="78"/>
        <v>IT Services-2011</v>
      </c>
      <c r="W564">
        <f>Regression!B580</f>
        <v>-1.0425911226176626E-2</v>
      </c>
      <c r="X564">
        <f>Regression!B581</f>
        <v>-1.2376305365775268E-2</v>
      </c>
      <c r="Y564">
        <f>Regression!B582</f>
        <v>-1.2345928925254806E-2</v>
      </c>
      <c r="Z564">
        <f t="shared" si="79"/>
        <v>-1.7552885696266382E-3</v>
      </c>
      <c r="AA564">
        <f t="shared" si="80"/>
        <v>368.58175528856958</v>
      </c>
      <c r="AB564">
        <f t="shared" si="81"/>
        <v>0</v>
      </c>
    </row>
    <row r="565" spans="1:28" x14ac:dyDescent="0.25">
      <c r="A565" t="s">
        <v>53</v>
      </c>
      <c r="B565" t="s">
        <v>74</v>
      </c>
      <c r="C565" t="s">
        <v>82</v>
      </c>
      <c r="D565" t="s">
        <v>96</v>
      </c>
      <c r="E565">
        <v>2016</v>
      </c>
      <c r="F565">
        <v>2012</v>
      </c>
      <c r="G565" t="s">
        <v>108</v>
      </c>
      <c r="H565">
        <v>16282.36</v>
      </c>
      <c r="I565">
        <v>20723.04</v>
      </c>
      <c r="J565">
        <v>4334.2299999999996</v>
      </c>
      <c r="K565">
        <v>2247.1799999999998</v>
      </c>
      <c r="L565">
        <v>2848.67</v>
      </c>
      <c r="M565">
        <v>2406.33</v>
      </c>
      <c r="N565">
        <f>IF(COUNTIFS($A:$A,$A565,$F:$F,$F565-1)=0,"",SUMIFS($I:$I,$A:$A,$A565,$F:$F,$F565-1))</f>
        <v>20125.21</v>
      </c>
      <c r="O565">
        <f>H565 - SUMIFS($H:$H,$A:$A,$A565,$F:$F,$F565-1)</f>
        <v>133.29000000000087</v>
      </c>
      <c r="P565">
        <f>J565 - SUMIFS($J:$J,$A:$A,$A565,$F:$F,$F565-1)</f>
        <v>-481.14000000000033</v>
      </c>
      <c r="Q565">
        <f t="shared" si="73"/>
        <v>442.34000000000015</v>
      </c>
      <c r="R565">
        <f t="shared" si="74"/>
        <v>2.1979397978952774E-2</v>
      </c>
      <c r="S565">
        <f t="shared" si="75"/>
        <v>4.9688922500684466E-5</v>
      </c>
      <c r="T565">
        <f t="shared" si="76"/>
        <v>3.0530364652095618E-2</v>
      </c>
      <c r="U565">
        <f t="shared" si="77"/>
        <v>0.11165995286508812</v>
      </c>
      <c r="V565" t="str">
        <f t="shared" si="78"/>
        <v>IT Services-2012</v>
      </c>
      <c r="W565">
        <f>Regression!B581</f>
        <v>-1.2376305365775268E-2</v>
      </c>
      <c r="X565">
        <f>Regression!B582</f>
        <v>-1.2345928925254806E-2</v>
      </c>
      <c r="Y565">
        <f>Regression!B583</f>
        <v>-1.3720548556163998E-2</v>
      </c>
      <c r="Z565">
        <f t="shared" si="79"/>
        <v>-1.9095764823994737E-3</v>
      </c>
      <c r="AA565">
        <f t="shared" si="80"/>
        <v>442.34190957648252</v>
      </c>
      <c r="AB565">
        <f t="shared" si="81"/>
        <v>0</v>
      </c>
    </row>
    <row r="566" spans="1:28" x14ac:dyDescent="0.25">
      <c r="A566" t="s">
        <v>53</v>
      </c>
      <c r="B566" t="s">
        <v>74</v>
      </c>
      <c r="C566" t="s">
        <v>82</v>
      </c>
      <c r="D566" t="s">
        <v>96</v>
      </c>
      <c r="E566">
        <v>2016</v>
      </c>
      <c r="F566">
        <v>2013</v>
      </c>
      <c r="G566" t="s">
        <v>108</v>
      </c>
      <c r="H566">
        <v>16596.82</v>
      </c>
      <c r="I566">
        <v>21328.48</v>
      </c>
      <c r="J566">
        <v>4143.2700000000004</v>
      </c>
      <c r="K566">
        <v>2494.02</v>
      </c>
      <c r="L566">
        <v>2610.7399999999998</v>
      </c>
      <c r="M566">
        <v>2995.29</v>
      </c>
      <c r="N566">
        <f>IF(COUNTIFS($A:$A,$A566,$F:$F,$F566-1)=0,"",SUMIFS($I:$I,$A:$A,$A566,$F:$F,$F566-1))</f>
        <v>20723.04</v>
      </c>
      <c r="O566">
        <f>H566 - SUMIFS($H:$H,$A:$A,$A566,$F:$F,$F566-1)</f>
        <v>314.45999999999913</v>
      </c>
      <c r="P566">
        <f>J566 - SUMIFS($J:$J,$A:$A,$A566,$F:$F,$F566-1)</f>
        <v>-190.95999999999913</v>
      </c>
      <c r="Q566">
        <f t="shared" si="73"/>
        <v>-384.55000000000018</v>
      </c>
      <c r="R566">
        <f t="shared" si="74"/>
        <v>-1.8556640338483164E-2</v>
      </c>
      <c r="S566">
        <f t="shared" si="75"/>
        <v>4.8255468309668847E-5</v>
      </c>
      <c r="T566">
        <f t="shared" si="76"/>
        <v>2.4389278793072747E-2</v>
      </c>
      <c r="U566">
        <f t="shared" si="77"/>
        <v>0.1203501030736803</v>
      </c>
      <c r="V566" t="str">
        <f t="shared" si="78"/>
        <v>IT Services-2013</v>
      </c>
      <c r="W566">
        <f>Regression!B582</f>
        <v>-1.2345928925254806E-2</v>
      </c>
      <c r="X566">
        <f>Regression!B583</f>
        <v>-1.3720548556163998E-2</v>
      </c>
      <c r="Y566">
        <f>Regression!B584</f>
        <v>-1.3877745263918323E-2</v>
      </c>
      <c r="Z566">
        <f t="shared" si="79"/>
        <v>-2.0054181154550302E-3</v>
      </c>
      <c r="AA566">
        <f t="shared" si="80"/>
        <v>-384.54799458188472</v>
      </c>
      <c r="AB566">
        <f t="shared" si="81"/>
        <v>0</v>
      </c>
    </row>
    <row r="567" spans="1:28" x14ac:dyDescent="0.25">
      <c r="A567" t="s">
        <v>53</v>
      </c>
      <c r="B567" t="s">
        <v>74</v>
      </c>
      <c r="C567" t="s">
        <v>82</v>
      </c>
      <c r="D567" t="s">
        <v>96</v>
      </c>
      <c r="E567">
        <v>2016</v>
      </c>
      <c r="F567">
        <v>2014</v>
      </c>
      <c r="G567" t="s">
        <v>108</v>
      </c>
      <c r="H567">
        <v>17015.36</v>
      </c>
      <c r="I567">
        <v>19120.41</v>
      </c>
      <c r="J567">
        <v>4717.42</v>
      </c>
      <c r="K567">
        <v>1734.87</v>
      </c>
      <c r="L567">
        <v>2290.2199999999998</v>
      </c>
      <c r="M567">
        <v>2222.2800000000002</v>
      </c>
      <c r="N567">
        <f>IF(COUNTIFS($A:$A,$A567,$F:$F,$F567-1)=0,"",SUMIFS($I:$I,$A:$A,$A567,$F:$F,$F567-1))</f>
        <v>21328.48</v>
      </c>
      <c r="O567">
        <f>H567 - SUMIFS($H:$H,$A:$A,$A567,$F:$F,$F567-1)</f>
        <v>418.54000000000087</v>
      </c>
      <c r="P567">
        <f>J567 - SUMIFS($J:$J,$A:$A,$A567,$F:$F,$F567-1)</f>
        <v>574.14999999999964</v>
      </c>
      <c r="Q567">
        <f t="shared" si="73"/>
        <v>67.9399999999996</v>
      </c>
      <c r="R567">
        <f t="shared" si="74"/>
        <v>3.1854121812712206E-3</v>
      </c>
      <c r="S567">
        <f t="shared" si="75"/>
        <v>4.6885666489126275E-5</v>
      </c>
      <c r="T567">
        <f t="shared" si="76"/>
        <v>-7.2958785623728822E-3</v>
      </c>
      <c r="U567">
        <f t="shared" si="77"/>
        <v>8.13405362219905E-2</v>
      </c>
      <c r="V567" t="str">
        <f t="shared" si="78"/>
        <v>IT Services-2014</v>
      </c>
      <c r="W567">
        <f>Regression!B583</f>
        <v>-1.3720548556163998E-2</v>
      </c>
      <c r="X567">
        <f>Regression!B584</f>
        <v>-1.3877745263918323E-2</v>
      </c>
      <c r="Y567">
        <f>Regression!B585</f>
        <v>-1.2058378439184815E-2</v>
      </c>
      <c r="Z567">
        <f t="shared" si="79"/>
        <v>-8.8022792110954045E-4</v>
      </c>
      <c r="AA567">
        <f t="shared" si="80"/>
        <v>67.940880227920715</v>
      </c>
      <c r="AB567">
        <f t="shared" si="81"/>
        <v>0</v>
      </c>
    </row>
    <row r="568" spans="1:28" x14ac:dyDescent="0.25">
      <c r="A568" t="s">
        <v>53</v>
      </c>
      <c r="B568" t="s">
        <v>74</v>
      </c>
      <c r="C568" t="s">
        <v>82</v>
      </c>
      <c r="D568" t="s">
        <v>96</v>
      </c>
      <c r="E568">
        <v>2016</v>
      </c>
      <c r="F568">
        <v>2015</v>
      </c>
      <c r="G568" t="s">
        <v>108</v>
      </c>
      <c r="H568">
        <v>18197.21</v>
      </c>
      <c r="I568">
        <v>22928.51</v>
      </c>
      <c r="J568">
        <v>5960.1</v>
      </c>
      <c r="K568">
        <v>2167.96</v>
      </c>
      <c r="L568">
        <v>3342.39</v>
      </c>
      <c r="M568">
        <v>2646.85</v>
      </c>
      <c r="N568">
        <f>IF(COUNTIFS($A:$A,$A568,$F:$F,$F568-1)=0,"",SUMIFS($I:$I,$A:$A,$A568,$F:$F,$F568-1))</f>
        <v>19120.41</v>
      </c>
      <c r="O568">
        <f>H568 - SUMIFS($H:$H,$A:$A,$A568,$F:$F,$F568-1)</f>
        <v>1181.8499999999985</v>
      </c>
      <c r="P568">
        <f>J568 - SUMIFS($J:$J,$A:$A,$A568,$F:$F,$F568-1)</f>
        <v>1242.6800000000003</v>
      </c>
      <c r="Q568">
        <f t="shared" si="73"/>
        <v>695.54</v>
      </c>
      <c r="R568">
        <f t="shared" si="74"/>
        <v>3.6376835015567134E-2</v>
      </c>
      <c r="S568">
        <f t="shared" si="75"/>
        <v>5.2300133731441954E-5</v>
      </c>
      <c r="T568">
        <f t="shared" si="76"/>
        <v>-3.1814171348837051E-3</v>
      </c>
      <c r="U568">
        <f t="shared" si="77"/>
        <v>0.11338459792441689</v>
      </c>
      <c r="V568" t="str">
        <f t="shared" si="78"/>
        <v>IT Services-2015</v>
      </c>
      <c r="W568">
        <f>Regression!B584</f>
        <v>-1.3877745263918323E-2</v>
      </c>
      <c r="X568">
        <f>Regression!B585</f>
        <v>-1.2058378439184815E-2</v>
      </c>
      <c r="Y568">
        <f>Regression!B586</f>
        <v>0</v>
      </c>
      <c r="Z568">
        <f t="shared" si="79"/>
        <v>3.7636923852140985E-5</v>
      </c>
      <c r="AA568">
        <f t="shared" si="80"/>
        <v>695.53996236307614</v>
      </c>
      <c r="AB568">
        <f t="shared" si="81"/>
        <v>0</v>
      </c>
    </row>
    <row r="569" spans="1:28" x14ac:dyDescent="0.25">
      <c r="A569" t="s">
        <v>53</v>
      </c>
      <c r="B569" t="s">
        <v>74</v>
      </c>
      <c r="C569" t="s">
        <v>82</v>
      </c>
      <c r="D569" t="s">
        <v>96</v>
      </c>
      <c r="E569">
        <v>2016</v>
      </c>
      <c r="F569">
        <v>2017</v>
      </c>
      <c r="G569" t="s">
        <v>109</v>
      </c>
      <c r="H569">
        <v>18943.39</v>
      </c>
      <c r="I569">
        <v>22683.91</v>
      </c>
      <c r="J569">
        <v>5339.47</v>
      </c>
      <c r="K569">
        <v>1776.02</v>
      </c>
      <c r="L569">
        <v>3540.86</v>
      </c>
      <c r="M569">
        <v>4826.53</v>
      </c>
      <c r="N569" t="str">
        <f>IF(COUNTIFS($A:$A,$A569,$F:$F,$F569-1)=0,"",SUMIFS($I:$I,$A:$A,$A569,$F:$F,$F569-1))</f>
        <v/>
      </c>
      <c r="O569">
        <f>H569 - SUMIFS($H:$H,$A:$A,$A569,$F:$F,$F569-1)</f>
        <v>18943.39</v>
      </c>
      <c r="P569">
        <f>J569 - SUMIFS($J:$J,$A:$A,$A569,$F:$F,$F569-1)</f>
        <v>5339.47</v>
      </c>
      <c r="Q569">
        <f t="shared" si="73"/>
        <v>-1285.6699999999996</v>
      </c>
      <c r="R569">
        <f t="shared" si="74"/>
        <v>0</v>
      </c>
      <c r="S569">
        <f t="shared" si="75"/>
        <v>0</v>
      </c>
      <c r="T569">
        <f t="shared" si="76"/>
        <v>0</v>
      </c>
      <c r="U569">
        <f t="shared" si="77"/>
        <v>0</v>
      </c>
      <c r="V569" t="str">
        <f t="shared" si="78"/>
        <v>IT Services-2017</v>
      </c>
      <c r="W569">
        <f>Regression!B585</f>
        <v>-1.2058378439184815E-2</v>
      </c>
      <c r="X569">
        <f>Regression!B586</f>
        <v>0</v>
      </c>
      <c r="Y569">
        <f>Regression!B587</f>
        <v>-5.7090106390971541E-3</v>
      </c>
      <c r="Z569">
        <f t="shared" si="79"/>
        <v>0</v>
      </c>
      <c r="AA569">
        <f t="shared" si="80"/>
        <v>-1285.6699999999996</v>
      </c>
      <c r="AB569">
        <f t="shared" si="81"/>
        <v>1</v>
      </c>
    </row>
    <row r="570" spans="1:28" x14ac:dyDescent="0.25">
      <c r="A570" t="s">
        <v>53</v>
      </c>
      <c r="B570" t="s">
        <v>74</v>
      </c>
      <c r="C570" t="s">
        <v>82</v>
      </c>
      <c r="D570" t="s">
        <v>96</v>
      </c>
      <c r="E570">
        <v>2016</v>
      </c>
      <c r="F570">
        <v>2018</v>
      </c>
      <c r="G570" t="s">
        <v>109</v>
      </c>
      <c r="H570">
        <v>19779.18</v>
      </c>
      <c r="I570">
        <v>25046.31</v>
      </c>
      <c r="J570">
        <v>4232.6400000000003</v>
      </c>
      <c r="K570">
        <v>2401.4499999999998</v>
      </c>
      <c r="L570">
        <v>3151.28</v>
      </c>
      <c r="M570">
        <v>2150.88</v>
      </c>
      <c r="N570">
        <f>IF(COUNTIFS($A:$A,$A570,$F:$F,$F570-1)=0,"",SUMIFS($I:$I,$A:$A,$A570,$F:$F,$F570-1))</f>
        <v>22683.91</v>
      </c>
      <c r="O570">
        <f>H570 - SUMIFS($H:$H,$A:$A,$A570,$F:$F,$F570-1)</f>
        <v>835.79000000000087</v>
      </c>
      <c r="P570">
        <f>J570 - SUMIFS($J:$J,$A:$A,$A570,$F:$F,$F570-1)</f>
        <v>-1106.83</v>
      </c>
      <c r="Q570">
        <f t="shared" si="73"/>
        <v>1000.4000000000001</v>
      </c>
      <c r="R570">
        <f t="shared" si="74"/>
        <v>4.4101744364177083E-2</v>
      </c>
      <c r="S570">
        <f t="shared" si="75"/>
        <v>4.4084110719889122E-5</v>
      </c>
      <c r="T570">
        <f t="shared" si="76"/>
        <v>8.5638675166671036E-2</v>
      </c>
      <c r="U570">
        <f t="shared" si="77"/>
        <v>0.10586578768827772</v>
      </c>
      <c r="V570" t="str">
        <f t="shared" si="78"/>
        <v>IT Services-2018</v>
      </c>
      <c r="W570">
        <f>Regression!B586</f>
        <v>0</v>
      </c>
      <c r="X570">
        <f>Regression!B587</f>
        <v>-5.7090106390971541E-3</v>
      </c>
      <c r="Y570">
        <f>Regression!B588</f>
        <v>-5.964532204643852E-3</v>
      </c>
      <c r="Z570">
        <f t="shared" si="79"/>
        <v>-1.1203520076814313E-3</v>
      </c>
      <c r="AA570">
        <f t="shared" si="80"/>
        <v>1000.4011203520078</v>
      </c>
      <c r="AB570">
        <f t="shared" si="81"/>
        <v>1</v>
      </c>
    </row>
    <row r="571" spans="1:28" x14ac:dyDescent="0.25">
      <c r="A571" t="s">
        <v>53</v>
      </c>
      <c r="B571" t="s">
        <v>74</v>
      </c>
      <c r="C571" t="s">
        <v>82</v>
      </c>
      <c r="D571" t="s">
        <v>96</v>
      </c>
      <c r="E571">
        <v>2016</v>
      </c>
      <c r="F571">
        <v>2019</v>
      </c>
      <c r="G571" t="s">
        <v>109</v>
      </c>
      <c r="H571">
        <v>21043.31</v>
      </c>
      <c r="I571">
        <v>25654.48</v>
      </c>
      <c r="J571">
        <v>6023.57</v>
      </c>
      <c r="K571">
        <v>2824.56</v>
      </c>
      <c r="L571">
        <v>2729.89</v>
      </c>
      <c r="M571">
        <v>3757.13</v>
      </c>
      <c r="N571">
        <f>IF(COUNTIFS($A:$A,$A571,$F:$F,$F571-1)=0,"",SUMIFS($I:$I,$A:$A,$A571,$F:$F,$F571-1))</f>
        <v>25046.31</v>
      </c>
      <c r="O571">
        <f>H571 - SUMIFS($H:$H,$A:$A,$A571,$F:$F,$F571-1)</f>
        <v>1264.130000000001</v>
      </c>
      <c r="P571">
        <f>J571 - SUMIFS($J:$J,$A:$A,$A571,$F:$F,$F571-1)</f>
        <v>1790.9299999999994</v>
      </c>
      <c r="Q571">
        <f t="shared" si="73"/>
        <v>-1027.2400000000002</v>
      </c>
      <c r="R571">
        <f t="shared" si="74"/>
        <v>-4.1013626358533457E-2</v>
      </c>
      <c r="S571">
        <f t="shared" si="75"/>
        <v>3.9926041001648545E-5</v>
      </c>
      <c r="T571">
        <f t="shared" si="76"/>
        <v>-2.1033038399668389E-2</v>
      </c>
      <c r="U571">
        <f t="shared" si="77"/>
        <v>0.1127734983716164</v>
      </c>
      <c r="V571" t="str">
        <f t="shared" si="78"/>
        <v>IT Services-2019</v>
      </c>
      <c r="W571">
        <f>Regression!B587</f>
        <v>-5.7090106390971541E-3</v>
      </c>
      <c r="X571">
        <f>Regression!B588</f>
        <v>-5.964532204643852E-3</v>
      </c>
      <c r="Y571">
        <f>Regression!B589</f>
        <v>-5.7111488583026218E-3</v>
      </c>
      <c r="Z571">
        <f t="shared" si="79"/>
        <v>-5.1884193976837209E-4</v>
      </c>
      <c r="AA571">
        <f t="shared" si="80"/>
        <v>-1027.2394811580605</v>
      </c>
      <c r="AB571">
        <f t="shared" si="81"/>
        <v>1</v>
      </c>
    </row>
    <row r="572" spans="1:28" x14ac:dyDescent="0.25">
      <c r="A572" t="s">
        <v>53</v>
      </c>
      <c r="B572" t="s">
        <v>74</v>
      </c>
      <c r="C572" t="s">
        <v>82</v>
      </c>
      <c r="D572" t="s">
        <v>96</v>
      </c>
      <c r="E572">
        <v>2016</v>
      </c>
      <c r="F572">
        <v>2020</v>
      </c>
      <c r="G572" t="s">
        <v>109</v>
      </c>
      <c r="H572">
        <v>21582.36</v>
      </c>
      <c r="I572">
        <v>25116.83</v>
      </c>
      <c r="J572">
        <v>5805.6</v>
      </c>
      <c r="K572">
        <v>2366.8000000000002</v>
      </c>
      <c r="L572">
        <v>3795.78</v>
      </c>
      <c r="M572">
        <v>4361.08</v>
      </c>
      <c r="N572">
        <f>IF(COUNTIFS($A:$A,$A572,$F:$F,$F572-1)=0,"",SUMIFS($I:$I,$A:$A,$A572,$F:$F,$F572-1))</f>
        <v>25654.48</v>
      </c>
      <c r="O572">
        <f>H572 - SUMIFS($H:$H,$A:$A,$A572,$F:$F,$F572-1)</f>
        <v>539.04999999999927</v>
      </c>
      <c r="P572">
        <f>J572 - SUMIFS($J:$J,$A:$A,$A572,$F:$F,$F572-1)</f>
        <v>-217.96999999999935</v>
      </c>
      <c r="Q572">
        <f t="shared" si="73"/>
        <v>-565.29999999999973</v>
      </c>
      <c r="R572">
        <f t="shared" si="74"/>
        <v>-2.2035137722534223E-2</v>
      </c>
      <c r="S572">
        <f t="shared" si="75"/>
        <v>3.8979546652280619E-5</v>
      </c>
      <c r="T572">
        <f t="shared" si="76"/>
        <v>2.9508296406709419E-2</v>
      </c>
      <c r="U572">
        <f t="shared" si="77"/>
        <v>9.2256791016617767E-2</v>
      </c>
      <c r="V572" t="str">
        <f t="shared" si="78"/>
        <v>IT Services-2020</v>
      </c>
      <c r="W572">
        <f>Regression!B588</f>
        <v>-5.964532204643852E-3</v>
      </c>
      <c r="X572">
        <f>Regression!B589</f>
        <v>-5.7111488583026218E-3</v>
      </c>
      <c r="Y572">
        <f>Regression!B590</f>
        <v>-5.6055570905588457E-3</v>
      </c>
      <c r="Z572">
        <f t="shared" si="79"/>
        <v>-6.8590947713037119E-4</v>
      </c>
      <c r="AA572">
        <f t="shared" si="80"/>
        <v>-565.29931409052256</v>
      </c>
      <c r="AB572">
        <f t="shared" si="81"/>
        <v>1</v>
      </c>
    </row>
    <row r="573" spans="1:28" x14ac:dyDescent="0.25">
      <c r="A573" t="s">
        <v>53</v>
      </c>
      <c r="B573" t="s">
        <v>74</v>
      </c>
      <c r="C573" t="s">
        <v>82</v>
      </c>
      <c r="D573" t="s">
        <v>96</v>
      </c>
      <c r="E573">
        <v>2016</v>
      </c>
      <c r="F573">
        <v>2021</v>
      </c>
      <c r="G573" t="s">
        <v>109</v>
      </c>
      <c r="H573">
        <v>22254.18</v>
      </c>
      <c r="I573">
        <v>26471.59</v>
      </c>
      <c r="J573">
        <v>5402.93</v>
      </c>
      <c r="K573">
        <v>2634.2</v>
      </c>
      <c r="L573">
        <v>3946.33</v>
      </c>
      <c r="M573">
        <v>4076.97</v>
      </c>
      <c r="N573">
        <f>IF(COUNTIFS($A:$A,$A573,$F:$F,$F573-1)=0,"",SUMIFS($I:$I,$A:$A,$A573,$F:$F,$F573-1))</f>
        <v>25116.83</v>
      </c>
      <c r="O573">
        <f>H573 - SUMIFS($H:$H,$A:$A,$A573,$F:$F,$F573-1)</f>
        <v>671.81999999999971</v>
      </c>
      <c r="P573">
        <f>J573 - SUMIFS($J:$J,$A:$A,$A573,$F:$F,$F573-1)</f>
        <v>-402.67000000000007</v>
      </c>
      <c r="Q573">
        <f t="shared" si="73"/>
        <v>-130.63999999999987</v>
      </c>
      <c r="R573">
        <f t="shared" si="74"/>
        <v>-5.2012933160753118E-3</v>
      </c>
      <c r="S573">
        <f t="shared" si="75"/>
        <v>3.9813941488635303E-5</v>
      </c>
      <c r="T573">
        <f t="shared" si="76"/>
        <v>4.277968199012374E-2</v>
      </c>
      <c r="U573">
        <f t="shared" si="77"/>
        <v>0.10487788466936311</v>
      </c>
      <c r="V573" t="str">
        <f t="shared" si="78"/>
        <v>IT Services-2021</v>
      </c>
      <c r="W573">
        <f>Regression!B589</f>
        <v>-5.7111488583026218E-3</v>
      </c>
      <c r="X573">
        <f>Regression!B590</f>
        <v>-5.6055570905588457E-3</v>
      </c>
      <c r="Y573">
        <f>Regression!B591</f>
        <v>-4.2023604392780467E-3</v>
      </c>
      <c r="Z573">
        <f t="shared" si="79"/>
        <v>-6.8076600654776512E-4</v>
      </c>
      <c r="AA573">
        <f t="shared" si="80"/>
        <v>-130.63931923399332</v>
      </c>
      <c r="AB573">
        <f t="shared" si="81"/>
        <v>1</v>
      </c>
    </row>
    <row r="574" spans="1:28" x14ac:dyDescent="0.25">
      <c r="A574" t="s">
        <v>53</v>
      </c>
      <c r="B574" t="s">
        <v>74</v>
      </c>
      <c r="C574" t="s">
        <v>82</v>
      </c>
      <c r="D574" t="s">
        <v>96</v>
      </c>
      <c r="E574">
        <v>2016</v>
      </c>
      <c r="F574">
        <v>2022</v>
      </c>
      <c r="G574" t="s">
        <v>109</v>
      </c>
      <c r="H574">
        <v>23544.67</v>
      </c>
      <c r="I574">
        <v>26688.44</v>
      </c>
      <c r="J574">
        <v>5729.69</v>
      </c>
      <c r="K574">
        <v>3081.85</v>
      </c>
      <c r="L574">
        <v>4136.38</v>
      </c>
      <c r="M574">
        <v>3730.88</v>
      </c>
      <c r="N574">
        <f>IF(COUNTIFS($A:$A,$A574,$F:$F,$F574-1)=0,"",SUMIFS($I:$I,$A:$A,$A574,$F:$F,$F574-1))</f>
        <v>26471.59</v>
      </c>
      <c r="O574">
        <f>H574 - SUMIFS($H:$H,$A:$A,$A574,$F:$F,$F574-1)</f>
        <v>1290.489999999998</v>
      </c>
      <c r="P574">
        <f>J574 - SUMIFS($J:$J,$A:$A,$A574,$F:$F,$F574-1)</f>
        <v>326.75999999999931</v>
      </c>
      <c r="Q574">
        <f t="shared" si="73"/>
        <v>405.5</v>
      </c>
      <c r="R574">
        <f t="shared" si="74"/>
        <v>1.5318309175988296E-2</v>
      </c>
      <c r="S574">
        <f t="shared" si="75"/>
        <v>3.777634815286879E-5</v>
      </c>
      <c r="T574">
        <f t="shared" si="76"/>
        <v>3.6406200005364188E-2</v>
      </c>
      <c r="U574">
        <f t="shared" si="77"/>
        <v>0.11642103855491868</v>
      </c>
      <c r="V574" t="str">
        <f t="shared" si="78"/>
        <v>IT Services-2022</v>
      </c>
      <c r="W574">
        <f>Regression!B590</f>
        <v>-5.6055570905588457E-3</v>
      </c>
      <c r="X574">
        <f>Regression!B591</f>
        <v>-4.2023604392780467E-3</v>
      </c>
      <c r="Y574">
        <f>Regression!B592</f>
        <v>-5.1419797602124569E-3</v>
      </c>
      <c r="Z574">
        <f t="shared" si="79"/>
        <v>-7.5183835603553635E-4</v>
      </c>
      <c r="AA574">
        <f t="shared" si="80"/>
        <v>405.50075183835605</v>
      </c>
      <c r="AB574">
        <f t="shared" si="81"/>
        <v>1</v>
      </c>
    </row>
    <row r="575" spans="1:28" x14ac:dyDescent="0.25">
      <c r="A575" t="s">
        <v>53</v>
      </c>
      <c r="B575" t="s">
        <v>74</v>
      </c>
      <c r="C575" t="s">
        <v>82</v>
      </c>
      <c r="D575" t="s">
        <v>96</v>
      </c>
      <c r="E575">
        <v>2016</v>
      </c>
      <c r="F575">
        <v>2023</v>
      </c>
      <c r="G575" t="s">
        <v>109</v>
      </c>
      <c r="H575">
        <v>26003.360000000001</v>
      </c>
      <c r="I575">
        <v>30805.5</v>
      </c>
      <c r="J575">
        <v>7058.02</v>
      </c>
      <c r="K575">
        <v>3261.59</v>
      </c>
      <c r="L575">
        <v>5156.05</v>
      </c>
      <c r="M575">
        <v>5774.25</v>
      </c>
      <c r="N575">
        <f>IF(COUNTIFS($A:$A,$A575,$F:$F,$F575-1)=0,"",SUMIFS($I:$I,$A:$A,$A575,$F:$F,$F575-1))</f>
        <v>26688.44</v>
      </c>
      <c r="O575">
        <f>H575 - SUMIFS($H:$H,$A:$A,$A575,$F:$F,$F575-1)</f>
        <v>2458.6900000000023</v>
      </c>
      <c r="P575">
        <f>J575 - SUMIFS($J:$J,$A:$A,$A575,$F:$F,$F575-1)</f>
        <v>1328.3300000000008</v>
      </c>
      <c r="Q575">
        <f t="shared" si="73"/>
        <v>-618.19999999999982</v>
      </c>
      <c r="R575">
        <f t="shared" si="74"/>
        <v>-2.3163586931270613E-2</v>
      </c>
      <c r="S575">
        <f t="shared" si="75"/>
        <v>3.7469406229813361E-5</v>
      </c>
      <c r="T575">
        <f t="shared" si="76"/>
        <v>4.2353918025931886E-2</v>
      </c>
      <c r="U575">
        <f t="shared" si="77"/>
        <v>0.12220984066509696</v>
      </c>
      <c r="V575" t="str">
        <f t="shared" si="78"/>
        <v>IT Services-2023</v>
      </c>
      <c r="W575">
        <f>Regression!B591</f>
        <v>-4.2023604392780467E-3</v>
      </c>
      <c r="X575">
        <f>Regression!B592</f>
        <v>-5.1419797602124569E-3</v>
      </c>
      <c r="Y575">
        <f>Regression!B593</f>
        <v>0</v>
      </c>
      <c r="Z575">
        <f t="shared" si="79"/>
        <v>-2.1794044920546269E-4</v>
      </c>
      <c r="AA575">
        <f t="shared" si="80"/>
        <v>-618.19978205955056</v>
      </c>
      <c r="AB575">
        <f t="shared" si="81"/>
        <v>1</v>
      </c>
    </row>
    <row r="576" spans="1:28" x14ac:dyDescent="0.25">
      <c r="A576" t="s">
        <v>54</v>
      </c>
      <c r="B576" t="s">
        <v>80</v>
      </c>
      <c r="C576" t="s">
        <v>82</v>
      </c>
      <c r="D576" t="s">
        <v>85</v>
      </c>
      <c r="E576">
        <v>2013</v>
      </c>
      <c r="F576">
        <v>2006</v>
      </c>
      <c r="G576" t="s">
        <v>108</v>
      </c>
      <c r="H576">
        <v>83494.320000000007</v>
      </c>
      <c r="I576">
        <v>125464.7</v>
      </c>
      <c r="J576">
        <v>11860.83</v>
      </c>
      <c r="K576">
        <v>66292.3</v>
      </c>
      <c r="L576">
        <v>16747.599999999999</v>
      </c>
      <c r="M576">
        <v>17128.62</v>
      </c>
      <c r="N576" t="str">
        <f>IF(COUNTIFS($A:$A,$A576,$F:$F,$F576-1)=0,"",SUMIFS($I:$I,$A:$A,$A576,$F:$F,$F576-1))</f>
        <v/>
      </c>
      <c r="O576">
        <f>H576 - SUMIFS($H:$H,$A:$A,$A576,$F:$F,$F576-1)</f>
        <v>83494.320000000007</v>
      </c>
      <c r="P576">
        <f>J576 - SUMIFS($J:$J,$A:$A,$A576,$F:$F,$F576-1)</f>
        <v>11860.83</v>
      </c>
      <c r="Q576">
        <f t="shared" si="73"/>
        <v>-381.02000000000044</v>
      </c>
      <c r="R576">
        <f t="shared" si="74"/>
        <v>0</v>
      </c>
      <c r="S576">
        <f t="shared" si="75"/>
        <v>0</v>
      </c>
      <c r="T576">
        <f t="shared" si="76"/>
        <v>0</v>
      </c>
      <c r="U576">
        <f t="shared" si="77"/>
        <v>0</v>
      </c>
      <c r="V576" t="str">
        <f t="shared" si="78"/>
        <v>Semiconductors-2006</v>
      </c>
      <c r="W576">
        <f>Regression!B592</f>
        <v>-5.1419797602124569E-3</v>
      </c>
      <c r="X576">
        <f>Regression!B593</f>
        <v>0</v>
      </c>
      <c r="Y576">
        <f>Regression!B594</f>
        <v>-6.5071541253076629E-3</v>
      </c>
      <c r="Z576">
        <f t="shared" si="79"/>
        <v>0</v>
      </c>
      <c r="AA576">
        <f t="shared" si="80"/>
        <v>-381.02000000000044</v>
      </c>
      <c r="AB576">
        <f t="shared" si="81"/>
        <v>0</v>
      </c>
    </row>
    <row r="577" spans="1:28" x14ac:dyDescent="0.25">
      <c r="A577" t="s">
        <v>54</v>
      </c>
      <c r="B577" t="s">
        <v>80</v>
      </c>
      <c r="C577" t="s">
        <v>82</v>
      </c>
      <c r="D577" t="s">
        <v>85</v>
      </c>
      <c r="E577">
        <v>2013</v>
      </c>
      <c r="F577">
        <v>2007</v>
      </c>
      <c r="G577" t="s">
        <v>108</v>
      </c>
      <c r="H577">
        <v>87437.91</v>
      </c>
      <c r="I577">
        <v>147223.84</v>
      </c>
      <c r="J577">
        <v>13521.06</v>
      </c>
      <c r="K577">
        <v>65714.45</v>
      </c>
      <c r="L577">
        <v>19438.28</v>
      </c>
      <c r="M577">
        <v>21066.22</v>
      </c>
      <c r="N577">
        <f>IF(COUNTIFS($A:$A,$A577,$F:$F,$F577-1)=0,"",SUMIFS($I:$I,$A:$A,$A577,$F:$F,$F577-1))</f>
        <v>125464.7</v>
      </c>
      <c r="O577">
        <f>H577 - SUMIFS($H:$H,$A:$A,$A577,$F:$F,$F577-1)</f>
        <v>3943.5899999999965</v>
      </c>
      <c r="P577">
        <f>J577 - SUMIFS($J:$J,$A:$A,$A577,$F:$F,$F577-1)</f>
        <v>1660.2299999999996</v>
      </c>
      <c r="Q577">
        <f t="shared" si="73"/>
        <v>-1627.9400000000023</v>
      </c>
      <c r="R577">
        <f t="shared" si="74"/>
        <v>-1.2975283087593581E-2</v>
      </c>
      <c r="S577">
        <f t="shared" si="75"/>
        <v>7.9703693548862755E-6</v>
      </c>
      <c r="T577">
        <f t="shared" si="76"/>
        <v>1.8199222570173101E-2</v>
      </c>
      <c r="U577">
        <f t="shared" si="77"/>
        <v>0.52376843845320631</v>
      </c>
      <c r="V577" t="str">
        <f t="shared" si="78"/>
        <v>Semiconductors-2007</v>
      </c>
      <c r="W577">
        <f>Regression!B593</f>
        <v>0</v>
      </c>
      <c r="X577">
        <f>Regression!B594</f>
        <v>-6.5071541253076629E-3</v>
      </c>
      <c r="Y577">
        <f>Regression!B595</f>
        <v>-3.8950628938302051E-3</v>
      </c>
      <c r="Z577">
        <f t="shared" si="79"/>
        <v>-2.1585361558033676E-3</v>
      </c>
      <c r="AA577">
        <f t="shared" si="80"/>
        <v>-1627.9378414638466</v>
      </c>
      <c r="AB577">
        <f t="shared" si="81"/>
        <v>0</v>
      </c>
    </row>
    <row r="578" spans="1:28" x14ac:dyDescent="0.25">
      <c r="A578" t="s">
        <v>54</v>
      </c>
      <c r="B578" t="s">
        <v>80</v>
      </c>
      <c r="C578" t="s">
        <v>82</v>
      </c>
      <c r="D578" t="s">
        <v>85</v>
      </c>
      <c r="E578">
        <v>2013</v>
      </c>
      <c r="F578">
        <v>2008</v>
      </c>
      <c r="G578" t="s">
        <v>108</v>
      </c>
      <c r="H578">
        <v>95512.44</v>
      </c>
      <c r="I578">
        <v>152662.79999999999</v>
      </c>
      <c r="J578">
        <v>15723.92</v>
      </c>
      <c r="K578">
        <v>69132.289999999994</v>
      </c>
      <c r="L578">
        <v>18473.05</v>
      </c>
      <c r="M578">
        <v>16989.61</v>
      </c>
      <c r="N578">
        <f>IF(COUNTIFS($A:$A,$A578,$F:$F,$F578-1)=0,"",SUMIFS($I:$I,$A:$A,$A578,$F:$F,$F578-1))</f>
        <v>147223.84</v>
      </c>
      <c r="O578">
        <f>H578 - SUMIFS($H:$H,$A:$A,$A578,$F:$F,$F578-1)</f>
        <v>8074.5299999999988</v>
      </c>
      <c r="P578">
        <f>J578 - SUMIFS($J:$J,$A:$A,$A578,$F:$F,$F578-1)</f>
        <v>2202.8600000000006</v>
      </c>
      <c r="Q578">
        <f t="shared" si="73"/>
        <v>1483.4399999999987</v>
      </c>
      <c r="R578">
        <f t="shared" si="74"/>
        <v>1.007608550354344E-2</v>
      </c>
      <c r="S578">
        <f t="shared" si="75"/>
        <v>6.7923781909234271E-6</v>
      </c>
      <c r="T578">
        <f t="shared" si="76"/>
        <v>3.9882603252299344E-2</v>
      </c>
      <c r="U578">
        <f t="shared" si="77"/>
        <v>0.46957265888459365</v>
      </c>
      <c r="V578" t="str">
        <f t="shared" si="78"/>
        <v>Semiconductors-2008</v>
      </c>
      <c r="W578">
        <f>Regression!B594</f>
        <v>-6.5071541253076629E-3</v>
      </c>
      <c r="X578">
        <f>Regression!B595</f>
        <v>-3.8950628938302051E-3</v>
      </c>
      <c r="Y578">
        <f>Regression!B596</f>
        <v>-4.6774352147124568E-3</v>
      </c>
      <c r="Z578">
        <f t="shared" si="79"/>
        <v>-2.3517851376221072E-3</v>
      </c>
      <c r="AA578">
        <f t="shared" si="80"/>
        <v>1483.4423517851362</v>
      </c>
      <c r="AB578">
        <f t="shared" si="81"/>
        <v>0</v>
      </c>
    </row>
    <row r="579" spans="1:28" x14ac:dyDescent="0.25">
      <c r="A579" t="s">
        <v>54</v>
      </c>
      <c r="B579" t="s">
        <v>80</v>
      </c>
      <c r="C579" t="s">
        <v>82</v>
      </c>
      <c r="D579" t="s">
        <v>85</v>
      </c>
      <c r="E579">
        <v>2013</v>
      </c>
      <c r="F579">
        <v>2009</v>
      </c>
      <c r="G579" t="s">
        <v>108</v>
      </c>
      <c r="H579">
        <v>101163.63</v>
      </c>
      <c r="I579">
        <v>162677.51999999999</v>
      </c>
      <c r="J579">
        <v>16253.01</v>
      </c>
      <c r="K579">
        <v>88087.66</v>
      </c>
      <c r="L579">
        <v>21247.72</v>
      </c>
      <c r="M579">
        <v>23497.599999999999</v>
      </c>
      <c r="N579">
        <f>IF(COUNTIFS($A:$A,$A579,$F:$F,$F579-1)=0,"",SUMIFS($I:$I,$A:$A,$A579,$F:$F,$F579-1))</f>
        <v>152662.79999999999</v>
      </c>
      <c r="O579">
        <f>H579 - SUMIFS($H:$H,$A:$A,$A579,$F:$F,$F579-1)</f>
        <v>5651.1900000000023</v>
      </c>
      <c r="P579">
        <f>J579 - SUMIFS($J:$J,$A:$A,$A579,$F:$F,$F579-1)</f>
        <v>529.09000000000015</v>
      </c>
      <c r="Q579">
        <f t="shared" ref="Q579:Q642" si="82">L579 - M579</f>
        <v>-2249.8799999999974</v>
      </c>
      <c r="R579">
        <f t="shared" ref="R579:R642" si="83">IFERROR(Q579 / VALUE(N579),0)</f>
        <v>-1.4737578506355167E-2</v>
      </c>
      <c r="S579">
        <f t="shared" ref="S579:S642" si="84">IFERROR(1 / VALUE(N579), 0)</f>
        <v>6.5503842455398441E-6</v>
      </c>
      <c r="T579">
        <f t="shared" ref="T579:T642" si="85">IFERROR( (O579 - P579) / VALUE(N579), 0)</f>
        <v>3.355172314407965E-2</v>
      </c>
      <c r="U579">
        <f t="shared" ref="U579:U642" si="86">IFERROR( K579 / VALUE(N579), 0)</f>
        <v>0.57700802029047027</v>
      </c>
      <c r="V579" t="str">
        <f t="shared" ref="V579:V642" si="87">D579 &amp; "-" &amp; F579</f>
        <v>Semiconductors-2009</v>
      </c>
      <c r="W579">
        <f>Regression!B595</f>
        <v>-3.8950628938302051E-3</v>
      </c>
      <c r="X579">
        <f>Regression!B596</f>
        <v>-4.6774352147124568E-3</v>
      </c>
      <c r="Y579">
        <f>Regression!B597</f>
        <v>-5.2266607979225095E-3</v>
      </c>
      <c r="Z579">
        <f t="shared" ref="Z579:Z642" si="88">($W579*$S579) + ($X579*$T579) + ($Y579*$U579)</f>
        <v>-3.1727867252460931E-3</v>
      </c>
      <c r="AA579">
        <f t="shared" ref="AA579:AA642" si="89">$Q579-$Z579</f>
        <v>-2249.876827213272</v>
      </c>
      <c r="AB579">
        <f t="shared" ref="AB579:AB642" si="90">IF($G579="Post",1,0)</f>
        <v>0</v>
      </c>
    </row>
    <row r="580" spans="1:28" x14ac:dyDescent="0.25">
      <c r="A580" t="s">
        <v>54</v>
      </c>
      <c r="B580" t="s">
        <v>80</v>
      </c>
      <c r="C580" t="s">
        <v>82</v>
      </c>
      <c r="D580" t="s">
        <v>85</v>
      </c>
      <c r="E580">
        <v>2013</v>
      </c>
      <c r="F580">
        <v>2010</v>
      </c>
      <c r="G580" t="s">
        <v>108</v>
      </c>
      <c r="H580">
        <v>106994.28</v>
      </c>
      <c r="I580">
        <v>171913.85</v>
      </c>
      <c r="J580">
        <v>15288.62</v>
      </c>
      <c r="K580">
        <v>92532.94</v>
      </c>
      <c r="L580">
        <v>28860.66</v>
      </c>
      <c r="M580">
        <v>33318.68</v>
      </c>
      <c r="N580">
        <f>IF(COUNTIFS($A:$A,$A580,$F:$F,$F580-1)=0,"",SUMIFS($I:$I,$A:$A,$A580,$F:$F,$F580-1))</f>
        <v>162677.51999999999</v>
      </c>
      <c r="O580">
        <f>H580 - SUMIFS($H:$H,$A:$A,$A580,$F:$F,$F580-1)</f>
        <v>5830.6499999999942</v>
      </c>
      <c r="P580">
        <f>J580 - SUMIFS($J:$J,$A:$A,$A580,$F:$F,$F580-1)</f>
        <v>-964.38999999999942</v>
      </c>
      <c r="Q580">
        <f t="shared" si="82"/>
        <v>-4458.0200000000004</v>
      </c>
      <c r="R580">
        <f t="shared" si="83"/>
        <v>-2.740403222276809E-2</v>
      </c>
      <c r="S580">
        <f t="shared" si="84"/>
        <v>6.1471308389751706E-6</v>
      </c>
      <c r="T580">
        <f t="shared" si="85"/>
        <v>4.17699999360698E-2</v>
      </c>
      <c r="U580">
        <f t="shared" si="86"/>
        <v>0.56881208909503911</v>
      </c>
      <c r="V580" t="str">
        <f t="shared" si="87"/>
        <v>Semiconductors-2010</v>
      </c>
      <c r="W580">
        <f>Regression!B596</f>
        <v>-4.6774352147124568E-3</v>
      </c>
      <c r="X580">
        <f>Regression!B597</f>
        <v>-5.2266607979225095E-3</v>
      </c>
      <c r="Y580">
        <f>Regression!B598</f>
        <v>-5.1182031776235712E-3</v>
      </c>
      <c r="Z580">
        <f t="shared" si="88"/>
        <v>-3.1296422158782686E-3</v>
      </c>
      <c r="AA580">
        <f t="shared" si="89"/>
        <v>-4458.0168703577847</v>
      </c>
      <c r="AB580">
        <f t="shared" si="90"/>
        <v>0</v>
      </c>
    </row>
    <row r="581" spans="1:28" x14ac:dyDescent="0.25">
      <c r="A581" t="s">
        <v>54</v>
      </c>
      <c r="B581" t="s">
        <v>80</v>
      </c>
      <c r="C581" t="s">
        <v>82</v>
      </c>
      <c r="D581" t="s">
        <v>85</v>
      </c>
      <c r="E581">
        <v>2013</v>
      </c>
      <c r="F581">
        <v>2011</v>
      </c>
      <c r="G581" t="s">
        <v>108</v>
      </c>
      <c r="H581">
        <v>113031.26</v>
      </c>
      <c r="I581">
        <v>174397.43</v>
      </c>
      <c r="J581">
        <v>14792.16</v>
      </c>
      <c r="K581">
        <v>82275.31</v>
      </c>
      <c r="L581">
        <v>17886.21</v>
      </c>
      <c r="M581">
        <v>22332.49</v>
      </c>
      <c r="N581">
        <f>IF(COUNTIFS($A:$A,$A581,$F:$F,$F581-1)=0,"",SUMIFS($I:$I,$A:$A,$A581,$F:$F,$F581-1))</f>
        <v>171913.85</v>
      </c>
      <c r="O581">
        <f>H581 - SUMIFS($H:$H,$A:$A,$A581,$F:$F,$F581-1)</f>
        <v>6036.9799999999959</v>
      </c>
      <c r="P581">
        <f>J581 - SUMIFS($J:$J,$A:$A,$A581,$F:$F,$F581-1)</f>
        <v>-496.46000000000095</v>
      </c>
      <c r="Q581">
        <f t="shared" si="82"/>
        <v>-4446.2800000000025</v>
      </c>
      <c r="R581">
        <f t="shared" si="83"/>
        <v>-2.5863419381277321E-2</v>
      </c>
      <c r="S581">
        <f t="shared" si="84"/>
        <v>5.8168669947185758E-6</v>
      </c>
      <c r="T581">
        <f t="shared" si="85"/>
        <v>3.8004151497974113E-2</v>
      </c>
      <c r="U581">
        <f t="shared" si="86"/>
        <v>0.47858453521923916</v>
      </c>
      <c r="V581" t="str">
        <f t="shared" si="87"/>
        <v>Semiconductors-2011</v>
      </c>
      <c r="W581">
        <f>Regression!B597</f>
        <v>-5.2266607979225095E-3</v>
      </c>
      <c r="X581">
        <f>Regression!B598</f>
        <v>-5.1182031776235712E-3</v>
      </c>
      <c r="Y581">
        <f>Regression!B599</f>
        <v>-5.3206781952699119E-3</v>
      </c>
      <c r="Z581">
        <f t="shared" si="88"/>
        <v>-2.7409376728848977E-3</v>
      </c>
      <c r="AA581">
        <f t="shared" si="89"/>
        <v>-4446.2772590623299</v>
      </c>
      <c r="AB581">
        <f t="shared" si="90"/>
        <v>0</v>
      </c>
    </row>
    <row r="582" spans="1:28" x14ac:dyDescent="0.25">
      <c r="A582" t="s">
        <v>54</v>
      </c>
      <c r="B582" t="s">
        <v>80</v>
      </c>
      <c r="C582" t="s">
        <v>82</v>
      </c>
      <c r="D582" t="s">
        <v>85</v>
      </c>
      <c r="E582">
        <v>2013</v>
      </c>
      <c r="F582">
        <v>2012</v>
      </c>
      <c r="G582" t="s">
        <v>108</v>
      </c>
      <c r="H582">
        <v>118261.35</v>
      </c>
      <c r="I582">
        <v>197630.37</v>
      </c>
      <c r="J582">
        <v>16799.259999999998</v>
      </c>
      <c r="K582">
        <v>92752.960000000006</v>
      </c>
      <c r="L582">
        <v>23893.78</v>
      </c>
      <c r="M582">
        <v>30521.17</v>
      </c>
      <c r="N582">
        <f>IF(COUNTIFS($A:$A,$A582,$F:$F,$F582-1)=0,"",SUMIFS($I:$I,$A:$A,$A582,$F:$F,$F582-1))</f>
        <v>174397.43</v>
      </c>
      <c r="O582">
        <f>H582 - SUMIFS($H:$H,$A:$A,$A582,$F:$F,$F582-1)</f>
        <v>5230.0900000000111</v>
      </c>
      <c r="P582">
        <f>J582 - SUMIFS($J:$J,$A:$A,$A582,$F:$F,$F582-1)</f>
        <v>2007.0999999999985</v>
      </c>
      <c r="Q582">
        <f t="shared" si="82"/>
        <v>-6627.3899999999994</v>
      </c>
      <c r="R582">
        <f t="shared" si="83"/>
        <v>-3.8001649450912202E-2</v>
      </c>
      <c r="S582">
        <f t="shared" si="84"/>
        <v>5.7340294521541974E-6</v>
      </c>
      <c r="T582">
        <f t="shared" si="85"/>
        <v>1.848071958399853E-2</v>
      </c>
      <c r="U582">
        <f t="shared" si="86"/>
        <v>0.53184820441448022</v>
      </c>
      <c r="V582" t="str">
        <f t="shared" si="87"/>
        <v>Semiconductors-2012</v>
      </c>
      <c r="W582">
        <f>Regression!B598</f>
        <v>-5.1182031776235712E-3</v>
      </c>
      <c r="X582">
        <f>Regression!B599</f>
        <v>-5.3206781952699119E-3</v>
      </c>
      <c r="Y582">
        <f>Regression!B600</f>
        <v>0</v>
      </c>
      <c r="Z582">
        <f t="shared" si="88"/>
        <v>-9.8359309651241224E-5</v>
      </c>
      <c r="AA582">
        <f t="shared" si="89"/>
        <v>-6627.3899016406895</v>
      </c>
      <c r="AB582">
        <f t="shared" si="90"/>
        <v>0</v>
      </c>
    </row>
    <row r="583" spans="1:28" x14ac:dyDescent="0.25">
      <c r="A583" t="s">
        <v>54</v>
      </c>
      <c r="B583" t="s">
        <v>80</v>
      </c>
      <c r="C583" t="s">
        <v>82</v>
      </c>
      <c r="D583" t="s">
        <v>85</v>
      </c>
      <c r="E583">
        <v>2013</v>
      </c>
      <c r="F583">
        <v>2014</v>
      </c>
      <c r="G583" t="s">
        <v>109</v>
      </c>
      <c r="H583">
        <v>126074.65</v>
      </c>
      <c r="I583">
        <v>205756.21</v>
      </c>
      <c r="J583">
        <v>20578.72</v>
      </c>
      <c r="K583">
        <v>94401.18</v>
      </c>
      <c r="L583">
        <v>25389.21</v>
      </c>
      <c r="M583">
        <v>25508.799999999999</v>
      </c>
      <c r="N583" t="str">
        <f>IF(COUNTIFS($A:$A,$A583,$F:$F,$F583-1)=0,"",SUMIFS($I:$I,$A:$A,$A583,$F:$F,$F583-1))</f>
        <v/>
      </c>
      <c r="O583">
        <f>H583 - SUMIFS($H:$H,$A:$A,$A583,$F:$F,$F583-1)</f>
        <v>126074.65</v>
      </c>
      <c r="P583">
        <f>J583 - SUMIFS($J:$J,$A:$A,$A583,$F:$F,$F583-1)</f>
        <v>20578.72</v>
      </c>
      <c r="Q583">
        <f t="shared" si="82"/>
        <v>-119.59000000000015</v>
      </c>
      <c r="R583">
        <f t="shared" si="83"/>
        <v>0</v>
      </c>
      <c r="S583">
        <f t="shared" si="84"/>
        <v>0</v>
      </c>
      <c r="T583">
        <f t="shared" si="85"/>
        <v>0</v>
      </c>
      <c r="U583">
        <f t="shared" si="86"/>
        <v>0</v>
      </c>
      <c r="V583" t="str">
        <f t="shared" si="87"/>
        <v>Semiconductors-2014</v>
      </c>
      <c r="W583">
        <f>Regression!B599</f>
        <v>-5.3206781952699119E-3</v>
      </c>
      <c r="X583">
        <f>Regression!B600</f>
        <v>0</v>
      </c>
      <c r="Y583">
        <f>Regression!B601</f>
        <v>-8.8369738718840265E-3</v>
      </c>
      <c r="Z583">
        <f t="shared" si="88"/>
        <v>0</v>
      </c>
      <c r="AA583">
        <f t="shared" si="89"/>
        <v>-119.59000000000015</v>
      </c>
      <c r="AB583">
        <f t="shared" si="90"/>
        <v>1</v>
      </c>
    </row>
    <row r="584" spans="1:28" x14ac:dyDescent="0.25">
      <c r="A584" t="s">
        <v>54</v>
      </c>
      <c r="B584" t="s">
        <v>80</v>
      </c>
      <c r="C584" t="s">
        <v>82</v>
      </c>
      <c r="D584" t="s">
        <v>85</v>
      </c>
      <c r="E584">
        <v>2013</v>
      </c>
      <c r="F584">
        <v>2015</v>
      </c>
      <c r="G584" t="s">
        <v>109</v>
      </c>
      <c r="H584">
        <v>135339.54</v>
      </c>
      <c r="I584">
        <v>216111.32</v>
      </c>
      <c r="J584">
        <v>18613.54</v>
      </c>
      <c r="K584">
        <v>106895.75</v>
      </c>
      <c r="L584">
        <v>29176.6</v>
      </c>
      <c r="M584">
        <v>34583.279999999999</v>
      </c>
      <c r="N584">
        <f>IF(COUNTIFS($A:$A,$A584,$F:$F,$F584-1)=0,"",SUMIFS($I:$I,$A:$A,$A584,$F:$F,$F584-1))</f>
        <v>205756.21</v>
      </c>
      <c r="O584">
        <f>H584 - SUMIFS($H:$H,$A:$A,$A584,$F:$F,$F584-1)</f>
        <v>9264.890000000014</v>
      </c>
      <c r="P584">
        <f>J584 - SUMIFS($J:$J,$A:$A,$A584,$F:$F,$F584-1)</f>
        <v>-1965.1800000000003</v>
      </c>
      <c r="Q584">
        <f t="shared" si="82"/>
        <v>-5406.68</v>
      </c>
      <c r="R584">
        <f t="shared" si="83"/>
        <v>-2.6277116982277231E-2</v>
      </c>
      <c r="S584">
        <f t="shared" si="84"/>
        <v>4.8601206252778472E-6</v>
      </c>
      <c r="T584">
        <f t="shared" si="85"/>
        <v>5.457949483031406E-2</v>
      </c>
      <c r="U584">
        <f t="shared" si="86"/>
        <v>0.51952623932954445</v>
      </c>
      <c r="V584" t="str">
        <f t="shared" si="87"/>
        <v>Semiconductors-2015</v>
      </c>
      <c r="W584">
        <f>Regression!B600</f>
        <v>0</v>
      </c>
      <c r="X584">
        <f>Regression!B601</f>
        <v>-8.8369738718840265E-3</v>
      </c>
      <c r="Y584">
        <f>Regression!B602</f>
        <v>-8.4373475149365773E-3</v>
      </c>
      <c r="Z584">
        <f t="shared" si="88"/>
        <v>-4.8657409941075926E-3</v>
      </c>
      <c r="AA584">
        <f t="shared" si="89"/>
        <v>-5406.675134259006</v>
      </c>
      <c r="AB584">
        <f t="shared" si="90"/>
        <v>1</v>
      </c>
    </row>
    <row r="585" spans="1:28" x14ac:dyDescent="0.25">
      <c r="A585" t="s">
        <v>54</v>
      </c>
      <c r="B585" t="s">
        <v>80</v>
      </c>
      <c r="C585" t="s">
        <v>82</v>
      </c>
      <c r="D585" t="s">
        <v>85</v>
      </c>
      <c r="E585">
        <v>2013</v>
      </c>
      <c r="F585">
        <v>2016</v>
      </c>
      <c r="G585" t="s">
        <v>109</v>
      </c>
      <c r="H585">
        <v>139437.03</v>
      </c>
      <c r="I585">
        <v>207698.72</v>
      </c>
      <c r="J585">
        <v>21336.86</v>
      </c>
      <c r="K585">
        <v>101709.06</v>
      </c>
      <c r="L585">
        <v>27596.12</v>
      </c>
      <c r="M585">
        <v>29397.84</v>
      </c>
      <c r="N585">
        <f>IF(COUNTIFS($A:$A,$A585,$F:$F,$F585-1)=0,"",SUMIFS($I:$I,$A:$A,$A585,$F:$F,$F585-1))</f>
        <v>216111.32</v>
      </c>
      <c r="O585">
        <f>H585 - SUMIFS($H:$H,$A:$A,$A585,$F:$F,$F585-1)</f>
        <v>4097.4899999999907</v>
      </c>
      <c r="P585">
        <f>J585 - SUMIFS($J:$J,$A:$A,$A585,$F:$F,$F585-1)</f>
        <v>2723.3199999999997</v>
      </c>
      <c r="Q585">
        <f t="shared" si="82"/>
        <v>-1801.7200000000012</v>
      </c>
      <c r="R585">
        <f t="shared" si="83"/>
        <v>-8.3369996536969988E-3</v>
      </c>
      <c r="S585">
        <f t="shared" si="84"/>
        <v>4.627244884719597E-6</v>
      </c>
      <c r="T585">
        <f t="shared" si="85"/>
        <v>6.3586211032350872E-3</v>
      </c>
      <c r="U585">
        <f t="shared" si="86"/>
        <v>0.47063272761463859</v>
      </c>
      <c r="V585" t="str">
        <f t="shared" si="87"/>
        <v>Semiconductors-2016</v>
      </c>
      <c r="W585">
        <f>Regression!B601</f>
        <v>-8.8369738718840265E-3</v>
      </c>
      <c r="X585">
        <f>Regression!B602</f>
        <v>-8.4373475149365773E-3</v>
      </c>
      <c r="Y585">
        <f>Regression!B603</f>
        <v>-9.8941773737275737E-3</v>
      </c>
      <c r="Z585">
        <f t="shared" si="88"/>
        <v>-4.7102144717063987E-3</v>
      </c>
      <c r="AA585">
        <f t="shared" si="89"/>
        <v>-1801.7152897855294</v>
      </c>
      <c r="AB585">
        <f t="shared" si="90"/>
        <v>1</v>
      </c>
    </row>
    <row r="586" spans="1:28" x14ac:dyDescent="0.25">
      <c r="A586" t="s">
        <v>54</v>
      </c>
      <c r="B586" t="s">
        <v>80</v>
      </c>
      <c r="C586" t="s">
        <v>82</v>
      </c>
      <c r="D586" t="s">
        <v>85</v>
      </c>
      <c r="E586">
        <v>2013</v>
      </c>
      <c r="F586">
        <v>2017</v>
      </c>
      <c r="G586" t="s">
        <v>109</v>
      </c>
      <c r="H586">
        <v>146803.65</v>
      </c>
      <c r="I586">
        <v>236642.76</v>
      </c>
      <c r="J586">
        <v>23718.37</v>
      </c>
      <c r="K586">
        <v>122448.48</v>
      </c>
      <c r="L586">
        <v>33077.089999999997</v>
      </c>
      <c r="M586">
        <v>39681.160000000003</v>
      </c>
      <c r="N586">
        <f>IF(COUNTIFS($A:$A,$A586,$F:$F,$F586-1)=0,"",SUMIFS($I:$I,$A:$A,$A586,$F:$F,$F586-1))</f>
        <v>207698.72</v>
      </c>
      <c r="O586">
        <f>H586 - SUMIFS($H:$H,$A:$A,$A586,$F:$F,$F586-1)</f>
        <v>7366.6199999999953</v>
      </c>
      <c r="P586">
        <f>J586 - SUMIFS($J:$J,$A:$A,$A586,$F:$F,$F586-1)</f>
        <v>2381.5099999999984</v>
      </c>
      <c r="Q586">
        <f t="shared" si="82"/>
        <v>-6604.070000000007</v>
      </c>
      <c r="R586">
        <f t="shared" si="83"/>
        <v>-3.1796392389900174E-2</v>
      </c>
      <c r="S586">
        <f t="shared" si="84"/>
        <v>4.81466616645495E-6</v>
      </c>
      <c r="T586">
        <f t="shared" si="85"/>
        <v>2.4001640453056219E-2</v>
      </c>
      <c r="U586">
        <f t="shared" si="86"/>
        <v>0.58954855378983562</v>
      </c>
      <c r="V586" t="str">
        <f t="shared" si="87"/>
        <v>Semiconductors-2017</v>
      </c>
      <c r="W586">
        <f>Regression!B602</f>
        <v>-8.4373475149365773E-3</v>
      </c>
      <c r="X586">
        <f>Regression!B603</f>
        <v>-9.8941773737275737E-3</v>
      </c>
      <c r="Y586">
        <f>Regression!B604</f>
        <v>-9.9314965283402532E-3</v>
      </c>
      <c r="Z586">
        <f t="shared" si="88"/>
        <v>-6.0926165261663574E-3</v>
      </c>
      <c r="AA586">
        <f t="shared" si="89"/>
        <v>-6604.0639073834809</v>
      </c>
      <c r="AB586">
        <f t="shared" si="90"/>
        <v>1</v>
      </c>
    </row>
    <row r="587" spans="1:28" x14ac:dyDescent="0.25">
      <c r="A587" t="s">
        <v>54</v>
      </c>
      <c r="B587" t="s">
        <v>80</v>
      </c>
      <c r="C587" t="s">
        <v>82</v>
      </c>
      <c r="D587" t="s">
        <v>85</v>
      </c>
      <c r="E587">
        <v>2013</v>
      </c>
      <c r="F587">
        <v>2018</v>
      </c>
      <c r="G587" t="s">
        <v>109</v>
      </c>
      <c r="H587">
        <v>150123.51999999999</v>
      </c>
      <c r="I587">
        <v>245956.46</v>
      </c>
      <c r="J587">
        <v>25770.66</v>
      </c>
      <c r="K587">
        <v>116166.7</v>
      </c>
      <c r="L587">
        <v>27056.58</v>
      </c>
      <c r="M587">
        <v>30624.77</v>
      </c>
      <c r="N587">
        <f>IF(COUNTIFS($A:$A,$A587,$F:$F,$F587-1)=0,"",SUMIFS($I:$I,$A:$A,$A587,$F:$F,$F587-1))</f>
        <v>236642.76</v>
      </c>
      <c r="O587">
        <f>H587 - SUMIFS($H:$H,$A:$A,$A587,$F:$F,$F587-1)</f>
        <v>3319.8699999999953</v>
      </c>
      <c r="P587">
        <f>J587 - SUMIFS($J:$J,$A:$A,$A587,$F:$F,$F587-1)</f>
        <v>2052.2900000000009</v>
      </c>
      <c r="Q587">
        <f t="shared" si="82"/>
        <v>-3568.1899999999987</v>
      </c>
      <c r="R587">
        <f t="shared" si="83"/>
        <v>-1.5078382283911828E-2</v>
      </c>
      <c r="S587">
        <f t="shared" si="84"/>
        <v>4.2257789758706329E-6</v>
      </c>
      <c r="T587">
        <f t="shared" si="85"/>
        <v>5.3565129142340738E-3</v>
      </c>
      <c r="U587">
        <f t="shared" si="86"/>
        <v>0.49089479855627105</v>
      </c>
      <c r="V587" t="str">
        <f t="shared" si="87"/>
        <v>Semiconductors-2018</v>
      </c>
      <c r="W587">
        <f>Regression!B603</f>
        <v>-9.8941773737275737E-3</v>
      </c>
      <c r="X587">
        <f>Regression!B604</f>
        <v>-9.9314965283402532E-3</v>
      </c>
      <c r="Y587">
        <f>Regression!B605</f>
        <v>-8.4647043495655466E-3</v>
      </c>
      <c r="Z587">
        <f t="shared" si="88"/>
        <v>-4.2085193365368253E-3</v>
      </c>
      <c r="AA587">
        <f t="shared" si="89"/>
        <v>-3568.1857914806624</v>
      </c>
      <c r="AB587">
        <f t="shared" si="90"/>
        <v>1</v>
      </c>
    </row>
    <row r="588" spans="1:28" x14ac:dyDescent="0.25">
      <c r="A588" t="s">
        <v>54</v>
      </c>
      <c r="B588" t="s">
        <v>80</v>
      </c>
      <c r="C588" t="s">
        <v>82</v>
      </c>
      <c r="D588" t="s">
        <v>85</v>
      </c>
      <c r="E588">
        <v>2013</v>
      </c>
      <c r="F588">
        <v>2019</v>
      </c>
      <c r="G588" t="s">
        <v>109</v>
      </c>
      <c r="H588">
        <v>162094.39999999999</v>
      </c>
      <c r="I588">
        <v>271125.09000000003</v>
      </c>
      <c r="J588">
        <v>26255.35</v>
      </c>
      <c r="K588">
        <v>134214.67000000001</v>
      </c>
      <c r="L588">
        <v>31390.95</v>
      </c>
      <c r="M588">
        <v>38456.959999999999</v>
      </c>
      <c r="N588">
        <f>IF(COUNTIFS($A:$A,$A588,$F:$F,$F588-1)=0,"",SUMIFS($I:$I,$A:$A,$A588,$F:$F,$F588-1))</f>
        <v>245956.46</v>
      </c>
      <c r="O588">
        <f>H588 - SUMIFS($H:$H,$A:$A,$A588,$F:$F,$F588-1)</f>
        <v>11970.880000000005</v>
      </c>
      <c r="P588">
        <f>J588 - SUMIFS($J:$J,$A:$A,$A588,$F:$F,$F588-1)</f>
        <v>484.68999999999869</v>
      </c>
      <c r="Q588">
        <f t="shared" si="82"/>
        <v>-7066.0099999999984</v>
      </c>
      <c r="R588">
        <f t="shared" si="83"/>
        <v>-2.8728702632978206E-2</v>
      </c>
      <c r="S588">
        <f t="shared" si="84"/>
        <v>4.0657602569170173E-6</v>
      </c>
      <c r="T588">
        <f t="shared" si="85"/>
        <v>4.6700094805397697E-2</v>
      </c>
      <c r="U588">
        <f t="shared" si="86"/>
        <v>0.54568467118123276</v>
      </c>
      <c r="V588" t="str">
        <f t="shared" si="87"/>
        <v>Semiconductors-2019</v>
      </c>
      <c r="W588">
        <f>Regression!B604</f>
        <v>-9.9314965283402532E-3</v>
      </c>
      <c r="X588">
        <f>Regression!B605</f>
        <v>-8.4647043495655466E-3</v>
      </c>
      <c r="Y588">
        <f>Regression!B606</f>
        <v>-8.8150919235366835E-3</v>
      </c>
      <c r="Z588">
        <f t="shared" si="88"/>
        <v>-5.2056034124357059E-3</v>
      </c>
      <c r="AA588">
        <f t="shared" si="89"/>
        <v>-7066.0047943965856</v>
      </c>
      <c r="AB588">
        <f t="shared" si="90"/>
        <v>1</v>
      </c>
    </row>
    <row r="589" spans="1:28" x14ac:dyDescent="0.25">
      <c r="A589" t="s">
        <v>54</v>
      </c>
      <c r="B589" t="s">
        <v>80</v>
      </c>
      <c r="C589" t="s">
        <v>82</v>
      </c>
      <c r="D589" t="s">
        <v>85</v>
      </c>
      <c r="E589">
        <v>2013</v>
      </c>
      <c r="F589">
        <v>2020</v>
      </c>
      <c r="G589" t="s">
        <v>109</v>
      </c>
      <c r="H589">
        <v>179047</v>
      </c>
      <c r="I589">
        <v>293896.36</v>
      </c>
      <c r="J589">
        <v>27131.49</v>
      </c>
      <c r="K589">
        <v>136728.97</v>
      </c>
      <c r="L589">
        <v>35751.03</v>
      </c>
      <c r="M589">
        <v>55491.89</v>
      </c>
      <c r="N589">
        <f>IF(COUNTIFS($A:$A,$A589,$F:$F,$F589-1)=0,"",SUMIFS($I:$I,$A:$A,$A589,$F:$F,$F589-1))</f>
        <v>271125.09000000003</v>
      </c>
      <c r="O589">
        <f>H589 - SUMIFS($H:$H,$A:$A,$A589,$F:$F,$F589-1)</f>
        <v>16952.600000000006</v>
      </c>
      <c r="P589">
        <f>J589 - SUMIFS($J:$J,$A:$A,$A589,$F:$F,$F589-1)</f>
        <v>876.14000000000306</v>
      </c>
      <c r="Q589">
        <f t="shared" si="82"/>
        <v>-19740.86</v>
      </c>
      <c r="R589">
        <f t="shared" si="83"/>
        <v>-7.2810893303898949E-2</v>
      </c>
      <c r="S589">
        <f t="shared" si="84"/>
        <v>3.6883344141997329E-6</v>
      </c>
      <c r="T589">
        <f t="shared" si="85"/>
        <v>5.9295360676505454E-2</v>
      </c>
      <c r="U589">
        <f t="shared" si="86"/>
        <v>0.50430216546908291</v>
      </c>
      <c r="V589" t="str">
        <f t="shared" si="87"/>
        <v>Semiconductors-2020</v>
      </c>
      <c r="W589">
        <f>Regression!B605</f>
        <v>-8.4647043495655466E-3</v>
      </c>
      <c r="X589">
        <f>Regression!B606</f>
        <v>-8.8150919235366835E-3</v>
      </c>
      <c r="Y589">
        <f>Regression!B607</f>
        <v>0</v>
      </c>
      <c r="Z589">
        <f t="shared" si="88"/>
        <v>-5.2272527566301643E-4</v>
      </c>
      <c r="AA589">
        <f t="shared" si="89"/>
        <v>-19740.859477274724</v>
      </c>
      <c r="AB589">
        <f t="shared" si="90"/>
        <v>1</v>
      </c>
    </row>
    <row r="590" spans="1:28" x14ac:dyDescent="0.25">
      <c r="A590" t="s">
        <v>55</v>
      </c>
      <c r="B590" t="s">
        <v>74</v>
      </c>
      <c r="C590" t="s">
        <v>82</v>
      </c>
      <c r="D590" t="s">
        <v>90</v>
      </c>
      <c r="E590">
        <v>2016</v>
      </c>
      <c r="F590">
        <v>2009</v>
      </c>
      <c r="G590" t="s">
        <v>108</v>
      </c>
      <c r="H590">
        <v>87727.87</v>
      </c>
      <c r="I590">
        <v>183588.97</v>
      </c>
      <c r="J590">
        <v>11899.59</v>
      </c>
      <c r="K590">
        <v>106343.35</v>
      </c>
      <c r="L590">
        <v>4827.1099999999997</v>
      </c>
      <c r="M590">
        <v>4483.8900000000003</v>
      </c>
      <c r="N590" t="str">
        <f>IF(COUNTIFS($A:$A,$A590,$F:$F,$F590-1)=0,"",SUMIFS($I:$I,$A:$A,$A590,$F:$F,$F590-1))</f>
        <v/>
      </c>
      <c r="O590">
        <f>H590 - SUMIFS($H:$H,$A:$A,$A590,$F:$F,$F590-1)</f>
        <v>87727.87</v>
      </c>
      <c r="P590">
        <f>J590 - SUMIFS($J:$J,$A:$A,$A590,$F:$F,$F590-1)</f>
        <v>11899.59</v>
      </c>
      <c r="Q590">
        <f t="shared" si="82"/>
        <v>343.21999999999935</v>
      </c>
      <c r="R590">
        <f t="shared" si="83"/>
        <v>0</v>
      </c>
      <c r="S590">
        <f t="shared" si="84"/>
        <v>0</v>
      </c>
      <c r="T590">
        <f t="shared" si="85"/>
        <v>0</v>
      </c>
      <c r="U590">
        <f t="shared" si="86"/>
        <v>0</v>
      </c>
      <c r="V590" t="str">
        <f t="shared" si="87"/>
        <v>Automotive-2009</v>
      </c>
      <c r="W590">
        <f>Regression!B606</f>
        <v>-8.8150919235366835E-3</v>
      </c>
      <c r="X590">
        <f>Regression!B607</f>
        <v>0</v>
      </c>
      <c r="Y590">
        <f>Regression!B608</f>
        <v>-9.395738292209509E-3</v>
      </c>
      <c r="Z590">
        <f t="shared" si="88"/>
        <v>0</v>
      </c>
      <c r="AA590">
        <f t="shared" si="89"/>
        <v>343.21999999999935</v>
      </c>
      <c r="AB590">
        <f t="shared" si="90"/>
        <v>0</v>
      </c>
    </row>
    <row r="591" spans="1:28" x14ac:dyDescent="0.25">
      <c r="A591" t="s">
        <v>55</v>
      </c>
      <c r="B591" t="s">
        <v>74</v>
      </c>
      <c r="C591" t="s">
        <v>82</v>
      </c>
      <c r="D591" t="s">
        <v>90</v>
      </c>
      <c r="E591">
        <v>2016</v>
      </c>
      <c r="F591">
        <v>2010</v>
      </c>
      <c r="G591" t="s">
        <v>108</v>
      </c>
      <c r="H591">
        <v>84130.39</v>
      </c>
      <c r="I591">
        <v>178056.31</v>
      </c>
      <c r="J591">
        <v>8307.64</v>
      </c>
      <c r="K591">
        <v>101625.26</v>
      </c>
      <c r="L591">
        <v>3661.33</v>
      </c>
      <c r="M591">
        <v>-1660.91</v>
      </c>
      <c r="N591">
        <f>IF(COUNTIFS($A:$A,$A591,$F:$F,$F591-1)=0,"",SUMIFS($I:$I,$A:$A,$A591,$F:$F,$F591-1))</f>
        <v>183588.97</v>
      </c>
      <c r="O591">
        <f>H591 - SUMIFS($H:$H,$A:$A,$A591,$F:$F,$F591-1)</f>
        <v>-3597.4799999999959</v>
      </c>
      <c r="P591">
        <f>J591 - SUMIFS($J:$J,$A:$A,$A591,$F:$F,$F591-1)</f>
        <v>-3591.9500000000007</v>
      </c>
      <c r="Q591">
        <f t="shared" si="82"/>
        <v>5322.24</v>
      </c>
      <c r="R591">
        <f t="shared" si="83"/>
        <v>2.8989976903296532E-2</v>
      </c>
      <c r="S591">
        <f t="shared" si="84"/>
        <v>5.4469503260462761E-6</v>
      </c>
      <c r="T591">
        <f t="shared" si="85"/>
        <v>-3.0121635303009749E-5</v>
      </c>
      <c r="U591">
        <f t="shared" si="86"/>
        <v>0.55354774309153754</v>
      </c>
      <c r="V591" t="str">
        <f t="shared" si="87"/>
        <v>Automotive-2010</v>
      </c>
      <c r="W591">
        <f>Regression!B607</f>
        <v>0</v>
      </c>
      <c r="X591">
        <f>Regression!B608</f>
        <v>-9.395738292209509E-3</v>
      </c>
      <c r="Y591">
        <f>Regression!B609</f>
        <v>-7.5421485244823398E-3</v>
      </c>
      <c r="Z591">
        <f t="shared" si="88"/>
        <v>-4.1746562787861293E-3</v>
      </c>
      <c r="AA591">
        <f t="shared" si="89"/>
        <v>5322.2441746562781</v>
      </c>
      <c r="AB591">
        <f t="shared" si="90"/>
        <v>0</v>
      </c>
    </row>
    <row r="592" spans="1:28" x14ac:dyDescent="0.25">
      <c r="A592" t="s">
        <v>55</v>
      </c>
      <c r="B592" t="s">
        <v>74</v>
      </c>
      <c r="C592" t="s">
        <v>82</v>
      </c>
      <c r="D592" t="s">
        <v>90</v>
      </c>
      <c r="E592">
        <v>2016</v>
      </c>
      <c r="F592">
        <v>2011</v>
      </c>
      <c r="G592" t="s">
        <v>108</v>
      </c>
      <c r="H592">
        <v>84863.88</v>
      </c>
      <c r="I592">
        <v>185297.29</v>
      </c>
      <c r="J592">
        <v>9850.9699999999993</v>
      </c>
      <c r="K592">
        <v>93413.29</v>
      </c>
      <c r="L592">
        <v>4196.51</v>
      </c>
      <c r="M592">
        <v>3409.38</v>
      </c>
      <c r="N592">
        <f>IF(COUNTIFS($A:$A,$A592,$F:$F,$F592-1)=0,"",SUMIFS($I:$I,$A:$A,$A592,$F:$F,$F592-1))</f>
        <v>178056.31</v>
      </c>
      <c r="O592">
        <f>H592 - SUMIFS($H:$H,$A:$A,$A592,$F:$F,$F592-1)</f>
        <v>733.49000000000524</v>
      </c>
      <c r="P592">
        <f>J592 - SUMIFS($J:$J,$A:$A,$A592,$F:$F,$F592-1)</f>
        <v>1543.33</v>
      </c>
      <c r="Q592">
        <f t="shared" si="82"/>
        <v>787.13000000000011</v>
      </c>
      <c r="R592">
        <f t="shared" si="83"/>
        <v>4.4206801769619969E-3</v>
      </c>
      <c r="S592">
        <f t="shared" si="84"/>
        <v>5.6162008524157329E-6</v>
      </c>
      <c r="T592">
        <f t="shared" si="85"/>
        <v>-4.5482240983203276E-3</v>
      </c>
      <c r="U592">
        <f t="shared" si="86"/>
        <v>0.52462779892495803</v>
      </c>
      <c r="V592" t="str">
        <f t="shared" si="87"/>
        <v>Automotive-2011</v>
      </c>
      <c r="W592">
        <f>Regression!B608</f>
        <v>-9.395738292209509E-3</v>
      </c>
      <c r="X592">
        <f>Regression!B609</f>
        <v>-7.5421485244823398E-3</v>
      </c>
      <c r="Y592">
        <f>Regression!B610</f>
        <v>-9.7484028157021323E-3</v>
      </c>
      <c r="Z592">
        <f t="shared" si="88"/>
        <v>-5.0800324989169173E-3</v>
      </c>
      <c r="AA592">
        <f t="shared" si="89"/>
        <v>787.13508003249899</v>
      </c>
      <c r="AB592">
        <f t="shared" si="90"/>
        <v>0</v>
      </c>
    </row>
    <row r="593" spans="1:28" x14ac:dyDescent="0.25">
      <c r="A593" t="s">
        <v>55</v>
      </c>
      <c r="B593" t="s">
        <v>74</v>
      </c>
      <c r="C593" t="s">
        <v>82</v>
      </c>
      <c r="D593" t="s">
        <v>90</v>
      </c>
      <c r="E593">
        <v>2016</v>
      </c>
      <c r="F593">
        <v>2012</v>
      </c>
      <c r="G593" t="s">
        <v>108</v>
      </c>
      <c r="H593">
        <v>88043.96</v>
      </c>
      <c r="I593">
        <v>185123.23</v>
      </c>
      <c r="J593">
        <v>10756.57</v>
      </c>
      <c r="K593">
        <v>112433.52</v>
      </c>
      <c r="L593">
        <v>5747.11</v>
      </c>
      <c r="M593">
        <v>6764.15</v>
      </c>
      <c r="N593">
        <f>IF(COUNTIFS($A:$A,$A593,$F:$F,$F593-1)=0,"",SUMIFS($I:$I,$A:$A,$A593,$F:$F,$F593-1))</f>
        <v>185297.29</v>
      </c>
      <c r="O593">
        <f>H593 - SUMIFS($H:$H,$A:$A,$A593,$F:$F,$F593-1)</f>
        <v>3180.0800000000017</v>
      </c>
      <c r="P593">
        <f>J593 - SUMIFS($J:$J,$A:$A,$A593,$F:$F,$F593-1)</f>
        <v>905.60000000000036</v>
      </c>
      <c r="Q593">
        <f t="shared" si="82"/>
        <v>-1017.04</v>
      </c>
      <c r="R593">
        <f t="shared" si="83"/>
        <v>-5.4886933316725785E-3</v>
      </c>
      <c r="S593">
        <f t="shared" si="84"/>
        <v>5.3967330013299169E-6</v>
      </c>
      <c r="T593">
        <f t="shared" si="85"/>
        <v>1.2274761276864877E-2</v>
      </c>
      <c r="U593">
        <f t="shared" si="86"/>
        <v>0.60677368783968721</v>
      </c>
      <c r="V593" t="str">
        <f t="shared" si="87"/>
        <v>Automotive-2012</v>
      </c>
      <c r="W593">
        <f>Regression!B609</f>
        <v>-7.5421485244823398E-3</v>
      </c>
      <c r="X593">
        <f>Regression!B610</f>
        <v>-9.7484028157021323E-3</v>
      </c>
      <c r="Y593">
        <f>Regression!B611</f>
        <v>-7.7974249222364355E-3</v>
      </c>
      <c r="Z593">
        <f t="shared" si="88"/>
        <v>-4.8509722960737916E-3</v>
      </c>
      <c r="AA593">
        <f t="shared" si="89"/>
        <v>-1017.0351490277039</v>
      </c>
      <c r="AB593">
        <f t="shared" si="90"/>
        <v>0</v>
      </c>
    </row>
    <row r="594" spans="1:28" x14ac:dyDescent="0.25">
      <c r="A594" t="s">
        <v>55</v>
      </c>
      <c r="B594" t="s">
        <v>74</v>
      </c>
      <c r="C594" t="s">
        <v>82</v>
      </c>
      <c r="D594" t="s">
        <v>90</v>
      </c>
      <c r="E594">
        <v>2016</v>
      </c>
      <c r="F594">
        <v>2013</v>
      </c>
      <c r="G594" t="s">
        <v>108</v>
      </c>
      <c r="H594">
        <v>87839.03</v>
      </c>
      <c r="I594">
        <v>193322</v>
      </c>
      <c r="J594">
        <v>10197.469999999999</v>
      </c>
      <c r="K594">
        <v>104929.24</v>
      </c>
      <c r="L594">
        <v>5438.01</v>
      </c>
      <c r="M594">
        <v>2764.61</v>
      </c>
      <c r="N594">
        <f>IF(COUNTIFS($A:$A,$A594,$F:$F,$F594-1)=0,"",SUMIFS($I:$I,$A:$A,$A594,$F:$F,$F594-1))</f>
        <v>185123.23</v>
      </c>
      <c r="O594">
        <f>H594 - SUMIFS($H:$H,$A:$A,$A594,$F:$F,$F594-1)</f>
        <v>-204.93000000000757</v>
      </c>
      <c r="P594">
        <f>J594 - SUMIFS($J:$J,$A:$A,$A594,$F:$F,$F594-1)</f>
        <v>-559.10000000000036</v>
      </c>
      <c r="Q594">
        <f t="shared" si="82"/>
        <v>2673.4</v>
      </c>
      <c r="R594">
        <f t="shared" si="83"/>
        <v>1.4441191416117794E-2</v>
      </c>
      <c r="S594">
        <f t="shared" si="84"/>
        <v>5.401807217819179E-6</v>
      </c>
      <c r="T594">
        <f t="shared" si="85"/>
        <v>1.9131580623349797E-3</v>
      </c>
      <c r="U594">
        <f t="shared" si="86"/>
        <v>0.5668075259922809</v>
      </c>
      <c r="V594" t="str">
        <f t="shared" si="87"/>
        <v>Automotive-2013</v>
      </c>
      <c r="W594">
        <f>Regression!B610</f>
        <v>-9.7484028157021323E-3</v>
      </c>
      <c r="X594">
        <f>Regression!B611</f>
        <v>-7.7974249222364355E-3</v>
      </c>
      <c r="Y594">
        <f>Regression!B612</f>
        <v>-9.5563170952177191E-3</v>
      </c>
      <c r="Z594">
        <f t="shared" si="88"/>
        <v>-5.4315628156862156E-3</v>
      </c>
      <c r="AA594">
        <f t="shared" si="89"/>
        <v>2673.4054315628159</v>
      </c>
      <c r="AB594">
        <f t="shared" si="90"/>
        <v>0</v>
      </c>
    </row>
    <row r="595" spans="1:28" x14ac:dyDescent="0.25">
      <c r="A595" t="s">
        <v>55</v>
      </c>
      <c r="B595" t="s">
        <v>74</v>
      </c>
      <c r="C595" t="s">
        <v>82</v>
      </c>
      <c r="D595" t="s">
        <v>90</v>
      </c>
      <c r="E595">
        <v>2016</v>
      </c>
      <c r="F595">
        <v>2014</v>
      </c>
      <c r="G595" t="s">
        <v>108</v>
      </c>
      <c r="H595">
        <v>80430.2</v>
      </c>
      <c r="I595">
        <v>162788.32</v>
      </c>
      <c r="J595">
        <v>8476.75</v>
      </c>
      <c r="K595">
        <v>90675.76</v>
      </c>
      <c r="L595">
        <v>4179.55</v>
      </c>
      <c r="M595">
        <v>4895.93</v>
      </c>
      <c r="N595">
        <f>IF(COUNTIFS($A:$A,$A595,$F:$F,$F595-1)=0,"",SUMIFS($I:$I,$A:$A,$A595,$F:$F,$F595-1))</f>
        <v>193322</v>
      </c>
      <c r="O595">
        <f>H595 - SUMIFS($H:$H,$A:$A,$A595,$F:$F,$F595-1)</f>
        <v>-7408.8300000000017</v>
      </c>
      <c r="P595">
        <f>J595 - SUMIFS($J:$J,$A:$A,$A595,$F:$F,$F595-1)</f>
        <v>-1720.7199999999993</v>
      </c>
      <c r="Q595">
        <f t="shared" si="82"/>
        <v>-716.38000000000011</v>
      </c>
      <c r="R595">
        <f t="shared" si="83"/>
        <v>-3.7056310197494343E-3</v>
      </c>
      <c r="S595">
        <f t="shared" si="84"/>
        <v>5.1727170213426302E-6</v>
      </c>
      <c r="T595">
        <f t="shared" si="85"/>
        <v>-2.9422983416269241E-2</v>
      </c>
      <c r="U595">
        <f t="shared" si="86"/>
        <v>0.46904004717517922</v>
      </c>
      <c r="V595" t="str">
        <f t="shared" si="87"/>
        <v>Automotive-2014</v>
      </c>
      <c r="W595">
        <f>Regression!B611</f>
        <v>-7.7974249222364355E-3</v>
      </c>
      <c r="X595">
        <f>Regression!B612</f>
        <v>-9.5563170952177191E-3</v>
      </c>
      <c r="Y595">
        <f>Regression!B613</f>
        <v>-9.1956677564873704E-3</v>
      </c>
      <c r="Z595">
        <f t="shared" si="88"/>
        <v>-4.0320014127695272E-3</v>
      </c>
      <c r="AA595">
        <f t="shared" si="89"/>
        <v>-716.37596799858738</v>
      </c>
      <c r="AB595">
        <f t="shared" si="90"/>
        <v>0</v>
      </c>
    </row>
    <row r="596" spans="1:28" x14ac:dyDescent="0.25">
      <c r="A596" t="s">
        <v>55</v>
      </c>
      <c r="B596" t="s">
        <v>74</v>
      </c>
      <c r="C596" t="s">
        <v>82</v>
      </c>
      <c r="D596" t="s">
        <v>90</v>
      </c>
      <c r="E596">
        <v>2016</v>
      </c>
      <c r="F596">
        <v>2015</v>
      </c>
      <c r="G596" t="s">
        <v>108</v>
      </c>
      <c r="H596">
        <v>70313.3</v>
      </c>
      <c r="I596">
        <v>159755.13</v>
      </c>
      <c r="J596">
        <v>9121.7099999999991</v>
      </c>
      <c r="K596">
        <v>80879.240000000005</v>
      </c>
      <c r="L596">
        <v>4484.7</v>
      </c>
      <c r="M596">
        <v>4755.09</v>
      </c>
      <c r="N596">
        <f>IF(COUNTIFS($A:$A,$A596,$F:$F,$F596-1)=0,"",SUMIFS($I:$I,$A:$A,$A596,$F:$F,$F596-1))</f>
        <v>162788.32</v>
      </c>
      <c r="O596">
        <f>H596 - SUMIFS($H:$H,$A:$A,$A596,$F:$F,$F596-1)</f>
        <v>-10116.899999999994</v>
      </c>
      <c r="P596">
        <f>J596 - SUMIFS($J:$J,$A:$A,$A596,$F:$F,$F596-1)</f>
        <v>644.95999999999913</v>
      </c>
      <c r="Q596">
        <f t="shared" si="82"/>
        <v>-270.39000000000033</v>
      </c>
      <c r="R596">
        <f t="shared" si="83"/>
        <v>-1.6609914028230055E-3</v>
      </c>
      <c r="S596">
        <f t="shared" si="84"/>
        <v>6.1429468649839252E-6</v>
      </c>
      <c r="T596">
        <f t="shared" si="85"/>
        <v>-6.6109534148395863E-2</v>
      </c>
      <c r="U596">
        <f t="shared" si="86"/>
        <v>0.49683687380028246</v>
      </c>
      <c r="V596" t="str">
        <f t="shared" si="87"/>
        <v>Automotive-2015</v>
      </c>
      <c r="W596">
        <f>Regression!B612</f>
        <v>-9.5563170952177191E-3</v>
      </c>
      <c r="X596">
        <f>Regression!B613</f>
        <v>-9.1956677564873704E-3</v>
      </c>
      <c r="Y596">
        <f>Regression!B614</f>
        <v>0</v>
      </c>
      <c r="Z596">
        <f t="shared" si="88"/>
        <v>6.0786260761666372E-4</v>
      </c>
      <c r="AA596">
        <f t="shared" si="89"/>
        <v>-270.39060786260796</v>
      </c>
      <c r="AB596">
        <f t="shared" si="90"/>
        <v>0</v>
      </c>
    </row>
    <row r="597" spans="1:28" x14ac:dyDescent="0.25">
      <c r="A597" t="s">
        <v>55</v>
      </c>
      <c r="B597" t="s">
        <v>74</v>
      </c>
      <c r="C597" t="s">
        <v>82</v>
      </c>
      <c r="D597" t="s">
        <v>90</v>
      </c>
      <c r="E597">
        <v>2016</v>
      </c>
      <c r="F597">
        <v>2017</v>
      </c>
      <c r="G597" t="s">
        <v>109</v>
      </c>
      <c r="H597">
        <v>64096.66</v>
      </c>
      <c r="I597">
        <v>138313.54999999999</v>
      </c>
      <c r="J597">
        <v>7596.43</v>
      </c>
      <c r="K597">
        <v>73652.25</v>
      </c>
      <c r="L597">
        <v>3162.77</v>
      </c>
      <c r="M597">
        <v>3870.39</v>
      </c>
      <c r="N597" t="str">
        <f>IF(COUNTIFS($A:$A,$A597,$F:$F,$F597-1)=0,"",SUMIFS($I:$I,$A:$A,$A597,$F:$F,$F597-1))</f>
        <v/>
      </c>
      <c r="O597">
        <f>H597 - SUMIFS($H:$H,$A:$A,$A597,$F:$F,$F597-1)</f>
        <v>64096.66</v>
      </c>
      <c r="P597">
        <f>J597 - SUMIFS($J:$J,$A:$A,$A597,$F:$F,$F597-1)</f>
        <v>7596.43</v>
      </c>
      <c r="Q597">
        <f t="shared" si="82"/>
        <v>-707.61999999999989</v>
      </c>
      <c r="R597">
        <f t="shared" si="83"/>
        <v>0</v>
      </c>
      <c r="S597">
        <f t="shared" si="84"/>
        <v>0</v>
      </c>
      <c r="T597">
        <f t="shared" si="85"/>
        <v>0</v>
      </c>
      <c r="U597">
        <f t="shared" si="86"/>
        <v>0</v>
      </c>
      <c r="V597" t="str">
        <f t="shared" si="87"/>
        <v>Automotive-2017</v>
      </c>
      <c r="W597">
        <f>Regression!B613</f>
        <v>-9.1956677564873704E-3</v>
      </c>
      <c r="X597">
        <f>Regression!B614</f>
        <v>0</v>
      </c>
      <c r="Y597">
        <f>Regression!B615</f>
        <v>-8.6996415824958633E-3</v>
      </c>
      <c r="Z597">
        <f t="shared" si="88"/>
        <v>0</v>
      </c>
      <c r="AA597">
        <f t="shared" si="89"/>
        <v>-707.61999999999989</v>
      </c>
      <c r="AB597">
        <f t="shared" si="90"/>
        <v>1</v>
      </c>
    </row>
    <row r="598" spans="1:28" x14ac:dyDescent="0.25">
      <c r="A598" t="s">
        <v>55</v>
      </c>
      <c r="B598" t="s">
        <v>74</v>
      </c>
      <c r="C598" t="s">
        <v>82</v>
      </c>
      <c r="D598" t="s">
        <v>90</v>
      </c>
      <c r="E598">
        <v>2016</v>
      </c>
      <c r="F598">
        <v>2018</v>
      </c>
      <c r="G598" t="s">
        <v>109</v>
      </c>
      <c r="H598">
        <v>65281.53</v>
      </c>
      <c r="I598">
        <v>138807.29</v>
      </c>
      <c r="J598">
        <v>8751.68</v>
      </c>
      <c r="K598">
        <v>69160.509999999995</v>
      </c>
      <c r="L598">
        <v>4203.3500000000004</v>
      </c>
      <c r="M598">
        <v>6062.31</v>
      </c>
      <c r="N598">
        <f>IF(COUNTIFS($A:$A,$A598,$F:$F,$F598-1)=0,"",SUMIFS($I:$I,$A:$A,$A598,$F:$F,$F598-1))</f>
        <v>138313.54999999999</v>
      </c>
      <c r="O598">
        <f>H598 - SUMIFS($H:$H,$A:$A,$A598,$F:$F,$F598-1)</f>
        <v>1184.8699999999953</v>
      </c>
      <c r="P598">
        <f>J598 - SUMIFS($J:$J,$A:$A,$A598,$F:$F,$F598-1)</f>
        <v>1155.25</v>
      </c>
      <c r="Q598">
        <f t="shared" si="82"/>
        <v>-1858.96</v>
      </c>
      <c r="R598">
        <f t="shared" si="83"/>
        <v>-1.3440187168936088E-2</v>
      </c>
      <c r="S598">
        <f t="shared" si="84"/>
        <v>7.2299496325558853E-6</v>
      </c>
      <c r="T598">
        <f t="shared" si="85"/>
        <v>2.1415110811627165E-4</v>
      </c>
      <c r="U598">
        <f t="shared" si="86"/>
        <v>0.50002700386187759</v>
      </c>
      <c r="V598" t="str">
        <f t="shared" si="87"/>
        <v>Automotive-2018</v>
      </c>
      <c r="W598">
        <f>Regression!B614</f>
        <v>0</v>
      </c>
      <c r="X598">
        <f>Regression!B615</f>
        <v>-8.6996415824958633E-3</v>
      </c>
      <c r="Y598">
        <f>Regression!B616</f>
        <v>-8.1722996266608196E-3</v>
      </c>
      <c r="Z598">
        <f t="shared" si="88"/>
        <v>-4.0882335348658566E-3</v>
      </c>
      <c r="AA598">
        <f t="shared" si="89"/>
        <v>-1858.9559117664651</v>
      </c>
      <c r="AB598">
        <f t="shared" si="90"/>
        <v>1</v>
      </c>
    </row>
    <row r="599" spans="1:28" x14ac:dyDescent="0.25">
      <c r="A599" t="s">
        <v>55</v>
      </c>
      <c r="B599" t="s">
        <v>74</v>
      </c>
      <c r="C599" t="s">
        <v>82</v>
      </c>
      <c r="D599" t="s">
        <v>90</v>
      </c>
      <c r="E599">
        <v>2016</v>
      </c>
      <c r="F599">
        <v>2019</v>
      </c>
      <c r="G599" t="s">
        <v>109</v>
      </c>
      <c r="H599">
        <v>65289.01</v>
      </c>
      <c r="I599">
        <v>151076.79999999999</v>
      </c>
      <c r="J599">
        <v>6719.83</v>
      </c>
      <c r="K599">
        <v>76643.45</v>
      </c>
      <c r="L599">
        <v>3683.74</v>
      </c>
      <c r="M599">
        <v>5251.87</v>
      </c>
      <c r="N599">
        <f>IF(COUNTIFS($A:$A,$A599,$F:$F,$F599-1)=0,"",SUMIFS($I:$I,$A:$A,$A599,$F:$F,$F599-1))</f>
        <v>138807.29</v>
      </c>
      <c r="O599">
        <f>H599 - SUMIFS($H:$H,$A:$A,$A599,$F:$F,$F599-1)</f>
        <v>7.4800000000032014</v>
      </c>
      <c r="P599">
        <f>J599 - SUMIFS($J:$J,$A:$A,$A599,$F:$F,$F599-1)</f>
        <v>-2031.8500000000004</v>
      </c>
      <c r="Q599">
        <f t="shared" si="82"/>
        <v>-1568.13</v>
      </c>
      <c r="R599">
        <f t="shared" si="83"/>
        <v>-1.129717322483567E-2</v>
      </c>
      <c r="S599">
        <f t="shared" si="84"/>
        <v>7.2042325730874797E-6</v>
      </c>
      <c r="T599">
        <f t="shared" si="85"/>
        <v>1.4691807613274516E-2</v>
      </c>
      <c r="U599">
        <f t="shared" si="86"/>
        <v>0.55215723900380154</v>
      </c>
      <c r="V599" t="str">
        <f t="shared" si="87"/>
        <v>Automotive-2019</v>
      </c>
      <c r="W599">
        <f>Regression!B615</f>
        <v>-8.6996415824958633E-3</v>
      </c>
      <c r="X599">
        <f>Regression!B616</f>
        <v>-8.1722996266608196E-3</v>
      </c>
      <c r="Y599">
        <f>Regression!B617</f>
        <v>-9.778867403825494E-3</v>
      </c>
      <c r="Z599">
        <f t="shared" si="88"/>
        <v>-5.5196009543947563E-3</v>
      </c>
      <c r="AA599">
        <f t="shared" si="89"/>
        <v>-1568.1244803990458</v>
      </c>
      <c r="AB599">
        <f t="shared" si="90"/>
        <v>1</v>
      </c>
    </row>
    <row r="600" spans="1:28" x14ac:dyDescent="0.25">
      <c r="A600" t="s">
        <v>55</v>
      </c>
      <c r="B600" t="s">
        <v>74</v>
      </c>
      <c r="C600" t="s">
        <v>82</v>
      </c>
      <c r="D600" t="s">
        <v>90</v>
      </c>
      <c r="E600">
        <v>2016</v>
      </c>
      <c r="F600">
        <v>2020</v>
      </c>
      <c r="G600" t="s">
        <v>109</v>
      </c>
      <c r="H600">
        <v>61867.65</v>
      </c>
      <c r="I600">
        <v>131928.07999999999</v>
      </c>
      <c r="J600">
        <v>6897.16</v>
      </c>
      <c r="K600">
        <v>78242.740000000005</v>
      </c>
      <c r="L600">
        <v>2948.26</v>
      </c>
      <c r="M600">
        <v>5254.62</v>
      </c>
      <c r="N600">
        <f>IF(COUNTIFS($A:$A,$A600,$F:$F,$F600-1)=0,"",SUMIFS($I:$I,$A:$A,$A600,$F:$F,$F600-1))</f>
        <v>151076.79999999999</v>
      </c>
      <c r="O600">
        <f>H600 - SUMIFS($H:$H,$A:$A,$A600,$F:$F,$F600-1)</f>
        <v>-3421.3600000000006</v>
      </c>
      <c r="P600">
        <f>J600 - SUMIFS($J:$J,$A:$A,$A600,$F:$F,$F600-1)</f>
        <v>177.32999999999993</v>
      </c>
      <c r="Q600">
        <f t="shared" si="82"/>
        <v>-2306.3599999999997</v>
      </c>
      <c r="R600">
        <f t="shared" si="83"/>
        <v>-1.5266142783008377E-2</v>
      </c>
      <c r="S600">
        <f t="shared" si="84"/>
        <v>6.6191499952342123E-6</v>
      </c>
      <c r="T600">
        <f t="shared" si="85"/>
        <v>-2.382026889634941E-2</v>
      </c>
      <c r="U600">
        <f t="shared" si="86"/>
        <v>0.51790043209811176</v>
      </c>
      <c r="V600" t="str">
        <f t="shared" si="87"/>
        <v>Automotive-2020</v>
      </c>
      <c r="W600">
        <f>Regression!B616</f>
        <v>-8.1722996266608196E-3</v>
      </c>
      <c r="X600">
        <f>Regression!B617</f>
        <v>-9.778867403825494E-3</v>
      </c>
      <c r="Y600">
        <f>Regression!B618</f>
        <v>-8.9406736891644908E-3</v>
      </c>
      <c r="Z600">
        <f t="shared" si="88"/>
        <v>-4.3974976094826737E-3</v>
      </c>
      <c r="AA600">
        <f t="shared" si="89"/>
        <v>-2306.3556025023904</v>
      </c>
      <c r="AB600">
        <f t="shared" si="90"/>
        <v>1</v>
      </c>
    </row>
    <row r="601" spans="1:28" x14ac:dyDescent="0.25">
      <c r="A601" t="s">
        <v>55</v>
      </c>
      <c r="B601" t="s">
        <v>74</v>
      </c>
      <c r="C601" t="s">
        <v>82</v>
      </c>
      <c r="D601" t="s">
        <v>90</v>
      </c>
      <c r="E601">
        <v>2016</v>
      </c>
      <c r="F601">
        <v>2021</v>
      </c>
      <c r="G601" t="s">
        <v>109</v>
      </c>
      <c r="H601">
        <v>67632.66</v>
      </c>
      <c r="I601">
        <v>147676.35999999999</v>
      </c>
      <c r="J601">
        <v>6952.79</v>
      </c>
      <c r="K601">
        <v>77812.87</v>
      </c>
      <c r="L601">
        <v>4358.4399999999996</v>
      </c>
      <c r="M601">
        <v>3112.77</v>
      </c>
      <c r="N601">
        <f>IF(COUNTIFS($A:$A,$A601,$F:$F,$F601-1)=0,"",SUMIFS($I:$I,$A:$A,$A601,$F:$F,$F601-1))</f>
        <v>131928.07999999999</v>
      </c>
      <c r="O601">
        <f>H601 - SUMIFS($H:$H,$A:$A,$A601,$F:$F,$F601-1)</f>
        <v>5765.010000000002</v>
      </c>
      <c r="P601">
        <f>J601 - SUMIFS($J:$J,$A:$A,$A601,$F:$F,$F601-1)</f>
        <v>55.630000000000109</v>
      </c>
      <c r="Q601">
        <f t="shared" si="82"/>
        <v>1245.6699999999996</v>
      </c>
      <c r="R601">
        <f t="shared" si="83"/>
        <v>9.4420384197208031E-3</v>
      </c>
      <c r="S601">
        <f t="shared" si="84"/>
        <v>7.5798874659587259E-6</v>
      </c>
      <c r="T601">
        <f t="shared" si="85"/>
        <v>4.3276457900395443E-2</v>
      </c>
      <c r="U601">
        <f t="shared" si="86"/>
        <v>0.5898127980032758</v>
      </c>
      <c r="V601" t="str">
        <f t="shared" si="87"/>
        <v>Automotive-2021</v>
      </c>
      <c r="W601">
        <f>Regression!B617</f>
        <v>-9.778867403825494E-3</v>
      </c>
      <c r="X601">
        <f>Regression!B618</f>
        <v>-8.9406736891644908E-3</v>
      </c>
      <c r="Y601">
        <f>Regression!B619</f>
        <v>-6.7372033892216677E-3</v>
      </c>
      <c r="Z601">
        <f t="shared" si="88"/>
        <v>-4.3606835929387508E-3</v>
      </c>
      <c r="AA601">
        <f t="shared" si="89"/>
        <v>1245.6743606835926</v>
      </c>
      <c r="AB601">
        <f t="shared" si="90"/>
        <v>1</v>
      </c>
    </row>
    <row r="602" spans="1:28" x14ac:dyDescent="0.25">
      <c r="A602" t="s">
        <v>55</v>
      </c>
      <c r="B602" t="s">
        <v>74</v>
      </c>
      <c r="C602" t="s">
        <v>82</v>
      </c>
      <c r="D602" t="s">
        <v>90</v>
      </c>
      <c r="E602">
        <v>2016</v>
      </c>
      <c r="F602">
        <v>2022</v>
      </c>
      <c r="G602" t="s">
        <v>109</v>
      </c>
      <c r="H602">
        <v>67107.78</v>
      </c>
      <c r="I602">
        <v>137333.60999999999</v>
      </c>
      <c r="J602">
        <v>8529.14</v>
      </c>
      <c r="K602">
        <v>71158.64</v>
      </c>
      <c r="L602">
        <v>3908.46</v>
      </c>
      <c r="M602">
        <v>2533.54</v>
      </c>
      <c r="N602">
        <f>IF(COUNTIFS($A:$A,$A602,$F:$F,$F602-1)=0,"",SUMIFS($I:$I,$A:$A,$A602,$F:$F,$F602-1))</f>
        <v>147676.35999999999</v>
      </c>
      <c r="O602">
        <f>H602 - SUMIFS($H:$H,$A:$A,$A602,$F:$F,$F602-1)</f>
        <v>-524.88000000000466</v>
      </c>
      <c r="P602">
        <f>J602 - SUMIFS($J:$J,$A:$A,$A602,$F:$F,$F602-1)</f>
        <v>1576.3499999999995</v>
      </c>
      <c r="Q602">
        <f t="shared" si="82"/>
        <v>1374.92</v>
      </c>
      <c r="R602">
        <f t="shared" si="83"/>
        <v>9.31035949152593E-3</v>
      </c>
      <c r="S602">
        <f t="shared" si="84"/>
        <v>6.7715645212273657E-6</v>
      </c>
      <c r="T602">
        <f t="shared" si="85"/>
        <v>-1.4228614518938606E-2</v>
      </c>
      <c r="U602">
        <f t="shared" si="86"/>
        <v>0.48185532200279046</v>
      </c>
      <c r="V602" t="str">
        <f t="shared" si="87"/>
        <v>Automotive-2022</v>
      </c>
      <c r="W602">
        <f>Regression!B618</f>
        <v>-8.9406736891644908E-3</v>
      </c>
      <c r="X602">
        <f>Regression!B619</f>
        <v>-6.7372033892216677E-3</v>
      </c>
      <c r="Y602">
        <f>Regression!B620</f>
        <v>-6.3825996393650584E-3</v>
      </c>
      <c r="Z602">
        <f t="shared" si="88"/>
        <v>-2.9796890768289722E-3</v>
      </c>
      <c r="AA602">
        <f t="shared" si="89"/>
        <v>1374.922979689077</v>
      </c>
      <c r="AB602">
        <f t="shared" si="90"/>
        <v>1</v>
      </c>
    </row>
    <row r="603" spans="1:28" x14ac:dyDescent="0.25">
      <c r="A603" t="s">
        <v>55</v>
      </c>
      <c r="B603" t="s">
        <v>74</v>
      </c>
      <c r="C603" t="s">
        <v>82</v>
      </c>
      <c r="D603" t="s">
        <v>90</v>
      </c>
      <c r="E603">
        <v>2016</v>
      </c>
      <c r="F603">
        <v>2023</v>
      </c>
      <c r="G603" t="s">
        <v>109</v>
      </c>
      <c r="H603">
        <v>68262.63</v>
      </c>
      <c r="I603">
        <v>147385.54</v>
      </c>
      <c r="J603">
        <v>7594.8</v>
      </c>
      <c r="K603">
        <v>83134.16</v>
      </c>
      <c r="L603">
        <v>5111.68</v>
      </c>
      <c r="M603">
        <v>7734.28</v>
      </c>
      <c r="N603">
        <f>IF(COUNTIFS($A:$A,$A603,$F:$F,$F603-1)=0,"",SUMIFS($I:$I,$A:$A,$A603,$F:$F,$F603-1))</f>
        <v>137333.60999999999</v>
      </c>
      <c r="O603">
        <f>H603 - SUMIFS($H:$H,$A:$A,$A603,$F:$F,$F603-1)</f>
        <v>1154.8500000000058</v>
      </c>
      <c r="P603">
        <f>J603 - SUMIFS($J:$J,$A:$A,$A603,$F:$F,$F603-1)</f>
        <v>-934.33999999999924</v>
      </c>
      <c r="Q603">
        <f t="shared" si="82"/>
        <v>-2622.5999999999995</v>
      </c>
      <c r="R603">
        <f t="shared" si="83"/>
        <v>-1.9096563470515335E-2</v>
      </c>
      <c r="S603">
        <f t="shared" si="84"/>
        <v>7.2815387289389694E-6</v>
      </c>
      <c r="T603">
        <f t="shared" si="85"/>
        <v>1.5212517897112041E-2</v>
      </c>
      <c r="U603">
        <f t="shared" si="86"/>
        <v>0.60534460573780891</v>
      </c>
      <c r="V603" t="str">
        <f t="shared" si="87"/>
        <v>Automotive-2023</v>
      </c>
      <c r="W603">
        <f>Regression!B619</f>
        <v>-6.7372033892216677E-3</v>
      </c>
      <c r="X603">
        <f>Regression!B620</f>
        <v>-6.3825996393650584E-3</v>
      </c>
      <c r="Y603">
        <f>Regression!B621</f>
        <v>0</v>
      </c>
      <c r="Z603">
        <f t="shared" si="88"/>
        <v>-9.7144468451345155E-5</v>
      </c>
      <c r="AA603">
        <f t="shared" si="89"/>
        <v>-2622.5999028555311</v>
      </c>
      <c r="AB603">
        <f t="shared" si="90"/>
        <v>1</v>
      </c>
    </row>
    <row r="604" spans="1:28" x14ac:dyDescent="0.25">
      <c r="A604" t="s">
        <v>56</v>
      </c>
      <c r="B604" t="s">
        <v>81</v>
      </c>
      <c r="C604" t="s">
        <v>82</v>
      </c>
      <c r="D604" t="s">
        <v>99</v>
      </c>
      <c r="E604">
        <v>2012</v>
      </c>
      <c r="F604">
        <v>2005</v>
      </c>
      <c r="G604" t="s">
        <v>108</v>
      </c>
      <c r="H604">
        <v>44561.57</v>
      </c>
      <c r="I604">
        <v>87297.01</v>
      </c>
      <c r="J604">
        <v>16818.32</v>
      </c>
      <c r="K604">
        <v>34662.36</v>
      </c>
      <c r="L604">
        <v>3973.3</v>
      </c>
      <c r="M604">
        <v>4167.92</v>
      </c>
      <c r="N604" t="str">
        <f>IF(COUNTIFS($A:$A,$A604,$F:$F,$F604-1)=0,"",SUMIFS($I:$I,$A:$A,$A604,$F:$F,$F604-1))</f>
        <v/>
      </c>
      <c r="O604">
        <f>H604 - SUMIFS($H:$H,$A:$A,$A604,$F:$F,$F604-1)</f>
        <v>44561.57</v>
      </c>
      <c r="P604">
        <f>J604 - SUMIFS($J:$J,$A:$A,$A604,$F:$F,$F604-1)</f>
        <v>16818.32</v>
      </c>
      <c r="Q604">
        <f t="shared" si="82"/>
        <v>-194.61999999999989</v>
      </c>
      <c r="R604">
        <f t="shared" si="83"/>
        <v>0</v>
      </c>
      <c r="S604">
        <f t="shared" si="84"/>
        <v>0</v>
      </c>
      <c r="T604">
        <f t="shared" si="85"/>
        <v>0</v>
      </c>
      <c r="U604">
        <f t="shared" si="86"/>
        <v>0</v>
      </c>
      <c r="V604" t="str">
        <f t="shared" si="87"/>
        <v>Telecom-2005</v>
      </c>
      <c r="W604">
        <f>Regression!B620</f>
        <v>-6.3825996393650584E-3</v>
      </c>
      <c r="X604">
        <f>Regression!B621</f>
        <v>0</v>
      </c>
      <c r="Y604">
        <f>Regression!B622</f>
        <v>-8.018906915822941E-3</v>
      </c>
      <c r="Z604">
        <f t="shared" si="88"/>
        <v>0</v>
      </c>
      <c r="AA604">
        <f t="shared" si="89"/>
        <v>-194.61999999999989</v>
      </c>
      <c r="AB604">
        <f t="shared" si="90"/>
        <v>0</v>
      </c>
    </row>
    <row r="605" spans="1:28" x14ac:dyDescent="0.25">
      <c r="A605" t="s">
        <v>56</v>
      </c>
      <c r="B605" t="s">
        <v>81</v>
      </c>
      <c r="C605" t="s">
        <v>82</v>
      </c>
      <c r="D605" t="s">
        <v>99</v>
      </c>
      <c r="E605">
        <v>2012</v>
      </c>
      <c r="F605">
        <v>2006</v>
      </c>
      <c r="G605" t="s">
        <v>108</v>
      </c>
      <c r="H605">
        <v>43831.94</v>
      </c>
      <c r="I605">
        <v>90552.639999999999</v>
      </c>
      <c r="J605">
        <v>16916.560000000001</v>
      </c>
      <c r="K605">
        <v>42703.25</v>
      </c>
      <c r="L605">
        <v>5992.26</v>
      </c>
      <c r="M605">
        <v>5240.5</v>
      </c>
      <c r="N605">
        <f>IF(COUNTIFS($A:$A,$A605,$F:$F,$F605-1)=0,"",SUMIFS($I:$I,$A:$A,$A605,$F:$F,$F605-1))</f>
        <v>87297.01</v>
      </c>
      <c r="O605">
        <f>H605 - SUMIFS($H:$H,$A:$A,$A605,$F:$F,$F605-1)</f>
        <v>-729.62999999999738</v>
      </c>
      <c r="P605">
        <f>J605 - SUMIFS($J:$J,$A:$A,$A605,$F:$F,$F605-1)</f>
        <v>98.240000000001601</v>
      </c>
      <c r="Q605">
        <f t="shared" si="82"/>
        <v>751.76000000000022</v>
      </c>
      <c r="R605">
        <f t="shared" si="83"/>
        <v>8.6115206007628467E-3</v>
      </c>
      <c r="S605">
        <f t="shared" si="84"/>
        <v>1.145514605826706E-5</v>
      </c>
      <c r="T605">
        <f t="shared" si="85"/>
        <v>-9.4833717672575379E-3</v>
      </c>
      <c r="U605">
        <f t="shared" si="86"/>
        <v>0.4891719659126928</v>
      </c>
      <c r="V605" t="str">
        <f t="shared" si="87"/>
        <v>Telecom-2006</v>
      </c>
      <c r="W605">
        <f>Regression!B621</f>
        <v>0</v>
      </c>
      <c r="X605">
        <f>Regression!B622</f>
        <v>-8.018906915822941E-3</v>
      </c>
      <c r="Y605">
        <f>Regression!B623</f>
        <v>-9.1329210402331575E-3</v>
      </c>
      <c r="Z605">
        <f t="shared" si="88"/>
        <v>-4.3915226643264672E-3</v>
      </c>
      <c r="AA605">
        <f t="shared" si="89"/>
        <v>751.7643915226646</v>
      </c>
      <c r="AB605">
        <f t="shared" si="90"/>
        <v>0</v>
      </c>
    </row>
    <row r="606" spans="1:28" x14ac:dyDescent="0.25">
      <c r="A606" t="s">
        <v>56</v>
      </c>
      <c r="B606" t="s">
        <v>81</v>
      </c>
      <c r="C606" t="s">
        <v>82</v>
      </c>
      <c r="D606" t="s">
        <v>99</v>
      </c>
      <c r="E606">
        <v>2012</v>
      </c>
      <c r="F606">
        <v>2007</v>
      </c>
      <c r="G606" t="s">
        <v>108</v>
      </c>
      <c r="H606">
        <v>48326.61</v>
      </c>
      <c r="I606">
        <v>93728.71</v>
      </c>
      <c r="J606">
        <v>18454.22</v>
      </c>
      <c r="K606">
        <v>47488.06</v>
      </c>
      <c r="L606">
        <v>5680.09</v>
      </c>
      <c r="M606">
        <v>4067.04</v>
      </c>
      <c r="N606">
        <f>IF(COUNTIFS($A:$A,$A606,$F:$F,$F606-1)=0,"",SUMIFS($I:$I,$A:$A,$A606,$F:$F,$F606-1))</f>
        <v>90552.639999999999</v>
      </c>
      <c r="O606">
        <f>H606 - SUMIFS($H:$H,$A:$A,$A606,$F:$F,$F606-1)</f>
        <v>4494.6699999999983</v>
      </c>
      <c r="P606">
        <f>J606 - SUMIFS($J:$J,$A:$A,$A606,$F:$F,$F606-1)</f>
        <v>1537.6599999999999</v>
      </c>
      <c r="Q606">
        <f t="shared" si="82"/>
        <v>1613.0500000000002</v>
      </c>
      <c r="R606">
        <f t="shared" si="83"/>
        <v>1.7813395611657488E-2</v>
      </c>
      <c r="S606">
        <f t="shared" si="84"/>
        <v>1.1043300338896801E-5</v>
      </c>
      <c r="T606">
        <f t="shared" si="85"/>
        <v>3.2655149535121213E-2</v>
      </c>
      <c r="U606">
        <f t="shared" si="86"/>
        <v>0.52442490909155159</v>
      </c>
      <c r="V606" t="str">
        <f t="shared" si="87"/>
        <v>Telecom-2007</v>
      </c>
      <c r="W606">
        <f>Regression!B622</f>
        <v>-8.018906915822941E-3</v>
      </c>
      <c r="X606">
        <f>Regression!B623</f>
        <v>-9.1329210402331575E-3</v>
      </c>
      <c r="Y606">
        <f>Regression!B624</f>
        <v>-7.6979317448908156E-3</v>
      </c>
      <c r="Z606">
        <f t="shared" si="88"/>
        <v>-4.3353126129660642E-3</v>
      </c>
      <c r="AA606">
        <f t="shared" si="89"/>
        <v>1613.0543353126131</v>
      </c>
      <c r="AB606">
        <f t="shared" si="90"/>
        <v>0</v>
      </c>
    </row>
    <row r="607" spans="1:28" x14ac:dyDescent="0.25">
      <c r="A607" t="s">
        <v>56</v>
      </c>
      <c r="B607" t="s">
        <v>81</v>
      </c>
      <c r="C607" t="s">
        <v>82</v>
      </c>
      <c r="D607" t="s">
        <v>99</v>
      </c>
      <c r="E607">
        <v>2012</v>
      </c>
      <c r="F607">
        <v>2008</v>
      </c>
      <c r="G607" t="s">
        <v>108</v>
      </c>
      <c r="H607">
        <v>53165.69</v>
      </c>
      <c r="I607">
        <v>105432.22</v>
      </c>
      <c r="J607">
        <v>18756.060000000001</v>
      </c>
      <c r="K607">
        <v>50324.66</v>
      </c>
      <c r="L607">
        <v>6459.06</v>
      </c>
      <c r="M607">
        <v>6952.23</v>
      </c>
      <c r="N607">
        <f>IF(COUNTIFS($A:$A,$A607,$F:$F,$F607-1)=0,"",SUMIFS($I:$I,$A:$A,$A607,$F:$F,$F607-1))</f>
        <v>93728.71</v>
      </c>
      <c r="O607">
        <f>H607 - SUMIFS($H:$H,$A:$A,$A607,$F:$F,$F607-1)</f>
        <v>4839.0800000000017</v>
      </c>
      <c r="P607">
        <f>J607 - SUMIFS($J:$J,$A:$A,$A607,$F:$F,$F607-1)</f>
        <v>301.84000000000015</v>
      </c>
      <c r="Q607">
        <f t="shared" si="82"/>
        <v>-493.16999999999916</v>
      </c>
      <c r="R607">
        <f t="shared" si="83"/>
        <v>-5.2616748912899698E-3</v>
      </c>
      <c r="S607">
        <f t="shared" si="84"/>
        <v>1.0669089545775248E-5</v>
      </c>
      <c r="T607">
        <f t="shared" si="85"/>
        <v>4.8408219850673305E-2</v>
      </c>
      <c r="U607">
        <f t="shared" si="86"/>
        <v>0.53691830390069384</v>
      </c>
      <c r="V607" t="str">
        <f t="shared" si="87"/>
        <v>Telecom-2008</v>
      </c>
      <c r="W607">
        <f>Regression!B623</f>
        <v>-9.1329210402331575E-3</v>
      </c>
      <c r="X607">
        <f>Regression!B624</f>
        <v>-7.6979317448908156E-3</v>
      </c>
      <c r="Y607">
        <f>Regression!B625</f>
        <v>-1.0378218773384731E-2</v>
      </c>
      <c r="Z607">
        <f t="shared" si="88"/>
        <v>-5.9449962335706135E-3</v>
      </c>
      <c r="AA607">
        <f t="shared" si="89"/>
        <v>-493.16405500376561</v>
      </c>
      <c r="AB607">
        <f t="shared" si="90"/>
        <v>0</v>
      </c>
    </row>
    <row r="608" spans="1:28" x14ac:dyDescent="0.25">
      <c r="A608" t="s">
        <v>56</v>
      </c>
      <c r="B608" t="s">
        <v>81</v>
      </c>
      <c r="C608" t="s">
        <v>82</v>
      </c>
      <c r="D608" t="s">
        <v>99</v>
      </c>
      <c r="E608">
        <v>2012</v>
      </c>
      <c r="F608">
        <v>2009</v>
      </c>
      <c r="G608" t="s">
        <v>108</v>
      </c>
      <c r="H608">
        <v>53331.03</v>
      </c>
      <c r="I608">
        <v>111237.33</v>
      </c>
      <c r="J608">
        <v>19699.150000000001</v>
      </c>
      <c r="K608">
        <v>49026.43</v>
      </c>
      <c r="L608">
        <v>6818.63</v>
      </c>
      <c r="M608">
        <v>6049.91</v>
      </c>
      <c r="N608">
        <f>IF(COUNTIFS($A:$A,$A608,$F:$F,$F608-1)=0,"",SUMIFS($I:$I,$A:$A,$A608,$F:$F,$F608-1))</f>
        <v>105432.22</v>
      </c>
      <c r="O608">
        <f>H608 - SUMIFS($H:$H,$A:$A,$A608,$F:$F,$F608-1)</f>
        <v>165.33999999999651</v>
      </c>
      <c r="P608">
        <f>J608 - SUMIFS($J:$J,$A:$A,$A608,$F:$F,$F608-1)</f>
        <v>943.09000000000015</v>
      </c>
      <c r="Q608">
        <f t="shared" si="82"/>
        <v>768.72000000000025</v>
      </c>
      <c r="R608">
        <f t="shared" si="83"/>
        <v>7.2911297893566143E-3</v>
      </c>
      <c r="S608">
        <f t="shared" si="84"/>
        <v>9.4847666111934279E-6</v>
      </c>
      <c r="T608">
        <f t="shared" si="85"/>
        <v>-7.3767772318557231E-3</v>
      </c>
      <c r="U608">
        <f t="shared" si="86"/>
        <v>0.46500424633001181</v>
      </c>
      <c r="V608" t="str">
        <f t="shared" si="87"/>
        <v>Telecom-2009</v>
      </c>
      <c r="W608">
        <f>Regression!B624</f>
        <v>-7.6979317448908156E-3</v>
      </c>
      <c r="X608">
        <f>Regression!B625</f>
        <v>-1.0378218773384731E-2</v>
      </c>
      <c r="Y608">
        <f>Regression!B626</f>
        <v>-7.3845556570052394E-3</v>
      </c>
      <c r="Z608">
        <f t="shared" si="88"/>
        <v>-3.3573649428990135E-3</v>
      </c>
      <c r="AA608">
        <f t="shared" si="89"/>
        <v>768.72335736494313</v>
      </c>
      <c r="AB608">
        <f t="shared" si="90"/>
        <v>0</v>
      </c>
    </row>
    <row r="609" spans="1:28" x14ac:dyDescent="0.25">
      <c r="A609" t="s">
        <v>56</v>
      </c>
      <c r="B609" t="s">
        <v>81</v>
      </c>
      <c r="C609" t="s">
        <v>82</v>
      </c>
      <c r="D609" t="s">
        <v>99</v>
      </c>
      <c r="E609">
        <v>2012</v>
      </c>
      <c r="F609">
        <v>2010</v>
      </c>
      <c r="G609" t="s">
        <v>108</v>
      </c>
      <c r="H609">
        <v>52084.82</v>
      </c>
      <c r="I609">
        <v>99071.89</v>
      </c>
      <c r="J609">
        <v>17733.09</v>
      </c>
      <c r="K609">
        <v>48982.54</v>
      </c>
      <c r="L609">
        <v>5037.43</v>
      </c>
      <c r="M609">
        <v>4610.01</v>
      </c>
      <c r="N609">
        <f>IF(COUNTIFS($A:$A,$A609,$F:$F,$F609-1)=0,"",SUMIFS($I:$I,$A:$A,$A609,$F:$F,$F609-1))</f>
        <v>111237.33</v>
      </c>
      <c r="O609">
        <f>H609 - SUMIFS($H:$H,$A:$A,$A609,$F:$F,$F609-1)</f>
        <v>-1246.2099999999991</v>
      </c>
      <c r="P609">
        <f>J609 - SUMIFS($J:$J,$A:$A,$A609,$F:$F,$F609-1)</f>
        <v>-1966.0600000000013</v>
      </c>
      <c r="Q609">
        <f t="shared" si="82"/>
        <v>427.42000000000007</v>
      </c>
      <c r="R609">
        <f t="shared" si="83"/>
        <v>3.8424151316828626E-3</v>
      </c>
      <c r="S609">
        <f t="shared" si="84"/>
        <v>8.9897878706725519E-6</v>
      </c>
      <c r="T609">
        <f t="shared" si="85"/>
        <v>6.4712987987036565E-3</v>
      </c>
      <c r="U609">
        <f t="shared" si="86"/>
        <v>0.44034264396673312</v>
      </c>
      <c r="V609" t="str">
        <f t="shared" si="87"/>
        <v>Telecom-2010</v>
      </c>
      <c r="W609">
        <f>Regression!B625</f>
        <v>-1.0378218773384731E-2</v>
      </c>
      <c r="X609">
        <f>Regression!B626</f>
        <v>-7.3845556570052394E-3</v>
      </c>
      <c r="Y609">
        <f>Regression!B627</f>
        <v>-9.950871267710654E-3</v>
      </c>
      <c r="Z609">
        <f t="shared" si="88"/>
        <v>-4.4296739279336928E-3</v>
      </c>
      <c r="AA609">
        <f t="shared" si="89"/>
        <v>427.42442967392799</v>
      </c>
      <c r="AB609">
        <f t="shared" si="90"/>
        <v>0</v>
      </c>
    </row>
    <row r="610" spans="1:28" x14ac:dyDescent="0.25">
      <c r="A610" t="s">
        <v>56</v>
      </c>
      <c r="B610" t="s">
        <v>81</v>
      </c>
      <c r="C610" t="s">
        <v>82</v>
      </c>
      <c r="D610" t="s">
        <v>99</v>
      </c>
      <c r="E610">
        <v>2012</v>
      </c>
      <c r="F610">
        <v>2011</v>
      </c>
      <c r="G610" t="s">
        <v>108</v>
      </c>
      <c r="H610">
        <v>52408.59</v>
      </c>
      <c r="I610">
        <v>96903.27</v>
      </c>
      <c r="J610">
        <v>17938.47</v>
      </c>
      <c r="K610">
        <v>42930.73</v>
      </c>
      <c r="L610">
        <v>6232.15</v>
      </c>
      <c r="M610">
        <v>5110.34</v>
      </c>
      <c r="N610">
        <f>IF(COUNTIFS($A:$A,$A610,$F:$F,$F610-1)=0,"",SUMIFS($I:$I,$A:$A,$A610,$F:$F,$F610-1))</f>
        <v>99071.89</v>
      </c>
      <c r="O610">
        <f>H610 - SUMIFS($H:$H,$A:$A,$A610,$F:$F,$F610-1)</f>
        <v>323.7699999999968</v>
      </c>
      <c r="P610">
        <f>J610 - SUMIFS($J:$J,$A:$A,$A610,$F:$F,$F610-1)</f>
        <v>205.38000000000102</v>
      </c>
      <c r="Q610">
        <f t="shared" si="82"/>
        <v>1121.8099999999995</v>
      </c>
      <c r="R610">
        <f t="shared" si="83"/>
        <v>1.1323191674247857E-2</v>
      </c>
      <c r="S610">
        <f t="shared" si="84"/>
        <v>1.0093680457695922E-5</v>
      </c>
      <c r="T610">
        <f t="shared" si="85"/>
        <v>1.1949908293865776E-3</v>
      </c>
      <c r="U610">
        <f t="shared" si="86"/>
        <v>0.43332907043562008</v>
      </c>
      <c r="V610" t="str">
        <f t="shared" si="87"/>
        <v>Telecom-2011</v>
      </c>
      <c r="W610">
        <f>Regression!B626</f>
        <v>-7.3845556570052394E-3</v>
      </c>
      <c r="X610">
        <f>Regression!B627</f>
        <v>-9.950871267710654E-3</v>
      </c>
      <c r="Y610">
        <f>Regression!B628</f>
        <v>0</v>
      </c>
      <c r="Z610">
        <f t="shared" si="88"/>
        <v>-1.19657372544445E-5</v>
      </c>
      <c r="AA610">
        <f t="shared" si="89"/>
        <v>1121.8100119657367</v>
      </c>
      <c r="AB610">
        <f t="shared" si="90"/>
        <v>0</v>
      </c>
    </row>
    <row r="611" spans="1:28" x14ac:dyDescent="0.25">
      <c r="A611" t="s">
        <v>56</v>
      </c>
      <c r="B611" t="s">
        <v>81</v>
      </c>
      <c r="C611" t="s">
        <v>82</v>
      </c>
      <c r="D611" t="s">
        <v>99</v>
      </c>
      <c r="E611">
        <v>2012</v>
      </c>
      <c r="F611">
        <v>2013</v>
      </c>
      <c r="G611" t="s">
        <v>109</v>
      </c>
      <c r="H611">
        <v>57286.98</v>
      </c>
      <c r="I611">
        <v>115710.49</v>
      </c>
      <c r="J611">
        <v>20032.03</v>
      </c>
      <c r="K611">
        <v>49912.959999999999</v>
      </c>
      <c r="L611">
        <v>6507.44</v>
      </c>
      <c r="M611">
        <v>4465.4399999999996</v>
      </c>
      <c r="N611" t="str">
        <f>IF(COUNTIFS($A:$A,$A611,$F:$F,$F611-1)=0,"",SUMIFS($I:$I,$A:$A,$A611,$F:$F,$F611-1))</f>
        <v/>
      </c>
      <c r="O611">
        <f>H611 - SUMIFS($H:$H,$A:$A,$A611,$F:$F,$F611-1)</f>
        <v>57286.98</v>
      </c>
      <c r="P611">
        <f>J611 - SUMIFS($J:$J,$A:$A,$A611,$F:$F,$F611-1)</f>
        <v>20032.03</v>
      </c>
      <c r="Q611">
        <f t="shared" si="82"/>
        <v>2042</v>
      </c>
      <c r="R611">
        <f t="shared" si="83"/>
        <v>0</v>
      </c>
      <c r="S611">
        <f t="shared" si="84"/>
        <v>0</v>
      </c>
      <c r="T611">
        <f t="shared" si="85"/>
        <v>0</v>
      </c>
      <c r="U611">
        <f t="shared" si="86"/>
        <v>0</v>
      </c>
      <c r="V611" t="str">
        <f t="shared" si="87"/>
        <v>Telecom-2013</v>
      </c>
      <c r="W611">
        <f>Regression!B627</f>
        <v>-9.950871267710654E-3</v>
      </c>
      <c r="X611">
        <f>Regression!B628</f>
        <v>0</v>
      </c>
      <c r="Y611">
        <f>Regression!B629</f>
        <v>-7.9172390925243558E-3</v>
      </c>
      <c r="Z611">
        <f t="shared" si="88"/>
        <v>0</v>
      </c>
      <c r="AA611">
        <f t="shared" si="89"/>
        <v>2042</v>
      </c>
      <c r="AB611">
        <f t="shared" si="90"/>
        <v>1</v>
      </c>
    </row>
    <row r="612" spans="1:28" x14ac:dyDescent="0.25">
      <c r="A612" t="s">
        <v>56</v>
      </c>
      <c r="B612" t="s">
        <v>81</v>
      </c>
      <c r="C612" t="s">
        <v>82</v>
      </c>
      <c r="D612" t="s">
        <v>99</v>
      </c>
      <c r="E612">
        <v>2012</v>
      </c>
      <c r="F612">
        <v>2014</v>
      </c>
      <c r="G612" t="s">
        <v>109</v>
      </c>
      <c r="H612">
        <v>56837.120000000003</v>
      </c>
      <c r="I612">
        <v>115130.24000000001</v>
      </c>
      <c r="J612">
        <v>22266.85</v>
      </c>
      <c r="K612">
        <v>48609.98</v>
      </c>
      <c r="L612">
        <v>5785.09</v>
      </c>
      <c r="M612">
        <v>4700.3999999999996</v>
      </c>
      <c r="N612">
        <f>IF(COUNTIFS($A:$A,$A612,$F:$F,$F612-1)=0,"",SUMIFS($I:$I,$A:$A,$A612,$F:$F,$F612-1))</f>
        <v>115710.49</v>
      </c>
      <c r="O612">
        <f>H612 - SUMIFS($H:$H,$A:$A,$A612,$F:$F,$F612-1)</f>
        <v>-449.86000000000058</v>
      </c>
      <c r="P612">
        <f>J612 - SUMIFS($J:$J,$A:$A,$A612,$F:$F,$F612-1)</f>
        <v>2234.8199999999997</v>
      </c>
      <c r="Q612">
        <f t="shared" si="82"/>
        <v>1084.6900000000005</v>
      </c>
      <c r="R612">
        <f t="shared" si="83"/>
        <v>9.3741716935085186E-3</v>
      </c>
      <c r="S612">
        <f t="shared" si="84"/>
        <v>8.642258796069396E-6</v>
      </c>
      <c r="T612">
        <f t="shared" si="85"/>
        <v>-2.320169934463159E-2</v>
      </c>
      <c r="U612">
        <f t="shared" si="86"/>
        <v>0.42010002723175749</v>
      </c>
      <c r="V612" t="str">
        <f t="shared" si="87"/>
        <v>Telecom-2014</v>
      </c>
      <c r="W612">
        <f>Regression!B628</f>
        <v>0</v>
      </c>
      <c r="X612">
        <f>Regression!B629</f>
        <v>-7.9172390925243558E-3</v>
      </c>
      <c r="Y612">
        <f>Regression!B630</f>
        <v>-9.3832287584702072E-3</v>
      </c>
      <c r="Z612">
        <f t="shared" si="88"/>
        <v>-3.7582012558908303E-3</v>
      </c>
      <c r="AA612">
        <f t="shared" si="89"/>
        <v>1084.6937582012563</v>
      </c>
      <c r="AB612">
        <f t="shared" si="90"/>
        <v>1</v>
      </c>
    </row>
    <row r="613" spans="1:28" x14ac:dyDescent="0.25">
      <c r="A613" t="s">
        <v>56</v>
      </c>
      <c r="B613" t="s">
        <v>81</v>
      </c>
      <c r="C613" t="s">
        <v>82</v>
      </c>
      <c r="D613" t="s">
        <v>99</v>
      </c>
      <c r="E613">
        <v>2012</v>
      </c>
      <c r="F613">
        <v>2015</v>
      </c>
      <c r="G613" t="s">
        <v>109</v>
      </c>
      <c r="H613">
        <v>57619.78</v>
      </c>
      <c r="I613">
        <v>109167.38</v>
      </c>
      <c r="J613">
        <v>21029.69</v>
      </c>
      <c r="K613">
        <v>42436.800000000003</v>
      </c>
      <c r="L613">
        <v>5804.5</v>
      </c>
      <c r="M613">
        <v>9088.85</v>
      </c>
      <c r="N613">
        <f>IF(COUNTIFS($A:$A,$A613,$F:$F,$F613-1)=0,"",SUMIFS($I:$I,$A:$A,$A613,$F:$F,$F613-1))</f>
        <v>115130.24000000001</v>
      </c>
      <c r="O613">
        <f>H613 - SUMIFS($H:$H,$A:$A,$A613,$F:$F,$F613-1)</f>
        <v>782.65999999999622</v>
      </c>
      <c r="P613">
        <f>J613 - SUMIFS($J:$J,$A:$A,$A613,$F:$F,$F613-1)</f>
        <v>-1237.1599999999999</v>
      </c>
      <c r="Q613">
        <f t="shared" si="82"/>
        <v>-3284.3500000000004</v>
      </c>
      <c r="R613">
        <f t="shared" si="83"/>
        <v>-2.8527257478139542E-2</v>
      </c>
      <c r="S613">
        <f t="shared" si="84"/>
        <v>8.6858152992645534E-6</v>
      </c>
      <c r="T613">
        <f t="shared" si="85"/>
        <v>1.7543783457760496E-2</v>
      </c>
      <c r="U613">
        <f t="shared" si="86"/>
        <v>0.36859820669183008</v>
      </c>
      <c r="V613" t="str">
        <f t="shared" si="87"/>
        <v>Telecom-2015</v>
      </c>
      <c r="W613">
        <f>Regression!B629</f>
        <v>-7.9172390925243558E-3</v>
      </c>
      <c r="X613">
        <f>Regression!B630</f>
        <v>-9.3832287584702072E-3</v>
      </c>
      <c r="Y613">
        <f>Regression!B631</f>
        <v>-9.9061812735772876E-3</v>
      </c>
      <c r="Z613">
        <f t="shared" si="88"/>
        <v>-3.8160867537544475E-3</v>
      </c>
      <c r="AA613">
        <f t="shared" si="89"/>
        <v>-3284.3461839132465</v>
      </c>
      <c r="AB613">
        <f t="shared" si="90"/>
        <v>1</v>
      </c>
    </row>
    <row r="614" spans="1:28" x14ac:dyDescent="0.25">
      <c r="A614" t="s">
        <v>56</v>
      </c>
      <c r="B614" t="s">
        <v>81</v>
      </c>
      <c r="C614" t="s">
        <v>82</v>
      </c>
      <c r="D614" t="s">
        <v>99</v>
      </c>
      <c r="E614">
        <v>2012</v>
      </c>
      <c r="F614">
        <v>2016</v>
      </c>
      <c r="G614" t="s">
        <v>109</v>
      </c>
      <c r="H614">
        <v>56948.160000000003</v>
      </c>
      <c r="I614">
        <v>102513.02</v>
      </c>
      <c r="J614">
        <v>19999.68</v>
      </c>
      <c r="K614">
        <v>48395.96</v>
      </c>
      <c r="L614">
        <v>6617.09</v>
      </c>
      <c r="M614">
        <v>9375.34</v>
      </c>
      <c r="N614">
        <f>IF(COUNTIFS($A:$A,$A614,$F:$F,$F614-1)=0,"",SUMIFS($I:$I,$A:$A,$A614,$F:$F,$F614-1))</f>
        <v>109167.38</v>
      </c>
      <c r="O614">
        <f>H614 - SUMIFS($H:$H,$A:$A,$A614,$F:$F,$F614-1)</f>
        <v>-671.61999999999534</v>
      </c>
      <c r="P614">
        <f>J614 - SUMIFS($J:$J,$A:$A,$A614,$F:$F,$F614-1)</f>
        <v>-1030.0099999999984</v>
      </c>
      <c r="Q614">
        <f t="shared" si="82"/>
        <v>-2758.25</v>
      </c>
      <c r="R614">
        <f t="shared" si="83"/>
        <v>-2.5266247115209688E-2</v>
      </c>
      <c r="S614">
        <f t="shared" si="84"/>
        <v>9.1602454872508619E-6</v>
      </c>
      <c r="T614">
        <f t="shared" si="85"/>
        <v>3.2829403801758641E-3</v>
      </c>
      <c r="U614">
        <f t="shared" si="86"/>
        <v>0.44331887419117322</v>
      </c>
      <c r="V614" t="str">
        <f t="shared" si="87"/>
        <v>Telecom-2016</v>
      </c>
      <c r="W614">
        <f>Regression!B630</f>
        <v>-9.3832287584702072E-3</v>
      </c>
      <c r="X614">
        <f>Regression!B631</f>
        <v>-9.9061812735772876E-3</v>
      </c>
      <c r="Y614">
        <f>Regression!B632</f>
        <v>-7.4693268602815501E-3</v>
      </c>
      <c r="Z614">
        <f t="shared" si="88"/>
        <v>-3.3439009298611667E-3</v>
      </c>
      <c r="AA614">
        <f t="shared" si="89"/>
        <v>-2758.2466560990702</v>
      </c>
      <c r="AB614">
        <f t="shared" si="90"/>
        <v>1</v>
      </c>
    </row>
    <row r="615" spans="1:28" x14ac:dyDescent="0.25">
      <c r="A615" t="s">
        <v>56</v>
      </c>
      <c r="B615" t="s">
        <v>81</v>
      </c>
      <c r="C615" t="s">
        <v>82</v>
      </c>
      <c r="D615" t="s">
        <v>99</v>
      </c>
      <c r="E615">
        <v>2012</v>
      </c>
      <c r="F615">
        <v>2017</v>
      </c>
      <c r="G615" t="s">
        <v>109</v>
      </c>
      <c r="H615">
        <v>57152.98</v>
      </c>
      <c r="I615">
        <v>104978.51</v>
      </c>
      <c r="J615">
        <v>18193.330000000002</v>
      </c>
      <c r="K615">
        <v>40411.11</v>
      </c>
      <c r="L615">
        <v>6027.64</v>
      </c>
      <c r="M615">
        <v>6798.16</v>
      </c>
      <c r="N615">
        <f>IF(COUNTIFS($A:$A,$A615,$F:$F,$F615-1)=0,"",SUMIFS($I:$I,$A:$A,$A615,$F:$F,$F615-1))</f>
        <v>102513.02</v>
      </c>
      <c r="O615">
        <f>H615 - SUMIFS($H:$H,$A:$A,$A615,$F:$F,$F615-1)</f>
        <v>204.81999999999971</v>
      </c>
      <c r="P615">
        <f>J615 - SUMIFS($J:$J,$A:$A,$A615,$F:$F,$F615-1)</f>
        <v>-1806.3499999999985</v>
      </c>
      <c r="Q615">
        <f t="shared" si="82"/>
        <v>-770.51999999999953</v>
      </c>
      <c r="R615">
        <f t="shared" si="83"/>
        <v>-7.5163135375389337E-3</v>
      </c>
      <c r="S615">
        <f t="shared" si="84"/>
        <v>9.7548584560283176E-6</v>
      </c>
      <c r="T615">
        <f t="shared" si="85"/>
        <v>1.9618678681010453E-2</v>
      </c>
      <c r="U615">
        <f t="shared" si="86"/>
        <v>0.39420465810099048</v>
      </c>
      <c r="V615" t="str">
        <f t="shared" si="87"/>
        <v>Telecom-2017</v>
      </c>
      <c r="W615">
        <f>Regression!B631</f>
        <v>-9.9061812735772876E-3</v>
      </c>
      <c r="X615">
        <f>Regression!B632</f>
        <v>-7.4693268602815501E-3</v>
      </c>
      <c r="Y615">
        <f>Regression!B633</f>
        <v>-7.3811934878840564E-3</v>
      </c>
      <c r="Z615">
        <f t="shared" si="88"/>
        <v>-3.05633581230006E-3</v>
      </c>
      <c r="AA615">
        <f t="shared" si="89"/>
        <v>-770.51694366418724</v>
      </c>
      <c r="AB615">
        <f t="shared" si="90"/>
        <v>1</v>
      </c>
    </row>
    <row r="616" spans="1:28" x14ac:dyDescent="0.25">
      <c r="A616" t="s">
        <v>56</v>
      </c>
      <c r="B616" t="s">
        <v>81</v>
      </c>
      <c r="C616" t="s">
        <v>82</v>
      </c>
      <c r="D616" t="s">
        <v>99</v>
      </c>
      <c r="E616">
        <v>2012</v>
      </c>
      <c r="F616">
        <v>2018</v>
      </c>
      <c r="G616" t="s">
        <v>109</v>
      </c>
      <c r="H616">
        <v>58356.34</v>
      </c>
      <c r="I616">
        <v>115602.51</v>
      </c>
      <c r="J616">
        <v>17366.23</v>
      </c>
      <c r="K616">
        <v>57694.47</v>
      </c>
      <c r="L616">
        <v>6126.84</v>
      </c>
      <c r="M616">
        <v>9221.74</v>
      </c>
      <c r="N616">
        <f>IF(COUNTIFS($A:$A,$A616,$F:$F,$F616-1)=0,"",SUMIFS($I:$I,$A:$A,$A616,$F:$F,$F616-1))</f>
        <v>104978.51</v>
      </c>
      <c r="O616">
        <f>H616 - SUMIFS($H:$H,$A:$A,$A616,$F:$F,$F616-1)</f>
        <v>1203.3599999999933</v>
      </c>
      <c r="P616">
        <f>J616 - SUMIFS($J:$J,$A:$A,$A616,$F:$F,$F616-1)</f>
        <v>-827.10000000000218</v>
      </c>
      <c r="Q616">
        <f t="shared" si="82"/>
        <v>-3094.8999999999996</v>
      </c>
      <c r="R616">
        <f t="shared" si="83"/>
        <v>-2.9481271928892872E-2</v>
      </c>
      <c r="S616">
        <f t="shared" si="84"/>
        <v>9.5257591291779631E-6</v>
      </c>
      <c r="T616">
        <f t="shared" si="85"/>
        <v>1.9341672881430644E-2</v>
      </c>
      <c r="U616">
        <f t="shared" si="86"/>
        <v>0.54958362430558405</v>
      </c>
      <c r="V616" t="str">
        <f t="shared" si="87"/>
        <v>Telecom-2018</v>
      </c>
      <c r="W616">
        <f>Regression!B632</f>
        <v>-7.4693268602815501E-3</v>
      </c>
      <c r="X616">
        <f>Regression!B633</f>
        <v>-7.3811934878840564E-3</v>
      </c>
      <c r="Y616">
        <f>Regression!B634</f>
        <v>-7.2290625236501376E-3</v>
      </c>
      <c r="Z616">
        <f t="shared" si="88"/>
        <v>-4.1158101630050419E-3</v>
      </c>
      <c r="AA616">
        <f t="shared" si="89"/>
        <v>-3094.8958841898366</v>
      </c>
      <c r="AB616">
        <f t="shared" si="90"/>
        <v>1</v>
      </c>
    </row>
    <row r="617" spans="1:28" x14ac:dyDescent="0.25">
      <c r="A617" t="s">
        <v>56</v>
      </c>
      <c r="B617" t="s">
        <v>81</v>
      </c>
      <c r="C617" t="s">
        <v>82</v>
      </c>
      <c r="D617" t="s">
        <v>99</v>
      </c>
      <c r="E617">
        <v>2012</v>
      </c>
      <c r="F617">
        <v>2019</v>
      </c>
      <c r="G617" t="s">
        <v>109</v>
      </c>
      <c r="H617">
        <v>54954.5</v>
      </c>
      <c r="I617">
        <v>103884.78</v>
      </c>
      <c r="J617">
        <v>19103.53</v>
      </c>
      <c r="K617">
        <v>48362.39</v>
      </c>
      <c r="L617">
        <v>6715.7</v>
      </c>
      <c r="M617">
        <v>5406.05</v>
      </c>
      <c r="N617">
        <f>IF(COUNTIFS($A:$A,$A617,$F:$F,$F617-1)=0,"",SUMIFS($I:$I,$A:$A,$A617,$F:$F,$F617-1))</f>
        <v>115602.51</v>
      </c>
      <c r="O617">
        <f>H617 - SUMIFS($H:$H,$A:$A,$A617,$F:$F,$F617-1)</f>
        <v>-3401.8399999999965</v>
      </c>
      <c r="P617">
        <f>J617 - SUMIFS($J:$J,$A:$A,$A617,$F:$F,$F617-1)</f>
        <v>1737.2999999999993</v>
      </c>
      <c r="Q617">
        <f t="shared" si="82"/>
        <v>1309.6499999999996</v>
      </c>
      <c r="R617">
        <f t="shared" si="83"/>
        <v>1.1328906266827594E-2</v>
      </c>
      <c r="S617">
        <f t="shared" si="84"/>
        <v>8.6503312082064657E-6</v>
      </c>
      <c r="T617">
        <f t="shared" si="85"/>
        <v>-4.4455263125342141E-2</v>
      </c>
      <c r="U617">
        <f t="shared" si="86"/>
        <v>0.41835069152045229</v>
      </c>
      <c r="V617" t="str">
        <f t="shared" si="87"/>
        <v>Telecom-2019</v>
      </c>
      <c r="W617">
        <f>Regression!B633</f>
        <v>-7.3811934878840564E-3</v>
      </c>
      <c r="X617">
        <f>Regression!B634</f>
        <v>-7.2290625236501376E-3</v>
      </c>
      <c r="Y617">
        <f>Regression!B635</f>
        <v>0</v>
      </c>
      <c r="Z617">
        <f t="shared" si="88"/>
        <v>3.2130602687003472E-4</v>
      </c>
      <c r="AA617">
        <f t="shared" si="89"/>
        <v>1309.6496786939729</v>
      </c>
      <c r="AB617">
        <f t="shared" si="90"/>
        <v>1</v>
      </c>
    </row>
    <row r="618" spans="1:28" x14ac:dyDescent="0.25">
      <c r="A618" t="s">
        <v>57</v>
      </c>
      <c r="B618" t="s">
        <v>67</v>
      </c>
      <c r="C618" t="s">
        <v>82</v>
      </c>
      <c r="D618" t="s">
        <v>106</v>
      </c>
      <c r="E618">
        <v>2005</v>
      </c>
      <c r="F618">
        <v>1998</v>
      </c>
      <c r="G618" t="s">
        <v>108</v>
      </c>
      <c r="H618">
        <v>60817.99</v>
      </c>
      <c r="I618">
        <v>70452.55</v>
      </c>
      <c r="J618">
        <v>14399.47</v>
      </c>
      <c r="K618">
        <v>13457.18</v>
      </c>
      <c r="L618">
        <v>9778.66</v>
      </c>
      <c r="M618">
        <v>12840.58</v>
      </c>
      <c r="N618" t="str">
        <f>IF(COUNTIFS($A:$A,$A618,$F:$F,$F618-1)=0,"",SUMIFS($I:$I,$A:$A,$A618,$F:$F,$F618-1))</f>
        <v/>
      </c>
      <c r="O618">
        <f>H618 - SUMIFS($H:$H,$A:$A,$A618,$F:$F,$F618-1)</f>
        <v>60817.99</v>
      </c>
      <c r="P618">
        <f>J618 - SUMIFS($J:$J,$A:$A,$A618,$F:$F,$F618-1)</f>
        <v>14399.47</v>
      </c>
      <c r="Q618">
        <f t="shared" si="82"/>
        <v>-3061.92</v>
      </c>
      <c r="R618">
        <f t="shared" si="83"/>
        <v>0</v>
      </c>
      <c r="S618">
        <f t="shared" si="84"/>
        <v>0</v>
      </c>
      <c r="T618">
        <f t="shared" si="85"/>
        <v>0</v>
      </c>
      <c r="U618">
        <f t="shared" si="86"/>
        <v>0</v>
      </c>
      <c r="V618" t="str">
        <f t="shared" si="87"/>
        <v>Technology-1998</v>
      </c>
      <c r="W618">
        <f>Regression!B634</f>
        <v>-7.2290625236501376E-3</v>
      </c>
      <c r="X618">
        <f>Regression!B635</f>
        <v>0</v>
      </c>
      <c r="Y618">
        <f>Regression!B636</f>
        <v>-6.3751105112041526E-3</v>
      </c>
      <c r="Z618">
        <f t="shared" si="88"/>
        <v>0</v>
      </c>
      <c r="AA618">
        <f t="shared" si="89"/>
        <v>-3061.92</v>
      </c>
      <c r="AB618">
        <f t="shared" si="90"/>
        <v>0</v>
      </c>
    </row>
    <row r="619" spans="1:28" x14ac:dyDescent="0.25">
      <c r="A619" t="s">
        <v>57</v>
      </c>
      <c r="B619" t="s">
        <v>67</v>
      </c>
      <c r="C619" t="s">
        <v>82</v>
      </c>
      <c r="D619" t="s">
        <v>106</v>
      </c>
      <c r="E619">
        <v>2005</v>
      </c>
      <c r="F619">
        <v>1999</v>
      </c>
      <c r="G619" t="s">
        <v>108</v>
      </c>
      <c r="H619">
        <v>65745.490000000005</v>
      </c>
      <c r="I619">
        <v>86105.36</v>
      </c>
      <c r="J619">
        <v>18378.439999999999</v>
      </c>
      <c r="K619">
        <v>20449.89</v>
      </c>
      <c r="L619">
        <v>11149.9</v>
      </c>
      <c r="M619">
        <v>13580.57</v>
      </c>
      <c r="N619">
        <f>IF(COUNTIFS($A:$A,$A619,$F:$F,$F619-1)=0,"",SUMIFS($I:$I,$A:$A,$A619,$F:$F,$F619-1))</f>
        <v>70452.55</v>
      </c>
      <c r="O619">
        <f>H619 - SUMIFS($H:$H,$A:$A,$A619,$F:$F,$F619-1)</f>
        <v>4927.5000000000073</v>
      </c>
      <c r="P619">
        <f>J619 - SUMIFS($J:$J,$A:$A,$A619,$F:$F,$F619-1)</f>
        <v>3978.9699999999993</v>
      </c>
      <c r="Q619">
        <f t="shared" si="82"/>
        <v>-2430.67</v>
      </c>
      <c r="R619">
        <f t="shared" si="83"/>
        <v>-3.4500809410021357E-2</v>
      </c>
      <c r="S619">
        <f t="shared" si="84"/>
        <v>1.419395039640155E-5</v>
      </c>
      <c r="T619">
        <f t="shared" si="85"/>
        <v>1.3463387769498875E-2</v>
      </c>
      <c r="U619">
        <f t="shared" si="86"/>
        <v>0.29026472427186806</v>
      </c>
      <c r="V619" t="str">
        <f t="shared" si="87"/>
        <v>Technology-1999</v>
      </c>
      <c r="W619">
        <f>Regression!B635</f>
        <v>0</v>
      </c>
      <c r="X619">
        <f>Regression!B636</f>
        <v>-6.3751105112041526E-3</v>
      </c>
      <c r="Y619">
        <f>Regression!B637</f>
        <v>-6.5335026666334811E-3</v>
      </c>
      <c r="Z619">
        <f t="shared" si="88"/>
        <v>-1.9822759349456317E-3</v>
      </c>
      <c r="AA619">
        <f t="shared" si="89"/>
        <v>-2430.6680177240651</v>
      </c>
      <c r="AB619">
        <f t="shared" si="90"/>
        <v>0</v>
      </c>
    </row>
    <row r="620" spans="1:28" x14ac:dyDescent="0.25">
      <c r="A620" t="s">
        <v>57</v>
      </c>
      <c r="B620" t="s">
        <v>67</v>
      </c>
      <c r="C620" t="s">
        <v>82</v>
      </c>
      <c r="D620" t="s">
        <v>106</v>
      </c>
      <c r="E620">
        <v>2005</v>
      </c>
      <c r="F620">
        <v>2000</v>
      </c>
      <c r="G620" t="s">
        <v>108</v>
      </c>
      <c r="H620">
        <v>68496.820000000007</v>
      </c>
      <c r="I620">
        <v>86927.49</v>
      </c>
      <c r="J620">
        <v>15709.55</v>
      </c>
      <c r="K620">
        <v>16429.97</v>
      </c>
      <c r="L620">
        <v>8193.08</v>
      </c>
      <c r="M620">
        <v>5488.39</v>
      </c>
      <c r="N620">
        <f>IF(COUNTIFS($A:$A,$A620,$F:$F,$F620-1)=0,"",SUMIFS($I:$I,$A:$A,$A620,$F:$F,$F620-1))</f>
        <v>86105.36</v>
      </c>
      <c r="O620">
        <f>H620 - SUMIFS($H:$H,$A:$A,$A620,$F:$F,$F620-1)</f>
        <v>2751.3300000000017</v>
      </c>
      <c r="P620">
        <f>J620 - SUMIFS($J:$J,$A:$A,$A620,$F:$F,$F620-1)</f>
        <v>-2668.8899999999994</v>
      </c>
      <c r="Q620">
        <f t="shared" si="82"/>
        <v>2704.6899999999996</v>
      </c>
      <c r="R620">
        <f t="shared" si="83"/>
        <v>3.1411401102091667E-2</v>
      </c>
      <c r="S620">
        <f t="shared" si="84"/>
        <v>1.1613678869701026E-5</v>
      </c>
      <c r="T620">
        <f t="shared" si="85"/>
        <v>6.294869448313091E-2</v>
      </c>
      <c r="U620">
        <f t="shared" si="86"/>
        <v>0.19081239541882178</v>
      </c>
      <c r="V620" t="str">
        <f t="shared" si="87"/>
        <v>Technology-2000</v>
      </c>
      <c r="W620">
        <f>Regression!B636</f>
        <v>-6.3751105112041526E-3</v>
      </c>
      <c r="X620">
        <f>Regression!B637</f>
        <v>-6.5335026666334811E-3</v>
      </c>
      <c r="Y620">
        <f>Regression!B638</f>
        <v>-7.3645912406496263E-3</v>
      </c>
      <c r="Z620">
        <f t="shared" si="88"/>
        <v>-1.8166047976616959E-3</v>
      </c>
      <c r="AA620">
        <f t="shared" si="89"/>
        <v>2704.6918166047972</v>
      </c>
      <c r="AB620">
        <f t="shared" si="90"/>
        <v>0</v>
      </c>
    </row>
    <row r="621" spans="1:28" x14ac:dyDescent="0.25">
      <c r="A621" t="s">
        <v>57</v>
      </c>
      <c r="B621" t="s">
        <v>67</v>
      </c>
      <c r="C621" t="s">
        <v>82</v>
      </c>
      <c r="D621" t="s">
        <v>106</v>
      </c>
      <c r="E621">
        <v>2005</v>
      </c>
      <c r="F621">
        <v>2001</v>
      </c>
      <c r="G621" t="s">
        <v>108</v>
      </c>
      <c r="H621">
        <v>72689.58</v>
      </c>
      <c r="I621">
        <v>94324.800000000003</v>
      </c>
      <c r="J621">
        <v>18439.41</v>
      </c>
      <c r="K621">
        <v>18076.96</v>
      </c>
      <c r="L621">
        <v>15935.69</v>
      </c>
      <c r="M621">
        <v>16982.740000000002</v>
      </c>
      <c r="N621">
        <f>IF(COUNTIFS($A:$A,$A621,$F:$F,$F621-1)=0,"",SUMIFS($I:$I,$A:$A,$A621,$F:$F,$F621-1))</f>
        <v>86927.49</v>
      </c>
      <c r="O621">
        <f>H621 - SUMIFS($H:$H,$A:$A,$A621,$F:$F,$F621-1)</f>
        <v>4192.7599999999948</v>
      </c>
      <c r="P621">
        <f>J621 - SUMIFS($J:$J,$A:$A,$A621,$F:$F,$F621-1)</f>
        <v>2729.8600000000006</v>
      </c>
      <c r="Q621">
        <f t="shared" si="82"/>
        <v>-1047.0500000000011</v>
      </c>
      <c r="R621">
        <f t="shared" si="83"/>
        <v>-1.2045096436121658E-2</v>
      </c>
      <c r="S621">
        <f t="shared" si="84"/>
        <v>1.1503840729785248E-5</v>
      </c>
      <c r="T621">
        <f t="shared" si="85"/>
        <v>1.6828968603602775E-2</v>
      </c>
      <c r="U621">
        <f t="shared" si="86"/>
        <v>0.20795446871869874</v>
      </c>
      <c r="V621" t="str">
        <f t="shared" si="87"/>
        <v>Technology-2001</v>
      </c>
      <c r="W621">
        <f>Regression!B637</f>
        <v>-6.5335026666334811E-3</v>
      </c>
      <c r="X621">
        <f>Regression!B638</f>
        <v>-7.3645912406496263E-3</v>
      </c>
      <c r="Y621">
        <f>Regression!B639</f>
        <v>-7.0381720564168075E-3</v>
      </c>
      <c r="Z621">
        <f t="shared" si="88"/>
        <v>-1.5876329658842938E-3</v>
      </c>
      <c r="AA621">
        <f t="shared" si="89"/>
        <v>-1047.0484123670351</v>
      </c>
      <c r="AB621">
        <f t="shared" si="90"/>
        <v>0</v>
      </c>
    </row>
    <row r="622" spans="1:28" x14ac:dyDescent="0.25">
      <c r="A622" t="s">
        <v>57</v>
      </c>
      <c r="B622" t="s">
        <v>67</v>
      </c>
      <c r="C622" t="s">
        <v>82</v>
      </c>
      <c r="D622" t="s">
        <v>106</v>
      </c>
      <c r="E622">
        <v>2005</v>
      </c>
      <c r="F622">
        <v>2002</v>
      </c>
      <c r="G622" t="s">
        <v>108</v>
      </c>
      <c r="H622">
        <v>77316.600000000006</v>
      </c>
      <c r="I622">
        <v>97456</v>
      </c>
      <c r="J622">
        <v>17368.25</v>
      </c>
      <c r="K622">
        <v>17401.63</v>
      </c>
      <c r="L622">
        <v>12349.38</v>
      </c>
      <c r="M622">
        <v>14987.73</v>
      </c>
      <c r="N622">
        <f>IF(COUNTIFS($A:$A,$A622,$F:$F,$F622-1)=0,"",SUMIFS($I:$I,$A:$A,$A622,$F:$F,$F622-1))</f>
        <v>94324.800000000003</v>
      </c>
      <c r="O622">
        <f>H622 - SUMIFS($H:$H,$A:$A,$A622,$F:$F,$F622-1)</f>
        <v>4627.0200000000041</v>
      </c>
      <c r="P622">
        <f>J622 - SUMIFS($J:$J,$A:$A,$A622,$F:$F,$F622-1)</f>
        <v>-1071.1599999999999</v>
      </c>
      <c r="Q622">
        <f t="shared" si="82"/>
        <v>-2638.3500000000004</v>
      </c>
      <c r="R622">
        <f t="shared" si="83"/>
        <v>-2.7970904788560381E-2</v>
      </c>
      <c r="S622">
        <f t="shared" si="84"/>
        <v>1.0601665733720081E-5</v>
      </c>
      <c r="T622">
        <f t="shared" si="85"/>
        <v>6.0410199650569138E-2</v>
      </c>
      <c r="U622">
        <f t="shared" si="86"/>
        <v>0.18448626448187538</v>
      </c>
      <c r="V622" t="str">
        <f t="shared" si="87"/>
        <v>Technology-2002</v>
      </c>
      <c r="W622">
        <f>Regression!B638</f>
        <v>-7.3645912406496263E-3</v>
      </c>
      <c r="X622">
        <f>Regression!B639</f>
        <v>-7.0381720564168075E-3</v>
      </c>
      <c r="Y622">
        <f>Regression!B640</f>
        <v>-9.3560972732360196E-3</v>
      </c>
      <c r="Z622">
        <f t="shared" si="88"/>
        <v>-2.1513268921061683E-3</v>
      </c>
      <c r="AA622">
        <f t="shared" si="89"/>
        <v>-2638.3478486731083</v>
      </c>
      <c r="AB622">
        <f t="shared" si="90"/>
        <v>0</v>
      </c>
    </row>
    <row r="623" spans="1:28" x14ac:dyDescent="0.25">
      <c r="A623" t="s">
        <v>57</v>
      </c>
      <c r="B623" t="s">
        <v>67</v>
      </c>
      <c r="C623" t="s">
        <v>82</v>
      </c>
      <c r="D623" t="s">
        <v>106</v>
      </c>
      <c r="E623">
        <v>2005</v>
      </c>
      <c r="F623">
        <v>2003</v>
      </c>
      <c r="G623" t="s">
        <v>108</v>
      </c>
      <c r="H623">
        <v>85664.73</v>
      </c>
      <c r="I623">
        <v>119014.39</v>
      </c>
      <c r="J623">
        <v>19590.689999999999</v>
      </c>
      <c r="K623">
        <v>24708.080000000002</v>
      </c>
      <c r="L623">
        <v>14068.74</v>
      </c>
      <c r="M623">
        <v>12825.09</v>
      </c>
      <c r="N623">
        <f>IF(COUNTIFS($A:$A,$A623,$F:$F,$F623-1)=0,"",SUMIFS($I:$I,$A:$A,$A623,$F:$F,$F623-1))</f>
        <v>97456</v>
      </c>
      <c r="O623">
        <f>H623 - SUMIFS($H:$H,$A:$A,$A623,$F:$F,$F623-1)</f>
        <v>8348.1299999999901</v>
      </c>
      <c r="P623">
        <f>J623 - SUMIFS($J:$J,$A:$A,$A623,$F:$F,$F623-1)</f>
        <v>2222.4399999999987</v>
      </c>
      <c r="Q623">
        <f t="shared" si="82"/>
        <v>1243.6499999999996</v>
      </c>
      <c r="R623">
        <f t="shared" si="83"/>
        <v>1.2761143490395662E-2</v>
      </c>
      <c r="S623">
        <f t="shared" si="84"/>
        <v>1.0261040879986866E-5</v>
      </c>
      <c r="T623">
        <f t="shared" si="85"/>
        <v>6.2855955508126657E-2</v>
      </c>
      <c r="U623">
        <f t="shared" si="86"/>
        <v>0.25353061894598589</v>
      </c>
      <c r="V623" t="str">
        <f t="shared" si="87"/>
        <v>Technology-2003</v>
      </c>
      <c r="W623">
        <f>Regression!B639</f>
        <v>-7.0381720564168075E-3</v>
      </c>
      <c r="X623">
        <f>Regression!B640</f>
        <v>-9.3560972732360196E-3</v>
      </c>
      <c r="Y623">
        <f>Regression!B641</f>
        <v>-5.8637062529766533E-3</v>
      </c>
      <c r="Z623">
        <f t="shared" si="88"/>
        <v>-2.0747877285420381E-3</v>
      </c>
      <c r="AA623">
        <f t="shared" si="89"/>
        <v>1243.6520747877282</v>
      </c>
      <c r="AB623">
        <f t="shared" si="90"/>
        <v>0</v>
      </c>
    </row>
    <row r="624" spans="1:28" x14ac:dyDescent="0.25">
      <c r="A624" t="s">
        <v>57</v>
      </c>
      <c r="B624" t="s">
        <v>67</v>
      </c>
      <c r="C624" t="s">
        <v>82</v>
      </c>
      <c r="D624" t="s">
        <v>106</v>
      </c>
      <c r="E624">
        <v>2005</v>
      </c>
      <c r="F624">
        <v>2004</v>
      </c>
      <c r="G624" t="s">
        <v>108</v>
      </c>
      <c r="H624">
        <v>97986.44</v>
      </c>
      <c r="I624">
        <v>128831.32</v>
      </c>
      <c r="J624">
        <v>26054.52</v>
      </c>
      <c r="K624">
        <v>24071.72</v>
      </c>
      <c r="L624">
        <v>12009.82</v>
      </c>
      <c r="M624">
        <v>12162.33</v>
      </c>
      <c r="N624">
        <f>IF(COUNTIFS($A:$A,$A624,$F:$F,$F624-1)=0,"",SUMIFS($I:$I,$A:$A,$A624,$F:$F,$F624-1))</f>
        <v>119014.39</v>
      </c>
      <c r="O624">
        <f>H624 - SUMIFS($H:$H,$A:$A,$A624,$F:$F,$F624-1)</f>
        <v>12321.710000000006</v>
      </c>
      <c r="P624">
        <f>J624 - SUMIFS($J:$J,$A:$A,$A624,$F:$F,$F624-1)</f>
        <v>6463.8300000000017</v>
      </c>
      <c r="Q624">
        <f t="shared" si="82"/>
        <v>-152.51000000000022</v>
      </c>
      <c r="R624">
        <f t="shared" si="83"/>
        <v>-1.2814416811278049E-3</v>
      </c>
      <c r="S624">
        <f t="shared" si="84"/>
        <v>8.4023452962284643E-6</v>
      </c>
      <c r="T624">
        <f t="shared" si="85"/>
        <v>4.921993046387084E-2</v>
      </c>
      <c r="U624">
        <f t="shared" si="86"/>
        <v>0.20225890331412866</v>
      </c>
      <c r="V624" t="str">
        <f t="shared" si="87"/>
        <v>Technology-2004</v>
      </c>
      <c r="W624">
        <f>Regression!B640</f>
        <v>-9.3560972732360196E-3</v>
      </c>
      <c r="X624">
        <f>Regression!B641</f>
        <v>-5.8637062529766533E-3</v>
      </c>
      <c r="Y624">
        <f>Regression!B642</f>
        <v>0</v>
      </c>
      <c r="Z624">
        <f t="shared" si="88"/>
        <v>-2.8868982719199032E-4</v>
      </c>
      <c r="AA624">
        <f t="shared" si="89"/>
        <v>-152.50971131017303</v>
      </c>
      <c r="AB624">
        <f t="shared" si="90"/>
        <v>0</v>
      </c>
    </row>
    <row r="625" spans="1:28" x14ac:dyDescent="0.25">
      <c r="A625" t="s">
        <v>57</v>
      </c>
      <c r="B625" t="s">
        <v>67</v>
      </c>
      <c r="C625" t="s">
        <v>82</v>
      </c>
      <c r="D625" t="s">
        <v>106</v>
      </c>
      <c r="E625">
        <v>2005</v>
      </c>
      <c r="F625">
        <v>2006</v>
      </c>
      <c r="G625" t="s">
        <v>109</v>
      </c>
      <c r="H625">
        <v>97301.34</v>
      </c>
      <c r="I625">
        <v>115812.65</v>
      </c>
      <c r="J625">
        <v>21600.78</v>
      </c>
      <c r="K625">
        <v>24405.73</v>
      </c>
      <c r="L625">
        <v>15917.07</v>
      </c>
      <c r="M625">
        <v>13914.13</v>
      </c>
      <c r="N625" t="str">
        <f>IF(COUNTIFS($A:$A,$A625,$F:$F,$F625-1)=0,"",SUMIFS($I:$I,$A:$A,$A625,$F:$F,$F625-1))</f>
        <v/>
      </c>
      <c r="O625">
        <f>H625 - SUMIFS($H:$H,$A:$A,$A625,$F:$F,$F625-1)</f>
        <v>97301.34</v>
      </c>
      <c r="P625">
        <f>J625 - SUMIFS($J:$J,$A:$A,$A625,$F:$F,$F625-1)</f>
        <v>21600.78</v>
      </c>
      <c r="Q625">
        <f t="shared" si="82"/>
        <v>2002.9400000000005</v>
      </c>
      <c r="R625">
        <f t="shared" si="83"/>
        <v>0</v>
      </c>
      <c r="S625">
        <f t="shared" si="84"/>
        <v>0</v>
      </c>
      <c r="T625">
        <f t="shared" si="85"/>
        <v>0</v>
      </c>
      <c r="U625">
        <f t="shared" si="86"/>
        <v>0</v>
      </c>
      <c r="V625" t="str">
        <f t="shared" si="87"/>
        <v>Technology-2006</v>
      </c>
      <c r="W625">
        <f>Regression!B641</f>
        <v>-5.8637062529766533E-3</v>
      </c>
      <c r="X625">
        <f>Regression!B642</f>
        <v>0</v>
      </c>
      <c r="Y625">
        <f>Regression!B643</f>
        <v>-5.6301566080858879E-3</v>
      </c>
      <c r="Z625">
        <f t="shared" si="88"/>
        <v>0</v>
      </c>
      <c r="AA625">
        <f t="shared" si="89"/>
        <v>2002.9400000000005</v>
      </c>
      <c r="AB625">
        <f t="shared" si="90"/>
        <v>1</v>
      </c>
    </row>
    <row r="626" spans="1:28" x14ac:dyDescent="0.25">
      <c r="A626" t="s">
        <v>57</v>
      </c>
      <c r="B626" t="s">
        <v>67</v>
      </c>
      <c r="C626" t="s">
        <v>82</v>
      </c>
      <c r="D626" t="s">
        <v>106</v>
      </c>
      <c r="E626">
        <v>2005</v>
      </c>
      <c r="F626">
        <v>2007</v>
      </c>
      <c r="G626" t="s">
        <v>109</v>
      </c>
      <c r="H626">
        <v>96476.07</v>
      </c>
      <c r="I626">
        <v>129460.63</v>
      </c>
      <c r="J626">
        <v>26357.85</v>
      </c>
      <c r="K626">
        <v>24863.62</v>
      </c>
      <c r="L626">
        <v>11967.51</v>
      </c>
      <c r="M626">
        <v>11101.26</v>
      </c>
      <c r="N626">
        <f>IF(COUNTIFS($A:$A,$A626,$F:$F,$F626-1)=0,"",SUMIFS($I:$I,$A:$A,$A626,$F:$F,$F626-1))</f>
        <v>115812.65</v>
      </c>
      <c r="O626">
        <f>H626 - SUMIFS($H:$H,$A:$A,$A626,$F:$F,$F626-1)</f>
        <v>-825.26999999998952</v>
      </c>
      <c r="P626">
        <f>J626 - SUMIFS($J:$J,$A:$A,$A626,$F:$F,$F626-1)</f>
        <v>4757.07</v>
      </c>
      <c r="Q626">
        <f t="shared" si="82"/>
        <v>866.25</v>
      </c>
      <c r="R626">
        <f t="shared" si="83"/>
        <v>7.4797528594674244E-3</v>
      </c>
      <c r="S626">
        <f t="shared" si="84"/>
        <v>8.6346353356045311E-6</v>
      </c>
      <c r="T626">
        <f t="shared" si="85"/>
        <v>-4.82014702193585E-2</v>
      </c>
      <c r="U626">
        <f t="shared" si="86"/>
        <v>0.21468829182304353</v>
      </c>
      <c r="V626" t="str">
        <f t="shared" si="87"/>
        <v>Technology-2007</v>
      </c>
      <c r="W626">
        <f>Regression!B642</f>
        <v>0</v>
      </c>
      <c r="X626">
        <f>Regression!B643</f>
        <v>-5.6301566080858879E-3</v>
      </c>
      <c r="Y626">
        <f>Regression!B644</f>
        <v>-5.090262469050367E-3</v>
      </c>
      <c r="Z626">
        <f t="shared" si="88"/>
        <v>-8.214379283363949E-4</v>
      </c>
      <c r="AA626">
        <f t="shared" si="89"/>
        <v>866.25082143792838</v>
      </c>
      <c r="AB626">
        <f t="shared" si="90"/>
        <v>1</v>
      </c>
    </row>
    <row r="627" spans="1:28" x14ac:dyDescent="0.25">
      <c r="A627" t="s">
        <v>57</v>
      </c>
      <c r="B627" t="s">
        <v>67</v>
      </c>
      <c r="C627" t="s">
        <v>82</v>
      </c>
      <c r="D627" t="s">
        <v>106</v>
      </c>
      <c r="E627">
        <v>2005</v>
      </c>
      <c r="F627">
        <v>2008</v>
      </c>
      <c r="G627" t="s">
        <v>109</v>
      </c>
      <c r="H627">
        <v>100157.49</v>
      </c>
      <c r="I627">
        <v>135589.45000000001</v>
      </c>
      <c r="J627">
        <v>25434.93</v>
      </c>
      <c r="K627">
        <v>24358.55</v>
      </c>
      <c r="L627">
        <v>15500.01</v>
      </c>
      <c r="M627">
        <v>17568.46</v>
      </c>
      <c r="N627">
        <f>IF(COUNTIFS($A:$A,$A627,$F:$F,$F627-1)=0,"",SUMIFS($I:$I,$A:$A,$A627,$F:$F,$F627-1))</f>
        <v>129460.63</v>
      </c>
      <c r="O627">
        <f>H627 - SUMIFS($H:$H,$A:$A,$A627,$F:$F,$F627-1)</f>
        <v>3681.4199999999983</v>
      </c>
      <c r="P627">
        <f>J627 - SUMIFS($J:$J,$A:$A,$A627,$F:$F,$F627-1)</f>
        <v>-922.91999999999825</v>
      </c>
      <c r="Q627">
        <f t="shared" si="82"/>
        <v>-2068.4499999999989</v>
      </c>
      <c r="R627">
        <f t="shared" si="83"/>
        <v>-1.597744426239853E-2</v>
      </c>
      <c r="S627">
        <f t="shared" si="84"/>
        <v>7.7243560455406398E-6</v>
      </c>
      <c r="T627">
        <f t="shared" si="85"/>
        <v>3.5565561514724564E-2</v>
      </c>
      <c r="U627">
        <f t="shared" si="86"/>
        <v>0.18815411295310394</v>
      </c>
      <c r="V627" t="str">
        <f t="shared" si="87"/>
        <v>Technology-2008</v>
      </c>
      <c r="W627">
        <f>Regression!B643</f>
        <v>-5.6301566080858879E-3</v>
      </c>
      <c r="X627">
        <f>Regression!B644</f>
        <v>-5.090262469050367E-3</v>
      </c>
      <c r="Y627">
        <f>Regression!B645</f>
        <v>-4.2872619050497067E-3</v>
      </c>
      <c r="Z627">
        <f t="shared" si="88"/>
        <v>-9.8774749304559976E-4</v>
      </c>
      <c r="AA627">
        <f t="shared" si="89"/>
        <v>-2068.4490122525058</v>
      </c>
      <c r="AB627">
        <f t="shared" si="90"/>
        <v>1</v>
      </c>
    </row>
    <row r="628" spans="1:28" x14ac:dyDescent="0.25">
      <c r="A628" t="s">
        <v>57</v>
      </c>
      <c r="B628" t="s">
        <v>67</v>
      </c>
      <c r="C628" t="s">
        <v>82</v>
      </c>
      <c r="D628" t="s">
        <v>106</v>
      </c>
      <c r="E628">
        <v>2005</v>
      </c>
      <c r="F628">
        <v>2009</v>
      </c>
      <c r="G628" t="s">
        <v>109</v>
      </c>
      <c r="H628">
        <v>114851.92</v>
      </c>
      <c r="I628">
        <v>161727.88</v>
      </c>
      <c r="J628">
        <v>29589.42</v>
      </c>
      <c r="K628">
        <v>33865.54</v>
      </c>
      <c r="L628">
        <v>20882.29</v>
      </c>
      <c r="M628">
        <v>22177.74</v>
      </c>
      <c r="N628">
        <f>IF(COUNTIFS($A:$A,$A628,$F:$F,$F628-1)=0,"",SUMIFS($I:$I,$A:$A,$A628,$F:$F,$F628-1))</f>
        <v>135589.45000000001</v>
      </c>
      <c r="O628">
        <f>H628 - SUMIFS($H:$H,$A:$A,$A628,$F:$F,$F628-1)</f>
        <v>14694.429999999993</v>
      </c>
      <c r="P628">
        <f>J628 - SUMIFS($J:$J,$A:$A,$A628,$F:$F,$F628-1)</f>
        <v>4154.489999999998</v>
      </c>
      <c r="Q628">
        <f t="shared" si="82"/>
        <v>-1295.4500000000007</v>
      </c>
      <c r="R628">
        <f t="shared" si="83"/>
        <v>-9.5542094167355984E-3</v>
      </c>
      <c r="S628">
        <f t="shared" si="84"/>
        <v>7.3752050767961664E-6</v>
      </c>
      <c r="T628">
        <f t="shared" si="85"/>
        <v>7.7734218997126944E-2</v>
      </c>
      <c r="U628">
        <f t="shared" si="86"/>
        <v>0.24976530253644363</v>
      </c>
      <c r="V628" t="str">
        <f t="shared" si="87"/>
        <v>Technology-2009</v>
      </c>
      <c r="W628">
        <f>Regression!B644</f>
        <v>-5.090262469050367E-3</v>
      </c>
      <c r="X628">
        <f>Regression!B645</f>
        <v>-4.2872619050497067E-3</v>
      </c>
      <c r="Y628">
        <f>Regression!B646</f>
        <v>-4.8691386199693903E-3</v>
      </c>
      <c r="Z628">
        <f t="shared" si="88"/>
        <v>-1.5494463780633138E-3</v>
      </c>
      <c r="AA628">
        <f t="shared" si="89"/>
        <v>-1295.4484505536227</v>
      </c>
      <c r="AB628">
        <f t="shared" si="90"/>
        <v>1</v>
      </c>
    </row>
    <row r="629" spans="1:28" x14ac:dyDescent="0.25">
      <c r="A629" t="s">
        <v>57</v>
      </c>
      <c r="B629" t="s">
        <v>67</v>
      </c>
      <c r="C629" t="s">
        <v>82</v>
      </c>
      <c r="D629" t="s">
        <v>106</v>
      </c>
      <c r="E629">
        <v>2005</v>
      </c>
      <c r="F629">
        <v>2010</v>
      </c>
      <c r="G629" t="s">
        <v>109</v>
      </c>
      <c r="H629">
        <v>118452.74</v>
      </c>
      <c r="I629">
        <v>144051.98000000001</v>
      </c>
      <c r="J629">
        <v>29188.95</v>
      </c>
      <c r="K629">
        <v>31337.75</v>
      </c>
      <c r="L629">
        <v>11927.81</v>
      </c>
      <c r="M629">
        <v>18939.34</v>
      </c>
      <c r="N629">
        <f>IF(COUNTIFS($A:$A,$A629,$F:$F,$F629-1)=0,"",SUMIFS($I:$I,$A:$A,$A629,$F:$F,$F629-1))</f>
        <v>161727.88</v>
      </c>
      <c r="O629">
        <f>H629 - SUMIFS($H:$H,$A:$A,$A629,$F:$F,$F629-1)</f>
        <v>3600.820000000007</v>
      </c>
      <c r="P629">
        <f>J629 - SUMIFS($J:$J,$A:$A,$A629,$F:$F,$F629-1)</f>
        <v>-400.46999999999753</v>
      </c>
      <c r="Q629">
        <f t="shared" si="82"/>
        <v>-7011.5300000000007</v>
      </c>
      <c r="R629">
        <f t="shared" si="83"/>
        <v>-4.3353873185006817E-2</v>
      </c>
      <c r="S629">
        <f t="shared" si="84"/>
        <v>6.183225798792391E-6</v>
      </c>
      <c r="T629">
        <f t="shared" si="85"/>
        <v>2.4740879556450036E-2</v>
      </c>
      <c r="U629">
        <f t="shared" si="86"/>
        <v>0.19376838427610626</v>
      </c>
      <c r="V629" t="str">
        <f t="shared" si="87"/>
        <v>Technology-2010</v>
      </c>
      <c r="W629">
        <f>Regression!B645</f>
        <v>-4.2872619050497067E-3</v>
      </c>
      <c r="X629">
        <f>Regression!B646</f>
        <v>-4.8691386199693903E-3</v>
      </c>
      <c r="Y629">
        <f>Regression!B647</f>
        <v>-5.9418116283692576E-3</v>
      </c>
      <c r="Z629">
        <f t="shared" si="88"/>
        <v>-1.2718285201508306E-3</v>
      </c>
      <c r="AA629">
        <f t="shared" si="89"/>
        <v>-7011.5287281714809</v>
      </c>
      <c r="AB629">
        <f t="shared" si="90"/>
        <v>1</v>
      </c>
    </row>
    <row r="630" spans="1:28" x14ac:dyDescent="0.25">
      <c r="A630" t="s">
        <v>57</v>
      </c>
      <c r="B630" t="s">
        <v>67</v>
      </c>
      <c r="C630" t="s">
        <v>82</v>
      </c>
      <c r="D630" t="s">
        <v>106</v>
      </c>
      <c r="E630">
        <v>2005</v>
      </c>
      <c r="F630">
        <v>2011</v>
      </c>
      <c r="G630" t="s">
        <v>109</v>
      </c>
      <c r="H630">
        <v>122450.12</v>
      </c>
      <c r="I630">
        <v>159210.21</v>
      </c>
      <c r="J630">
        <v>34377.839999999997</v>
      </c>
      <c r="K630">
        <v>34345.29</v>
      </c>
      <c r="L630">
        <v>14510.14</v>
      </c>
      <c r="M630">
        <v>16057.91</v>
      </c>
      <c r="N630">
        <f>IF(COUNTIFS($A:$A,$A630,$F:$F,$F630-1)=0,"",SUMIFS($I:$I,$A:$A,$A630,$F:$F,$F630-1))</f>
        <v>144051.98000000001</v>
      </c>
      <c r="O630">
        <f>H630 - SUMIFS($H:$H,$A:$A,$A630,$F:$F,$F630-1)</f>
        <v>3997.3799999999901</v>
      </c>
      <c r="P630">
        <f>J630 - SUMIFS($J:$J,$A:$A,$A630,$F:$F,$F630-1)</f>
        <v>5188.8899999999958</v>
      </c>
      <c r="Q630">
        <f t="shared" si="82"/>
        <v>-1547.7700000000004</v>
      </c>
      <c r="R630">
        <f t="shared" si="83"/>
        <v>-1.0744524302963418E-2</v>
      </c>
      <c r="S630">
        <f t="shared" si="84"/>
        <v>6.9419385974423948E-6</v>
      </c>
      <c r="T630">
        <f t="shared" si="85"/>
        <v>-8.2713892582386272E-3</v>
      </c>
      <c r="U630">
        <f t="shared" si="86"/>
        <v>0.23842289429135233</v>
      </c>
      <c r="V630" t="str">
        <f t="shared" si="87"/>
        <v>Technology-2011</v>
      </c>
      <c r="W630">
        <f>Regression!B646</f>
        <v>-4.8691386199693903E-3</v>
      </c>
      <c r="X630">
        <f>Regression!B647</f>
        <v>-5.9418116283692576E-3</v>
      </c>
      <c r="Y630">
        <f>Regression!B648</f>
        <v>-4.7335808511529999E-3</v>
      </c>
      <c r="Z630">
        <f t="shared" si="88"/>
        <v>-1.0794808112779728E-3</v>
      </c>
      <c r="AA630">
        <f t="shared" si="89"/>
        <v>-1547.7689205191891</v>
      </c>
      <c r="AB630">
        <f t="shared" si="90"/>
        <v>1</v>
      </c>
    </row>
    <row r="631" spans="1:28" x14ac:dyDescent="0.25">
      <c r="A631" t="s">
        <v>57</v>
      </c>
      <c r="B631" t="s">
        <v>67</v>
      </c>
      <c r="C631" t="s">
        <v>82</v>
      </c>
      <c r="D631" t="s">
        <v>106</v>
      </c>
      <c r="E631">
        <v>2005</v>
      </c>
      <c r="F631">
        <v>2012</v>
      </c>
      <c r="G631" t="s">
        <v>109</v>
      </c>
      <c r="H631">
        <v>128895.17</v>
      </c>
      <c r="I631">
        <v>182209.94</v>
      </c>
      <c r="J631">
        <v>35575.269999999997</v>
      </c>
      <c r="K631">
        <v>34285.29</v>
      </c>
      <c r="L631">
        <v>15463.72</v>
      </c>
      <c r="M631">
        <v>18093.849999999999</v>
      </c>
      <c r="N631">
        <f>IF(COUNTIFS($A:$A,$A631,$F:$F,$F631-1)=0,"",SUMIFS($I:$I,$A:$A,$A631,$F:$F,$F631-1))</f>
        <v>159210.21</v>
      </c>
      <c r="O631">
        <f>H631 - SUMIFS($H:$H,$A:$A,$A631,$F:$F,$F631-1)</f>
        <v>6445.0500000000029</v>
      </c>
      <c r="P631">
        <f>J631 - SUMIFS($J:$J,$A:$A,$A631,$F:$F,$F631-1)</f>
        <v>1197.4300000000003</v>
      </c>
      <c r="Q631">
        <f t="shared" si="82"/>
        <v>-2630.1299999999992</v>
      </c>
      <c r="R631">
        <f t="shared" si="83"/>
        <v>-1.6519857614659256E-2</v>
      </c>
      <c r="S631">
        <f t="shared" si="84"/>
        <v>6.2810042144910181E-6</v>
      </c>
      <c r="T631">
        <f t="shared" si="85"/>
        <v>3.296032333604737E-2</v>
      </c>
      <c r="U631">
        <f t="shared" si="86"/>
        <v>0.21534605098504678</v>
      </c>
      <c r="V631" t="str">
        <f t="shared" si="87"/>
        <v>Technology-2012</v>
      </c>
      <c r="W631">
        <f>Regression!B647</f>
        <v>-5.9418116283692576E-3</v>
      </c>
      <c r="X631">
        <f>Regression!B648</f>
        <v>-4.7335808511529999E-3</v>
      </c>
      <c r="Y631">
        <f>Regression!B649</f>
        <v>0</v>
      </c>
      <c r="Z631">
        <f t="shared" si="88"/>
        <v>-1.560576759352047E-4</v>
      </c>
      <c r="AA631">
        <f t="shared" si="89"/>
        <v>-2630.1298439423231</v>
      </c>
      <c r="AB631">
        <f t="shared" si="90"/>
        <v>1</v>
      </c>
    </row>
    <row r="632" spans="1:28" x14ac:dyDescent="0.25">
      <c r="A632" t="s">
        <v>58</v>
      </c>
      <c r="B632" t="s">
        <v>66</v>
      </c>
      <c r="C632" t="s">
        <v>83</v>
      </c>
      <c r="D632" t="s">
        <v>102</v>
      </c>
      <c r="E632">
        <v>2005</v>
      </c>
      <c r="F632">
        <v>1998</v>
      </c>
      <c r="G632" t="s">
        <v>108</v>
      </c>
      <c r="H632">
        <v>119874.96</v>
      </c>
      <c r="I632">
        <v>195359.22</v>
      </c>
      <c r="J632">
        <v>16895.2</v>
      </c>
      <c r="K632">
        <v>118027.51</v>
      </c>
      <c r="L632">
        <v>9366.06</v>
      </c>
      <c r="M632">
        <v>12311.37</v>
      </c>
      <c r="N632" t="str">
        <f>IF(COUNTIFS($A:$A,$A632,$F:$F,$F632-1)=0,"",SUMIFS($I:$I,$A:$A,$A632,$F:$F,$F632-1))</f>
        <v/>
      </c>
      <c r="O632">
        <f>H632 - SUMIFS($H:$H,$A:$A,$A632,$F:$F,$F632-1)</f>
        <v>119874.96</v>
      </c>
      <c r="P632">
        <f>J632 - SUMIFS($J:$J,$A:$A,$A632,$F:$F,$F632-1)</f>
        <v>16895.2</v>
      </c>
      <c r="Q632">
        <f t="shared" si="82"/>
        <v>-2945.3100000000013</v>
      </c>
      <c r="R632">
        <f t="shared" si="83"/>
        <v>0</v>
      </c>
      <c r="S632">
        <f t="shared" si="84"/>
        <v>0</v>
      </c>
      <c r="T632">
        <f t="shared" si="85"/>
        <v>0</v>
      </c>
      <c r="U632">
        <f t="shared" si="86"/>
        <v>0</v>
      </c>
      <c r="V632" t="str">
        <f t="shared" si="87"/>
        <v>Energy-1998</v>
      </c>
      <c r="W632">
        <f>Regression!B648</f>
        <v>-4.7335808511529999E-3</v>
      </c>
      <c r="X632">
        <f>Regression!B649</f>
        <v>0</v>
      </c>
      <c r="Y632">
        <f>Regression!B650</f>
        <v>-2.7104137543506792E-3</v>
      </c>
      <c r="Z632">
        <f t="shared" si="88"/>
        <v>0</v>
      </c>
      <c r="AA632">
        <f t="shared" si="89"/>
        <v>-2945.3100000000013</v>
      </c>
      <c r="AB632">
        <f t="shared" si="90"/>
        <v>0</v>
      </c>
    </row>
    <row r="633" spans="1:28" x14ac:dyDescent="0.25">
      <c r="A633" t="s">
        <v>58</v>
      </c>
      <c r="B633" t="s">
        <v>66</v>
      </c>
      <c r="C633" t="s">
        <v>83</v>
      </c>
      <c r="D633" t="s">
        <v>102</v>
      </c>
      <c r="E633">
        <v>2005</v>
      </c>
      <c r="F633">
        <v>1999</v>
      </c>
      <c r="G633" t="s">
        <v>108</v>
      </c>
      <c r="H633">
        <v>129684.16</v>
      </c>
      <c r="I633">
        <v>203221.53</v>
      </c>
      <c r="J633">
        <v>18504.099999999999</v>
      </c>
      <c r="K633">
        <v>117713.47</v>
      </c>
      <c r="L633">
        <v>10988.58</v>
      </c>
      <c r="M633">
        <v>12752.21</v>
      </c>
      <c r="N633">
        <f>IF(COUNTIFS($A:$A,$A633,$F:$F,$F633-1)=0,"",SUMIFS($I:$I,$A:$A,$A633,$F:$F,$F633-1))</f>
        <v>195359.22</v>
      </c>
      <c r="O633">
        <f>H633 - SUMIFS($H:$H,$A:$A,$A633,$F:$F,$F633-1)</f>
        <v>9809.1999999999971</v>
      </c>
      <c r="P633">
        <f>J633 - SUMIFS($J:$J,$A:$A,$A633,$F:$F,$F633-1)</f>
        <v>1608.8999999999978</v>
      </c>
      <c r="Q633">
        <f t="shared" si="82"/>
        <v>-1763.6299999999992</v>
      </c>
      <c r="R633">
        <f t="shared" si="83"/>
        <v>-9.0276261340519227E-3</v>
      </c>
      <c r="S633">
        <f t="shared" si="84"/>
        <v>5.1187755561268109E-6</v>
      </c>
      <c r="T633">
        <f t="shared" si="85"/>
        <v>4.1975495192906685E-2</v>
      </c>
      <c r="U633">
        <f t="shared" si="86"/>
        <v>0.60254883286286665</v>
      </c>
      <c r="V633" t="str">
        <f t="shared" si="87"/>
        <v>Energy-1999</v>
      </c>
      <c r="W633">
        <f>Regression!B649</f>
        <v>0</v>
      </c>
      <c r="X633">
        <f>Regression!B650</f>
        <v>-2.7104137543506792E-3</v>
      </c>
      <c r="Y633">
        <f>Regression!B651</f>
        <v>-4.1637530009377179E-3</v>
      </c>
      <c r="Z633">
        <f t="shared" si="88"/>
        <v>-2.6226354705608155E-3</v>
      </c>
      <c r="AA633">
        <f t="shared" si="89"/>
        <v>-1763.6273773645287</v>
      </c>
      <c r="AB633">
        <f t="shared" si="90"/>
        <v>0</v>
      </c>
    </row>
    <row r="634" spans="1:28" x14ac:dyDescent="0.25">
      <c r="A634" t="s">
        <v>58</v>
      </c>
      <c r="B634" t="s">
        <v>66</v>
      </c>
      <c r="C634" t="s">
        <v>83</v>
      </c>
      <c r="D634" t="s">
        <v>102</v>
      </c>
      <c r="E634">
        <v>2005</v>
      </c>
      <c r="F634">
        <v>2000</v>
      </c>
      <c r="G634" t="s">
        <v>108</v>
      </c>
      <c r="H634">
        <v>156034.87</v>
      </c>
      <c r="I634">
        <v>260529.86</v>
      </c>
      <c r="J634">
        <v>22642.17</v>
      </c>
      <c r="K634">
        <v>171339.62</v>
      </c>
      <c r="L634">
        <v>11718.7</v>
      </c>
      <c r="M634">
        <v>5783.26</v>
      </c>
      <c r="N634">
        <f>IF(COUNTIFS($A:$A,$A634,$F:$F,$F634-1)=0,"",SUMIFS($I:$I,$A:$A,$A634,$F:$F,$F634-1))</f>
        <v>203221.53</v>
      </c>
      <c r="O634">
        <f>H634 - SUMIFS($H:$H,$A:$A,$A634,$F:$F,$F634-1)</f>
        <v>26350.709999999992</v>
      </c>
      <c r="P634">
        <f>J634 - SUMIFS($J:$J,$A:$A,$A634,$F:$F,$F634-1)</f>
        <v>4138.07</v>
      </c>
      <c r="Q634">
        <f t="shared" si="82"/>
        <v>5935.4400000000005</v>
      </c>
      <c r="R634">
        <f t="shared" si="83"/>
        <v>2.9206747926757565E-2</v>
      </c>
      <c r="S634">
        <f t="shared" si="84"/>
        <v>4.9207384670315198E-6</v>
      </c>
      <c r="T634">
        <f t="shared" si="85"/>
        <v>0.10930259210232297</v>
      </c>
      <c r="U634">
        <f t="shared" si="86"/>
        <v>0.84311745906056312</v>
      </c>
      <c r="V634" t="str">
        <f t="shared" si="87"/>
        <v>Energy-2000</v>
      </c>
      <c r="W634">
        <f>Regression!B650</f>
        <v>-2.7104137543506792E-3</v>
      </c>
      <c r="X634">
        <f>Regression!B651</f>
        <v>-4.1637530009377179E-3</v>
      </c>
      <c r="Y634">
        <f>Regression!B652</f>
        <v>-6.0315249040084687E-3</v>
      </c>
      <c r="Z634">
        <f t="shared" si="88"/>
        <v>-5.5404062844416685E-3</v>
      </c>
      <c r="AA634">
        <f t="shared" si="89"/>
        <v>5935.4455404062846</v>
      </c>
      <c r="AB634">
        <f t="shared" si="90"/>
        <v>0</v>
      </c>
    </row>
    <row r="635" spans="1:28" x14ac:dyDescent="0.25">
      <c r="A635" t="s">
        <v>58</v>
      </c>
      <c r="B635" t="s">
        <v>66</v>
      </c>
      <c r="C635" t="s">
        <v>83</v>
      </c>
      <c r="D635" t="s">
        <v>102</v>
      </c>
      <c r="E635">
        <v>2005</v>
      </c>
      <c r="F635">
        <v>2001</v>
      </c>
      <c r="G635" t="s">
        <v>108</v>
      </c>
      <c r="H635">
        <v>144738.03</v>
      </c>
      <c r="I635">
        <v>227510.66</v>
      </c>
      <c r="J635">
        <v>21750.69</v>
      </c>
      <c r="K635">
        <v>154813.95000000001</v>
      </c>
      <c r="L635">
        <v>12146.87</v>
      </c>
      <c r="M635">
        <v>16696.810000000001</v>
      </c>
      <c r="N635">
        <f>IF(COUNTIFS($A:$A,$A635,$F:$F,$F635-1)=0,"",SUMIFS($I:$I,$A:$A,$A635,$F:$F,$F635-1))</f>
        <v>260529.86</v>
      </c>
      <c r="O635">
        <f>H635 - SUMIFS($H:$H,$A:$A,$A635,$F:$F,$F635-1)</f>
        <v>-11296.839999999997</v>
      </c>
      <c r="P635">
        <f>J635 - SUMIFS($J:$J,$A:$A,$A635,$F:$F,$F635-1)</f>
        <v>-891.47999999999956</v>
      </c>
      <c r="Q635">
        <f t="shared" si="82"/>
        <v>-4549.9400000000005</v>
      </c>
      <c r="R635">
        <f t="shared" si="83"/>
        <v>-1.7464178578225163E-2</v>
      </c>
      <c r="S635">
        <f t="shared" si="84"/>
        <v>3.8383316215653746E-6</v>
      </c>
      <c r="T635">
        <f t="shared" si="85"/>
        <v>-3.9939222321771474E-2</v>
      </c>
      <c r="U635">
        <f t="shared" si="86"/>
        <v>0.59422727974444089</v>
      </c>
      <c r="V635" t="str">
        <f t="shared" si="87"/>
        <v>Energy-2001</v>
      </c>
      <c r="W635">
        <f>Regression!B651</f>
        <v>-4.1637530009377179E-3</v>
      </c>
      <c r="X635">
        <f>Regression!B652</f>
        <v>-6.0315249040084687E-3</v>
      </c>
      <c r="Y635">
        <f>Regression!B653</f>
        <v>-3.8976135733834521E-3</v>
      </c>
      <c r="Z635">
        <f t="shared" si="88"/>
        <v>-2.075189878990971E-3</v>
      </c>
      <c r="AA635">
        <f t="shared" si="89"/>
        <v>-4549.9379248101213</v>
      </c>
      <c r="AB635">
        <f t="shared" si="90"/>
        <v>0</v>
      </c>
    </row>
    <row r="636" spans="1:28" x14ac:dyDescent="0.25">
      <c r="A636" t="s">
        <v>58</v>
      </c>
      <c r="B636" t="s">
        <v>66</v>
      </c>
      <c r="C636" t="s">
        <v>83</v>
      </c>
      <c r="D636" t="s">
        <v>102</v>
      </c>
      <c r="E636">
        <v>2005</v>
      </c>
      <c r="F636">
        <v>2002</v>
      </c>
      <c r="G636" t="s">
        <v>108</v>
      </c>
      <c r="H636">
        <v>130818.85</v>
      </c>
      <c r="I636">
        <v>211775.99</v>
      </c>
      <c r="J636">
        <v>21135.48</v>
      </c>
      <c r="K636">
        <v>112035.4</v>
      </c>
      <c r="L636">
        <v>12261</v>
      </c>
      <c r="M636">
        <v>12272.31</v>
      </c>
      <c r="N636">
        <f>IF(COUNTIFS($A:$A,$A636,$F:$F,$F636-1)=0,"",SUMIFS($I:$I,$A:$A,$A636,$F:$F,$F636-1))</f>
        <v>227510.66</v>
      </c>
      <c r="O636">
        <f>H636 - SUMIFS($H:$H,$A:$A,$A636,$F:$F,$F636-1)</f>
        <v>-13919.179999999993</v>
      </c>
      <c r="P636">
        <f>J636 - SUMIFS($J:$J,$A:$A,$A636,$F:$F,$F636-1)</f>
        <v>-615.20999999999913</v>
      </c>
      <c r="Q636">
        <f t="shared" si="82"/>
        <v>-11.309999999999491</v>
      </c>
      <c r="R636">
        <f t="shared" si="83"/>
        <v>-4.9711956354042886E-5</v>
      </c>
      <c r="S636">
        <f t="shared" si="84"/>
        <v>4.395398439791788E-6</v>
      </c>
      <c r="T636">
        <f t="shared" si="85"/>
        <v>-5.8476248981036726E-2</v>
      </c>
      <c r="U636">
        <f t="shared" si="86"/>
        <v>0.49244022236144885</v>
      </c>
      <c r="V636" t="str">
        <f t="shared" si="87"/>
        <v>Energy-2002</v>
      </c>
      <c r="W636">
        <f>Regression!B652</f>
        <v>-6.0315249040084687E-3</v>
      </c>
      <c r="X636">
        <f>Regression!B653</f>
        <v>-3.8976135733834521E-3</v>
      </c>
      <c r="Y636">
        <f>Regression!B654</f>
        <v>-3.8666100719825678E-3</v>
      </c>
      <c r="Z636">
        <f t="shared" si="88"/>
        <v>-1.6761830128382272E-3</v>
      </c>
      <c r="AA636">
        <f t="shared" si="89"/>
        <v>-11.308323816986652</v>
      </c>
      <c r="AB636">
        <f t="shared" si="90"/>
        <v>0</v>
      </c>
    </row>
    <row r="637" spans="1:28" x14ac:dyDescent="0.25">
      <c r="A637" t="s">
        <v>58</v>
      </c>
      <c r="B637" t="s">
        <v>66</v>
      </c>
      <c r="C637" t="s">
        <v>83</v>
      </c>
      <c r="D637" t="s">
        <v>102</v>
      </c>
      <c r="E637">
        <v>2005</v>
      </c>
      <c r="F637">
        <v>2003</v>
      </c>
      <c r="G637" t="s">
        <v>108</v>
      </c>
      <c r="H637">
        <v>144220.32999999999</v>
      </c>
      <c r="I637">
        <v>256950.93</v>
      </c>
      <c r="J637">
        <v>22026.48</v>
      </c>
      <c r="K637">
        <v>157232.03</v>
      </c>
      <c r="L637">
        <v>10742.64</v>
      </c>
      <c r="M637">
        <v>14496.48</v>
      </c>
      <c r="N637">
        <f>IF(COUNTIFS($A:$A,$A637,$F:$F,$F637-1)=0,"",SUMIFS($I:$I,$A:$A,$A637,$F:$F,$F637-1))</f>
        <v>211775.99</v>
      </c>
      <c r="O637">
        <f>H637 - SUMIFS($H:$H,$A:$A,$A637,$F:$F,$F637-1)</f>
        <v>13401.479999999981</v>
      </c>
      <c r="P637">
        <f>J637 - SUMIFS($J:$J,$A:$A,$A637,$F:$F,$F637-1)</f>
        <v>891</v>
      </c>
      <c r="Q637">
        <f t="shared" si="82"/>
        <v>-3753.84</v>
      </c>
      <c r="R637">
        <f t="shared" si="83"/>
        <v>-1.7725522142524278E-2</v>
      </c>
      <c r="S637">
        <f t="shared" si="84"/>
        <v>4.7219706067718064E-6</v>
      </c>
      <c r="T637">
        <f t="shared" si="85"/>
        <v>5.907411883660646E-2</v>
      </c>
      <c r="U637">
        <f t="shared" si="86"/>
        <v>0.7424450241030629</v>
      </c>
      <c r="V637" t="str">
        <f t="shared" si="87"/>
        <v>Energy-2003</v>
      </c>
      <c r="W637">
        <f>Regression!B653</f>
        <v>-3.8976135733834521E-3</v>
      </c>
      <c r="X637">
        <f>Regression!B654</f>
        <v>-3.8666100719825678E-3</v>
      </c>
      <c r="Y637">
        <f>Regression!B655</f>
        <v>-4.416875724479098E-3</v>
      </c>
      <c r="Z637">
        <f t="shared" si="88"/>
        <v>-3.507722391024965E-3</v>
      </c>
      <c r="AA637">
        <f t="shared" si="89"/>
        <v>-3753.8364922776091</v>
      </c>
      <c r="AB637">
        <f t="shared" si="90"/>
        <v>0</v>
      </c>
    </row>
    <row r="638" spans="1:28" x14ac:dyDescent="0.25">
      <c r="A638" t="s">
        <v>58</v>
      </c>
      <c r="B638" t="s">
        <v>66</v>
      </c>
      <c r="C638" t="s">
        <v>83</v>
      </c>
      <c r="D638" t="s">
        <v>102</v>
      </c>
      <c r="E638">
        <v>2005</v>
      </c>
      <c r="F638">
        <v>2004</v>
      </c>
      <c r="G638" t="s">
        <v>108</v>
      </c>
      <c r="H638">
        <v>143998.93</v>
      </c>
      <c r="I638">
        <v>231222.73</v>
      </c>
      <c r="J638">
        <v>20568.11</v>
      </c>
      <c r="K638">
        <v>144049.69</v>
      </c>
      <c r="L638">
        <v>12096.48</v>
      </c>
      <c r="M638">
        <v>12357.93</v>
      </c>
      <c r="N638">
        <f>IF(COUNTIFS($A:$A,$A638,$F:$F,$F638-1)=0,"",SUMIFS($I:$I,$A:$A,$A638,$F:$F,$F638-1))</f>
        <v>256950.93</v>
      </c>
      <c r="O638">
        <f>H638 - SUMIFS($H:$H,$A:$A,$A638,$F:$F,$F638-1)</f>
        <v>-221.39999999999418</v>
      </c>
      <c r="P638">
        <f>J638 - SUMIFS($J:$J,$A:$A,$A638,$F:$F,$F638-1)</f>
        <v>-1458.369999999999</v>
      </c>
      <c r="Q638">
        <f t="shared" si="82"/>
        <v>-261.45000000000073</v>
      </c>
      <c r="R638">
        <f t="shared" si="83"/>
        <v>-1.0175094520965568E-3</v>
      </c>
      <c r="S638">
        <f t="shared" si="84"/>
        <v>3.8917936588125988E-6</v>
      </c>
      <c r="T638">
        <f t="shared" si="85"/>
        <v>4.8140320021414391E-3</v>
      </c>
      <c r="U638">
        <f t="shared" si="86"/>
        <v>0.56061167009592072</v>
      </c>
      <c r="V638" t="str">
        <f t="shared" si="87"/>
        <v>Energy-2004</v>
      </c>
      <c r="W638">
        <f>Regression!B654</f>
        <v>-3.8666100719825678E-3</v>
      </c>
      <c r="X638">
        <f>Regression!B655</f>
        <v>-4.416875724479098E-3</v>
      </c>
      <c r="Y638">
        <f>Regression!B656</f>
        <v>0</v>
      </c>
      <c r="Z638">
        <f t="shared" si="88"/>
        <v>-2.1278029135683275E-5</v>
      </c>
      <c r="AA638">
        <f t="shared" si="89"/>
        <v>-261.4499787219716</v>
      </c>
      <c r="AB638">
        <f t="shared" si="90"/>
        <v>0</v>
      </c>
    </row>
    <row r="639" spans="1:28" x14ac:dyDescent="0.25">
      <c r="A639" t="s">
        <v>58</v>
      </c>
      <c r="B639" t="s">
        <v>66</v>
      </c>
      <c r="C639" t="s">
        <v>83</v>
      </c>
      <c r="D639" t="s">
        <v>102</v>
      </c>
      <c r="E639">
        <v>2005</v>
      </c>
      <c r="F639">
        <v>2006</v>
      </c>
      <c r="G639" t="s">
        <v>109</v>
      </c>
      <c r="H639">
        <v>148983.66</v>
      </c>
      <c r="I639">
        <v>233078.45</v>
      </c>
      <c r="J639">
        <v>23190.720000000001</v>
      </c>
      <c r="K639">
        <v>148316.07999999999</v>
      </c>
      <c r="L639">
        <v>10270.040000000001</v>
      </c>
      <c r="M639">
        <v>18249.169999999998</v>
      </c>
      <c r="N639" t="str">
        <f>IF(COUNTIFS($A:$A,$A639,$F:$F,$F639-1)=0,"",SUMIFS($I:$I,$A:$A,$A639,$F:$F,$F639-1))</f>
        <v/>
      </c>
      <c r="O639">
        <f>H639 - SUMIFS($H:$H,$A:$A,$A639,$F:$F,$F639-1)</f>
        <v>148983.66</v>
      </c>
      <c r="P639">
        <f>J639 - SUMIFS($J:$J,$A:$A,$A639,$F:$F,$F639-1)</f>
        <v>23190.720000000001</v>
      </c>
      <c r="Q639">
        <f t="shared" si="82"/>
        <v>-7979.1299999999974</v>
      </c>
      <c r="R639">
        <f t="shared" si="83"/>
        <v>0</v>
      </c>
      <c r="S639">
        <f t="shared" si="84"/>
        <v>0</v>
      </c>
      <c r="T639">
        <f t="shared" si="85"/>
        <v>0</v>
      </c>
      <c r="U639">
        <f t="shared" si="86"/>
        <v>0</v>
      </c>
      <c r="V639" t="str">
        <f t="shared" si="87"/>
        <v>Energy-2006</v>
      </c>
      <c r="W639">
        <f>Regression!B655</f>
        <v>-4.416875724479098E-3</v>
      </c>
      <c r="X639">
        <f>Regression!B656</f>
        <v>0</v>
      </c>
      <c r="Y639">
        <f>Regression!B657</f>
        <v>-1.0375218485909578E-2</v>
      </c>
      <c r="Z639">
        <f t="shared" si="88"/>
        <v>0</v>
      </c>
      <c r="AA639">
        <f t="shared" si="89"/>
        <v>-7979.1299999999974</v>
      </c>
      <c r="AB639">
        <f t="shared" si="90"/>
        <v>1</v>
      </c>
    </row>
    <row r="640" spans="1:28" x14ac:dyDescent="0.25">
      <c r="A640" t="s">
        <v>58</v>
      </c>
      <c r="B640" t="s">
        <v>66</v>
      </c>
      <c r="C640" t="s">
        <v>83</v>
      </c>
      <c r="D640" t="s">
        <v>102</v>
      </c>
      <c r="E640">
        <v>2005</v>
      </c>
      <c r="F640">
        <v>2007</v>
      </c>
      <c r="G640" t="s">
        <v>109</v>
      </c>
      <c r="H640">
        <v>165504.82</v>
      </c>
      <c r="I640">
        <v>254562.44</v>
      </c>
      <c r="J640">
        <v>21735.78</v>
      </c>
      <c r="K640">
        <v>131003.29</v>
      </c>
      <c r="L640">
        <v>16211.62</v>
      </c>
      <c r="M640">
        <v>18617.62</v>
      </c>
      <c r="N640">
        <f>IF(COUNTIFS($A:$A,$A640,$F:$F,$F640-1)=0,"",SUMIFS($I:$I,$A:$A,$A640,$F:$F,$F640-1))</f>
        <v>233078.45</v>
      </c>
      <c r="O640">
        <f>H640 - SUMIFS($H:$H,$A:$A,$A640,$F:$F,$F640-1)</f>
        <v>16521.160000000003</v>
      </c>
      <c r="P640">
        <f>J640 - SUMIFS($J:$J,$A:$A,$A640,$F:$F,$F640-1)</f>
        <v>-1454.9400000000023</v>
      </c>
      <c r="Q640">
        <f t="shared" si="82"/>
        <v>-2405.9999999999982</v>
      </c>
      <c r="R640">
        <f t="shared" si="83"/>
        <v>-1.032270465158833E-2</v>
      </c>
      <c r="S640">
        <f t="shared" si="84"/>
        <v>4.2904009358222523E-6</v>
      </c>
      <c r="T640">
        <f t="shared" si="85"/>
        <v>7.7124676262434411E-2</v>
      </c>
      <c r="U640">
        <f t="shared" si="86"/>
        <v>0.56205663801179384</v>
      </c>
      <c r="V640" t="str">
        <f t="shared" si="87"/>
        <v>Energy-2007</v>
      </c>
      <c r="W640">
        <f>Regression!B656</f>
        <v>0</v>
      </c>
      <c r="X640">
        <f>Regression!B657</f>
        <v>-1.0375218485909578E-2</v>
      </c>
      <c r="Y640">
        <f>Regression!B658</f>
        <v>-1.5522599748695388E-2</v>
      </c>
      <c r="Z640">
        <f t="shared" si="88"/>
        <v>-9.524765594832247E-3</v>
      </c>
      <c r="AA640">
        <f t="shared" si="89"/>
        <v>-2405.9904752344032</v>
      </c>
      <c r="AB640">
        <f t="shared" si="90"/>
        <v>1</v>
      </c>
    </row>
    <row r="641" spans="1:28" x14ac:dyDescent="0.25">
      <c r="A641" t="s">
        <v>58</v>
      </c>
      <c r="B641" t="s">
        <v>66</v>
      </c>
      <c r="C641" t="s">
        <v>83</v>
      </c>
      <c r="D641" t="s">
        <v>102</v>
      </c>
      <c r="E641">
        <v>2005</v>
      </c>
      <c r="F641">
        <v>2008</v>
      </c>
      <c r="G641" t="s">
        <v>109</v>
      </c>
      <c r="H641">
        <v>177346.47</v>
      </c>
      <c r="I641">
        <v>318453.99</v>
      </c>
      <c r="J641">
        <v>26945.72</v>
      </c>
      <c r="K641">
        <v>192744.58</v>
      </c>
      <c r="L641">
        <v>15732.26</v>
      </c>
      <c r="M641">
        <v>19253.38</v>
      </c>
      <c r="N641">
        <f>IF(COUNTIFS($A:$A,$A641,$F:$F,$F641-1)=0,"",SUMIFS($I:$I,$A:$A,$A641,$F:$F,$F641-1))</f>
        <v>254562.44</v>
      </c>
      <c r="O641">
        <f>H641 - SUMIFS($H:$H,$A:$A,$A641,$F:$F,$F641-1)</f>
        <v>11841.649999999994</v>
      </c>
      <c r="P641">
        <f>J641 - SUMIFS($J:$J,$A:$A,$A641,$F:$F,$F641-1)</f>
        <v>5209.9400000000023</v>
      </c>
      <c r="Q641">
        <f t="shared" si="82"/>
        <v>-3521.1200000000008</v>
      </c>
      <c r="R641">
        <f t="shared" si="83"/>
        <v>-1.3832048435739383E-2</v>
      </c>
      <c r="S641">
        <f t="shared" si="84"/>
        <v>3.9283092981038367E-6</v>
      </c>
      <c r="T641">
        <f t="shared" si="85"/>
        <v>2.605140805532816E-2</v>
      </c>
      <c r="U641">
        <f t="shared" si="86"/>
        <v>0.75716032577311876</v>
      </c>
      <c r="V641" t="str">
        <f t="shared" si="87"/>
        <v>Energy-2008</v>
      </c>
      <c r="W641">
        <f>Regression!B657</f>
        <v>-1.0375218485909578E-2</v>
      </c>
      <c r="X641">
        <f>Regression!B658</f>
        <v>-1.5522599748695388E-2</v>
      </c>
      <c r="Y641">
        <f>Regression!B659</f>
        <v>-8.2924456366777425E-3</v>
      </c>
      <c r="Z641">
        <f t="shared" si="88"/>
        <v>-6.6831371769228423E-3</v>
      </c>
      <c r="AA641">
        <f t="shared" si="89"/>
        <v>-3521.1133168628239</v>
      </c>
      <c r="AB641">
        <f t="shared" si="90"/>
        <v>1</v>
      </c>
    </row>
    <row r="642" spans="1:28" x14ac:dyDescent="0.25">
      <c r="A642" t="s">
        <v>58</v>
      </c>
      <c r="B642" t="s">
        <v>66</v>
      </c>
      <c r="C642" t="s">
        <v>83</v>
      </c>
      <c r="D642" t="s">
        <v>102</v>
      </c>
      <c r="E642">
        <v>2005</v>
      </c>
      <c r="F642">
        <v>2009</v>
      </c>
      <c r="G642" t="s">
        <v>109</v>
      </c>
      <c r="H642">
        <v>179609.68</v>
      </c>
      <c r="I642">
        <v>314417.88</v>
      </c>
      <c r="J642">
        <v>30566.21</v>
      </c>
      <c r="K642">
        <v>212695.19</v>
      </c>
      <c r="L642">
        <v>13266.94</v>
      </c>
      <c r="M642">
        <v>12602.96</v>
      </c>
      <c r="N642">
        <f>IF(COUNTIFS($A:$A,$A642,$F:$F,$F642-1)=0,"",SUMIFS($I:$I,$A:$A,$A642,$F:$F,$F642-1))</f>
        <v>318453.99</v>
      </c>
      <c r="O642">
        <f>H642 - SUMIFS($H:$H,$A:$A,$A642,$F:$F,$F642-1)</f>
        <v>2263.2099999999919</v>
      </c>
      <c r="P642">
        <f>J642 - SUMIFS($J:$J,$A:$A,$A642,$F:$F,$F642-1)</f>
        <v>3620.489999999998</v>
      </c>
      <c r="Q642">
        <f t="shared" si="82"/>
        <v>663.98000000000138</v>
      </c>
      <c r="R642">
        <f t="shared" si="83"/>
        <v>2.0850107734558497E-3</v>
      </c>
      <c r="S642">
        <f t="shared" si="84"/>
        <v>3.1401710495133066E-6</v>
      </c>
      <c r="T642">
        <f t="shared" si="85"/>
        <v>-4.2620913620834396E-3</v>
      </c>
      <c r="U642">
        <f t="shared" si="86"/>
        <v>0.66789927800873217</v>
      </c>
      <c r="V642" t="str">
        <f t="shared" si="87"/>
        <v>Energy-2009</v>
      </c>
      <c r="W642">
        <f>Regression!B658</f>
        <v>-1.5522599748695388E-2</v>
      </c>
      <c r="X642">
        <f>Regression!B659</f>
        <v>-8.2924456366777425E-3</v>
      </c>
      <c r="Y642">
        <f>Regression!B660</f>
        <v>-6.3736085780773805E-3</v>
      </c>
      <c r="Z642">
        <f t="shared" si="88"/>
        <v>-4.2216341503078583E-3</v>
      </c>
      <c r="AA642">
        <f t="shared" si="89"/>
        <v>663.98422163415171</v>
      </c>
      <c r="AB642">
        <f t="shared" si="90"/>
        <v>1</v>
      </c>
    </row>
    <row r="643" spans="1:28" x14ac:dyDescent="0.25">
      <c r="A643" t="s">
        <v>58</v>
      </c>
      <c r="B643" t="s">
        <v>66</v>
      </c>
      <c r="C643" t="s">
        <v>83</v>
      </c>
      <c r="D643" t="s">
        <v>102</v>
      </c>
      <c r="E643">
        <v>2005</v>
      </c>
      <c r="F643">
        <v>2010</v>
      </c>
      <c r="G643" t="s">
        <v>109</v>
      </c>
      <c r="H643">
        <v>193634.49</v>
      </c>
      <c r="I643">
        <v>283597.62</v>
      </c>
      <c r="J643">
        <v>33487.78</v>
      </c>
      <c r="K643">
        <v>168007.66</v>
      </c>
      <c r="L643">
        <v>14498.85</v>
      </c>
      <c r="M643">
        <v>4868.18</v>
      </c>
      <c r="N643">
        <f>IF(COUNTIFS($A:$A,$A643,$F:$F,$F643-1)=0,"",SUMIFS($I:$I,$A:$A,$A643,$F:$F,$F643-1))</f>
        <v>314417.88</v>
      </c>
      <c r="O643">
        <f>H643 - SUMIFS($H:$H,$A:$A,$A643,$F:$F,$F643-1)</f>
        <v>14024.809999999998</v>
      </c>
      <c r="P643">
        <f>J643 - SUMIFS($J:$J,$A:$A,$A643,$F:$F,$F643-1)</f>
        <v>2921.5699999999997</v>
      </c>
      <c r="Q643">
        <f t="shared" ref="Q643:Q701" si="91">L643 - M643</f>
        <v>9630.67</v>
      </c>
      <c r="R643">
        <f t="shared" ref="R643:R701" si="92">IFERROR(Q643 / VALUE(N643),0)</f>
        <v>3.0630160091404471E-2</v>
      </c>
      <c r="S643">
        <f t="shared" ref="S643:S701" si="93">IFERROR(1 / VALUE(N643), 0)</f>
        <v>3.1804807029422119E-6</v>
      </c>
      <c r="T643">
        <f t="shared" ref="T643:T701" si="94">IFERROR( (O643 - P643) / VALUE(N643), 0)</f>
        <v>3.5313640560136077E-2</v>
      </c>
      <c r="U643">
        <f t="shared" ref="U643:U701" si="95">IFERROR( K643 / VALUE(N643), 0)</f>
        <v>0.5343451205764761</v>
      </c>
      <c r="V643" t="str">
        <f t="shared" ref="V643:V696" si="96">D643 &amp; "-" &amp; F643</f>
        <v>Energy-2010</v>
      </c>
      <c r="W643">
        <f>Regression!B659</f>
        <v>-8.2924456366777425E-3</v>
      </c>
      <c r="X643">
        <f>Regression!B660</f>
        <v>-6.3736085780773805E-3</v>
      </c>
      <c r="Y643">
        <f>Regression!B661</f>
        <v>-1.2845766402152193E-2</v>
      </c>
      <c r="Z643">
        <f t="shared" ref="Z643:Z701" si="97">($W643*$S643) + ($X643*$T643) + ($Y643*$U643)</f>
        <v>-7.0891742934158118E-3</v>
      </c>
      <c r="AA643">
        <f t="shared" ref="AA643:AA701" si="98">$Q643-$Z643</f>
        <v>9630.6770891742926</v>
      </c>
      <c r="AB643">
        <f t="shared" ref="AB643:AB701" si="99">IF($G643="Post",1,0)</f>
        <v>1</v>
      </c>
    </row>
    <row r="644" spans="1:28" x14ac:dyDescent="0.25">
      <c r="A644" t="s">
        <v>58</v>
      </c>
      <c r="B644" t="s">
        <v>66</v>
      </c>
      <c r="C644" t="s">
        <v>83</v>
      </c>
      <c r="D644" t="s">
        <v>102</v>
      </c>
      <c r="E644">
        <v>2005</v>
      </c>
      <c r="F644">
        <v>2011</v>
      </c>
      <c r="G644" t="s">
        <v>109</v>
      </c>
      <c r="H644">
        <v>217155.74</v>
      </c>
      <c r="I644">
        <v>325039.39</v>
      </c>
      <c r="J644">
        <v>28354.85</v>
      </c>
      <c r="K644">
        <v>189784.76</v>
      </c>
      <c r="L644">
        <v>21721.71</v>
      </c>
      <c r="M644">
        <v>13537.52</v>
      </c>
      <c r="N644">
        <f>IF(COUNTIFS($A:$A,$A644,$F:$F,$F644-1)=0,"",SUMIFS($I:$I,$A:$A,$A644,$F:$F,$F644-1))</f>
        <v>283597.62</v>
      </c>
      <c r="O644">
        <f>H644 - SUMIFS($H:$H,$A:$A,$A644,$F:$F,$F644-1)</f>
        <v>23521.25</v>
      </c>
      <c r="P644">
        <f>J644 - SUMIFS($J:$J,$A:$A,$A644,$F:$F,$F644-1)</f>
        <v>-5132.93</v>
      </c>
      <c r="Q644">
        <f t="shared" si="91"/>
        <v>8184.1899999999987</v>
      </c>
      <c r="R644">
        <f t="shared" si="92"/>
        <v>2.8858457980007021E-2</v>
      </c>
      <c r="S644">
        <f t="shared" si="93"/>
        <v>3.5261226804371631E-6</v>
      </c>
      <c r="T644">
        <f t="shared" si="94"/>
        <v>0.10103815398732895</v>
      </c>
      <c r="U644">
        <f t="shared" si="95"/>
        <v>0.66920434663732375</v>
      </c>
      <c r="V644" t="str">
        <f t="shared" si="96"/>
        <v>Energy-2011</v>
      </c>
      <c r="W644">
        <f>Regression!B660</f>
        <v>-6.3736085780773805E-3</v>
      </c>
      <c r="X644">
        <f>Regression!B661</f>
        <v>-1.2845766402152193E-2</v>
      </c>
      <c r="Y644">
        <f>Regression!B662</f>
        <v>-8.8123938826309735E-3</v>
      </c>
      <c r="Z644">
        <f t="shared" si="97"/>
        <v>-7.1952272884884825E-3</v>
      </c>
      <c r="AA644">
        <f t="shared" si="98"/>
        <v>8184.197195227287</v>
      </c>
      <c r="AB644">
        <f t="shared" si="99"/>
        <v>1</v>
      </c>
    </row>
    <row r="645" spans="1:28" x14ac:dyDescent="0.25">
      <c r="A645" t="s">
        <v>58</v>
      </c>
      <c r="B645" t="s">
        <v>66</v>
      </c>
      <c r="C645" t="s">
        <v>83</v>
      </c>
      <c r="D645" t="s">
        <v>102</v>
      </c>
      <c r="E645">
        <v>2005</v>
      </c>
      <c r="F645">
        <v>2012</v>
      </c>
      <c r="G645" t="s">
        <v>109</v>
      </c>
      <c r="H645">
        <v>226572.07</v>
      </c>
      <c r="I645">
        <v>313632.18</v>
      </c>
      <c r="J645">
        <v>33801.29</v>
      </c>
      <c r="K645">
        <v>184702.74</v>
      </c>
      <c r="L645">
        <v>20018.66</v>
      </c>
      <c r="M645">
        <v>33379.33</v>
      </c>
      <c r="N645">
        <f>IF(COUNTIFS($A:$A,$A645,$F:$F,$F645-1)=0,"",SUMIFS($I:$I,$A:$A,$A645,$F:$F,$F645-1))</f>
        <v>325039.39</v>
      </c>
      <c r="O645">
        <f>H645 - SUMIFS($H:$H,$A:$A,$A645,$F:$F,$F645-1)</f>
        <v>9416.3300000000163</v>
      </c>
      <c r="P645">
        <f>J645 - SUMIFS($J:$J,$A:$A,$A645,$F:$F,$F645-1)</f>
        <v>5446.4400000000023</v>
      </c>
      <c r="Q645">
        <f t="shared" si="91"/>
        <v>-13360.670000000002</v>
      </c>
      <c r="R645">
        <f t="shared" si="92"/>
        <v>-4.1104771947793779E-2</v>
      </c>
      <c r="S645">
        <f t="shared" si="93"/>
        <v>3.0765501990389531E-6</v>
      </c>
      <c r="T645">
        <f t="shared" si="94"/>
        <v>1.2213565869662792E-2</v>
      </c>
      <c r="U645">
        <f t="shared" si="95"/>
        <v>0.56824725151003996</v>
      </c>
      <c r="V645" t="str">
        <f t="shared" si="96"/>
        <v>Energy-2012</v>
      </c>
      <c r="W645">
        <f>Regression!B661</f>
        <v>-1.2845766402152193E-2</v>
      </c>
      <c r="X645">
        <f>Regression!B662</f>
        <v>-8.8123938826309735E-3</v>
      </c>
      <c r="Y645">
        <f>Regression!B663</f>
        <v>0</v>
      </c>
      <c r="Z645">
        <f t="shared" si="97"/>
        <v>-1.0767027380010819E-4</v>
      </c>
      <c r="AA645">
        <f t="shared" si="98"/>
        <v>-13360.669892329728</v>
      </c>
      <c r="AB645">
        <f t="shared" si="99"/>
        <v>1</v>
      </c>
    </row>
    <row r="646" spans="1:28" x14ac:dyDescent="0.25">
      <c r="A646" t="s">
        <v>59</v>
      </c>
      <c r="B646" t="s">
        <v>73</v>
      </c>
      <c r="C646" t="s">
        <v>82</v>
      </c>
      <c r="D646" t="s">
        <v>90</v>
      </c>
      <c r="E646">
        <v>2010</v>
      </c>
      <c r="F646">
        <v>2003</v>
      </c>
      <c r="G646" t="s">
        <v>108</v>
      </c>
      <c r="H646">
        <v>94649.42</v>
      </c>
      <c r="I646">
        <v>219147.28</v>
      </c>
      <c r="J646">
        <v>13238.13</v>
      </c>
      <c r="K646">
        <v>115868.27</v>
      </c>
      <c r="L646">
        <v>5157.49</v>
      </c>
      <c r="M646">
        <v>4909.97</v>
      </c>
      <c r="N646" t="str">
        <f>IF(COUNTIFS($A:$A,$A646,$F:$F,$F646-1)=0,"",SUMIFS($I:$I,$A:$A,$A646,$F:$F,$F646-1))</f>
        <v/>
      </c>
      <c r="O646">
        <f>H646 - SUMIFS($H:$H,$A:$A,$A646,$F:$F,$F646-1)</f>
        <v>94649.42</v>
      </c>
      <c r="P646">
        <f>J646 - SUMIFS($J:$J,$A:$A,$A646,$F:$F,$F646-1)</f>
        <v>13238.13</v>
      </c>
      <c r="Q646">
        <f t="shared" si="91"/>
        <v>247.51999999999953</v>
      </c>
      <c r="R646">
        <f t="shared" si="92"/>
        <v>0</v>
      </c>
      <c r="S646">
        <f t="shared" si="93"/>
        <v>0</v>
      </c>
      <c r="T646">
        <f t="shared" si="94"/>
        <v>0</v>
      </c>
      <c r="U646">
        <f t="shared" si="95"/>
        <v>0</v>
      </c>
      <c r="V646" t="str">
        <f t="shared" si="96"/>
        <v>Automotive-2003</v>
      </c>
      <c r="W646">
        <f>Regression!B662</f>
        <v>-8.8123938826309735E-3</v>
      </c>
      <c r="X646">
        <f>Regression!B663</f>
        <v>0</v>
      </c>
      <c r="Y646">
        <f>Regression!B664</f>
        <v>-1.0513048864419174E-2</v>
      </c>
      <c r="Z646">
        <f t="shared" si="97"/>
        <v>0</v>
      </c>
      <c r="AA646">
        <f t="shared" si="98"/>
        <v>247.51999999999953</v>
      </c>
      <c r="AB646">
        <f t="shared" si="99"/>
        <v>0</v>
      </c>
    </row>
    <row r="647" spans="1:28" x14ac:dyDescent="0.25">
      <c r="A647" t="s">
        <v>59</v>
      </c>
      <c r="B647" t="s">
        <v>73</v>
      </c>
      <c r="C647" t="s">
        <v>82</v>
      </c>
      <c r="D647" t="s">
        <v>90</v>
      </c>
      <c r="E647">
        <v>2010</v>
      </c>
      <c r="F647">
        <v>2004</v>
      </c>
      <c r="G647" t="s">
        <v>108</v>
      </c>
      <c r="H647">
        <v>97125.79</v>
      </c>
      <c r="I647">
        <v>221579.08</v>
      </c>
      <c r="J647">
        <v>9429.7199999999993</v>
      </c>
      <c r="K647">
        <v>134721.25</v>
      </c>
      <c r="L647">
        <v>5891.08</v>
      </c>
      <c r="M647">
        <v>5977.77</v>
      </c>
      <c r="N647">
        <f>IF(COUNTIFS($A:$A,$A647,$F:$F,$F647-1)=0,"",SUMIFS($I:$I,$A:$A,$A647,$F:$F,$F647-1))</f>
        <v>219147.28</v>
      </c>
      <c r="O647">
        <f>H647 - SUMIFS($H:$H,$A:$A,$A647,$F:$F,$F647-1)</f>
        <v>2476.3699999999953</v>
      </c>
      <c r="P647">
        <f>J647 - SUMIFS($J:$J,$A:$A,$A647,$F:$F,$F647-1)</f>
        <v>-3808.41</v>
      </c>
      <c r="Q647">
        <f t="shared" si="91"/>
        <v>-86.690000000000509</v>
      </c>
      <c r="R647">
        <f t="shared" si="92"/>
        <v>-3.9557871765508797E-4</v>
      </c>
      <c r="S647">
        <f t="shared" si="93"/>
        <v>4.5631412810599341E-6</v>
      </c>
      <c r="T647">
        <f t="shared" si="94"/>
        <v>2.867833906037983E-2</v>
      </c>
      <c r="U647">
        <f t="shared" si="95"/>
        <v>0.61475209731099556</v>
      </c>
      <c r="V647" t="str">
        <f t="shared" si="96"/>
        <v>Automotive-2004</v>
      </c>
      <c r="W647">
        <f>Regression!B663</f>
        <v>0</v>
      </c>
      <c r="X647">
        <f>Regression!B664</f>
        <v>-1.0513048864419174E-2</v>
      </c>
      <c r="Y647">
        <f>Regression!B665</f>
        <v>-1.2259608599388773E-2</v>
      </c>
      <c r="Z647">
        <f t="shared" si="97"/>
        <v>-7.8381168785783186E-3</v>
      </c>
      <c r="AA647">
        <f t="shared" si="98"/>
        <v>-86.682161883121935</v>
      </c>
      <c r="AB647">
        <f t="shared" si="99"/>
        <v>0</v>
      </c>
    </row>
    <row r="648" spans="1:28" x14ac:dyDescent="0.25">
      <c r="A648" t="s">
        <v>59</v>
      </c>
      <c r="B648" t="s">
        <v>73</v>
      </c>
      <c r="C648" t="s">
        <v>82</v>
      </c>
      <c r="D648" t="s">
        <v>90</v>
      </c>
      <c r="E648">
        <v>2010</v>
      </c>
      <c r="F648">
        <v>2005</v>
      </c>
      <c r="G648" t="s">
        <v>108</v>
      </c>
      <c r="H648">
        <v>99914.67</v>
      </c>
      <c r="I648">
        <v>200785.32</v>
      </c>
      <c r="J648">
        <v>13782.16</v>
      </c>
      <c r="K648">
        <v>110797.02</v>
      </c>
      <c r="L648">
        <v>6393.24</v>
      </c>
      <c r="M648">
        <v>4580.04</v>
      </c>
      <c r="N648">
        <f>IF(COUNTIFS($A:$A,$A648,$F:$F,$F648-1)=0,"",SUMIFS($I:$I,$A:$A,$A648,$F:$F,$F648-1))</f>
        <v>221579.08</v>
      </c>
      <c r="O648">
        <f>H648 - SUMIFS($H:$H,$A:$A,$A648,$F:$F,$F648-1)</f>
        <v>2788.8800000000047</v>
      </c>
      <c r="P648">
        <f>J648 - SUMIFS($J:$J,$A:$A,$A648,$F:$F,$F648-1)</f>
        <v>4352.4400000000005</v>
      </c>
      <c r="Q648">
        <f t="shared" si="91"/>
        <v>1813.1999999999998</v>
      </c>
      <c r="R648">
        <f t="shared" si="92"/>
        <v>8.1830829877983062E-3</v>
      </c>
      <c r="S648">
        <f t="shared" si="93"/>
        <v>4.5130614316116853E-6</v>
      </c>
      <c r="T648">
        <f t="shared" si="94"/>
        <v>-7.0564423320107475E-3</v>
      </c>
      <c r="U648">
        <f t="shared" si="95"/>
        <v>0.50003375769950853</v>
      </c>
      <c r="V648" t="str">
        <f t="shared" si="96"/>
        <v>Automotive-2005</v>
      </c>
      <c r="W648">
        <f>Regression!B664</f>
        <v>-1.0513048864419174E-2</v>
      </c>
      <c r="X648">
        <f>Regression!B665</f>
        <v>-1.2259608599388773E-2</v>
      </c>
      <c r="Y648">
        <f>Regression!B666</f>
        <v>-1.0170098159074025E-2</v>
      </c>
      <c r="Z648">
        <f t="shared" si="97"/>
        <v>-4.9989306235953875E-3</v>
      </c>
      <c r="AA648">
        <f t="shared" si="98"/>
        <v>1813.2049989306233</v>
      </c>
      <c r="AB648">
        <f t="shared" si="99"/>
        <v>0</v>
      </c>
    </row>
    <row r="649" spans="1:28" x14ac:dyDescent="0.25">
      <c r="A649" t="s">
        <v>59</v>
      </c>
      <c r="B649" t="s">
        <v>73</v>
      </c>
      <c r="C649" t="s">
        <v>82</v>
      </c>
      <c r="D649" t="s">
        <v>90</v>
      </c>
      <c r="E649">
        <v>2010</v>
      </c>
      <c r="F649">
        <v>2006</v>
      </c>
      <c r="G649" t="s">
        <v>108</v>
      </c>
      <c r="H649">
        <v>104062.58</v>
      </c>
      <c r="I649">
        <v>225874.03</v>
      </c>
      <c r="J649">
        <v>13544.92</v>
      </c>
      <c r="K649">
        <v>103089.36</v>
      </c>
      <c r="L649">
        <v>6150.95</v>
      </c>
      <c r="M649">
        <v>7744.72</v>
      </c>
      <c r="N649">
        <f>IF(COUNTIFS($A:$A,$A649,$F:$F,$F649-1)=0,"",SUMIFS($I:$I,$A:$A,$A649,$F:$F,$F649-1))</f>
        <v>200785.32</v>
      </c>
      <c r="O649">
        <f>H649 - SUMIFS($H:$H,$A:$A,$A649,$F:$F,$F649-1)</f>
        <v>4147.9100000000035</v>
      </c>
      <c r="P649">
        <f>J649 - SUMIFS($J:$J,$A:$A,$A649,$F:$F,$F649-1)</f>
        <v>-237.23999999999978</v>
      </c>
      <c r="Q649">
        <f t="shared" si="91"/>
        <v>-1593.7700000000004</v>
      </c>
      <c r="R649">
        <f t="shared" si="92"/>
        <v>-7.9376818982583013E-3</v>
      </c>
      <c r="S649">
        <f t="shared" si="93"/>
        <v>4.9804437894164769E-6</v>
      </c>
      <c r="T649">
        <f t="shared" si="94"/>
        <v>2.1839993083159683E-2</v>
      </c>
      <c r="U649">
        <f t="shared" si="95"/>
        <v>0.51343076276691935</v>
      </c>
      <c r="V649" t="str">
        <f t="shared" si="96"/>
        <v>Automotive-2006</v>
      </c>
      <c r="W649">
        <f>Regression!B665</f>
        <v>-1.2259608599388773E-2</v>
      </c>
      <c r="X649">
        <f>Regression!B666</f>
        <v>-1.0170098159074025E-2</v>
      </c>
      <c r="Y649">
        <f>Regression!B667</f>
        <v>-9.0660431107176774E-3</v>
      </c>
      <c r="Z649">
        <f t="shared" si="97"/>
        <v>-4.8769613613542928E-3</v>
      </c>
      <c r="AA649">
        <f t="shared" si="98"/>
        <v>-1593.7651230386391</v>
      </c>
      <c r="AB649">
        <f t="shared" si="99"/>
        <v>0</v>
      </c>
    </row>
    <row r="650" spans="1:28" x14ac:dyDescent="0.25">
      <c r="A650" t="s">
        <v>59</v>
      </c>
      <c r="B650" t="s">
        <v>73</v>
      </c>
      <c r="C650" t="s">
        <v>82</v>
      </c>
      <c r="D650" t="s">
        <v>90</v>
      </c>
      <c r="E650">
        <v>2010</v>
      </c>
      <c r="F650">
        <v>2007</v>
      </c>
      <c r="G650" t="s">
        <v>108</v>
      </c>
      <c r="H650">
        <v>108373.75999999999</v>
      </c>
      <c r="I650">
        <v>229986.58</v>
      </c>
      <c r="J650">
        <v>12078.68</v>
      </c>
      <c r="K650">
        <v>125372.75</v>
      </c>
      <c r="L650">
        <v>5627.87</v>
      </c>
      <c r="M650">
        <v>5464.15</v>
      </c>
      <c r="N650">
        <f>IF(COUNTIFS($A:$A,$A650,$F:$F,$F650-1)=0,"",SUMIFS($I:$I,$A:$A,$A650,$F:$F,$F650-1))</f>
        <v>225874.03</v>
      </c>
      <c r="O650">
        <f>H650 - SUMIFS($H:$H,$A:$A,$A650,$F:$F,$F650-1)</f>
        <v>4311.179999999993</v>
      </c>
      <c r="P650">
        <f>J650 - SUMIFS($J:$J,$A:$A,$A650,$F:$F,$F650-1)</f>
        <v>-1466.2399999999998</v>
      </c>
      <c r="Q650">
        <f t="shared" si="91"/>
        <v>163.72000000000025</v>
      </c>
      <c r="R650">
        <f t="shared" si="92"/>
        <v>7.2482879063166426E-4</v>
      </c>
      <c r="S650">
        <f t="shared" si="93"/>
        <v>4.4272464612244269E-6</v>
      </c>
      <c r="T650">
        <f t="shared" si="94"/>
        <v>2.5578062250007194E-2</v>
      </c>
      <c r="U650">
        <f t="shared" si="95"/>
        <v>0.55505606377147476</v>
      </c>
      <c r="V650" t="str">
        <f t="shared" si="96"/>
        <v>Automotive-2007</v>
      </c>
      <c r="W650">
        <f>Regression!B666</f>
        <v>-1.0170098159074025E-2</v>
      </c>
      <c r="X650">
        <f>Regression!B667</f>
        <v>-9.0660431107176774E-3</v>
      </c>
      <c r="Y650">
        <f>Regression!B668</f>
        <v>-1.262154983909889E-2</v>
      </c>
      <c r="Z650">
        <f t="shared" si="97"/>
        <v>-7.2376046129639911E-3</v>
      </c>
      <c r="AA650">
        <f t="shared" si="98"/>
        <v>163.72723760461321</v>
      </c>
      <c r="AB650">
        <f t="shared" si="99"/>
        <v>0</v>
      </c>
    </row>
    <row r="651" spans="1:28" x14ac:dyDescent="0.25">
      <c r="A651" t="s">
        <v>59</v>
      </c>
      <c r="B651" t="s">
        <v>73</v>
      </c>
      <c r="C651" t="s">
        <v>82</v>
      </c>
      <c r="D651" t="s">
        <v>90</v>
      </c>
      <c r="E651">
        <v>2010</v>
      </c>
      <c r="F651">
        <v>2008</v>
      </c>
      <c r="G651" t="s">
        <v>108</v>
      </c>
      <c r="H651">
        <v>103696.56</v>
      </c>
      <c r="I651">
        <v>223856.98</v>
      </c>
      <c r="J651">
        <v>11151.27</v>
      </c>
      <c r="K651">
        <v>107053.75</v>
      </c>
      <c r="L651">
        <v>5066.9399999999996</v>
      </c>
      <c r="M651">
        <v>9762.34</v>
      </c>
      <c r="N651">
        <f>IF(COUNTIFS($A:$A,$A651,$F:$F,$F651-1)=0,"",SUMIFS($I:$I,$A:$A,$A651,$F:$F,$F651-1))</f>
        <v>229986.58</v>
      </c>
      <c r="O651">
        <f>H651 - SUMIFS($H:$H,$A:$A,$A651,$F:$F,$F651-1)</f>
        <v>-4677.1999999999971</v>
      </c>
      <c r="P651">
        <f>J651 - SUMIFS($J:$J,$A:$A,$A651,$F:$F,$F651-1)</f>
        <v>-927.40999999999985</v>
      </c>
      <c r="Q651">
        <f t="shared" si="91"/>
        <v>-4695.4000000000005</v>
      </c>
      <c r="R651">
        <f t="shared" si="92"/>
        <v>-2.0415973836386457E-2</v>
      </c>
      <c r="S651">
        <f t="shared" si="93"/>
        <v>4.3480797879598022E-6</v>
      </c>
      <c r="T651">
        <f t="shared" si="94"/>
        <v>-1.6304386108093774E-2</v>
      </c>
      <c r="U651">
        <f t="shared" si="95"/>
        <v>0.46547824660030168</v>
      </c>
      <c r="V651" t="str">
        <f t="shared" si="96"/>
        <v>Automotive-2008</v>
      </c>
      <c r="W651">
        <f>Regression!B667</f>
        <v>-9.0660431107176774E-3</v>
      </c>
      <c r="X651">
        <f>Regression!B668</f>
        <v>-1.262154983909889E-2</v>
      </c>
      <c r="Y651">
        <f>Regression!B669</f>
        <v>-9.0417601015417935E-3</v>
      </c>
      <c r="Z651">
        <f t="shared" si="97"/>
        <v>-4.0029954362658287E-3</v>
      </c>
      <c r="AA651">
        <f t="shared" si="98"/>
        <v>-4695.3959970045644</v>
      </c>
      <c r="AB651">
        <f t="shared" si="99"/>
        <v>0</v>
      </c>
    </row>
    <row r="652" spans="1:28" x14ac:dyDescent="0.25">
      <c r="A652" t="s">
        <v>59</v>
      </c>
      <c r="B652" t="s">
        <v>73</v>
      </c>
      <c r="C652" t="s">
        <v>82</v>
      </c>
      <c r="D652" t="s">
        <v>90</v>
      </c>
      <c r="E652">
        <v>2010</v>
      </c>
      <c r="F652">
        <v>2009</v>
      </c>
      <c r="G652" t="s">
        <v>108</v>
      </c>
      <c r="H652">
        <v>107585.15</v>
      </c>
      <c r="I652">
        <v>229509.75</v>
      </c>
      <c r="J652">
        <v>13498.8</v>
      </c>
      <c r="K652">
        <v>121594.27</v>
      </c>
      <c r="L652">
        <v>5782.55</v>
      </c>
      <c r="M652">
        <v>39.17</v>
      </c>
      <c r="N652">
        <f>IF(COUNTIFS($A:$A,$A652,$F:$F,$F652-1)=0,"",SUMIFS($I:$I,$A:$A,$A652,$F:$F,$F652-1))</f>
        <v>223856.98</v>
      </c>
      <c r="O652">
        <f>H652 - SUMIFS($H:$H,$A:$A,$A652,$F:$F,$F652-1)</f>
        <v>3888.5899999999965</v>
      </c>
      <c r="P652">
        <f>J652 - SUMIFS($J:$J,$A:$A,$A652,$F:$F,$F652-1)</f>
        <v>2347.5299999999988</v>
      </c>
      <c r="Q652">
        <f t="shared" si="91"/>
        <v>5743.38</v>
      </c>
      <c r="R652">
        <f t="shared" si="92"/>
        <v>2.5656470483967041E-2</v>
      </c>
      <c r="S652">
        <f t="shared" si="93"/>
        <v>4.4671379020658632E-6</v>
      </c>
      <c r="T652">
        <f t="shared" si="94"/>
        <v>6.8841275353576092E-3</v>
      </c>
      <c r="U652">
        <f t="shared" si="95"/>
        <v>0.54317837219103016</v>
      </c>
      <c r="V652" t="str">
        <f t="shared" si="96"/>
        <v>Automotive-2009</v>
      </c>
      <c r="W652">
        <f>Regression!B668</f>
        <v>-1.262154983909889E-2</v>
      </c>
      <c r="X652">
        <f>Regression!B669</f>
        <v>-9.0417601015417935E-3</v>
      </c>
      <c r="Y652">
        <f>Regression!B670</f>
        <v>0</v>
      </c>
      <c r="Z652">
        <f t="shared" si="97"/>
        <v>-6.2301011886790718E-5</v>
      </c>
      <c r="AA652">
        <f t="shared" si="98"/>
        <v>5743.380062301012</v>
      </c>
      <c r="AB652">
        <f t="shared" si="99"/>
        <v>0</v>
      </c>
    </row>
    <row r="653" spans="1:28" x14ac:dyDescent="0.25">
      <c r="A653" t="s">
        <v>59</v>
      </c>
      <c r="B653" t="s">
        <v>73</v>
      </c>
      <c r="C653" t="s">
        <v>82</v>
      </c>
      <c r="D653" t="s">
        <v>90</v>
      </c>
      <c r="E653">
        <v>2010</v>
      </c>
      <c r="F653">
        <v>2011</v>
      </c>
      <c r="G653" t="s">
        <v>109</v>
      </c>
      <c r="H653">
        <v>110432.83</v>
      </c>
      <c r="I653">
        <v>241778.47</v>
      </c>
      <c r="J653">
        <v>12700.7</v>
      </c>
      <c r="K653">
        <v>122917.07</v>
      </c>
      <c r="L653">
        <v>7230.5</v>
      </c>
      <c r="M653">
        <v>9572.17</v>
      </c>
      <c r="N653" t="str">
        <f>IF(COUNTIFS($A:$A,$A653,$F:$F,$F653-1)=0,"",SUMIFS($I:$I,$A:$A,$A653,$F:$F,$F653-1))</f>
        <v/>
      </c>
      <c r="O653">
        <f>H653 - SUMIFS($H:$H,$A:$A,$A653,$F:$F,$F653-1)</f>
        <v>110432.83</v>
      </c>
      <c r="P653">
        <f>J653 - SUMIFS($J:$J,$A:$A,$A653,$F:$F,$F653-1)</f>
        <v>12700.7</v>
      </c>
      <c r="Q653">
        <f t="shared" si="91"/>
        <v>-2341.67</v>
      </c>
      <c r="R653">
        <f t="shared" si="92"/>
        <v>0</v>
      </c>
      <c r="S653">
        <f t="shared" si="93"/>
        <v>0</v>
      </c>
      <c r="T653">
        <f t="shared" si="94"/>
        <v>0</v>
      </c>
      <c r="U653">
        <f t="shared" si="95"/>
        <v>0</v>
      </c>
      <c r="V653" t="str">
        <f t="shared" si="96"/>
        <v>Automotive-2011</v>
      </c>
      <c r="W653">
        <f>Regression!B669</f>
        <v>-9.0417601015417935E-3</v>
      </c>
      <c r="X653">
        <f>Regression!B670</f>
        <v>0</v>
      </c>
      <c r="Y653">
        <f>Regression!B671</f>
        <v>-1.0217891182704854E-2</v>
      </c>
      <c r="Z653">
        <f t="shared" si="97"/>
        <v>0</v>
      </c>
      <c r="AA653">
        <f t="shared" si="98"/>
        <v>-2341.67</v>
      </c>
      <c r="AB653">
        <f t="shared" si="99"/>
        <v>1</v>
      </c>
    </row>
    <row r="654" spans="1:28" x14ac:dyDescent="0.25">
      <c r="A654" t="s">
        <v>59</v>
      </c>
      <c r="B654" t="s">
        <v>73</v>
      </c>
      <c r="C654" t="s">
        <v>82</v>
      </c>
      <c r="D654" t="s">
        <v>90</v>
      </c>
      <c r="E654">
        <v>2010</v>
      </c>
      <c r="F654">
        <v>2012</v>
      </c>
      <c r="G654" t="s">
        <v>109</v>
      </c>
      <c r="H654">
        <v>110656.75</v>
      </c>
      <c r="I654">
        <v>225590.78</v>
      </c>
      <c r="J654">
        <v>12613.01</v>
      </c>
      <c r="K654">
        <v>133755.88</v>
      </c>
      <c r="L654">
        <v>7152.92</v>
      </c>
      <c r="M654">
        <v>10301.43</v>
      </c>
      <c r="N654">
        <f>IF(COUNTIFS($A:$A,$A654,$F:$F,$F654-1)=0,"",SUMIFS($I:$I,$A:$A,$A654,$F:$F,$F654-1))</f>
        <v>241778.47</v>
      </c>
      <c r="O654">
        <f>H654 - SUMIFS($H:$H,$A:$A,$A654,$F:$F,$F654-1)</f>
        <v>223.91999999999825</v>
      </c>
      <c r="P654">
        <f>J654 - SUMIFS($J:$J,$A:$A,$A654,$F:$F,$F654-1)</f>
        <v>-87.690000000000509</v>
      </c>
      <c r="Q654">
        <f t="shared" si="91"/>
        <v>-3148.51</v>
      </c>
      <c r="R654">
        <f t="shared" si="92"/>
        <v>-1.3022292679741088E-2</v>
      </c>
      <c r="S654">
        <f t="shared" si="93"/>
        <v>4.1360175701335194E-6</v>
      </c>
      <c r="T654">
        <f t="shared" si="94"/>
        <v>1.2888244350293008E-3</v>
      </c>
      <c r="U654">
        <f t="shared" si="95"/>
        <v>0.55321666978867057</v>
      </c>
      <c r="V654" t="str">
        <f t="shared" si="96"/>
        <v>Automotive-2012</v>
      </c>
      <c r="W654">
        <f>Regression!B670</f>
        <v>0</v>
      </c>
      <c r="X654">
        <f>Regression!B671</f>
        <v>-1.0217891182704854E-2</v>
      </c>
      <c r="Y654">
        <f>Regression!B672</f>
        <v>-7.6706873800427592E-3</v>
      </c>
      <c r="Z654">
        <f t="shared" si="97"/>
        <v>-4.256721195207978E-3</v>
      </c>
      <c r="AA654">
        <f t="shared" si="98"/>
        <v>-3148.5057432788049</v>
      </c>
      <c r="AB654">
        <f t="shared" si="99"/>
        <v>1</v>
      </c>
    </row>
    <row r="655" spans="1:28" x14ac:dyDescent="0.25">
      <c r="A655" t="s">
        <v>59</v>
      </c>
      <c r="B655" t="s">
        <v>73</v>
      </c>
      <c r="C655" t="s">
        <v>82</v>
      </c>
      <c r="D655" t="s">
        <v>90</v>
      </c>
      <c r="E655">
        <v>2010</v>
      </c>
      <c r="F655">
        <v>2013</v>
      </c>
      <c r="G655" t="s">
        <v>109</v>
      </c>
      <c r="H655">
        <v>111066.51</v>
      </c>
      <c r="I655">
        <v>234814.38</v>
      </c>
      <c r="J655">
        <v>15101.37</v>
      </c>
      <c r="K655">
        <v>116782.89</v>
      </c>
      <c r="L655">
        <v>7557.33</v>
      </c>
      <c r="M655">
        <v>15084.18</v>
      </c>
      <c r="N655">
        <f>IF(COUNTIFS($A:$A,$A655,$F:$F,$F655-1)=0,"",SUMIFS($I:$I,$A:$A,$A655,$F:$F,$F655-1))</f>
        <v>225590.78</v>
      </c>
      <c r="O655">
        <f>H655 - SUMIFS($H:$H,$A:$A,$A655,$F:$F,$F655-1)</f>
        <v>409.75999999999476</v>
      </c>
      <c r="P655">
        <f>J655 - SUMIFS($J:$J,$A:$A,$A655,$F:$F,$F655-1)</f>
        <v>2488.3600000000006</v>
      </c>
      <c r="Q655">
        <f t="shared" si="91"/>
        <v>-7526.85</v>
      </c>
      <c r="R655">
        <f t="shared" si="92"/>
        <v>-3.3365060398301741E-2</v>
      </c>
      <c r="S655">
        <f t="shared" si="93"/>
        <v>4.4328052768823265E-6</v>
      </c>
      <c r="T655">
        <f t="shared" si="94"/>
        <v>-9.2140290485276301E-3</v>
      </c>
      <c r="U655">
        <f t="shared" si="95"/>
        <v>0.51767581104156823</v>
      </c>
      <c r="V655" t="str">
        <f t="shared" si="96"/>
        <v>Automotive-2013</v>
      </c>
      <c r="W655">
        <f>Regression!B671</f>
        <v>-1.0217891182704854E-2</v>
      </c>
      <c r="X655">
        <f>Regression!B672</f>
        <v>-7.6706873800427592E-3</v>
      </c>
      <c r="Y655">
        <f>Regression!B673</f>
        <v>-8.5639872140056764E-3</v>
      </c>
      <c r="Z655">
        <f t="shared" si="97"/>
        <v>-4.3627363843400735E-3</v>
      </c>
      <c r="AA655">
        <f t="shared" si="98"/>
        <v>-7526.8456372636156</v>
      </c>
      <c r="AB655">
        <f t="shared" si="99"/>
        <v>1</v>
      </c>
    </row>
    <row r="656" spans="1:28" x14ac:dyDescent="0.25">
      <c r="A656" t="s">
        <v>59</v>
      </c>
      <c r="B656" t="s">
        <v>73</v>
      </c>
      <c r="C656" t="s">
        <v>82</v>
      </c>
      <c r="D656" t="s">
        <v>90</v>
      </c>
      <c r="E656">
        <v>2010</v>
      </c>
      <c r="F656">
        <v>2014</v>
      </c>
      <c r="G656" t="s">
        <v>109</v>
      </c>
      <c r="H656">
        <v>114566.96</v>
      </c>
      <c r="I656">
        <v>280801.53000000003</v>
      </c>
      <c r="J656">
        <v>12898.9</v>
      </c>
      <c r="K656">
        <v>135475.01</v>
      </c>
      <c r="L656">
        <v>4935.53</v>
      </c>
      <c r="M656">
        <v>-691.55</v>
      </c>
      <c r="N656">
        <f>IF(COUNTIFS($A:$A,$A656,$F:$F,$F656-1)=0,"",SUMIFS($I:$I,$A:$A,$A656,$F:$F,$F656-1))</f>
        <v>234814.38</v>
      </c>
      <c r="O656">
        <f>H656 - SUMIFS($H:$H,$A:$A,$A656,$F:$F,$F656-1)</f>
        <v>3500.4500000000116</v>
      </c>
      <c r="P656">
        <f>J656 - SUMIFS($J:$J,$A:$A,$A656,$F:$F,$F656-1)</f>
        <v>-2202.4700000000012</v>
      </c>
      <c r="Q656">
        <f t="shared" si="91"/>
        <v>5627.08</v>
      </c>
      <c r="R656">
        <f t="shared" si="92"/>
        <v>2.3963949737660868E-2</v>
      </c>
      <c r="S656">
        <f t="shared" si="93"/>
        <v>4.2586829648167202E-6</v>
      </c>
      <c r="T656">
        <f t="shared" si="94"/>
        <v>2.4286928253712623E-2</v>
      </c>
      <c r="U656">
        <f t="shared" si="95"/>
        <v>0.57694511724537489</v>
      </c>
      <c r="V656" t="str">
        <f t="shared" si="96"/>
        <v>Automotive-2014</v>
      </c>
      <c r="W656">
        <f>Regression!B672</f>
        <v>-7.6706873800427592E-3</v>
      </c>
      <c r="X656">
        <f>Regression!B673</f>
        <v>-8.5639872140056764E-3</v>
      </c>
      <c r="Y656">
        <f>Regression!B674</f>
        <v>-9.2390692501877463E-3</v>
      </c>
      <c r="Z656">
        <f t="shared" si="97"/>
        <v>-5.5384615018456498E-3</v>
      </c>
      <c r="AA656">
        <f t="shared" si="98"/>
        <v>5627.0855384615015</v>
      </c>
      <c r="AB656">
        <f t="shared" si="99"/>
        <v>1</v>
      </c>
    </row>
    <row r="657" spans="1:28" x14ac:dyDescent="0.25">
      <c r="A657" t="s">
        <v>59</v>
      </c>
      <c r="B657" t="s">
        <v>73</v>
      </c>
      <c r="C657" t="s">
        <v>82</v>
      </c>
      <c r="D657" t="s">
        <v>90</v>
      </c>
      <c r="E657">
        <v>2010</v>
      </c>
      <c r="F657">
        <v>2015</v>
      </c>
      <c r="G657" t="s">
        <v>109</v>
      </c>
      <c r="H657">
        <v>117969.9</v>
      </c>
      <c r="I657">
        <v>261936.74</v>
      </c>
      <c r="J657">
        <v>14758.66</v>
      </c>
      <c r="K657">
        <v>146627.15</v>
      </c>
      <c r="L657">
        <v>8436</v>
      </c>
      <c r="M657">
        <v>6080.28</v>
      </c>
      <c r="N657">
        <f>IF(COUNTIFS($A:$A,$A657,$F:$F,$F657-1)=0,"",SUMIFS($I:$I,$A:$A,$A657,$F:$F,$F657-1))</f>
        <v>280801.53000000003</v>
      </c>
      <c r="O657">
        <f>H657 - SUMIFS($H:$H,$A:$A,$A657,$F:$F,$F657-1)</f>
        <v>3402.9399999999878</v>
      </c>
      <c r="P657">
        <f>J657 - SUMIFS($J:$J,$A:$A,$A657,$F:$F,$F657-1)</f>
        <v>1859.7600000000002</v>
      </c>
      <c r="Q657">
        <f t="shared" si="91"/>
        <v>2355.7200000000003</v>
      </c>
      <c r="R657">
        <f t="shared" si="92"/>
        <v>8.3892705285473334E-3</v>
      </c>
      <c r="S657">
        <f t="shared" si="93"/>
        <v>3.5612341570930894E-6</v>
      </c>
      <c r="T657">
        <f t="shared" si="94"/>
        <v>5.4956253265428696E-3</v>
      </c>
      <c r="U657">
        <f t="shared" si="95"/>
        <v>0.52217361493721204</v>
      </c>
      <c r="V657" t="str">
        <f t="shared" si="96"/>
        <v>Automotive-2015</v>
      </c>
      <c r="W657">
        <f>Regression!B673</f>
        <v>-8.5639872140056764E-3</v>
      </c>
      <c r="X657">
        <f>Regression!B674</f>
        <v>-9.2390692501877463E-3</v>
      </c>
      <c r="Y657">
        <f>Regression!B675</f>
        <v>-6.9280052174478255E-3</v>
      </c>
      <c r="Z657">
        <f t="shared" si="97"/>
        <v>-3.6684264900273995E-3</v>
      </c>
      <c r="AA657">
        <f t="shared" si="98"/>
        <v>2355.7236684264903</v>
      </c>
      <c r="AB657">
        <f t="shared" si="99"/>
        <v>1</v>
      </c>
    </row>
    <row r="658" spans="1:28" x14ac:dyDescent="0.25">
      <c r="A658" t="s">
        <v>59</v>
      </c>
      <c r="B658" t="s">
        <v>73</v>
      </c>
      <c r="C658" t="s">
        <v>82</v>
      </c>
      <c r="D658" t="s">
        <v>90</v>
      </c>
      <c r="E658">
        <v>2010</v>
      </c>
      <c r="F658">
        <v>2016</v>
      </c>
      <c r="G658" t="s">
        <v>109</v>
      </c>
      <c r="H658">
        <v>120754.44</v>
      </c>
      <c r="I658">
        <v>277619.75</v>
      </c>
      <c r="J658">
        <v>15144.38</v>
      </c>
      <c r="K658">
        <v>167147.54999999999</v>
      </c>
      <c r="L658">
        <v>5964.98</v>
      </c>
      <c r="M658">
        <v>13074.11</v>
      </c>
      <c r="N658">
        <f>IF(COUNTIFS($A:$A,$A658,$F:$F,$F658-1)=0,"",SUMIFS($I:$I,$A:$A,$A658,$F:$F,$F658-1))</f>
        <v>261936.74</v>
      </c>
      <c r="O658">
        <f>H658 - SUMIFS($H:$H,$A:$A,$A658,$F:$F,$F658-1)</f>
        <v>2784.5400000000081</v>
      </c>
      <c r="P658">
        <f>J658 - SUMIFS($J:$J,$A:$A,$A658,$F:$F,$F658-1)</f>
        <v>385.71999999999935</v>
      </c>
      <c r="Q658">
        <f t="shared" si="91"/>
        <v>-7109.130000000001</v>
      </c>
      <c r="R658">
        <f t="shared" si="92"/>
        <v>-2.7140637086649246E-2</v>
      </c>
      <c r="S658">
        <f t="shared" si="93"/>
        <v>3.8177156820383425E-6</v>
      </c>
      <c r="T658">
        <f t="shared" si="94"/>
        <v>9.1580127323872516E-3</v>
      </c>
      <c r="U658">
        <f t="shared" si="95"/>
        <v>0.63812182284928798</v>
      </c>
      <c r="V658" t="str">
        <f t="shared" si="96"/>
        <v>Automotive-2016</v>
      </c>
      <c r="W658">
        <f>Regression!B674</f>
        <v>-9.2390692501877463E-3</v>
      </c>
      <c r="X658">
        <f>Regression!B675</f>
        <v>-6.9280052174478255E-3</v>
      </c>
      <c r="Y658">
        <f>Regression!B676</f>
        <v>-8.635774007124673E-3</v>
      </c>
      <c r="Z658">
        <f t="shared" si="97"/>
        <v>-5.5741578832718928E-3</v>
      </c>
      <c r="AA658">
        <f t="shared" si="98"/>
        <v>-7109.1244258421175</v>
      </c>
      <c r="AB658">
        <f t="shared" si="99"/>
        <v>1</v>
      </c>
    </row>
    <row r="659" spans="1:28" x14ac:dyDescent="0.25">
      <c r="A659" t="s">
        <v>59</v>
      </c>
      <c r="B659" t="s">
        <v>73</v>
      </c>
      <c r="C659" t="s">
        <v>82</v>
      </c>
      <c r="D659" t="s">
        <v>90</v>
      </c>
      <c r="E659">
        <v>2010</v>
      </c>
      <c r="F659">
        <v>2017</v>
      </c>
      <c r="G659" t="s">
        <v>109</v>
      </c>
      <c r="H659">
        <v>129315.78</v>
      </c>
      <c r="I659">
        <v>260929.7</v>
      </c>
      <c r="J659">
        <v>14704.06</v>
      </c>
      <c r="K659">
        <v>135069.38</v>
      </c>
      <c r="L659">
        <v>8598.64</v>
      </c>
      <c r="M659">
        <v>11494.2</v>
      </c>
      <c r="N659">
        <f>IF(COUNTIFS($A:$A,$A659,$F:$F,$F659-1)=0,"",SUMIFS($I:$I,$A:$A,$A659,$F:$F,$F659-1))</f>
        <v>277619.75</v>
      </c>
      <c r="O659">
        <f>H659 - SUMIFS($H:$H,$A:$A,$A659,$F:$F,$F659-1)</f>
        <v>8561.3399999999965</v>
      </c>
      <c r="P659">
        <f>J659 - SUMIFS($J:$J,$A:$A,$A659,$F:$F,$F659-1)</f>
        <v>-440.31999999999971</v>
      </c>
      <c r="Q659">
        <f t="shared" si="91"/>
        <v>-2895.5600000000013</v>
      </c>
      <c r="R659">
        <f t="shared" si="92"/>
        <v>-1.0429949598326493E-2</v>
      </c>
      <c r="S659">
        <f t="shared" si="93"/>
        <v>3.6020492057931757E-6</v>
      </c>
      <c r="T659">
        <f t="shared" si="94"/>
        <v>3.2424422253820182E-2</v>
      </c>
      <c r="U659">
        <f t="shared" si="95"/>
        <v>0.48652655295597669</v>
      </c>
      <c r="V659" t="str">
        <f t="shared" si="96"/>
        <v>Automotive-2017</v>
      </c>
      <c r="W659">
        <f>Regression!B675</f>
        <v>-6.9280052174478255E-3</v>
      </c>
      <c r="X659">
        <f>Regression!B676</f>
        <v>-8.635774007124673E-3</v>
      </c>
      <c r="Y659">
        <f>Regression!B677</f>
        <v>0</v>
      </c>
      <c r="Z659">
        <f t="shared" si="97"/>
        <v>-2.8003493791126636E-4</v>
      </c>
      <c r="AA659">
        <f t="shared" si="98"/>
        <v>-2895.5597199650633</v>
      </c>
      <c r="AB659">
        <f t="shared" si="99"/>
        <v>1</v>
      </c>
    </row>
    <row r="660" spans="1:28" x14ac:dyDescent="0.25">
      <c r="A660" t="s">
        <v>60</v>
      </c>
      <c r="B660" t="s">
        <v>64</v>
      </c>
      <c r="C660" t="s">
        <v>83</v>
      </c>
      <c r="D660" t="s">
        <v>107</v>
      </c>
      <c r="E660">
        <v>2005</v>
      </c>
      <c r="F660">
        <v>1998</v>
      </c>
      <c r="G660" t="s">
        <v>108</v>
      </c>
      <c r="H660">
        <v>42140.97</v>
      </c>
      <c r="I660">
        <v>61781.91</v>
      </c>
      <c r="J660">
        <v>7023.83</v>
      </c>
      <c r="K660">
        <v>15106.95</v>
      </c>
      <c r="L660">
        <v>5633.72</v>
      </c>
      <c r="M660">
        <v>7177.67</v>
      </c>
      <c r="N660" t="str">
        <f>IF(COUNTIFS($A:$A,$A660,$F:$F,$F660-1)=0,"",SUMIFS($I:$I,$A:$A,$A660,$F:$F,$F660-1))</f>
        <v/>
      </c>
      <c r="O660">
        <f>H660 - SUMIFS($H:$H,$A:$A,$A660,$F:$F,$F660-1)</f>
        <v>42140.97</v>
      </c>
      <c r="P660">
        <f>J660 - SUMIFS($J:$J,$A:$A,$A660,$F:$F,$F660-1)</f>
        <v>7023.83</v>
      </c>
      <c r="Q660">
        <f t="shared" si="91"/>
        <v>-1543.9499999999998</v>
      </c>
      <c r="R660">
        <f t="shared" si="92"/>
        <v>0</v>
      </c>
      <c r="S660">
        <f t="shared" si="93"/>
        <v>0</v>
      </c>
      <c r="T660">
        <f t="shared" si="94"/>
        <v>0</v>
      </c>
      <c r="U660">
        <f t="shared" si="95"/>
        <v>0</v>
      </c>
      <c r="V660" t="str">
        <f t="shared" si="96"/>
        <v>Consumer Goods-1998</v>
      </c>
      <c r="W660">
        <f>Regression!B676</f>
        <v>-8.635774007124673E-3</v>
      </c>
      <c r="X660">
        <f>Regression!B677</f>
        <v>0</v>
      </c>
      <c r="Y660">
        <f>Regression!B678</f>
        <v>-8.6368774361962053E-3</v>
      </c>
      <c r="Z660">
        <f t="shared" si="97"/>
        <v>0</v>
      </c>
      <c r="AA660">
        <f t="shared" si="98"/>
        <v>-1543.9499999999998</v>
      </c>
      <c r="AB660">
        <f t="shared" si="99"/>
        <v>0</v>
      </c>
    </row>
    <row r="661" spans="1:28" x14ac:dyDescent="0.25">
      <c r="A661" t="s">
        <v>60</v>
      </c>
      <c r="B661" t="s">
        <v>64</v>
      </c>
      <c r="C661" t="s">
        <v>83</v>
      </c>
      <c r="D661" t="s">
        <v>107</v>
      </c>
      <c r="E661">
        <v>2005</v>
      </c>
      <c r="F661">
        <v>1999</v>
      </c>
      <c r="G661" t="s">
        <v>108</v>
      </c>
      <c r="H661">
        <v>41871.629999999997</v>
      </c>
      <c r="I661">
        <v>62657.61</v>
      </c>
      <c r="J661">
        <v>9208.44</v>
      </c>
      <c r="K661">
        <v>15918.33</v>
      </c>
      <c r="L661">
        <v>6157.69</v>
      </c>
      <c r="M661">
        <v>7036.15</v>
      </c>
      <c r="N661">
        <f>IF(COUNTIFS($A:$A,$A661,$F:$F,$F661-1)=0,"",SUMIFS($I:$I,$A:$A,$A661,$F:$F,$F661-1))</f>
        <v>61781.91</v>
      </c>
      <c r="O661">
        <f>H661 - SUMIFS($H:$H,$A:$A,$A661,$F:$F,$F661-1)</f>
        <v>-269.34000000000378</v>
      </c>
      <c r="P661">
        <f>J661 - SUMIFS($J:$J,$A:$A,$A661,$F:$F,$F661-1)</f>
        <v>2184.6100000000006</v>
      </c>
      <c r="Q661">
        <f t="shared" si="91"/>
        <v>-878.46</v>
      </c>
      <c r="R661">
        <f t="shared" si="92"/>
        <v>-1.4218725189946378E-2</v>
      </c>
      <c r="S661">
        <f t="shared" si="93"/>
        <v>1.6185967704786077E-5</v>
      </c>
      <c r="T661">
        <f t="shared" si="94"/>
        <v>-3.9719555449159866E-2</v>
      </c>
      <c r="U661">
        <f t="shared" si="95"/>
        <v>0.25765357529412736</v>
      </c>
      <c r="V661" t="str">
        <f t="shared" si="96"/>
        <v>Consumer Goods-1999</v>
      </c>
      <c r="W661">
        <f>Regression!B677</f>
        <v>0</v>
      </c>
      <c r="X661">
        <f>Regression!B678</f>
        <v>-8.6368774361962053E-3</v>
      </c>
      <c r="Y661">
        <f>Regression!B679</f>
        <v>-7.8816534535312739E-3</v>
      </c>
      <c r="Z661">
        <f t="shared" si="97"/>
        <v>-1.6876832592970462E-3</v>
      </c>
      <c r="AA661">
        <f t="shared" si="98"/>
        <v>-878.45831231674072</v>
      </c>
      <c r="AB661">
        <f t="shared" si="99"/>
        <v>0</v>
      </c>
    </row>
    <row r="662" spans="1:28" x14ac:dyDescent="0.25">
      <c r="A662" t="s">
        <v>60</v>
      </c>
      <c r="B662" t="s">
        <v>64</v>
      </c>
      <c r="C662" t="s">
        <v>83</v>
      </c>
      <c r="D662" t="s">
        <v>107</v>
      </c>
      <c r="E662">
        <v>2005</v>
      </c>
      <c r="F662">
        <v>2000</v>
      </c>
      <c r="G662" t="s">
        <v>108</v>
      </c>
      <c r="H662">
        <v>42465.32</v>
      </c>
      <c r="I662">
        <v>64361.66</v>
      </c>
      <c r="J662">
        <v>7434.91</v>
      </c>
      <c r="K662">
        <v>17664.91</v>
      </c>
      <c r="L662">
        <v>4574.55</v>
      </c>
      <c r="M662">
        <v>4215.6899999999996</v>
      </c>
      <c r="N662">
        <f>IF(COUNTIFS($A:$A,$A662,$F:$F,$F662-1)=0,"",SUMIFS($I:$I,$A:$A,$A662,$F:$F,$F662-1))</f>
        <v>62657.61</v>
      </c>
      <c r="O662">
        <f>H662 - SUMIFS($H:$H,$A:$A,$A662,$F:$F,$F662-1)</f>
        <v>593.69000000000233</v>
      </c>
      <c r="P662">
        <f>J662 - SUMIFS($J:$J,$A:$A,$A662,$F:$F,$F662-1)</f>
        <v>-1773.5300000000007</v>
      </c>
      <c r="Q662">
        <f t="shared" si="91"/>
        <v>358.86000000000058</v>
      </c>
      <c r="R662">
        <f t="shared" si="92"/>
        <v>5.727317080878134E-3</v>
      </c>
      <c r="S662">
        <f t="shared" si="93"/>
        <v>1.5959753332436394E-5</v>
      </c>
      <c r="T662">
        <f t="shared" si="94"/>
        <v>3.7780247283610131E-2</v>
      </c>
      <c r="U662">
        <f t="shared" si="95"/>
        <v>0.28192760623968899</v>
      </c>
      <c r="V662" t="str">
        <f t="shared" si="96"/>
        <v>Consumer Goods-2000</v>
      </c>
      <c r="W662">
        <f>Regression!B678</f>
        <v>-8.6368774361962053E-3</v>
      </c>
      <c r="X662">
        <f>Regression!B679</f>
        <v>-7.8816534535312739E-3</v>
      </c>
      <c r="Y662">
        <f>Regression!B680</f>
        <v>-9.5278592550030062E-3</v>
      </c>
      <c r="Z662">
        <f t="shared" si="97"/>
        <v>-2.9840752112632392E-3</v>
      </c>
      <c r="AA662">
        <f t="shared" si="98"/>
        <v>358.86298407521184</v>
      </c>
      <c r="AB662">
        <f t="shared" si="99"/>
        <v>0</v>
      </c>
    </row>
    <row r="663" spans="1:28" x14ac:dyDescent="0.25">
      <c r="A663" t="s">
        <v>60</v>
      </c>
      <c r="B663" t="s">
        <v>64</v>
      </c>
      <c r="C663" t="s">
        <v>83</v>
      </c>
      <c r="D663" t="s">
        <v>107</v>
      </c>
      <c r="E663">
        <v>2005</v>
      </c>
      <c r="F663">
        <v>2001</v>
      </c>
      <c r="G663" t="s">
        <v>108</v>
      </c>
      <c r="H663">
        <v>44623.81</v>
      </c>
      <c r="I663">
        <v>69080.479999999996</v>
      </c>
      <c r="J663">
        <v>9256.5</v>
      </c>
      <c r="K663">
        <v>20228.55</v>
      </c>
      <c r="L663">
        <v>6478.86</v>
      </c>
      <c r="M663">
        <v>7805.63</v>
      </c>
      <c r="N663">
        <f>IF(COUNTIFS($A:$A,$A663,$F:$F,$F663-1)=0,"",SUMIFS($I:$I,$A:$A,$A663,$F:$F,$F663-1))</f>
        <v>64361.66</v>
      </c>
      <c r="O663">
        <f>H663 - SUMIFS($H:$H,$A:$A,$A663,$F:$F,$F663-1)</f>
        <v>2158.489999999998</v>
      </c>
      <c r="P663">
        <f>J663 - SUMIFS($J:$J,$A:$A,$A663,$F:$F,$F663-1)</f>
        <v>1821.5900000000001</v>
      </c>
      <c r="Q663">
        <f t="shared" si="91"/>
        <v>-1326.7700000000004</v>
      </c>
      <c r="R663">
        <f t="shared" si="92"/>
        <v>-2.0614291178941008E-2</v>
      </c>
      <c r="S663">
        <f t="shared" si="93"/>
        <v>1.553720025244843E-5</v>
      </c>
      <c r="T663">
        <f t="shared" si="94"/>
        <v>5.2344827650498416E-3</v>
      </c>
      <c r="U663">
        <f t="shared" si="95"/>
        <v>0.31429503216666566</v>
      </c>
      <c r="V663" t="str">
        <f t="shared" si="96"/>
        <v>Consumer Goods-2001</v>
      </c>
      <c r="W663">
        <f>Regression!B679</f>
        <v>-7.8816534535312739E-3</v>
      </c>
      <c r="X663">
        <f>Regression!B680</f>
        <v>-9.5278592550030062E-3</v>
      </c>
      <c r="Y663">
        <f>Regression!B681</f>
        <v>-8.2270179825032173E-3</v>
      </c>
      <c r="Z663">
        <f t="shared" si="97"/>
        <v>-2.6357067553327476E-3</v>
      </c>
      <c r="AA663">
        <f t="shared" si="98"/>
        <v>-1326.767364293245</v>
      </c>
      <c r="AB663">
        <f t="shared" si="99"/>
        <v>0</v>
      </c>
    </row>
    <row r="664" spans="1:28" x14ac:dyDescent="0.25">
      <c r="A664" t="s">
        <v>60</v>
      </c>
      <c r="B664" t="s">
        <v>64</v>
      </c>
      <c r="C664" t="s">
        <v>83</v>
      </c>
      <c r="D664" t="s">
        <v>107</v>
      </c>
      <c r="E664">
        <v>2005</v>
      </c>
      <c r="F664">
        <v>2002</v>
      </c>
      <c r="G664" t="s">
        <v>108</v>
      </c>
      <c r="H664">
        <v>44634.19</v>
      </c>
      <c r="I664">
        <v>69288.63</v>
      </c>
      <c r="J664">
        <v>10205.9</v>
      </c>
      <c r="K664">
        <v>20790.21</v>
      </c>
      <c r="L664">
        <v>5866.41</v>
      </c>
      <c r="M664">
        <v>6352.07</v>
      </c>
      <c r="N664">
        <f>IF(COUNTIFS($A:$A,$A664,$F:$F,$F664-1)=0,"",SUMIFS($I:$I,$A:$A,$A664,$F:$F,$F664-1))</f>
        <v>69080.479999999996</v>
      </c>
      <c r="O664">
        <f>H664 - SUMIFS($H:$H,$A:$A,$A664,$F:$F,$F664-1)</f>
        <v>10.380000000004657</v>
      </c>
      <c r="P664">
        <f>J664 - SUMIFS($J:$J,$A:$A,$A664,$F:$F,$F664-1)</f>
        <v>949.39999999999964</v>
      </c>
      <c r="Q664">
        <f t="shared" si="91"/>
        <v>-485.65999999999985</v>
      </c>
      <c r="R664">
        <f t="shared" si="92"/>
        <v>-7.0303506866194309E-3</v>
      </c>
      <c r="S664">
        <f t="shared" si="93"/>
        <v>1.4475869304903499E-5</v>
      </c>
      <c r="T664">
        <f t="shared" si="94"/>
        <v>-1.3593130794690411E-2</v>
      </c>
      <c r="U664">
        <f t="shared" si="95"/>
        <v>0.30095636278149773</v>
      </c>
      <c r="V664" t="str">
        <f t="shared" si="96"/>
        <v>Consumer Goods-2002</v>
      </c>
      <c r="W664">
        <f>Regression!B680</f>
        <v>-9.5278592550030062E-3</v>
      </c>
      <c r="X664">
        <f>Regression!B681</f>
        <v>-8.2270179825032173E-3</v>
      </c>
      <c r="Y664">
        <f>Regression!B682</f>
        <v>-1.0073786899498399E-2</v>
      </c>
      <c r="Z664">
        <f t="shared" si="97"/>
        <v>-2.9200772572678339E-3</v>
      </c>
      <c r="AA664">
        <f t="shared" si="98"/>
        <v>-485.65707992274258</v>
      </c>
      <c r="AB664">
        <f t="shared" si="99"/>
        <v>0</v>
      </c>
    </row>
    <row r="665" spans="1:28" x14ac:dyDescent="0.25">
      <c r="A665" t="s">
        <v>60</v>
      </c>
      <c r="B665" t="s">
        <v>64</v>
      </c>
      <c r="C665" t="s">
        <v>83</v>
      </c>
      <c r="D665" t="s">
        <v>107</v>
      </c>
      <c r="E665">
        <v>2005</v>
      </c>
      <c r="F665">
        <v>2003</v>
      </c>
      <c r="G665" t="s">
        <v>108</v>
      </c>
      <c r="H665">
        <v>46459.23</v>
      </c>
      <c r="I665">
        <v>70377.36</v>
      </c>
      <c r="J665">
        <v>12342.16</v>
      </c>
      <c r="K665">
        <v>18619.189999999999</v>
      </c>
      <c r="L665">
        <v>7026.83</v>
      </c>
      <c r="M665">
        <v>6960.66</v>
      </c>
      <c r="N665">
        <f>IF(COUNTIFS($A:$A,$A665,$F:$F,$F665-1)=0,"",SUMIFS($I:$I,$A:$A,$A665,$F:$F,$F665-1))</f>
        <v>69288.63</v>
      </c>
      <c r="O665">
        <f>H665 - SUMIFS($H:$H,$A:$A,$A665,$F:$F,$F665-1)</f>
        <v>1825.0400000000009</v>
      </c>
      <c r="P665">
        <f>J665 - SUMIFS($J:$J,$A:$A,$A665,$F:$F,$F665-1)</f>
        <v>2136.2600000000002</v>
      </c>
      <c r="Q665">
        <f t="shared" si="91"/>
        <v>66.170000000000073</v>
      </c>
      <c r="R665">
        <f t="shared" si="92"/>
        <v>9.5499073946187234E-4</v>
      </c>
      <c r="S665">
        <f t="shared" si="93"/>
        <v>1.4432382340363779E-5</v>
      </c>
      <c r="T665">
        <f t="shared" si="94"/>
        <v>-4.4916460319680057E-3</v>
      </c>
      <c r="U665">
        <f t="shared" si="95"/>
        <v>0.26871926894787784</v>
      </c>
      <c r="V665" t="str">
        <f t="shared" si="96"/>
        <v>Consumer Goods-2003</v>
      </c>
      <c r="W665">
        <f>Regression!B681</f>
        <v>-8.2270179825032173E-3</v>
      </c>
      <c r="X665">
        <f>Regression!B682</f>
        <v>-1.0073786899498399E-2</v>
      </c>
      <c r="Y665">
        <f>Regression!B683</f>
        <v>-8.3082733030803661E-3</v>
      </c>
      <c r="Z665">
        <f t="shared" si="97"/>
        <v>-2.1874639787379476E-3</v>
      </c>
      <c r="AA665">
        <f t="shared" si="98"/>
        <v>66.172187463978815</v>
      </c>
      <c r="AB665">
        <f t="shared" si="99"/>
        <v>0</v>
      </c>
    </row>
    <row r="666" spans="1:28" x14ac:dyDescent="0.25">
      <c r="A666" t="s">
        <v>60</v>
      </c>
      <c r="B666" t="s">
        <v>64</v>
      </c>
      <c r="C666" t="s">
        <v>83</v>
      </c>
      <c r="D666" t="s">
        <v>107</v>
      </c>
      <c r="E666">
        <v>2005</v>
      </c>
      <c r="F666">
        <v>2004</v>
      </c>
      <c r="G666" t="s">
        <v>108</v>
      </c>
      <c r="H666">
        <v>46626.82</v>
      </c>
      <c r="I666">
        <v>68819.97</v>
      </c>
      <c r="J666">
        <v>10693.01</v>
      </c>
      <c r="K666">
        <v>20075.580000000002</v>
      </c>
      <c r="L666">
        <v>5113.72</v>
      </c>
      <c r="M666">
        <v>8609.26</v>
      </c>
      <c r="N666">
        <f>IF(COUNTIFS($A:$A,$A666,$F:$F,$F666-1)=0,"",SUMIFS($I:$I,$A:$A,$A666,$F:$F,$F666-1))</f>
        <v>70377.36</v>
      </c>
      <c r="O666">
        <f>H666 - SUMIFS($H:$H,$A:$A,$A666,$F:$F,$F666-1)</f>
        <v>167.58999999999651</v>
      </c>
      <c r="P666">
        <f>J666 - SUMIFS($J:$J,$A:$A,$A666,$F:$F,$F666-1)</f>
        <v>-1649.1499999999996</v>
      </c>
      <c r="Q666">
        <f t="shared" si="91"/>
        <v>-3495.54</v>
      </c>
      <c r="R666">
        <f t="shared" si="92"/>
        <v>-4.9668529765822415E-2</v>
      </c>
      <c r="S666">
        <f t="shared" si="93"/>
        <v>1.4209114976748204E-5</v>
      </c>
      <c r="T666">
        <f t="shared" si="94"/>
        <v>2.5814267542857476E-2</v>
      </c>
      <c r="U666">
        <f t="shared" si="95"/>
        <v>0.28525622444490673</v>
      </c>
      <c r="V666" t="str">
        <f t="shared" si="96"/>
        <v>Consumer Goods-2004</v>
      </c>
      <c r="W666">
        <f>Regression!B682</f>
        <v>-1.0073786899498399E-2</v>
      </c>
      <c r="X666">
        <f>Regression!B683</f>
        <v>-8.3082733030803661E-3</v>
      </c>
      <c r="Y666">
        <f>Regression!B684</f>
        <v>0</v>
      </c>
      <c r="Z666">
        <f t="shared" si="97"/>
        <v>-2.1461512946120299E-4</v>
      </c>
      <c r="AA666">
        <f t="shared" si="98"/>
        <v>-3495.5397853848704</v>
      </c>
      <c r="AB666">
        <f t="shared" si="99"/>
        <v>0</v>
      </c>
    </row>
    <row r="667" spans="1:28" x14ac:dyDescent="0.25">
      <c r="A667" t="s">
        <v>60</v>
      </c>
      <c r="B667" t="s">
        <v>64</v>
      </c>
      <c r="C667" t="s">
        <v>83</v>
      </c>
      <c r="D667" t="s">
        <v>107</v>
      </c>
      <c r="E667">
        <v>2005</v>
      </c>
      <c r="F667">
        <v>2006</v>
      </c>
      <c r="G667" t="s">
        <v>109</v>
      </c>
      <c r="H667">
        <v>49365.72</v>
      </c>
      <c r="I667">
        <v>74189.289999999994</v>
      </c>
      <c r="J667">
        <v>10990.82</v>
      </c>
      <c r="K667">
        <v>21792.57</v>
      </c>
      <c r="L667">
        <v>5015.05</v>
      </c>
      <c r="M667">
        <v>2916.35</v>
      </c>
      <c r="N667" t="str">
        <f>IF(COUNTIFS($A:$A,$A667,$F:$F,$F667-1)=0,"",SUMIFS($I:$I,$A:$A,$A667,$F:$F,$F667-1))</f>
        <v/>
      </c>
      <c r="O667">
        <f>H667 - SUMIFS($H:$H,$A:$A,$A667,$F:$F,$F667-1)</f>
        <v>49365.72</v>
      </c>
      <c r="P667">
        <f>J667 - SUMIFS($J:$J,$A:$A,$A667,$F:$F,$F667-1)</f>
        <v>10990.82</v>
      </c>
      <c r="Q667">
        <f t="shared" si="91"/>
        <v>2098.7000000000003</v>
      </c>
      <c r="R667">
        <f t="shared" si="92"/>
        <v>0</v>
      </c>
      <c r="S667">
        <f t="shared" si="93"/>
        <v>0</v>
      </c>
      <c r="T667">
        <f t="shared" si="94"/>
        <v>0</v>
      </c>
      <c r="U667">
        <f t="shared" si="95"/>
        <v>0</v>
      </c>
      <c r="V667" t="str">
        <f t="shared" si="96"/>
        <v>Consumer Goods-2006</v>
      </c>
      <c r="W667">
        <f>Regression!B683</f>
        <v>-8.3082733030803661E-3</v>
      </c>
      <c r="X667">
        <f>Regression!B684</f>
        <v>0</v>
      </c>
      <c r="Y667">
        <f>Regression!B685</f>
        <v>-4.0575713004972029E-3</v>
      </c>
      <c r="Z667">
        <f t="shared" si="97"/>
        <v>0</v>
      </c>
      <c r="AA667">
        <f t="shared" si="98"/>
        <v>2098.7000000000003</v>
      </c>
      <c r="AB667">
        <f t="shared" si="99"/>
        <v>1</v>
      </c>
    </row>
    <row r="668" spans="1:28" x14ac:dyDescent="0.25">
      <c r="A668" t="s">
        <v>60</v>
      </c>
      <c r="B668" t="s">
        <v>64</v>
      </c>
      <c r="C668" t="s">
        <v>83</v>
      </c>
      <c r="D668" t="s">
        <v>107</v>
      </c>
      <c r="E668">
        <v>2005</v>
      </c>
      <c r="F668">
        <v>2007</v>
      </c>
      <c r="G668" t="s">
        <v>109</v>
      </c>
      <c r="H668">
        <v>51012.42</v>
      </c>
      <c r="I668">
        <v>74669.990000000005</v>
      </c>
      <c r="J668">
        <v>12989.18</v>
      </c>
      <c r="K668">
        <v>18857.37</v>
      </c>
      <c r="L668">
        <v>4776.87</v>
      </c>
      <c r="M668">
        <v>6964.22</v>
      </c>
      <c r="N668">
        <f>IF(COUNTIFS($A:$A,$A668,$F:$F,$F668-1)=0,"",SUMIFS($I:$I,$A:$A,$A668,$F:$F,$F668-1))</f>
        <v>74189.289999999994</v>
      </c>
      <c r="O668">
        <f>H668 - SUMIFS($H:$H,$A:$A,$A668,$F:$F,$F668-1)</f>
        <v>1646.6999999999971</v>
      </c>
      <c r="P668">
        <f>J668 - SUMIFS($J:$J,$A:$A,$A668,$F:$F,$F668-1)</f>
        <v>1998.3600000000006</v>
      </c>
      <c r="Q668">
        <f t="shared" si="91"/>
        <v>-2187.3500000000004</v>
      </c>
      <c r="R668">
        <f t="shared" si="92"/>
        <v>-2.9483366130070802E-2</v>
      </c>
      <c r="S668">
        <f t="shared" si="93"/>
        <v>1.3479034507541453E-5</v>
      </c>
      <c r="T668">
        <f t="shared" si="94"/>
        <v>-4.7400372749220746E-3</v>
      </c>
      <c r="U668">
        <f t="shared" si="95"/>
        <v>0.25417914095147698</v>
      </c>
      <c r="V668" t="str">
        <f t="shared" si="96"/>
        <v>Consumer Goods-2007</v>
      </c>
      <c r="W668">
        <f>Regression!B684</f>
        <v>0</v>
      </c>
      <c r="X668">
        <f>Regression!B685</f>
        <v>-4.0575713004972029E-3</v>
      </c>
      <c r="Y668">
        <f>Regression!B686</f>
        <v>-6.1786354477712264E-3</v>
      </c>
      <c r="Z668">
        <f t="shared" si="97"/>
        <v>-1.551247211156824E-3</v>
      </c>
      <c r="AA668">
        <f t="shared" si="98"/>
        <v>-2187.3484487527894</v>
      </c>
      <c r="AB668">
        <f t="shared" si="99"/>
        <v>1</v>
      </c>
    </row>
    <row r="669" spans="1:28" x14ac:dyDescent="0.25">
      <c r="A669" t="s">
        <v>60</v>
      </c>
      <c r="B669" t="s">
        <v>64</v>
      </c>
      <c r="C669" t="s">
        <v>83</v>
      </c>
      <c r="D669" t="s">
        <v>107</v>
      </c>
      <c r="E669">
        <v>2005</v>
      </c>
      <c r="F669">
        <v>2008</v>
      </c>
      <c r="G669" t="s">
        <v>109</v>
      </c>
      <c r="H669">
        <v>53506.22</v>
      </c>
      <c r="I669">
        <v>84588.04</v>
      </c>
      <c r="J669">
        <v>11726.04</v>
      </c>
      <c r="K669">
        <v>23357.56</v>
      </c>
      <c r="L669">
        <v>7271.81</v>
      </c>
      <c r="M669">
        <v>5942.94</v>
      </c>
      <c r="N669">
        <f>IF(COUNTIFS($A:$A,$A669,$F:$F,$F669-1)=0,"",SUMIFS($I:$I,$A:$A,$A669,$F:$F,$F669-1))</f>
        <v>74669.990000000005</v>
      </c>
      <c r="O669">
        <f>H669 - SUMIFS($H:$H,$A:$A,$A669,$F:$F,$F669-1)</f>
        <v>2493.8000000000029</v>
      </c>
      <c r="P669">
        <f>J669 - SUMIFS($J:$J,$A:$A,$A669,$F:$F,$F669-1)</f>
        <v>-1263.1399999999994</v>
      </c>
      <c r="Q669">
        <f t="shared" si="91"/>
        <v>1328.8700000000008</v>
      </c>
      <c r="R669">
        <f t="shared" si="92"/>
        <v>1.7796573964989158E-2</v>
      </c>
      <c r="S669">
        <f t="shared" si="93"/>
        <v>1.3392261067665871E-5</v>
      </c>
      <c r="T669">
        <f t="shared" si="94"/>
        <v>5.0313921295556646E-2</v>
      </c>
      <c r="U669">
        <f t="shared" si="95"/>
        <v>0.31281054142366965</v>
      </c>
      <c r="V669" t="str">
        <f t="shared" si="96"/>
        <v>Consumer Goods-2008</v>
      </c>
      <c r="W669">
        <f>Regression!B685</f>
        <v>-4.0575713004972029E-3</v>
      </c>
      <c r="X669">
        <f>Regression!B686</f>
        <v>-6.1786354477712264E-3</v>
      </c>
      <c r="Y669">
        <f>Regression!B687</f>
        <v>-5.8940592667781795E-3</v>
      </c>
      <c r="Z669">
        <f t="shared" si="97"/>
        <v>-2.1546495881113346E-3</v>
      </c>
      <c r="AA669">
        <f t="shared" si="98"/>
        <v>1328.872154649589</v>
      </c>
      <c r="AB669">
        <f t="shared" si="99"/>
        <v>1</v>
      </c>
    </row>
    <row r="670" spans="1:28" x14ac:dyDescent="0.25">
      <c r="A670" t="s">
        <v>60</v>
      </c>
      <c r="B670" t="s">
        <v>64</v>
      </c>
      <c r="C670" t="s">
        <v>83</v>
      </c>
      <c r="D670" t="s">
        <v>107</v>
      </c>
      <c r="E670">
        <v>2005</v>
      </c>
      <c r="F670">
        <v>2009</v>
      </c>
      <c r="G670" t="s">
        <v>109</v>
      </c>
      <c r="H670">
        <v>56876.23</v>
      </c>
      <c r="I670">
        <v>82645.87</v>
      </c>
      <c r="J670">
        <v>13008.03</v>
      </c>
      <c r="K670">
        <v>24055.43</v>
      </c>
      <c r="L670">
        <v>7092.02</v>
      </c>
      <c r="M670">
        <v>6264.96</v>
      </c>
      <c r="N670">
        <f>IF(COUNTIFS($A:$A,$A670,$F:$F,$F670-1)=0,"",SUMIFS($I:$I,$A:$A,$A670,$F:$F,$F670-1))</f>
        <v>84588.04</v>
      </c>
      <c r="O670">
        <f>H670 - SUMIFS($H:$H,$A:$A,$A670,$F:$F,$F670-1)</f>
        <v>3370.010000000002</v>
      </c>
      <c r="P670">
        <f>J670 - SUMIFS($J:$J,$A:$A,$A670,$F:$F,$F670-1)</f>
        <v>1281.9899999999998</v>
      </c>
      <c r="Q670">
        <f t="shared" si="91"/>
        <v>827.0600000000004</v>
      </c>
      <c r="R670">
        <f t="shared" si="92"/>
        <v>9.777505188676797E-3</v>
      </c>
      <c r="S670">
        <f t="shared" si="93"/>
        <v>1.1822002259421072E-5</v>
      </c>
      <c r="T670">
        <f t="shared" si="94"/>
        <v>2.4684577157716416E-2</v>
      </c>
      <c r="U670">
        <f t="shared" si="95"/>
        <v>0.28438334781134544</v>
      </c>
      <c r="V670" t="str">
        <f t="shared" si="96"/>
        <v>Consumer Goods-2009</v>
      </c>
      <c r="W670">
        <f>Regression!B686</f>
        <v>-6.1786354477712264E-3</v>
      </c>
      <c r="X670">
        <f>Regression!B687</f>
        <v>-5.8940592667781795E-3</v>
      </c>
      <c r="Y670">
        <f>Regression!B688</f>
        <v>-5.1918602408512413E-3</v>
      </c>
      <c r="Z670">
        <f t="shared" si="97"/>
        <v>-1.6220440012470574E-3</v>
      </c>
      <c r="AA670">
        <f t="shared" si="98"/>
        <v>827.06162204400164</v>
      </c>
      <c r="AB670">
        <f t="shared" si="99"/>
        <v>1</v>
      </c>
    </row>
    <row r="671" spans="1:28" x14ac:dyDescent="0.25">
      <c r="A671" t="s">
        <v>60</v>
      </c>
      <c r="B671" t="s">
        <v>64</v>
      </c>
      <c r="C671" t="s">
        <v>83</v>
      </c>
      <c r="D671" t="s">
        <v>107</v>
      </c>
      <c r="E671">
        <v>2005</v>
      </c>
      <c r="F671">
        <v>2010</v>
      </c>
      <c r="G671" t="s">
        <v>109</v>
      </c>
      <c r="H671">
        <v>58572.32</v>
      </c>
      <c r="I671">
        <v>90246.48</v>
      </c>
      <c r="J671">
        <v>12408.34</v>
      </c>
      <c r="K671">
        <v>26829.02</v>
      </c>
      <c r="L671">
        <v>4025.45</v>
      </c>
      <c r="M671">
        <v>1833.46</v>
      </c>
      <c r="N671">
        <f>IF(COUNTIFS($A:$A,$A671,$F:$F,$F671-1)=0,"",SUMIFS($I:$I,$A:$A,$A671,$F:$F,$F671-1))</f>
        <v>82645.87</v>
      </c>
      <c r="O671">
        <f>H671 - SUMIFS($H:$H,$A:$A,$A671,$F:$F,$F671-1)</f>
        <v>1696.0899999999965</v>
      </c>
      <c r="P671">
        <f>J671 - SUMIFS($J:$J,$A:$A,$A671,$F:$F,$F671-1)</f>
        <v>-599.69000000000051</v>
      </c>
      <c r="Q671">
        <f t="shared" si="91"/>
        <v>2191.9899999999998</v>
      </c>
      <c r="R671">
        <f t="shared" si="92"/>
        <v>2.652268044368097E-2</v>
      </c>
      <c r="S671">
        <f t="shared" si="93"/>
        <v>1.2099818176032269E-5</v>
      </c>
      <c r="T671">
        <f t="shared" si="94"/>
        <v>2.7778520572171329E-2</v>
      </c>
      <c r="U671">
        <f t="shared" si="95"/>
        <v>0.3246262638411333</v>
      </c>
      <c r="V671" t="str">
        <f t="shared" si="96"/>
        <v>Consumer Goods-2010</v>
      </c>
      <c r="W671">
        <f>Regression!B687</f>
        <v>-5.8940592667781795E-3</v>
      </c>
      <c r="X671">
        <f>Regression!B688</f>
        <v>-5.1918602408512413E-3</v>
      </c>
      <c r="Y671">
        <f>Regression!B689</f>
        <v>-4.9114862113676157E-3</v>
      </c>
      <c r="Z671">
        <f t="shared" si="97"/>
        <v>-1.7386909322572831E-3</v>
      </c>
      <c r="AA671">
        <f t="shared" si="98"/>
        <v>2191.9917386909319</v>
      </c>
      <c r="AB671">
        <f t="shared" si="99"/>
        <v>1</v>
      </c>
    </row>
    <row r="672" spans="1:28" x14ac:dyDescent="0.25">
      <c r="A672" t="s">
        <v>60</v>
      </c>
      <c r="B672" t="s">
        <v>64</v>
      </c>
      <c r="C672" t="s">
        <v>83</v>
      </c>
      <c r="D672" t="s">
        <v>107</v>
      </c>
      <c r="E672">
        <v>2005</v>
      </c>
      <c r="F672">
        <v>2011</v>
      </c>
      <c r="G672" t="s">
        <v>109</v>
      </c>
      <c r="H672">
        <v>58567.88</v>
      </c>
      <c r="I672">
        <v>82164.81</v>
      </c>
      <c r="J672">
        <v>14380.65</v>
      </c>
      <c r="K672">
        <v>22145.35</v>
      </c>
      <c r="L672">
        <v>7393.44</v>
      </c>
      <c r="M672">
        <v>8936.27</v>
      </c>
      <c r="N672">
        <f>IF(COUNTIFS($A:$A,$A672,$F:$F,$F672-1)=0,"",SUMIFS($I:$I,$A:$A,$A672,$F:$F,$F672-1))</f>
        <v>90246.48</v>
      </c>
      <c r="O672">
        <f>H672 - SUMIFS($H:$H,$A:$A,$A672,$F:$F,$F672-1)</f>
        <v>-4.4400000000023283</v>
      </c>
      <c r="P672">
        <f>J672 - SUMIFS($J:$J,$A:$A,$A672,$F:$F,$F672-1)</f>
        <v>1972.3099999999995</v>
      </c>
      <c r="Q672">
        <f t="shared" si="91"/>
        <v>-1542.8300000000008</v>
      </c>
      <c r="R672">
        <f t="shared" si="92"/>
        <v>-1.7095736033139474E-2</v>
      </c>
      <c r="S672">
        <f t="shared" si="93"/>
        <v>1.1080764590485967E-5</v>
      </c>
      <c r="T672">
        <f t="shared" si="94"/>
        <v>-2.1903901404243156E-2</v>
      </c>
      <c r="U672">
        <f t="shared" si="95"/>
        <v>0.2453874101239184</v>
      </c>
      <c r="V672" t="str">
        <f t="shared" si="96"/>
        <v>Consumer Goods-2011</v>
      </c>
      <c r="W672">
        <f>Regression!B688</f>
        <v>-5.1918602408512413E-3</v>
      </c>
      <c r="X672">
        <f>Regression!B689</f>
        <v>-4.9114862113676157E-3</v>
      </c>
      <c r="Y672">
        <f>Regression!B690</f>
        <v>-5.8379530911152507E-3</v>
      </c>
      <c r="Z672">
        <f t="shared" si="97"/>
        <v>-1.3250370095127147E-3</v>
      </c>
      <c r="AA672">
        <f t="shared" si="98"/>
        <v>-1542.8286749629913</v>
      </c>
      <c r="AB672">
        <f t="shared" si="99"/>
        <v>1</v>
      </c>
    </row>
    <row r="673" spans="1:28" x14ac:dyDescent="0.25">
      <c r="A673" t="s">
        <v>60</v>
      </c>
      <c r="B673" t="s">
        <v>64</v>
      </c>
      <c r="C673" t="s">
        <v>83</v>
      </c>
      <c r="D673" t="s">
        <v>107</v>
      </c>
      <c r="E673">
        <v>2005</v>
      </c>
      <c r="F673">
        <v>2012</v>
      </c>
      <c r="G673" t="s">
        <v>109</v>
      </c>
      <c r="H673">
        <v>59000.25</v>
      </c>
      <c r="I673">
        <v>92908.88</v>
      </c>
      <c r="J673">
        <v>12339.16</v>
      </c>
      <c r="K673">
        <v>22774.99</v>
      </c>
      <c r="L673">
        <v>6625.37</v>
      </c>
      <c r="M673">
        <v>9787.11</v>
      </c>
      <c r="N673">
        <f>IF(COUNTIFS($A:$A,$A673,$F:$F,$F673-1)=0,"",SUMIFS($I:$I,$A:$A,$A673,$F:$F,$F673-1))</f>
        <v>82164.81</v>
      </c>
      <c r="O673">
        <f>H673 - SUMIFS($H:$H,$A:$A,$A673,$F:$F,$F673-1)</f>
        <v>432.37000000000262</v>
      </c>
      <c r="P673">
        <f>J673 - SUMIFS($J:$J,$A:$A,$A673,$F:$F,$F673-1)</f>
        <v>-2041.4899999999998</v>
      </c>
      <c r="Q673">
        <f t="shared" si="91"/>
        <v>-3161.7400000000007</v>
      </c>
      <c r="R673">
        <f t="shared" si="92"/>
        <v>-3.848046383847295E-2</v>
      </c>
      <c r="S673">
        <f t="shared" si="93"/>
        <v>1.2170660408026259E-5</v>
      </c>
      <c r="T673">
        <f t="shared" si="94"/>
        <v>3.010850995699987E-2</v>
      </c>
      <c r="U673">
        <f t="shared" si="95"/>
        <v>0.27718666908619399</v>
      </c>
      <c r="V673" t="str">
        <f t="shared" si="96"/>
        <v>Consumer Goods-2012</v>
      </c>
      <c r="W673">
        <f>Regression!B689</f>
        <v>-4.9114862113676157E-3</v>
      </c>
      <c r="X673">
        <f>Regression!B690</f>
        <v>-5.8379530911152507E-3</v>
      </c>
      <c r="Y673">
        <f>Regression!B691</f>
        <v>0</v>
      </c>
      <c r="Z673">
        <f t="shared" si="97"/>
        <v>-1.7583184480311897E-4</v>
      </c>
      <c r="AA673">
        <f t="shared" si="98"/>
        <v>-3161.7398241681558</v>
      </c>
      <c r="AB673">
        <f t="shared" si="99"/>
        <v>1</v>
      </c>
    </row>
    <row r="674" spans="1:28" x14ac:dyDescent="0.25">
      <c r="A674" t="s">
        <v>61</v>
      </c>
      <c r="B674" t="s">
        <v>65</v>
      </c>
      <c r="C674" t="s">
        <v>83</v>
      </c>
      <c r="D674" t="s">
        <v>90</v>
      </c>
      <c r="E674">
        <v>2005</v>
      </c>
      <c r="F674">
        <v>1998</v>
      </c>
      <c r="G674" t="s">
        <v>108</v>
      </c>
      <c r="H674">
        <v>76844.88</v>
      </c>
      <c r="I674">
        <v>172079</v>
      </c>
      <c r="J674">
        <v>8839.1299999999992</v>
      </c>
      <c r="K674">
        <v>95250.68</v>
      </c>
      <c r="L674">
        <v>3993.01</v>
      </c>
      <c r="M674">
        <v>7855.83</v>
      </c>
      <c r="N674" t="str">
        <f>IF(COUNTIFS($A:$A,$A674,$F:$F,$F674-1)=0,"",SUMIFS($I:$I,$A:$A,$A674,$F:$F,$F674-1))</f>
        <v/>
      </c>
      <c r="O674">
        <f>H674 - SUMIFS($H:$H,$A:$A,$A674,$F:$F,$F674-1)</f>
        <v>76844.88</v>
      </c>
      <c r="P674">
        <f>J674 - SUMIFS($J:$J,$A:$A,$A674,$F:$F,$F674-1)</f>
        <v>8839.1299999999992</v>
      </c>
      <c r="Q674">
        <f t="shared" si="91"/>
        <v>-3862.8199999999997</v>
      </c>
      <c r="R674">
        <f t="shared" si="92"/>
        <v>0</v>
      </c>
      <c r="S674">
        <f t="shared" si="93"/>
        <v>0</v>
      </c>
      <c r="T674">
        <f t="shared" si="94"/>
        <v>0</v>
      </c>
      <c r="U674">
        <f t="shared" si="95"/>
        <v>0</v>
      </c>
      <c r="V674" t="str">
        <f t="shared" si="96"/>
        <v>Automotive-1998</v>
      </c>
      <c r="W674">
        <f>Regression!B690</f>
        <v>-5.8379530911152507E-3</v>
      </c>
      <c r="X674">
        <f>Regression!B691</f>
        <v>0</v>
      </c>
      <c r="Y674">
        <f>Regression!B692</f>
        <v>-4.6229390456475018E-3</v>
      </c>
      <c r="Z674">
        <f t="shared" si="97"/>
        <v>0</v>
      </c>
      <c r="AA674">
        <f t="shared" si="98"/>
        <v>-3862.8199999999997</v>
      </c>
      <c r="AB674">
        <f t="shared" si="99"/>
        <v>0</v>
      </c>
    </row>
    <row r="675" spans="1:28" x14ac:dyDescent="0.25">
      <c r="A675" t="s">
        <v>61</v>
      </c>
      <c r="B675" t="s">
        <v>65</v>
      </c>
      <c r="C675" t="s">
        <v>83</v>
      </c>
      <c r="D675" t="s">
        <v>90</v>
      </c>
      <c r="E675">
        <v>2005</v>
      </c>
      <c r="F675">
        <v>1999</v>
      </c>
      <c r="G675" t="s">
        <v>108</v>
      </c>
      <c r="H675">
        <v>79621.14</v>
      </c>
      <c r="I675">
        <v>179979.88</v>
      </c>
      <c r="J675">
        <v>8340.2800000000007</v>
      </c>
      <c r="K675">
        <v>117907.99</v>
      </c>
      <c r="L675">
        <v>6098.24</v>
      </c>
      <c r="M675">
        <v>9519.14</v>
      </c>
      <c r="N675">
        <f>IF(COUNTIFS($A:$A,$A675,$F:$F,$F675-1)=0,"",SUMIFS($I:$I,$A:$A,$A675,$F:$F,$F675-1))</f>
        <v>172079</v>
      </c>
      <c r="O675">
        <f>H675 - SUMIFS($H:$H,$A:$A,$A675,$F:$F,$F675-1)</f>
        <v>2776.2599999999948</v>
      </c>
      <c r="P675">
        <f>J675 - SUMIFS($J:$J,$A:$A,$A675,$F:$F,$F675-1)</f>
        <v>-498.84999999999854</v>
      </c>
      <c r="Q675">
        <f t="shared" si="91"/>
        <v>-3420.8999999999996</v>
      </c>
      <c r="R675">
        <f t="shared" si="92"/>
        <v>-1.9879822639601575E-2</v>
      </c>
      <c r="S675">
        <f t="shared" si="93"/>
        <v>5.8112843519546259E-6</v>
      </c>
      <c r="T675">
        <f t="shared" si="94"/>
        <v>1.9032595493930073E-2</v>
      </c>
      <c r="U675">
        <f t="shared" si="95"/>
        <v>0.68519685725742252</v>
      </c>
      <c r="V675" t="str">
        <f t="shared" si="96"/>
        <v>Automotive-1999</v>
      </c>
      <c r="W675">
        <f>Regression!B691</f>
        <v>0</v>
      </c>
      <c r="X675">
        <f>Regression!B692</f>
        <v>-4.6229390456475018E-3</v>
      </c>
      <c r="Y675">
        <f>Regression!B693</f>
        <v>-6.7578440191507138E-3</v>
      </c>
      <c r="Z675">
        <f t="shared" si="97"/>
        <v>-4.7184400126068417E-3</v>
      </c>
      <c r="AA675">
        <f t="shared" si="98"/>
        <v>-3420.8952815599869</v>
      </c>
      <c r="AB675">
        <f t="shared" si="99"/>
        <v>0</v>
      </c>
    </row>
    <row r="676" spans="1:28" x14ac:dyDescent="0.25">
      <c r="A676" t="s">
        <v>61</v>
      </c>
      <c r="B676" t="s">
        <v>65</v>
      </c>
      <c r="C676" t="s">
        <v>83</v>
      </c>
      <c r="D676" t="s">
        <v>90</v>
      </c>
      <c r="E676">
        <v>2005</v>
      </c>
      <c r="F676">
        <v>2000</v>
      </c>
      <c r="G676" t="s">
        <v>108</v>
      </c>
      <c r="H676">
        <v>82297.64</v>
      </c>
      <c r="I676">
        <v>185056.79</v>
      </c>
      <c r="J676">
        <v>10910.71</v>
      </c>
      <c r="K676">
        <v>96663.1</v>
      </c>
      <c r="L676">
        <v>4608.63</v>
      </c>
      <c r="M676">
        <v>2394.6799999999998</v>
      </c>
      <c r="N676">
        <f>IF(COUNTIFS($A:$A,$A676,$F:$F,$F676-1)=0,"",SUMIFS($I:$I,$A:$A,$A676,$F:$F,$F676-1))</f>
        <v>179979.88</v>
      </c>
      <c r="O676">
        <f>H676 - SUMIFS($H:$H,$A:$A,$A676,$F:$F,$F676-1)</f>
        <v>2676.5</v>
      </c>
      <c r="P676">
        <f>J676 - SUMIFS($J:$J,$A:$A,$A676,$F:$F,$F676-1)</f>
        <v>2570.4299999999985</v>
      </c>
      <c r="Q676">
        <f t="shared" si="91"/>
        <v>2213.9500000000003</v>
      </c>
      <c r="R676">
        <f t="shared" si="92"/>
        <v>1.2301097211532757E-2</v>
      </c>
      <c r="S676">
        <f t="shared" si="93"/>
        <v>5.5561766126302557E-6</v>
      </c>
      <c r="T676">
        <f t="shared" si="94"/>
        <v>5.8934365330169972E-4</v>
      </c>
      <c r="U676">
        <f t="shared" si="95"/>
        <v>0.53707725552433971</v>
      </c>
      <c r="V676" t="str">
        <f t="shared" si="96"/>
        <v>Automotive-2000</v>
      </c>
      <c r="W676">
        <f>Regression!B692</f>
        <v>-4.6229390456475018E-3</v>
      </c>
      <c r="X676">
        <f>Regression!B693</f>
        <v>-6.7578440191507138E-3</v>
      </c>
      <c r="Y676">
        <f>Regression!B694</f>
        <v>-5.63891249735701E-3</v>
      </c>
      <c r="Z676">
        <f t="shared" si="97"/>
        <v>-3.0325400265708998E-3</v>
      </c>
      <c r="AA676">
        <f t="shared" si="98"/>
        <v>2213.9530325400269</v>
      </c>
      <c r="AB676">
        <f t="shared" si="99"/>
        <v>0</v>
      </c>
    </row>
    <row r="677" spans="1:28" x14ac:dyDescent="0.25">
      <c r="A677" t="s">
        <v>61</v>
      </c>
      <c r="B677" t="s">
        <v>65</v>
      </c>
      <c r="C677" t="s">
        <v>83</v>
      </c>
      <c r="D677" t="s">
        <v>90</v>
      </c>
      <c r="E677">
        <v>2005</v>
      </c>
      <c r="F677">
        <v>2001</v>
      </c>
      <c r="G677" t="s">
        <v>108</v>
      </c>
      <c r="H677">
        <v>88065.77</v>
      </c>
      <c r="I677">
        <v>190506.75</v>
      </c>
      <c r="J677">
        <v>10231.99</v>
      </c>
      <c r="K677">
        <v>107442.33</v>
      </c>
      <c r="L677">
        <v>4006.11</v>
      </c>
      <c r="M677">
        <v>8131.26</v>
      </c>
      <c r="N677">
        <f>IF(COUNTIFS($A:$A,$A677,$F:$F,$F677-1)=0,"",SUMIFS($I:$I,$A:$A,$A677,$F:$F,$F677-1))</f>
        <v>185056.79</v>
      </c>
      <c r="O677">
        <f>H677 - SUMIFS($H:$H,$A:$A,$A677,$F:$F,$F677-1)</f>
        <v>5768.1300000000047</v>
      </c>
      <c r="P677">
        <f>J677 - SUMIFS($J:$J,$A:$A,$A677,$F:$F,$F677-1)</f>
        <v>-678.71999999999935</v>
      </c>
      <c r="Q677">
        <f t="shared" si="91"/>
        <v>-4125.1499999999996</v>
      </c>
      <c r="R677">
        <f t="shared" si="92"/>
        <v>-2.229126529213005E-2</v>
      </c>
      <c r="S677">
        <f t="shared" si="93"/>
        <v>5.4037466012460279E-6</v>
      </c>
      <c r="T677">
        <f t="shared" si="94"/>
        <v>3.4837143776242981E-2</v>
      </c>
      <c r="U677">
        <f t="shared" si="95"/>
        <v>0.58059112556745418</v>
      </c>
      <c r="V677" t="str">
        <f t="shared" si="96"/>
        <v>Automotive-2001</v>
      </c>
      <c r="W677">
        <f>Regression!B693</f>
        <v>-6.7578440191507138E-3</v>
      </c>
      <c r="X677">
        <f>Regression!B694</f>
        <v>-5.63891249735701E-3</v>
      </c>
      <c r="Y677">
        <f>Regression!B695</f>
        <v>-6.3341920622143133E-3</v>
      </c>
      <c r="Z677">
        <f t="shared" si="97"/>
        <v>-3.8740558220501718E-3</v>
      </c>
      <c r="AA677">
        <f t="shared" si="98"/>
        <v>-4125.1461259441776</v>
      </c>
      <c r="AB677">
        <f t="shared" si="99"/>
        <v>0</v>
      </c>
    </row>
    <row r="678" spans="1:28" x14ac:dyDescent="0.25">
      <c r="A678" t="s">
        <v>61</v>
      </c>
      <c r="B678" t="s">
        <v>65</v>
      </c>
      <c r="C678" t="s">
        <v>83</v>
      </c>
      <c r="D678" t="s">
        <v>90</v>
      </c>
      <c r="E678">
        <v>2005</v>
      </c>
      <c r="F678">
        <v>2002</v>
      </c>
      <c r="G678" t="s">
        <v>108</v>
      </c>
      <c r="H678">
        <v>91732.78</v>
      </c>
      <c r="I678">
        <v>218475.25</v>
      </c>
      <c r="J678">
        <v>9547.3700000000008</v>
      </c>
      <c r="K678">
        <v>137884.87</v>
      </c>
      <c r="L678">
        <v>4900.67</v>
      </c>
      <c r="M678">
        <v>4110.1899999999996</v>
      </c>
      <c r="N678">
        <f>IF(COUNTIFS($A:$A,$A678,$F:$F,$F678-1)=0,"",SUMIFS($I:$I,$A:$A,$A678,$F:$F,$F678-1))</f>
        <v>190506.75</v>
      </c>
      <c r="O678">
        <f>H678 - SUMIFS($H:$H,$A:$A,$A678,$F:$F,$F678-1)</f>
        <v>3667.0099999999948</v>
      </c>
      <c r="P678">
        <f>J678 - SUMIFS($J:$J,$A:$A,$A678,$F:$F,$F678-1)</f>
        <v>-684.61999999999898</v>
      </c>
      <c r="Q678">
        <f t="shared" si="91"/>
        <v>790.48000000000047</v>
      </c>
      <c r="R678">
        <f t="shared" si="92"/>
        <v>4.1493542879714263E-3</v>
      </c>
      <c r="S678">
        <f t="shared" si="93"/>
        <v>5.2491578382393277E-6</v>
      </c>
      <c r="T678">
        <f t="shared" si="94"/>
        <v>2.284239272361737E-2</v>
      </c>
      <c r="U678">
        <f t="shared" si="95"/>
        <v>0.72377944613511069</v>
      </c>
      <c r="V678" t="str">
        <f t="shared" si="96"/>
        <v>Automotive-2002</v>
      </c>
      <c r="W678">
        <f>Regression!B694</f>
        <v>-5.63891249735701E-3</v>
      </c>
      <c r="X678">
        <f>Regression!B695</f>
        <v>-6.3341920622143133E-3</v>
      </c>
      <c r="Y678">
        <f>Regression!B696</f>
        <v>-3.9375606029630698E-3</v>
      </c>
      <c r="Z678">
        <f t="shared" si="97"/>
        <v>-2.9946431345496969E-3</v>
      </c>
      <c r="AA678">
        <f t="shared" si="98"/>
        <v>790.48299464313504</v>
      </c>
      <c r="AB678">
        <f t="shared" si="99"/>
        <v>0</v>
      </c>
    </row>
    <row r="679" spans="1:28" x14ac:dyDescent="0.25">
      <c r="A679" t="s">
        <v>61</v>
      </c>
      <c r="B679" t="s">
        <v>65</v>
      </c>
      <c r="C679" t="s">
        <v>83</v>
      </c>
      <c r="D679" t="s">
        <v>90</v>
      </c>
      <c r="E679">
        <v>2005</v>
      </c>
      <c r="F679">
        <v>2003</v>
      </c>
      <c r="G679" t="s">
        <v>108</v>
      </c>
      <c r="H679">
        <v>98590.45</v>
      </c>
      <c r="I679">
        <v>216688.15</v>
      </c>
      <c r="J679">
        <v>10727.52</v>
      </c>
      <c r="K679">
        <v>106832.14</v>
      </c>
      <c r="L679">
        <v>5822.15</v>
      </c>
      <c r="M679">
        <v>1397.27</v>
      </c>
      <c r="N679">
        <f>IF(COUNTIFS($A:$A,$A679,$F:$F,$F679-1)=0,"",SUMIFS($I:$I,$A:$A,$A679,$F:$F,$F679-1))</f>
        <v>218475.25</v>
      </c>
      <c r="O679">
        <f>H679 - SUMIFS($H:$H,$A:$A,$A679,$F:$F,$F679-1)</f>
        <v>6857.6699999999983</v>
      </c>
      <c r="P679">
        <f>J679 - SUMIFS($J:$J,$A:$A,$A679,$F:$F,$F679-1)</f>
        <v>1180.1499999999996</v>
      </c>
      <c r="Q679">
        <f t="shared" si="91"/>
        <v>4424.8799999999992</v>
      </c>
      <c r="R679">
        <f t="shared" si="92"/>
        <v>2.0253461204415599E-2</v>
      </c>
      <c r="S679">
        <f t="shared" si="93"/>
        <v>4.5771775063765802E-6</v>
      </c>
      <c r="T679">
        <f t="shared" si="94"/>
        <v>2.5987016836003157E-2</v>
      </c>
      <c r="U679">
        <f t="shared" si="95"/>
        <v>0.48898966816607375</v>
      </c>
      <c r="V679" t="str">
        <f t="shared" si="96"/>
        <v>Automotive-2003</v>
      </c>
      <c r="W679">
        <f>Regression!B695</f>
        <v>-6.3341920622143133E-3</v>
      </c>
      <c r="X679">
        <f>Regression!B696</f>
        <v>-3.9375606029630698E-3</v>
      </c>
      <c r="Y679">
        <f>Regression!B697</f>
        <v>-5.6778573687705225E-3</v>
      </c>
      <c r="Z679">
        <f t="shared" si="97"/>
        <v>-2.8787680370528069E-3</v>
      </c>
      <c r="AA679">
        <f t="shared" si="98"/>
        <v>4424.8828787680359</v>
      </c>
      <c r="AB679">
        <f t="shared" si="99"/>
        <v>0</v>
      </c>
    </row>
    <row r="680" spans="1:28" x14ac:dyDescent="0.25">
      <c r="A680" t="s">
        <v>61</v>
      </c>
      <c r="B680" t="s">
        <v>65</v>
      </c>
      <c r="C680" t="s">
        <v>83</v>
      </c>
      <c r="D680" t="s">
        <v>90</v>
      </c>
      <c r="E680">
        <v>2005</v>
      </c>
      <c r="F680">
        <v>2004</v>
      </c>
      <c r="G680" t="s">
        <v>108</v>
      </c>
      <c r="H680">
        <v>105242.24000000001</v>
      </c>
      <c r="I680">
        <v>246851.89</v>
      </c>
      <c r="J680">
        <v>12466.9</v>
      </c>
      <c r="K680">
        <v>130710.73</v>
      </c>
      <c r="L680">
        <v>6369.95</v>
      </c>
      <c r="M680">
        <v>9781.23</v>
      </c>
      <c r="N680">
        <f>IF(COUNTIFS($A:$A,$A680,$F:$F,$F680-1)=0,"",SUMIFS($I:$I,$A:$A,$A680,$F:$F,$F680-1))</f>
        <v>216688.15</v>
      </c>
      <c r="O680">
        <f>H680 - SUMIFS($H:$H,$A:$A,$A680,$F:$F,$F680-1)</f>
        <v>6651.7900000000081</v>
      </c>
      <c r="P680">
        <f>J680 - SUMIFS($J:$J,$A:$A,$A680,$F:$F,$F680-1)</f>
        <v>1739.3799999999992</v>
      </c>
      <c r="Q680">
        <f t="shared" si="91"/>
        <v>-3411.2799999999997</v>
      </c>
      <c r="R680">
        <f t="shared" si="92"/>
        <v>-1.574280827077992E-2</v>
      </c>
      <c r="S680">
        <f t="shared" si="93"/>
        <v>4.6149270276201073E-6</v>
      </c>
      <c r="T680">
        <f t="shared" si="94"/>
        <v>2.2670413679751335E-2</v>
      </c>
      <c r="U680">
        <f t="shared" si="95"/>
        <v>0.60322048067695444</v>
      </c>
      <c r="V680" t="str">
        <f t="shared" si="96"/>
        <v>Automotive-2004</v>
      </c>
      <c r="W680">
        <f>Regression!B696</f>
        <v>-3.9375606029630698E-3</v>
      </c>
      <c r="X680">
        <f>Regression!B697</f>
        <v>-5.6778573687705225E-3</v>
      </c>
      <c r="Y680">
        <f>Regression!B698</f>
        <v>0</v>
      </c>
      <c r="Z680">
        <f t="shared" si="97"/>
        <v>-1.2873754691950168E-4</v>
      </c>
      <c r="AA680">
        <f t="shared" si="98"/>
        <v>-3411.2798712624526</v>
      </c>
      <c r="AB680">
        <f t="shared" si="99"/>
        <v>0</v>
      </c>
    </row>
    <row r="681" spans="1:28" x14ac:dyDescent="0.25">
      <c r="A681" t="s">
        <v>61</v>
      </c>
      <c r="B681" t="s">
        <v>65</v>
      </c>
      <c r="C681" t="s">
        <v>83</v>
      </c>
      <c r="D681" t="s">
        <v>90</v>
      </c>
      <c r="E681">
        <v>2005</v>
      </c>
      <c r="F681">
        <v>2006</v>
      </c>
      <c r="G681" t="s">
        <v>109</v>
      </c>
      <c r="H681">
        <v>111179.16</v>
      </c>
      <c r="I681">
        <v>245338.9</v>
      </c>
      <c r="J681">
        <v>14204.91</v>
      </c>
      <c r="K681">
        <v>136297.57999999999</v>
      </c>
      <c r="L681">
        <v>4772.21</v>
      </c>
      <c r="M681">
        <v>3808.83</v>
      </c>
      <c r="N681" t="str">
        <f>IF(COUNTIFS($A:$A,$A681,$F:$F,$F681-1)=0,"",SUMIFS($I:$I,$A:$A,$A681,$F:$F,$F681-1))</f>
        <v/>
      </c>
      <c r="O681">
        <f>H681 - SUMIFS($H:$H,$A:$A,$A681,$F:$F,$F681-1)</f>
        <v>111179.16</v>
      </c>
      <c r="P681">
        <f>J681 - SUMIFS($J:$J,$A:$A,$A681,$F:$F,$F681-1)</f>
        <v>14204.91</v>
      </c>
      <c r="Q681">
        <f t="shared" si="91"/>
        <v>963.38000000000011</v>
      </c>
      <c r="R681">
        <f t="shared" si="92"/>
        <v>0</v>
      </c>
      <c r="S681">
        <f t="shared" si="93"/>
        <v>0</v>
      </c>
      <c r="T681">
        <f t="shared" si="94"/>
        <v>0</v>
      </c>
      <c r="U681">
        <f t="shared" si="95"/>
        <v>0</v>
      </c>
      <c r="V681" t="str">
        <f t="shared" si="96"/>
        <v>Automotive-2006</v>
      </c>
      <c r="W681">
        <f>Regression!B697</f>
        <v>-5.6778573687705225E-3</v>
      </c>
      <c r="X681">
        <f>Regression!B698</f>
        <v>0</v>
      </c>
      <c r="Y681">
        <f>Regression!B699</f>
        <v>-1.1141929032247318E-2</v>
      </c>
      <c r="Z681">
        <f t="shared" si="97"/>
        <v>0</v>
      </c>
      <c r="AA681">
        <f t="shared" si="98"/>
        <v>963.38000000000011</v>
      </c>
      <c r="AB681">
        <f t="shared" si="99"/>
        <v>1</v>
      </c>
    </row>
    <row r="682" spans="1:28" x14ac:dyDescent="0.25">
      <c r="A682" t="s">
        <v>61</v>
      </c>
      <c r="B682" t="s">
        <v>65</v>
      </c>
      <c r="C682" t="s">
        <v>83</v>
      </c>
      <c r="D682" t="s">
        <v>90</v>
      </c>
      <c r="E682">
        <v>2005</v>
      </c>
      <c r="F682">
        <v>2007</v>
      </c>
      <c r="G682" t="s">
        <v>109</v>
      </c>
      <c r="H682">
        <v>121399.62</v>
      </c>
      <c r="I682">
        <v>268026.93</v>
      </c>
      <c r="J682">
        <v>15207.96</v>
      </c>
      <c r="K682">
        <v>146135.28</v>
      </c>
      <c r="L682">
        <v>6752.5</v>
      </c>
      <c r="M682">
        <v>10791.06</v>
      </c>
      <c r="N682">
        <f>IF(COUNTIFS($A:$A,$A682,$F:$F,$F682-1)=0,"",SUMIFS($I:$I,$A:$A,$A682,$F:$F,$F682-1))</f>
        <v>245338.9</v>
      </c>
      <c r="O682">
        <f>H682 - SUMIFS($H:$H,$A:$A,$A682,$F:$F,$F682-1)</f>
        <v>10220.459999999992</v>
      </c>
      <c r="P682">
        <f>J682 - SUMIFS($J:$J,$A:$A,$A682,$F:$F,$F682-1)</f>
        <v>1003.0499999999993</v>
      </c>
      <c r="Q682">
        <f t="shared" si="91"/>
        <v>-4038.5599999999995</v>
      </c>
      <c r="R682">
        <f t="shared" si="92"/>
        <v>-1.6461148232098537E-2</v>
      </c>
      <c r="S682">
        <f t="shared" si="93"/>
        <v>4.0759944713210996E-6</v>
      </c>
      <c r="T682">
        <f t="shared" si="94"/>
        <v>3.757011219989978E-2</v>
      </c>
      <c r="U682">
        <f t="shared" si="95"/>
        <v>0.59564659334496084</v>
      </c>
      <c r="V682" t="str">
        <f t="shared" si="96"/>
        <v>Automotive-2007</v>
      </c>
      <c r="W682">
        <f>Regression!B698</f>
        <v>0</v>
      </c>
      <c r="X682">
        <f>Regression!B699</f>
        <v>-1.1141929032247318E-2</v>
      </c>
      <c r="Y682">
        <f>Regression!B700</f>
        <v>-8.4731159112565839E-3</v>
      </c>
      <c r="Z682">
        <f t="shared" si="97"/>
        <v>-5.4655861514218201E-3</v>
      </c>
      <c r="AA682">
        <f t="shared" si="98"/>
        <v>-4038.5545344138482</v>
      </c>
      <c r="AB682">
        <f t="shared" si="99"/>
        <v>1</v>
      </c>
    </row>
    <row r="683" spans="1:28" x14ac:dyDescent="0.25">
      <c r="A683" t="s">
        <v>61</v>
      </c>
      <c r="B683" t="s">
        <v>65</v>
      </c>
      <c r="C683" t="s">
        <v>83</v>
      </c>
      <c r="D683" t="s">
        <v>90</v>
      </c>
      <c r="E683">
        <v>2005</v>
      </c>
      <c r="F683">
        <v>2008</v>
      </c>
      <c r="G683" t="s">
        <v>109</v>
      </c>
      <c r="H683">
        <v>124041.9</v>
      </c>
      <c r="I683">
        <v>268041.68</v>
      </c>
      <c r="J683">
        <v>16302.1</v>
      </c>
      <c r="K683">
        <v>164554.06</v>
      </c>
      <c r="L683">
        <v>7846.66</v>
      </c>
      <c r="M683">
        <v>6744.18</v>
      </c>
      <c r="N683">
        <f>IF(COUNTIFS($A:$A,$A683,$F:$F,$F683-1)=0,"",SUMIFS($I:$I,$A:$A,$A683,$F:$F,$F683-1))</f>
        <v>268026.93</v>
      </c>
      <c r="O683">
        <f>H683 - SUMIFS($H:$H,$A:$A,$A683,$F:$F,$F683-1)</f>
        <v>2642.2799999999988</v>
      </c>
      <c r="P683">
        <f>J683 - SUMIFS($J:$J,$A:$A,$A683,$F:$F,$F683-1)</f>
        <v>1094.1400000000012</v>
      </c>
      <c r="Q683">
        <f t="shared" si="91"/>
        <v>1102.4799999999996</v>
      </c>
      <c r="R683">
        <f t="shared" si="92"/>
        <v>4.1133180162157574E-3</v>
      </c>
      <c r="S683">
        <f t="shared" si="93"/>
        <v>3.7309683769463018E-6</v>
      </c>
      <c r="T683">
        <f t="shared" si="94"/>
        <v>5.7760613830856386E-3</v>
      </c>
      <c r="U683">
        <f t="shared" si="95"/>
        <v>0.61394599415812434</v>
      </c>
      <c r="V683" t="str">
        <f t="shared" si="96"/>
        <v>Automotive-2008</v>
      </c>
      <c r="W683">
        <f>Regression!B699</f>
        <v>-1.1141929032247318E-2</v>
      </c>
      <c r="X683">
        <f>Regression!B700</f>
        <v>-8.4731159112565839E-3</v>
      </c>
      <c r="Y683">
        <f>Regression!B701</f>
        <v>-9.9006030154066508E-3</v>
      </c>
      <c r="Z683">
        <f t="shared" si="97"/>
        <v>-6.1274183688530548E-3</v>
      </c>
      <c r="AA683">
        <f t="shared" si="98"/>
        <v>1102.4861274183684</v>
      </c>
      <c r="AB683">
        <f t="shared" si="99"/>
        <v>1</v>
      </c>
    </row>
    <row r="684" spans="1:28" x14ac:dyDescent="0.25">
      <c r="A684" t="s">
        <v>61</v>
      </c>
      <c r="B684" t="s">
        <v>65</v>
      </c>
      <c r="C684" t="s">
        <v>83</v>
      </c>
      <c r="D684" t="s">
        <v>90</v>
      </c>
      <c r="E684">
        <v>2005</v>
      </c>
      <c r="F684">
        <v>2009</v>
      </c>
      <c r="G684" t="s">
        <v>109</v>
      </c>
      <c r="H684">
        <v>131884.22</v>
      </c>
      <c r="I684">
        <v>279843.26</v>
      </c>
      <c r="J684">
        <v>12996.92</v>
      </c>
      <c r="K684">
        <v>138884.79</v>
      </c>
      <c r="L684">
        <v>7118.74</v>
      </c>
      <c r="M684">
        <v>14801.69</v>
      </c>
      <c r="N684">
        <f>IF(COUNTIFS($A:$A,$A684,$F:$F,$F684-1)=0,"",SUMIFS($I:$I,$A:$A,$A684,$F:$F,$F684-1))</f>
        <v>268041.68</v>
      </c>
      <c r="O684">
        <f>H684 - SUMIFS($H:$H,$A:$A,$A684,$F:$F,$F684-1)</f>
        <v>7842.320000000007</v>
      </c>
      <c r="P684">
        <f>J684 - SUMIFS($J:$J,$A:$A,$A684,$F:$F,$F684-1)</f>
        <v>-3305.1800000000003</v>
      </c>
      <c r="Q684">
        <f t="shared" si="91"/>
        <v>-7682.9500000000007</v>
      </c>
      <c r="R684">
        <f t="shared" si="92"/>
        <v>-2.86632661010034E-2</v>
      </c>
      <c r="S684">
        <f t="shared" si="93"/>
        <v>3.7307630664007181E-6</v>
      </c>
      <c r="T684">
        <f t="shared" si="94"/>
        <v>4.1588681282702031E-2</v>
      </c>
      <c r="U684">
        <f t="shared" si="95"/>
        <v>0.51814624501681983</v>
      </c>
      <c r="V684" t="str">
        <f t="shared" si="96"/>
        <v>Automotive-2009</v>
      </c>
      <c r="W684">
        <f>Regression!B700</f>
        <v>-8.4731159112565839E-3</v>
      </c>
      <c r="X684">
        <f>Regression!B701</f>
        <v>-9.9006030154066508E-3</v>
      </c>
      <c r="Y684">
        <f>Regression!B702</f>
        <v>-1.1772235481191849E-2</v>
      </c>
      <c r="Z684">
        <f t="shared" si="97"/>
        <v>-6.5115242445355371E-3</v>
      </c>
      <c r="AA684">
        <f t="shared" si="98"/>
        <v>-7682.9434884757566</v>
      </c>
      <c r="AB684">
        <f t="shared" si="99"/>
        <v>1</v>
      </c>
    </row>
    <row r="685" spans="1:28" x14ac:dyDescent="0.25">
      <c r="A685" t="s">
        <v>61</v>
      </c>
      <c r="B685" t="s">
        <v>65</v>
      </c>
      <c r="C685" t="s">
        <v>83</v>
      </c>
      <c r="D685" t="s">
        <v>90</v>
      </c>
      <c r="E685">
        <v>2005</v>
      </c>
      <c r="F685">
        <v>2010</v>
      </c>
      <c r="G685" t="s">
        <v>109</v>
      </c>
      <c r="H685">
        <v>135110.44</v>
      </c>
      <c r="I685">
        <v>301131.26</v>
      </c>
      <c r="J685">
        <v>16232.95</v>
      </c>
      <c r="K685">
        <v>177956.86</v>
      </c>
      <c r="L685">
        <v>7470.43</v>
      </c>
      <c r="M685">
        <v>7956.87</v>
      </c>
      <c r="N685">
        <f>IF(COUNTIFS($A:$A,$A685,$F:$F,$F685-1)=0,"",SUMIFS($I:$I,$A:$A,$A685,$F:$F,$F685-1))</f>
        <v>279843.26</v>
      </c>
      <c r="O685">
        <f>H685 - SUMIFS($H:$H,$A:$A,$A685,$F:$F,$F685-1)</f>
        <v>3226.2200000000012</v>
      </c>
      <c r="P685">
        <f>J685 - SUMIFS($J:$J,$A:$A,$A685,$F:$F,$F685-1)</f>
        <v>3236.0300000000007</v>
      </c>
      <c r="Q685">
        <f t="shared" si="91"/>
        <v>-486.4399999999996</v>
      </c>
      <c r="R685">
        <f t="shared" si="92"/>
        <v>-1.7382587667110496E-3</v>
      </c>
      <c r="S685">
        <f t="shared" si="93"/>
        <v>3.5734289258923011E-6</v>
      </c>
      <c r="T685">
        <f t="shared" si="94"/>
        <v>-3.5055337763001652E-5</v>
      </c>
      <c r="U685">
        <f t="shared" si="95"/>
        <v>0.63591619108496655</v>
      </c>
      <c r="V685" t="str">
        <f t="shared" si="96"/>
        <v>Automotive-2010</v>
      </c>
      <c r="W685">
        <f>Regression!B701</f>
        <v>-9.9006030154066508E-3</v>
      </c>
      <c r="X685">
        <f>Regression!B702</f>
        <v>-1.1772235481191849E-2</v>
      </c>
      <c r="Y685">
        <f>Regression!B703</f>
        <v>-8.2636733359006398E-3</v>
      </c>
      <c r="Z685">
        <f t="shared" si="97"/>
        <v>-5.2546263715465141E-3</v>
      </c>
      <c r="AA685">
        <f t="shared" si="98"/>
        <v>-486.43474537362806</v>
      </c>
      <c r="AB685">
        <f t="shared" si="99"/>
        <v>1</v>
      </c>
    </row>
    <row r="686" spans="1:28" x14ac:dyDescent="0.25">
      <c r="A686" t="s">
        <v>61</v>
      </c>
      <c r="B686" t="s">
        <v>65</v>
      </c>
      <c r="C686" t="s">
        <v>83</v>
      </c>
      <c r="D686" t="s">
        <v>90</v>
      </c>
      <c r="E686">
        <v>2005</v>
      </c>
      <c r="F686">
        <v>2011</v>
      </c>
      <c r="G686" t="s">
        <v>109</v>
      </c>
      <c r="H686">
        <v>142472.69</v>
      </c>
      <c r="I686">
        <v>303831.5</v>
      </c>
      <c r="J686">
        <v>20366.16</v>
      </c>
      <c r="K686">
        <v>181347.91</v>
      </c>
      <c r="L686">
        <v>6250.5</v>
      </c>
      <c r="M686">
        <v>11746.36</v>
      </c>
      <c r="N686">
        <f>IF(COUNTIFS($A:$A,$A686,$F:$F,$F686-1)=0,"",SUMIFS($I:$I,$A:$A,$A686,$F:$F,$F686-1))</f>
        <v>301131.26</v>
      </c>
      <c r="O686">
        <f>H686 - SUMIFS($H:$H,$A:$A,$A686,$F:$F,$F686-1)</f>
        <v>7362.25</v>
      </c>
      <c r="P686">
        <f>J686 - SUMIFS($J:$J,$A:$A,$A686,$F:$F,$F686-1)</f>
        <v>4133.2099999999991</v>
      </c>
      <c r="Q686">
        <f t="shared" si="91"/>
        <v>-5495.8600000000006</v>
      </c>
      <c r="R686">
        <f t="shared" si="92"/>
        <v>-1.8250712330563093E-2</v>
      </c>
      <c r="S686">
        <f t="shared" si="93"/>
        <v>3.320810997835296E-6</v>
      </c>
      <c r="T686">
        <f t="shared" si="94"/>
        <v>1.0723031544450087E-2</v>
      </c>
      <c r="U686">
        <f t="shared" si="95"/>
        <v>0.6022221339624455</v>
      </c>
      <c r="V686" t="str">
        <f t="shared" si="96"/>
        <v>Automotive-2011</v>
      </c>
      <c r="W686">
        <f>Regression!B702</f>
        <v>-1.1772235481191849E-2</v>
      </c>
      <c r="X686">
        <f>Regression!B703</f>
        <v>-8.2636733359006398E-3</v>
      </c>
      <c r="Y686">
        <f>Regression!B704</f>
        <v>-9.9104566985111896E-3</v>
      </c>
      <c r="Z686">
        <f t="shared" si="97"/>
        <v>-6.05694710474277E-3</v>
      </c>
      <c r="AA686">
        <f t="shared" si="98"/>
        <v>-5495.8539430528963</v>
      </c>
      <c r="AB686">
        <f t="shared" si="99"/>
        <v>1</v>
      </c>
    </row>
    <row r="687" spans="1:28" x14ac:dyDescent="0.25">
      <c r="A687" t="s">
        <v>61</v>
      </c>
      <c r="B687" t="s">
        <v>65</v>
      </c>
      <c r="C687" t="s">
        <v>83</v>
      </c>
      <c r="D687" t="s">
        <v>90</v>
      </c>
      <c r="E687">
        <v>2005</v>
      </c>
      <c r="F687">
        <v>2012</v>
      </c>
      <c r="G687" t="s">
        <v>109</v>
      </c>
      <c r="H687">
        <v>145247.04000000001</v>
      </c>
      <c r="I687">
        <v>330201.15000000002</v>
      </c>
      <c r="J687">
        <v>16211.06</v>
      </c>
      <c r="K687">
        <v>181482.53</v>
      </c>
      <c r="L687">
        <v>5982.7</v>
      </c>
      <c r="M687">
        <v>6293.33</v>
      </c>
      <c r="N687">
        <f>IF(COUNTIFS($A:$A,$A687,$F:$F,$F687-1)=0,"",SUMIFS($I:$I,$A:$A,$A687,$F:$F,$F687-1))</f>
        <v>303831.5</v>
      </c>
      <c r="O687">
        <f>H687 - SUMIFS($H:$H,$A:$A,$A687,$F:$F,$F687-1)</f>
        <v>2774.3500000000058</v>
      </c>
      <c r="P687">
        <f>J687 - SUMIFS($J:$J,$A:$A,$A687,$F:$F,$F687-1)</f>
        <v>-4155.1000000000004</v>
      </c>
      <c r="Q687">
        <f t="shared" si="91"/>
        <v>-310.63000000000011</v>
      </c>
      <c r="R687">
        <f t="shared" si="92"/>
        <v>-1.0223758892675713E-3</v>
      </c>
      <c r="S687">
        <f t="shared" si="93"/>
        <v>3.2912979727250136E-6</v>
      </c>
      <c r="T687">
        <f t="shared" si="94"/>
        <v>2.2806884737099367E-2</v>
      </c>
      <c r="U687">
        <f t="shared" si="95"/>
        <v>0.59731308307400643</v>
      </c>
      <c r="V687" t="str">
        <f t="shared" si="96"/>
        <v>Automotive-2012</v>
      </c>
      <c r="W687">
        <f>Regression!B703</f>
        <v>-8.2636733359006398E-3</v>
      </c>
      <c r="X687">
        <f>Regression!B704</f>
        <v>-9.9104566985111896E-3</v>
      </c>
      <c r="Y687">
        <f>Regression!B705</f>
        <v>0</v>
      </c>
      <c r="Z687">
        <f t="shared" si="97"/>
        <v>-2.2605384182625675E-4</v>
      </c>
      <c r="AA687">
        <f t="shared" si="98"/>
        <v>-310.62977394615831</v>
      </c>
      <c r="AB687">
        <f t="shared" si="99"/>
        <v>1</v>
      </c>
    </row>
    <row r="688" spans="1:28" x14ac:dyDescent="0.25">
      <c r="A688" t="s">
        <v>62</v>
      </c>
      <c r="B688" t="s">
        <v>72</v>
      </c>
      <c r="C688" t="s">
        <v>83</v>
      </c>
      <c r="D688" t="s">
        <v>90</v>
      </c>
      <c r="E688">
        <v>2005</v>
      </c>
      <c r="F688">
        <v>1998</v>
      </c>
      <c r="G688" t="s">
        <v>108</v>
      </c>
      <c r="H688">
        <v>99305.75</v>
      </c>
      <c r="I688">
        <v>223078.98</v>
      </c>
      <c r="J688">
        <v>11398.05</v>
      </c>
      <c r="K688">
        <v>130060.8</v>
      </c>
      <c r="L688">
        <v>6133.5</v>
      </c>
      <c r="M688">
        <v>9588.75</v>
      </c>
      <c r="N688" t="str">
        <f>IF(COUNTIFS($A:$A,$A688,$F:$F,$F688-1)=0,"",SUMIFS($I:$I,$A:$A,$A688,$F:$F,$F688-1))</f>
        <v/>
      </c>
      <c r="O688">
        <f>H688 - SUMIFS($H:$H,$A:$A,$A688,$F:$F,$F688-1)</f>
        <v>99305.75</v>
      </c>
      <c r="P688">
        <f>J688 - SUMIFS($J:$J,$A:$A,$A688,$F:$F,$F688-1)</f>
        <v>11398.05</v>
      </c>
      <c r="Q688">
        <f t="shared" si="91"/>
        <v>-3455.25</v>
      </c>
      <c r="R688">
        <f t="shared" si="92"/>
        <v>0</v>
      </c>
      <c r="S688">
        <f t="shared" si="93"/>
        <v>0</v>
      </c>
      <c r="T688">
        <f t="shared" si="94"/>
        <v>0</v>
      </c>
      <c r="U688">
        <f t="shared" si="95"/>
        <v>0</v>
      </c>
      <c r="V688" t="str">
        <f t="shared" si="96"/>
        <v>Automotive-1998</v>
      </c>
      <c r="W688">
        <f>Regression!B704</f>
        <v>-9.9104566985111896E-3</v>
      </c>
      <c r="X688">
        <f>Regression!B705</f>
        <v>0</v>
      </c>
      <c r="Y688">
        <f>Regression!B706</f>
        <v>-1.0100701531658677E-2</v>
      </c>
      <c r="Z688">
        <f t="shared" si="97"/>
        <v>0</v>
      </c>
      <c r="AA688">
        <f t="shared" si="98"/>
        <v>-3455.25</v>
      </c>
      <c r="AB688">
        <f t="shared" si="99"/>
        <v>0</v>
      </c>
    </row>
    <row r="689" spans="1:28" x14ac:dyDescent="0.25">
      <c r="A689" t="s">
        <v>62</v>
      </c>
      <c r="B689" t="s">
        <v>72</v>
      </c>
      <c r="C689" t="s">
        <v>83</v>
      </c>
      <c r="D689" t="s">
        <v>90</v>
      </c>
      <c r="E689">
        <v>2005</v>
      </c>
      <c r="F689">
        <v>1999</v>
      </c>
      <c r="G689" t="s">
        <v>108</v>
      </c>
      <c r="H689">
        <v>101003.18</v>
      </c>
      <c r="I689">
        <v>229532.94</v>
      </c>
      <c r="J689">
        <v>11651.96</v>
      </c>
      <c r="K689">
        <v>129672.03</v>
      </c>
      <c r="L689">
        <v>5473.17</v>
      </c>
      <c r="M689">
        <v>5800.4</v>
      </c>
      <c r="N689">
        <f>IF(COUNTIFS($A:$A,$A689,$F:$F,$F689-1)=0,"",SUMIFS($I:$I,$A:$A,$A689,$F:$F,$F689-1))</f>
        <v>223078.98</v>
      </c>
      <c r="O689">
        <f>H689 - SUMIFS($H:$H,$A:$A,$A689,$F:$F,$F689-1)</f>
        <v>1697.429999999993</v>
      </c>
      <c r="P689">
        <f>J689 - SUMIFS($J:$J,$A:$A,$A689,$F:$F,$F689-1)</f>
        <v>253.90999999999985</v>
      </c>
      <c r="Q689">
        <f t="shared" si="91"/>
        <v>-327.22999999999956</v>
      </c>
      <c r="R689">
        <f t="shared" si="92"/>
        <v>-1.4668795778069253E-3</v>
      </c>
      <c r="S689">
        <f t="shared" si="93"/>
        <v>4.4827172869447404E-6</v>
      </c>
      <c r="T689">
        <f t="shared" si="94"/>
        <v>6.470892058050441E-3</v>
      </c>
      <c r="U689">
        <f t="shared" si="95"/>
        <v>0.58128305051421691</v>
      </c>
      <c r="V689" t="str">
        <f t="shared" si="96"/>
        <v>Automotive-1999</v>
      </c>
      <c r="W689">
        <f>Regression!B705</f>
        <v>0</v>
      </c>
      <c r="X689">
        <f>Regression!B706</f>
        <v>-1.0100701531658677E-2</v>
      </c>
      <c r="Y689">
        <f>Regression!B707</f>
        <v>-9.626670547591247E-3</v>
      </c>
      <c r="Z689">
        <f t="shared" si="97"/>
        <v>-5.6611809715211544E-3</v>
      </c>
      <c r="AA689">
        <f t="shared" si="98"/>
        <v>-327.22433881902805</v>
      </c>
      <c r="AB689">
        <f t="shared" si="99"/>
        <v>0</v>
      </c>
    </row>
    <row r="690" spans="1:28" x14ac:dyDescent="0.25">
      <c r="A690" t="s">
        <v>62</v>
      </c>
      <c r="B690" t="s">
        <v>72</v>
      </c>
      <c r="C690" t="s">
        <v>83</v>
      </c>
      <c r="D690" t="s">
        <v>90</v>
      </c>
      <c r="E690">
        <v>2005</v>
      </c>
      <c r="F690">
        <v>2000</v>
      </c>
      <c r="G690" t="s">
        <v>108</v>
      </c>
      <c r="H690">
        <v>99073.98</v>
      </c>
      <c r="I690">
        <v>214733.99</v>
      </c>
      <c r="J690">
        <v>9979.08</v>
      </c>
      <c r="K690">
        <v>125466.13</v>
      </c>
      <c r="L690">
        <v>6880.79</v>
      </c>
      <c r="M690">
        <v>8247.44</v>
      </c>
      <c r="N690">
        <f>IF(COUNTIFS($A:$A,$A690,$F:$F,$F690-1)=0,"",SUMIFS($I:$I,$A:$A,$A690,$F:$F,$F690-1))</f>
        <v>229532.94</v>
      </c>
      <c r="O690">
        <f>H690 - SUMIFS($H:$H,$A:$A,$A690,$F:$F,$F690-1)</f>
        <v>-1929.1999999999971</v>
      </c>
      <c r="P690">
        <f>J690 - SUMIFS($J:$J,$A:$A,$A690,$F:$F,$F690-1)</f>
        <v>-1672.8799999999992</v>
      </c>
      <c r="Q690">
        <f t="shared" si="91"/>
        <v>-1366.6500000000005</v>
      </c>
      <c r="R690">
        <f t="shared" si="92"/>
        <v>-5.9540473798662648E-3</v>
      </c>
      <c r="S690">
        <f t="shared" si="93"/>
        <v>4.3566731642090238E-6</v>
      </c>
      <c r="T690">
        <f t="shared" si="94"/>
        <v>-1.1167024654500477E-3</v>
      </c>
      <c r="U690">
        <f t="shared" si="95"/>
        <v>0.54661492158816072</v>
      </c>
      <c r="V690" t="str">
        <f t="shared" si="96"/>
        <v>Automotive-2000</v>
      </c>
      <c r="W690">
        <f>Regression!B706</f>
        <v>-1.0100701531658677E-2</v>
      </c>
      <c r="X690">
        <f>Regression!B707</f>
        <v>-9.626670547591247E-3</v>
      </c>
      <c r="Y690">
        <f>Regression!B708</f>
        <v>-9.0024051262994741E-3</v>
      </c>
      <c r="Z690">
        <f t="shared" si="97"/>
        <v>-4.9101428509377753E-3</v>
      </c>
      <c r="AA690">
        <f t="shared" si="98"/>
        <v>-1366.6450898571495</v>
      </c>
      <c r="AB690">
        <f t="shared" si="99"/>
        <v>0</v>
      </c>
    </row>
    <row r="691" spans="1:28" x14ac:dyDescent="0.25">
      <c r="A691" t="s">
        <v>62</v>
      </c>
      <c r="B691" t="s">
        <v>72</v>
      </c>
      <c r="C691" t="s">
        <v>83</v>
      </c>
      <c r="D691" t="s">
        <v>90</v>
      </c>
      <c r="E691">
        <v>2005</v>
      </c>
      <c r="F691">
        <v>2001</v>
      </c>
      <c r="G691" t="s">
        <v>108</v>
      </c>
      <c r="H691">
        <v>104531.3</v>
      </c>
      <c r="I691">
        <v>240345.86</v>
      </c>
      <c r="J691">
        <v>12812.76</v>
      </c>
      <c r="K691">
        <v>139955.65</v>
      </c>
      <c r="L691">
        <v>5661</v>
      </c>
      <c r="M691">
        <v>4809.3500000000004</v>
      </c>
      <c r="N691">
        <f>IF(COUNTIFS($A:$A,$A691,$F:$F,$F691-1)=0,"",SUMIFS($I:$I,$A:$A,$A691,$F:$F,$F691-1))</f>
        <v>214733.99</v>
      </c>
      <c r="O691">
        <f>H691 - SUMIFS($H:$H,$A:$A,$A691,$F:$F,$F691-1)</f>
        <v>5457.320000000007</v>
      </c>
      <c r="P691">
        <f>J691 - SUMIFS($J:$J,$A:$A,$A691,$F:$F,$F691-1)</f>
        <v>2833.6800000000003</v>
      </c>
      <c r="Q691">
        <f t="shared" si="91"/>
        <v>851.64999999999964</v>
      </c>
      <c r="R691">
        <f t="shared" si="92"/>
        <v>3.9660698336579118E-3</v>
      </c>
      <c r="S691">
        <f t="shared" si="93"/>
        <v>4.6569245977313609E-6</v>
      </c>
      <c r="T691">
        <f t="shared" si="94"/>
        <v>1.2218093651591938E-2</v>
      </c>
      <c r="U691">
        <f t="shared" si="95"/>
        <v>0.65176290907648105</v>
      </c>
      <c r="V691" t="str">
        <f t="shared" si="96"/>
        <v>Automotive-2001</v>
      </c>
      <c r="W691">
        <f>Regression!B707</f>
        <v>-9.626670547591247E-3</v>
      </c>
      <c r="X691">
        <f>Regression!B708</f>
        <v>-9.0024051262994741E-3</v>
      </c>
      <c r="Y691">
        <f>Regression!B709</f>
        <v>-9.8141483453200729E-3</v>
      </c>
      <c r="Z691">
        <f t="shared" si="97"/>
        <v>-6.5065349352555089E-3</v>
      </c>
      <c r="AA691">
        <f t="shared" si="98"/>
        <v>851.65650653493492</v>
      </c>
      <c r="AB691">
        <f t="shared" si="99"/>
        <v>0</v>
      </c>
    </row>
    <row r="692" spans="1:28" x14ac:dyDescent="0.25">
      <c r="A692" t="s">
        <v>62</v>
      </c>
      <c r="B692" t="s">
        <v>72</v>
      </c>
      <c r="C692" t="s">
        <v>83</v>
      </c>
      <c r="D692" t="s">
        <v>90</v>
      </c>
      <c r="E692">
        <v>2005</v>
      </c>
      <c r="F692">
        <v>2002</v>
      </c>
      <c r="G692" t="s">
        <v>108</v>
      </c>
      <c r="H692">
        <v>105741.45</v>
      </c>
      <c r="I692">
        <v>233050.67</v>
      </c>
      <c r="J692">
        <v>13129.95</v>
      </c>
      <c r="K692">
        <v>140108.75</v>
      </c>
      <c r="L692">
        <v>6596.83</v>
      </c>
      <c r="M692">
        <v>9752.36</v>
      </c>
      <c r="N692">
        <f>IF(COUNTIFS($A:$A,$A692,$F:$F,$F692-1)=0,"",SUMIFS($I:$I,$A:$A,$A692,$F:$F,$F692-1))</f>
        <v>240345.86</v>
      </c>
      <c r="O692">
        <f>H692 - SUMIFS($H:$H,$A:$A,$A692,$F:$F,$F692-1)</f>
        <v>1210.1499999999942</v>
      </c>
      <c r="P692">
        <f>J692 - SUMIFS($J:$J,$A:$A,$A692,$F:$F,$F692-1)</f>
        <v>317.19000000000051</v>
      </c>
      <c r="Q692">
        <f t="shared" si="91"/>
        <v>-3155.5300000000007</v>
      </c>
      <c r="R692">
        <f t="shared" si="92"/>
        <v>-1.3129121508479492E-2</v>
      </c>
      <c r="S692">
        <f t="shared" si="93"/>
        <v>4.1606707933309113E-6</v>
      </c>
      <c r="T692">
        <f t="shared" si="94"/>
        <v>3.7153125916127437E-3</v>
      </c>
      <c r="U692">
        <f t="shared" si="95"/>
        <v>0.58294638401510224</v>
      </c>
      <c r="V692" t="str">
        <f t="shared" si="96"/>
        <v>Automotive-2002</v>
      </c>
      <c r="W692">
        <f>Regression!B708</f>
        <v>-9.0024051262994741E-3</v>
      </c>
      <c r="X692">
        <f>Regression!B709</f>
        <v>-9.8141483453200729E-3</v>
      </c>
      <c r="Y692">
        <f>Regression!B710</f>
        <v>-9.5356615607878267E-3</v>
      </c>
      <c r="Z692">
        <f t="shared" si="97"/>
        <v>-5.5952795110204715E-3</v>
      </c>
      <c r="AA692">
        <f t="shared" si="98"/>
        <v>-3155.5244047204897</v>
      </c>
      <c r="AB692">
        <f t="shared" si="99"/>
        <v>0</v>
      </c>
    </row>
    <row r="693" spans="1:28" x14ac:dyDescent="0.25">
      <c r="A693" t="s">
        <v>62</v>
      </c>
      <c r="B693" t="s">
        <v>72</v>
      </c>
      <c r="C693" t="s">
        <v>83</v>
      </c>
      <c r="D693" t="s">
        <v>90</v>
      </c>
      <c r="E693">
        <v>2005</v>
      </c>
      <c r="F693">
        <v>2003</v>
      </c>
      <c r="G693" t="s">
        <v>108</v>
      </c>
      <c r="H693">
        <v>116604.48</v>
      </c>
      <c r="I693">
        <v>233313.5</v>
      </c>
      <c r="J693">
        <v>13029.94</v>
      </c>
      <c r="K693">
        <v>143454.78</v>
      </c>
      <c r="L693">
        <v>6626.85</v>
      </c>
      <c r="M693">
        <v>8681.15</v>
      </c>
      <c r="N693">
        <f>IF(COUNTIFS($A:$A,$A693,$F:$F,$F693-1)=0,"",SUMIFS($I:$I,$A:$A,$A693,$F:$F,$F693-1))</f>
        <v>233050.67</v>
      </c>
      <c r="O693">
        <f>H693 - SUMIFS($H:$H,$A:$A,$A693,$F:$F,$F693-1)</f>
        <v>10863.029999999999</v>
      </c>
      <c r="P693">
        <f>J693 - SUMIFS($J:$J,$A:$A,$A693,$F:$F,$F693-1)</f>
        <v>-100.01000000000022</v>
      </c>
      <c r="Q693">
        <f t="shared" si="91"/>
        <v>-2054.2999999999993</v>
      </c>
      <c r="R693">
        <f t="shared" si="92"/>
        <v>-8.8148212575402552E-3</v>
      </c>
      <c r="S693">
        <f t="shared" si="93"/>
        <v>4.29091235824381E-6</v>
      </c>
      <c r="T693">
        <f t="shared" si="94"/>
        <v>4.7041443819921216E-2</v>
      </c>
      <c r="U693">
        <f t="shared" si="95"/>
        <v>0.61555188835114694</v>
      </c>
      <c r="V693" t="str">
        <f t="shared" si="96"/>
        <v>Automotive-2003</v>
      </c>
      <c r="W693">
        <f>Regression!B709</f>
        <v>-9.8141483453200729E-3</v>
      </c>
      <c r="X693">
        <f>Regression!B710</f>
        <v>-9.5356615607878267E-3</v>
      </c>
      <c r="Y693">
        <f>Regression!B711</f>
        <v>-9.7358582328795993E-3</v>
      </c>
      <c r="Z693">
        <f t="shared" si="97"/>
        <v>-6.4415393192161011E-3</v>
      </c>
      <c r="AA693">
        <f t="shared" si="98"/>
        <v>-2054.2935584606798</v>
      </c>
      <c r="AB693">
        <f t="shared" si="99"/>
        <v>0</v>
      </c>
    </row>
    <row r="694" spans="1:28" x14ac:dyDescent="0.25">
      <c r="A694" t="s">
        <v>62</v>
      </c>
      <c r="B694" t="s">
        <v>72</v>
      </c>
      <c r="C694" t="s">
        <v>83</v>
      </c>
      <c r="D694" t="s">
        <v>90</v>
      </c>
      <c r="E694">
        <v>2005</v>
      </c>
      <c r="F694">
        <v>2004</v>
      </c>
      <c r="G694" t="s">
        <v>108</v>
      </c>
      <c r="H694">
        <v>126774.35</v>
      </c>
      <c r="I694">
        <v>263381.83</v>
      </c>
      <c r="J694">
        <v>17071.64</v>
      </c>
      <c r="K694">
        <v>165135.56</v>
      </c>
      <c r="L694">
        <v>6449.04</v>
      </c>
      <c r="M694">
        <v>3926.81</v>
      </c>
      <c r="N694">
        <f>IF(COUNTIFS($A:$A,$A694,$F:$F,$F694-1)=0,"",SUMIFS($I:$I,$A:$A,$A694,$F:$F,$F694-1))</f>
        <v>233313.5</v>
      </c>
      <c r="O694">
        <f>H694 - SUMIFS($H:$H,$A:$A,$A694,$F:$F,$F694-1)</f>
        <v>10169.87000000001</v>
      </c>
      <c r="P694">
        <f>J694 - SUMIFS($J:$J,$A:$A,$A694,$F:$F,$F694-1)</f>
        <v>4041.6999999999989</v>
      </c>
      <c r="Q694">
        <f t="shared" si="91"/>
        <v>2522.23</v>
      </c>
      <c r="R694">
        <f t="shared" si="92"/>
        <v>1.0810476033319975E-2</v>
      </c>
      <c r="S694">
        <f t="shared" si="93"/>
        <v>4.2860786023954894E-6</v>
      </c>
      <c r="T694">
        <f t="shared" si="94"/>
        <v>2.6265818308842014E-2</v>
      </c>
      <c r="U694">
        <f t="shared" si="95"/>
        <v>0.70778399021059646</v>
      </c>
      <c r="V694" t="str">
        <f t="shared" si="96"/>
        <v>Automotive-2004</v>
      </c>
      <c r="W694">
        <f>Regression!B710</f>
        <v>-9.5356615607878267E-3</v>
      </c>
      <c r="X694">
        <f>Regression!B711</f>
        <v>-9.7358582328795993E-3</v>
      </c>
      <c r="Y694">
        <f>Regression!B712</f>
        <v>0</v>
      </c>
      <c r="Z694">
        <f t="shared" si="97"/>
        <v>-2.5576115402043461E-4</v>
      </c>
      <c r="AA694">
        <f t="shared" si="98"/>
        <v>2522.2302557611542</v>
      </c>
      <c r="AB694">
        <f t="shared" si="99"/>
        <v>0</v>
      </c>
    </row>
    <row r="695" spans="1:28" x14ac:dyDescent="0.25">
      <c r="A695" t="s">
        <v>62</v>
      </c>
      <c r="B695" t="s">
        <v>72</v>
      </c>
      <c r="C695" t="s">
        <v>83</v>
      </c>
      <c r="D695" t="s">
        <v>90</v>
      </c>
      <c r="E695">
        <v>2005</v>
      </c>
      <c r="F695">
        <v>2006</v>
      </c>
      <c r="G695" t="s">
        <v>109</v>
      </c>
      <c r="H695">
        <v>131130.97</v>
      </c>
      <c r="I695">
        <v>253829.83</v>
      </c>
      <c r="J695">
        <v>16403.28</v>
      </c>
      <c r="K695">
        <v>141207.29</v>
      </c>
      <c r="L695">
        <v>9613.44</v>
      </c>
      <c r="M695">
        <v>20174.47</v>
      </c>
      <c r="N695" t="str">
        <f>IF(COUNTIFS($A:$A,$A695,$F:$F,$F695-1)=0,"",SUMIFS($I:$I,$A:$A,$A695,$F:$F,$F695-1))</f>
        <v/>
      </c>
      <c r="O695">
        <f>H695 - SUMIFS($H:$H,$A:$A,$A695,$F:$F,$F695-1)</f>
        <v>131130.97</v>
      </c>
      <c r="P695">
        <f>J695 - SUMIFS($J:$J,$A:$A,$A695,$F:$F,$F695-1)</f>
        <v>16403.28</v>
      </c>
      <c r="Q695">
        <f t="shared" si="91"/>
        <v>-10561.03</v>
      </c>
      <c r="R695">
        <f t="shared" si="92"/>
        <v>0</v>
      </c>
      <c r="S695">
        <f t="shared" si="93"/>
        <v>0</v>
      </c>
      <c r="T695">
        <f t="shared" si="94"/>
        <v>0</v>
      </c>
      <c r="U695">
        <f t="shared" si="95"/>
        <v>0</v>
      </c>
      <c r="V695" t="str">
        <f t="shared" si="96"/>
        <v>Automotive-2006</v>
      </c>
      <c r="W695">
        <f>Regression!B711</f>
        <v>-9.7358582328795993E-3</v>
      </c>
      <c r="X695">
        <f>Regression!B712</f>
        <v>0</v>
      </c>
      <c r="Y695">
        <f>Regression!B713</f>
        <v>-9.2011381973958334E-3</v>
      </c>
      <c r="Z695">
        <f t="shared" si="97"/>
        <v>0</v>
      </c>
      <c r="AA695">
        <f t="shared" si="98"/>
        <v>-10561.03</v>
      </c>
      <c r="AB695">
        <f t="shared" si="99"/>
        <v>1</v>
      </c>
    </row>
    <row r="696" spans="1:28" x14ac:dyDescent="0.25">
      <c r="A696" t="s">
        <v>62</v>
      </c>
      <c r="B696" t="s">
        <v>72</v>
      </c>
      <c r="C696" t="s">
        <v>83</v>
      </c>
      <c r="D696" t="s">
        <v>90</v>
      </c>
      <c r="E696">
        <v>2005</v>
      </c>
      <c r="F696">
        <v>2007</v>
      </c>
      <c r="G696" t="s">
        <v>109</v>
      </c>
      <c r="H696">
        <v>136103.99</v>
      </c>
      <c r="I696">
        <v>296668.7</v>
      </c>
      <c r="J696">
        <v>15614.52</v>
      </c>
      <c r="K696">
        <v>134349.07999999999</v>
      </c>
      <c r="L696">
        <v>7896.52</v>
      </c>
      <c r="M696">
        <v>8898.99</v>
      </c>
      <c r="N696">
        <f>IF(COUNTIFS($A:$A,$A696,$F:$F,$F696-1)=0,"",SUMIFS($I:$I,$A:$A,$A696,$F:$F,$F696-1))</f>
        <v>253829.83</v>
      </c>
      <c r="O696">
        <f>H696 - SUMIFS($H:$H,$A:$A,$A696,$F:$F,$F696-1)</f>
        <v>4973.0199999999895</v>
      </c>
      <c r="P696">
        <f>J696 - SUMIFS($J:$J,$A:$A,$A696,$F:$F,$F696-1)</f>
        <v>-788.7599999999984</v>
      </c>
      <c r="Q696">
        <f t="shared" si="91"/>
        <v>-1002.4699999999993</v>
      </c>
      <c r="R696">
        <f t="shared" si="92"/>
        <v>-3.949378211378857E-3</v>
      </c>
      <c r="S696">
        <f t="shared" si="93"/>
        <v>3.9396472825908603E-6</v>
      </c>
      <c r="T696">
        <f t="shared" si="94"/>
        <v>2.2699380919886322E-2</v>
      </c>
      <c r="U696">
        <f t="shared" si="95"/>
        <v>0.52928798794058207</v>
      </c>
      <c r="V696" t="str">
        <f t="shared" si="96"/>
        <v>Automotive-2007</v>
      </c>
      <c r="W696">
        <f>Regression!B712</f>
        <v>0</v>
      </c>
      <c r="X696">
        <f>Regression!B713</f>
        <v>-9.2011381973958334E-3</v>
      </c>
      <c r="Y696">
        <f>Regression!B714</f>
        <v>-8.4973074810855385E-3</v>
      </c>
      <c r="Z696">
        <f t="shared" si="97"/>
        <v>-4.7063829204154247E-3</v>
      </c>
      <c r="AA696">
        <f t="shared" si="98"/>
        <v>-1002.4652936170789</v>
      </c>
      <c r="AB696">
        <f t="shared" si="99"/>
        <v>1</v>
      </c>
    </row>
    <row r="697" spans="1:28" x14ac:dyDescent="0.25">
      <c r="A697" t="s">
        <v>62</v>
      </c>
      <c r="B697" t="s">
        <v>72</v>
      </c>
      <c r="C697" t="s">
        <v>83</v>
      </c>
      <c r="D697" t="s">
        <v>90</v>
      </c>
      <c r="E697">
        <v>2005</v>
      </c>
      <c r="F697">
        <v>2008</v>
      </c>
      <c r="G697" t="s">
        <v>109</v>
      </c>
      <c r="H697">
        <v>135307.07999999999</v>
      </c>
      <c r="I697">
        <v>287712.23</v>
      </c>
      <c r="J697">
        <v>15904.1</v>
      </c>
      <c r="K697">
        <v>158328.68</v>
      </c>
      <c r="L697">
        <v>9439.06</v>
      </c>
      <c r="M697">
        <v>11786.85</v>
      </c>
      <c r="N697">
        <f>IF(COUNTIFS($A:$A,$A697,$F:$F,$F697-1)=0,"",SUMIFS($I:$I,$A:$A,$A697,$F:$F,$F697-1))</f>
        <v>296668.7</v>
      </c>
      <c r="O697">
        <f>H697 - SUMIFS($H:$H,$A:$A,$A697,$F:$F,$F697-1)</f>
        <v>-796.91000000000349</v>
      </c>
      <c r="P697">
        <f>J697 - SUMIFS($J:$J,$A:$A,$A697,$F:$F,$F697-1)</f>
        <v>289.57999999999993</v>
      </c>
      <c r="Q697">
        <f t="shared" si="91"/>
        <v>-2347.7900000000009</v>
      </c>
      <c r="R697">
        <f t="shared" si="92"/>
        <v>-7.9138446354468841E-3</v>
      </c>
      <c r="S697">
        <f t="shared" si="93"/>
        <v>3.3707634138687362E-6</v>
      </c>
      <c r="T697">
        <f t="shared" si="94"/>
        <v>-3.6623007415342549E-3</v>
      </c>
      <c r="U697">
        <f t="shared" si="95"/>
        <v>0.53368852191013072</v>
      </c>
      <c r="V697" t="str">
        <f>D697 &amp; "-" &amp; F697</f>
        <v>Automotive-2008</v>
      </c>
      <c r="W697">
        <f>Regression!B713</f>
        <v>-9.2011381973958334E-3</v>
      </c>
      <c r="X697">
        <f>Regression!B714</f>
        <v>-8.4973074810855385E-3</v>
      </c>
      <c r="Y697">
        <f>Regression!B715</f>
        <v>-1.0405384256566527E-2</v>
      </c>
      <c r="Z697">
        <f t="shared" si="97"/>
        <v>-5.5221454631649118E-3</v>
      </c>
      <c r="AA697">
        <f t="shared" si="98"/>
        <v>-2347.7844778545377</v>
      </c>
      <c r="AB697">
        <f t="shared" si="99"/>
        <v>1</v>
      </c>
    </row>
    <row r="698" spans="1:28" x14ac:dyDescent="0.25">
      <c r="A698" t="s">
        <v>62</v>
      </c>
      <c r="B698" t="s">
        <v>72</v>
      </c>
      <c r="C698" t="s">
        <v>83</v>
      </c>
      <c r="D698" t="s">
        <v>90</v>
      </c>
      <c r="E698">
        <v>2005</v>
      </c>
      <c r="F698">
        <v>2009</v>
      </c>
      <c r="G698" t="s">
        <v>109</v>
      </c>
      <c r="H698">
        <v>150550.78</v>
      </c>
      <c r="I698">
        <v>328222.71000000002</v>
      </c>
      <c r="J698">
        <v>16658.47</v>
      </c>
      <c r="K698">
        <v>177715.99</v>
      </c>
      <c r="L698">
        <v>7832.26</v>
      </c>
      <c r="M698">
        <v>9293.56</v>
      </c>
      <c r="N698">
        <f>IF(COUNTIFS($A:$A,$A698,$F:$F,$F698-1)=0,"",SUMIFS($I:$I,$A:$A,$A698,$F:$F,$F698-1))</f>
        <v>287712.23</v>
      </c>
      <c r="O698">
        <f>H698 - SUMIFS($H:$H,$A:$A,$A698,$F:$F,$F698-1)</f>
        <v>15243.700000000012</v>
      </c>
      <c r="P698">
        <f>J698 - SUMIFS($J:$J,$A:$A,$A698,$F:$F,$F698-1)</f>
        <v>754.3700000000008</v>
      </c>
      <c r="Q698">
        <f t="shared" si="91"/>
        <v>-1461.2999999999993</v>
      </c>
      <c r="R698">
        <f t="shared" si="92"/>
        <v>-5.0790333104713667E-3</v>
      </c>
      <c r="S698">
        <f t="shared" si="93"/>
        <v>3.4756951416350986E-6</v>
      </c>
      <c r="T698">
        <f t="shared" si="94"/>
        <v>5.0360493886547723E-2</v>
      </c>
      <c r="U698">
        <f t="shared" si="95"/>
        <v>0.61768660303387168</v>
      </c>
      <c r="V698" t="str">
        <f t="shared" ref="V698:V701" si="100">D698 &amp; "-" &amp; F698</f>
        <v>Automotive-2009</v>
      </c>
      <c r="W698">
        <f>Regression!B714</f>
        <v>-8.4973074810855385E-3</v>
      </c>
      <c r="X698">
        <f>Regression!B715</f>
        <v>-1.0405384256566527E-2</v>
      </c>
      <c r="Y698">
        <f>Regression!B716</f>
        <v>-9.14162662953567E-3</v>
      </c>
      <c r="Z698">
        <f t="shared" si="97"/>
        <v>-6.170710123292197E-3</v>
      </c>
      <c r="AA698">
        <f t="shared" si="98"/>
        <v>-1461.2938292898759</v>
      </c>
      <c r="AB698">
        <f t="shared" si="99"/>
        <v>1</v>
      </c>
    </row>
    <row r="699" spans="1:28" x14ac:dyDescent="0.25">
      <c r="A699" t="s">
        <v>62</v>
      </c>
      <c r="B699" t="s">
        <v>72</v>
      </c>
      <c r="C699" t="s">
        <v>83</v>
      </c>
      <c r="D699" t="s">
        <v>90</v>
      </c>
      <c r="E699">
        <v>2005</v>
      </c>
      <c r="F699">
        <v>2010</v>
      </c>
      <c r="G699" t="s">
        <v>109</v>
      </c>
      <c r="H699">
        <v>147288.85</v>
      </c>
      <c r="I699">
        <v>341470.94</v>
      </c>
      <c r="J699">
        <v>16969.240000000002</v>
      </c>
      <c r="K699">
        <v>177999.42</v>
      </c>
      <c r="L699">
        <v>7011.05</v>
      </c>
      <c r="M699">
        <v>10082.959999999999</v>
      </c>
      <c r="N699">
        <f>IF(COUNTIFS($A:$A,$A699,$F:$F,$F699-1)=0,"",SUMIFS($I:$I,$A:$A,$A699,$F:$F,$F699-1))</f>
        <v>328222.71000000002</v>
      </c>
      <c r="O699">
        <f>H699 - SUMIFS($H:$H,$A:$A,$A699,$F:$F,$F699-1)</f>
        <v>-3261.929999999993</v>
      </c>
      <c r="P699">
        <f>J699 - SUMIFS($J:$J,$A:$A,$A699,$F:$F,$F699-1)</f>
        <v>310.77000000000044</v>
      </c>
      <c r="Q699">
        <f t="shared" si="91"/>
        <v>-3071.9099999999989</v>
      </c>
      <c r="R699">
        <f t="shared" si="92"/>
        <v>-9.3592244119853826E-3</v>
      </c>
      <c r="S699">
        <f t="shared" si="93"/>
        <v>3.046711789077605E-6</v>
      </c>
      <c r="T699">
        <f t="shared" si="94"/>
        <v>-1.088498720883754E-2</v>
      </c>
      <c r="U699">
        <f t="shared" si="95"/>
        <v>0.54231293136297609</v>
      </c>
      <c r="V699" t="str">
        <f t="shared" si="100"/>
        <v>Automotive-2010</v>
      </c>
      <c r="W699">
        <f>Regression!B715</f>
        <v>-1.0405384256566527E-2</v>
      </c>
      <c r="X699">
        <f>Regression!B716</f>
        <v>-9.14162662953567E-3</v>
      </c>
      <c r="Y699">
        <f>Regression!B717</f>
        <v>-1.0631240968441435E-2</v>
      </c>
      <c r="Z699">
        <f t="shared" si="97"/>
        <v>-5.6659846668980591E-3</v>
      </c>
      <c r="AA699">
        <f t="shared" si="98"/>
        <v>-3071.9043340153321</v>
      </c>
      <c r="AB699">
        <f t="shared" si="99"/>
        <v>1</v>
      </c>
    </row>
    <row r="700" spans="1:28" x14ac:dyDescent="0.25">
      <c r="A700" t="s">
        <v>62</v>
      </c>
      <c r="B700" t="s">
        <v>72</v>
      </c>
      <c r="C700" t="s">
        <v>83</v>
      </c>
      <c r="D700" t="s">
        <v>90</v>
      </c>
      <c r="E700">
        <v>2005</v>
      </c>
      <c r="F700">
        <v>2011</v>
      </c>
      <c r="G700" t="s">
        <v>109</v>
      </c>
      <c r="H700">
        <v>153034.95000000001</v>
      </c>
      <c r="I700">
        <v>362454.96</v>
      </c>
      <c r="J700">
        <v>20055.990000000002</v>
      </c>
      <c r="K700">
        <v>190700.46</v>
      </c>
      <c r="L700">
        <v>9381.6299999999992</v>
      </c>
      <c r="M700">
        <v>6491.24</v>
      </c>
      <c r="N700">
        <f>IF(COUNTIFS($A:$A,$A700,$F:$F,$F700-1)=0,"",SUMIFS($I:$I,$A:$A,$A700,$F:$F,$F700-1))</f>
        <v>341470.94</v>
      </c>
      <c r="O700">
        <f>H700 - SUMIFS($H:$H,$A:$A,$A700,$F:$F,$F700-1)</f>
        <v>5746.1000000000058</v>
      </c>
      <c r="P700">
        <f>J700 - SUMIFS($J:$J,$A:$A,$A700,$F:$F,$F700-1)</f>
        <v>3086.75</v>
      </c>
      <c r="Q700">
        <f t="shared" si="91"/>
        <v>2890.3899999999994</v>
      </c>
      <c r="R700">
        <f t="shared" si="92"/>
        <v>8.4645270253451126E-3</v>
      </c>
      <c r="S700">
        <f t="shared" si="93"/>
        <v>2.9285068884631881E-6</v>
      </c>
      <c r="T700">
        <f t="shared" si="94"/>
        <v>7.787924793834596E-3</v>
      </c>
      <c r="U700">
        <f t="shared" si="95"/>
        <v>0.55846761074309859</v>
      </c>
      <c r="V700" t="str">
        <f t="shared" si="100"/>
        <v>Automotive-2011</v>
      </c>
      <c r="W700">
        <f>Regression!B716</f>
        <v>-9.14162662953567E-3</v>
      </c>
      <c r="X700">
        <f>Regression!B717</f>
        <v>-1.0631240968441435E-2</v>
      </c>
      <c r="Y700">
        <f>Regression!B718</f>
        <v>-1.154501639520372E-2</v>
      </c>
      <c r="Z700">
        <f t="shared" si="97"/>
        <v>-6.5303397986632341E-3</v>
      </c>
      <c r="AA700">
        <f t="shared" si="98"/>
        <v>2890.3965303397981</v>
      </c>
      <c r="AB700">
        <f t="shared" si="99"/>
        <v>1</v>
      </c>
    </row>
    <row r="701" spans="1:28" x14ac:dyDescent="0.25">
      <c r="A701" t="s">
        <v>62</v>
      </c>
      <c r="B701" t="s">
        <v>72</v>
      </c>
      <c r="C701" t="s">
        <v>83</v>
      </c>
      <c r="D701" t="s">
        <v>90</v>
      </c>
      <c r="E701">
        <v>2005</v>
      </c>
      <c r="F701">
        <v>2012</v>
      </c>
      <c r="G701" t="s">
        <v>109</v>
      </c>
      <c r="H701">
        <v>158687.78</v>
      </c>
      <c r="I701">
        <v>310550.93</v>
      </c>
      <c r="J701">
        <v>17351.28</v>
      </c>
      <c r="K701">
        <v>166609.72</v>
      </c>
      <c r="L701">
        <v>11694.11</v>
      </c>
      <c r="M701">
        <v>14726.5</v>
      </c>
      <c r="N701">
        <f>IF(COUNTIFS($A:$A,$A701,$F:$F,$F701-1)=0,"",SUMIFS($I:$I,$A:$A,$A701,$F:$F,$F701-1))</f>
        <v>362454.96</v>
      </c>
      <c r="O701">
        <f>H701 - SUMIFS($H:$H,$A:$A,$A701,$F:$F,$F701-1)</f>
        <v>5652.8299999999872</v>
      </c>
      <c r="P701">
        <f>J701 - SUMIFS($J:$J,$A:$A,$A701,$F:$F,$F701-1)</f>
        <v>-2704.7100000000028</v>
      </c>
      <c r="Q701">
        <f t="shared" si="91"/>
        <v>-3032.3899999999994</v>
      </c>
      <c r="R701">
        <f t="shared" si="92"/>
        <v>-8.3662532856496139E-3</v>
      </c>
      <c r="S701">
        <f t="shared" si="93"/>
        <v>2.7589634861114878E-6</v>
      </c>
      <c r="T701">
        <f t="shared" si="94"/>
        <v>2.3058147693716179E-2</v>
      </c>
      <c r="U701">
        <f t="shared" si="95"/>
        <v>0.45967013391125888</v>
      </c>
      <c r="V701" t="str">
        <f t="shared" si="100"/>
        <v>Automotive-2012</v>
      </c>
      <c r="W701">
        <f>Regression!B717</f>
        <v>-1.0631240968441435E-2</v>
      </c>
      <c r="X701">
        <f>Regression!B718</f>
        <v>-1.154501639520372E-2</v>
      </c>
      <c r="Y701">
        <f>Regression!B719</f>
        <v>0</v>
      </c>
      <c r="Z701">
        <f t="shared" si="97"/>
        <v>-2.6623602437262614E-4</v>
      </c>
      <c r="AA701">
        <f t="shared" si="98"/>
        <v>-3032.3897337639751</v>
      </c>
      <c r="AB701">
        <f t="shared" si="99"/>
        <v>1</v>
      </c>
    </row>
  </sheetData>
  <conditionalFormatting sqref="D1:AB7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Statistics</vt:lpstr>
      <vt:lpstr>Regression</vt:lpstr>
      <vt:lpstr>CORREALTION </vt:lpstr>
      <vt:lpstr>ANOVA SINGLE FACTOR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FACE</cp:lastModifiedBy>
  <dcterms:created xsi:type="dcterms:W3CDTF">2025-08-11T08:14:15Z</dcterms:created>
  <dcterms:modified xsi:type="dcterms:W3CDTF">2025-08-11T13:01:34Z</dcterms:modified>
</cp:coreProperties>
</file>