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Dissertation\Latest Work\Main\Thesis\Final Code\"/>
    </mc:Choice>
  </mc:AlternateContent>
  <xr:revisionPtr revIDLastSave="0" documentId="13_ncr:1_{8F95AC96-7B81-4018-8584-8AAF063253A6}" xr6:coauthVersionLast="45" xr6:coauthVersionMax="45" xr10:uidLastSave="{00000000-0000-0000-0000-000000000000}"/>
  <bookViews>
    <workbookView xWindow="-108" yWindow="-108" windowWidth="23256" windowHeight="12576" xr2:uid="{7D70BC1E-61F2-4F35-AF1E-180BA598AEBD}"/>
  </bookViews>
  <sheets>
    <sheet name="Descriptive-Cluster vs Latency" sheetId="2" r:id="rId1"/>
    <sheet name="Descriptive-Data vs Latency" sheetId="6" r:id="rId2"/>
    <sheet name="GARCH(1,1)-Cluster vs Latency" sheetId="3" r:id="rId3"/>
    <sheet name="GARCH(1,1)-Data vs Latency" sheetId="1" r:id="rId4"/>
    <sheet name="Combined Evaluation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7" l="1"/>
  <c r="F24" i="7"/>
  <c r="F25" i="7"/>
  <c r="B23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8" i="7"/>
  <c r="A4" i="1" l="1"/>
  <c r="A5" i="1"/>
  <c r="A6" i="1"/>
  <c r="A8" i="1"/>
  <c r="A9" i="1"/>
  <c r="A10" i="1"/>
  <c r="D31" i="3"/>
  <c r="D30" i="3"/>
  <c r="D29" i="3"/>
  <c r="E31" i="2"/>
  <c r="E30" i="2"/>
  <c r="E29" i="2"/>
  <c r="E25" i="2"/>
  <c r="E24" i="2"/>
  <c r="E23" i="2"/>
  <c r="B29" i="2"/>
  <c r="B8" i="2"/>
  <c r="A10" i="6" l="1"/>
  <c r="A9" i="6"/>
  <c r="A8" i="6"/>
  <c r="A7" i="6"/>
  <c r="A6" i="6"/>
  <c r="A5" i="6"/>
  <c r="D16" i="3" l="1"/>
  <c r="D15" i="3"/>
  <c r="D14" i="3"/>
  <c r="C32" i="3" l="1" a="1"/>
  <c r="C32" i="3" s="1"/>
  <c r="C26" i="3" a="1"/>
  <c r="C26" i="3" s="1"/>
  <c r="C20" i="3" a="1"/>
  <c r="C22" i="3" s="1"/>
  <c r="C17" i="3" a="1"/>
  <c r="C19" i="3" s="1"/>
  <c r="C14" i="3" a="1"/>
  <c r="C16" i="3" s="1"/>
  <c r="D8" i="3"/>
  <c r="D7" i="3"/>
  <c r="D6" i="3"/>
  <c r="D5" i="3"/>
  <c r="D4" i="3"/>
  <c r="D3" i="3"/>
  <c r="D32" i="2" a="1"/>
  <c r="D34" i="2" s="1"/>
  <c r="D26" i="2" a="1"/>
  <c r="D28" i="2" s="1"/>
  <c r="D20" i="2" a="1"/>
  <c r="D22" i="2" s="1"/>
  <c r="D17" i="2" a="1"/>
  <c r="D19" i="2" s="1"/>
  <c r="D14" i="2" a="1"/>
  <c r="D16" i="2" s="1"/>
  <c r="D28" i="3" l="1"/>
  <c r="C34" i="3"/>
  <c r="C33" i="3"/>
  <c r="C28" i="3"/>
  <c r="C27" i="3"/>
  <c r="D27" i="3" s="1"/>
  <c r="D24" i="3"/>
  <c r="C21" i="3"/>
  <c r="D21" i="3" s="1"/>
  <c r="C20" i="3"/>
  <c r="C18" i="3"/>
  <c r="D18" i="3" s="1"/>
  <c r="C17" i="3"/>
  <c r="C15" i="3"/>
  <c r="C14" i="3"/>
  <c r="D33" i="2"/>
  <c r="E33" i="2" s="1"/>
  <c r="D32" i="2"/>
  <c r="D27" i="2"/>
  <c r="E27" i="2" s="1"/>
  <c r="D26" i="2"/>
  <c r="D21" i="2"/>
  <c r="E21" i="2" s="1"/>
  <c r="D20" i="2"/>
  <c r="D18" i="2"/>
  <c r="E18" i="2" s="1"/>
  <c r="D17" i="2"/>
  <c r="D15" i="2"/>
  <c r="E15" i="2" s="1"/>
  <c r="D14" i="2"/>
  <c r="B7" i="2"/>
  <c r="B6" i="2"/>
  <c r="B5" i="2"/>
  <c r="B4" i="2"/>
  <c r="B3" i="2"/>
  <c r="D23" i="3" l="1"/>
  <c r="D25" i="3"/>
  <c r="D19" i="3"/>
  <c r="D17" i="3"/>
  <c r="D20" i="3"/>
  <c r="D22" i="3"/>
  <c r="D26" i="3"/>
  <c r="E34" i="2"/>
  <c r="E32" i="2"/>
  <c r="E14" i="2"/>
  <c r="E16" i="2"/>
  <c r="E19" i="2"/>
  <c r="E17" i="2"/>
  <c r="E26" i="2"/>
  <c r="E28" i="2"/>
  <c r="E20" i="2"/>
  <c r="E22" i="2"/>
</calcChain>
</file>

<file path=xl/sharedStrings.xml><?xml version="1.0" encoding="utf-8"?>
<sst xmlns="http://schemas.openxmlformats.org/spreadsheetml/2006/main" count="72" uniqueCount="41">
  <si>
    <t>Data Points</t>
  </si>
  <si>
    <t>Computation includes Descriptive Statistics</t>
  </si>
  <si>
    <t>Computation involves heavy volatility arch models(ARCH)</t>
  </si>
  <si>
    <t>Out of Memory Error</t>
  </si>
  <si>
    <t>2 Clusters</t>
  </si>
  <si>
    <t>4 Clusters</t>
  </si>
  <si>
    <t>8 Clusters</t>
  </si>
  <si>
    <t>Execution Time</t>
  </si>
  <si>
    <t>Number of Data points (Binary)
Range - (65k - 3.4 Million)</t>
  </si>
  <si>
    <t>Number of Clusters</t>
  </si>
  <si>
    <t>Descriptive Statistics</t>
  </si>
  <si>
    <t>2^16</t>
  </si>
  <si>
    <t>2^17</t>
  </si>
  <si>
    <t>2^18</t>
  </si>
  <si>
    <t>2^19</t>
  </si>
  <si>
    <t>2^20</t>
  </si>
  <si>
    <t>2^21</t>
  </si>
  <si>
    <t>Estimating Clusters based on Decision Latency</t>
  </si>
  <si>
    <t>Execution Time (Seconds)</t>
  </si>
  <si>
    <t>Number of Data points</t>
  </si>
  <si>
    <t>Till End</t>
  </si>
  <si>
    <t>A.</t>
  </si>
  <si>
    <t>B.</t>
  </si>
  <si>
    <t>C.</t>
  </si>
  <si>
    <t>Speed Improvement (%)
From Clusters 2-4, 4-8, 2-8)</t>
  </si>
  <si>
    <t>Graph A.</t>
  </si>
  <si>
    <t>ARCH and GARCH</t>
  </si>
  <si>
    <t>Computation involves heavy volatility arch models(ARCH 1 , GARCH (1,1))</t>
  </si>
  <si>
    <t>Relation between number of datapoints vs decision latency (Descriptive Statistics)</t>
  </si>
  <si>
    <t>Graph A</t>
  </si>
  <si>
    <t>Graph B</t>
  </si>
  <si>
    <t>Graph C</t>
  </si>
  <si>
    <t>Graph E</t>
  </si>
  <si>
    <t>Graph D</t>
  </si>
  <si>
    <t>Graph F</t>
  </si>
  <si>
    <t>Graph G</t>
  </si>
  <si>
    <t>NA</t>
  </si>
  <si>
    <t>Combined Execution Time (Seconds)</t>
  </si>
  <si>
    <t>ARCH (1) and GARCH (1,1) Execution Time (Seconds)</t>
  </si>
  <si>
    <t>Descriptive Statistics Execution Time (Seconds)</t>
  </si>
  <si>
    <t>Number of Data Poitns  (Power of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</si>
</sst>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0.000"/>
    <numFmt numFmtId="165" formatCode="#,##0.00_ ;\-#,##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Fill="1" applyBorder="1"/>
    <xf numFmtId="0" fontId="0" fillId="0" borderId="0" xfId="0" applyBorder="1"/>
    <xf numFmtId="0" fontId="0" fillId="0" borderId="0" xfId="0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7" xfId="0" applyFill="1" applyBorder="1"/>
    <xf numFmtId="0" fontId="0" fillId="3" borderId="17" xfId="0" applyFill="1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0" borderId="4" xfId="0" applyNumberFormat="1" applyBorder="1"/>
    <xf numFmtId="164" fontId="0" fillId="0" borderId="8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9" xfId="0" applyNumberFormat="1" applyBorder="1"/>
    <xf numFmtId="164" fontId="0" fillId="0" borderId="8" xfId="0" applyNumberFormat="1" applyFill="1" applyBorder="1"/>
    <xf numFmtId="2" fontId="0" fillId="0" borderId="1" xfId="0" applyNumberFormat="1" applyBorder="1"/>
    <xf numFmtId="2" fontId="0" fillId="2" borderId="1" xfId="0" applyNumberFormat="1" applyFill="1" applyBorder="1"/>
    <xf numFmtId="0" fontId="0" fillId="0" borderId="1" xfId="0" applyBorder="1" applyAlignment="1">
      <alignment wrapText="1"/>
    </xf>
    <xf numFmtId="0" fontId="0" fillId="5" borderId="0" xfId="0" applyFill="1" applyBorder="1"/>
    <xf numFmtId="0" fontId="0" fillId="5" borderId="0" xfId="0" applyFill="1"/>
    <xf numFmtId="0" fontId="0" fillId="5" borderId="0" xfId="0" applyFill="1" applyBorder="1" applyAlignment="1"/>
    <xf numFmtId="0" fontId="0" fillId="0" borderId="0" xfId="0" applyAlignment="1">
      <alignment horizontal="center"/>
    </xf>
    <xf numFmtId="0" fontId="0" fillId="4" borderId="20" xfId="0" applyFill="1" applyBorder="1"/>
    <xf numFmtId="0" fontId="0" fillId="5" borderId="0" xfId="0" applyFill="1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8" xfId="0" applyBorder="1" applyAlignment="1">
      <alignment wrapText="1"/>
    </xf>
    <xf numFmtId="2" fontId="0" fillId="0" borderId="6" xfId="0" applyNumberFormat="1" applyBorder="1"/>
    <xf numFmtId="0" fontId="0" fillId="0" borderId="9" xfId="0" applyBorder="1"/>
    <xf numFmtId="164" fontId="0" fillId="0" borderId="0" xfId="0" applyNumberForma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0" fillId="5" borderId="0" xfId="0" applyFill="1" applyAlignment="1"/>
    <xf numFmtId="0" fontId="0" fillId="0" borderId="26" xfId="0" applyBorder="1"/>
    <xf numFmtId="0" fontId="0" fillId="0" borderId="4" xfId="0" applyBorder="1" applyAlignment="1">
      <alignment horizontal="center" wrapText="1"/>
    </xf>
    <xf numFmtId="10" fontId="0" fillId="0" borderId="8" xfId="0" applyNumberFormat="1" applyBorder="1"/>
    <xf numFmtId="0" fontId="0" fillId="0" borderId="0" xfId="0" applyBorder="1" applyAlignment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65" fontId="4" fillId="0" borderId="8" xfId="2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165" fontId="4" fillId="0" borderId="9" xfId="2" applyNumberFormat="1" applyFont="1" applyBorder="1" applyAlignment="1">
      <alignment horizontal="center" vertical="center" wrapTex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2" borderId="16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25" xfId="0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Number of Clusters vs Decision</a:t>
            </a:r>
            <a:r>
              <a:rPr lang="en-US" sz="1100" baseline="0"/>
              <a:t> Latency (Data - 65k)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'Descriptive-Cluster vs Latency'!$D$13</c:f>
              <c:strCache>
                <c:ptCount val="1"/>
                <c:pt idx="0">
                  <c:v>Execution Time (Seconds)</c:v>
                </c:pt>
              </c:strCache>
            </c:strRef>
          </c:tx>
          <c:spPr>
            <a:ln w="25400" cap="rnd">
              <a:solidFill>
                <a:srgbClr val="92D050">
                  <a:alpha val="72000"/>
                </a:srgb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lumMod val="20000"/>
                    <a:lumOff val="80000"/>
                    <a:alpha val="78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1862523394814335"/>
                  <c:y val="7.436349394690897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800" b="1" baseline="0"/>
                      <a:t>y = -1.604ln(x) + 5.774</a:t>
                    </a:r>
                    <a:br>
                      <a:rPr lang="en-US" sz="800" b="1" baseline="0"/>
                    </a:br>
                    <a:r>
                      <a:rPr lang="en-US" sz="800" b="1" baseline="0"/>
                      <a:t>R² = 0.8725</a:t>
                    </a:r>
                  </a:p>
                  <a:p>
                    <a:pPr>
                      <a:defRPr/>
                    </a:pPr>
                    <a:r>
                      <a:rPr lang="en-US" sz="800" b="1" baseline="0"/>
                      <a:t>Logarithm Graph</a:t>
                    </a:r>
                    <a:endParaRPr lang="en-US" sz="8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'Descriptive-Cluster vs Latency'!$C$14:$C$16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'Descriptive-Cluster vs Latency'!$D$14:$D$16</c:f>
              <c:numCache>
                <c:formatCode>0.00</c:formatCode>
                <c:ptCount val="3"/>
                <c:pt idx="0">
                  <c:v>4.9077455997466997</c:v>
                </c:pt>
                <c:pt idx="1">
                  <c:v>3.0602750778198198</c:v>
                </c:pt>
                <c:pt idx="2">
                  <c:v>2.6846340579999999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36-4D3B-93B6-727C400FD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110736"/>
        <c:axId val="528106576"/>
      </c:scatterChart>
      <c:valAx>
        <c:axId val="52811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Number</a:t>
                </a:r>
                <a:r>
                  <a:rPr lang="en-IN" baseline="0"/>
                  <a:t> of clusters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06576"/>
        <c:crosses val="autoZero"/>
        <c:crossBetween val="midCat"/>
      </c:valAx>
      <c:valAx>
        <c:axId val="5281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 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Number of Clusters vs Decision</a:t>
            </a:r>
            <a:r>
              <a:rPr lang="en-US" sz="1000" baseline="0"/>
              <a:t> Latency (Data - 131k)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'Descriptive-Cluster vs Latency'!$D$13</c:f>
              <c:strCache>
                <c:ptCount val="1"/>
                <c:pt idx="0">
                  <c:v>Execution Time (Seconds)</c:v>
                </c:pt>
              </c:strCache>
            </c:strRef>
          </c:tx>
          <c:spPr>
            <a:ln w="25400" cap="rnd">
              <a:solidFill>
                <a:srgbClr val="92D050">
                  <a:alpha val="72000"/>
                </a:srgb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lumMod val="20000"/>
                    <a:lumOff val="80000"/>
                    <a:alpha val="78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5529662593292918"/>
                  <c:y val="0.1578666752760975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800" b="1" baseline="0"/>
                      <a:t>y = -1.59ln(x) + 7.003</a:t>
                    </a:r>
                    <a:br>
                      <a:rPr lang="en-US" sz="800" b="1" baseline="0"/>
                    </a:br>
                    <a:r>
                      <a:rPr lang="en-US" sz="800" b="1" baseline="0"/>
                      <a:t>R² = 0.9071</a:t>
                    </a:r>
                  </a:p>
                  <a:p>
                    <a:pPr>
                      <a:defRPr/>
                    </a:pPr>
                    <a:r>
                      <a:rPr lang="en-US" sz="800" b="1"/>
                      <a:t>Logarithm Graph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'Descriptive-Cluster vs Latency'!$C$17:$C$19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'Descriptive-Cluster vs Latency'!$D$17:$D$19</c:f>
              <c:numCache>
                <c:formatCode>0.00</c:formatCode>
                <c:ptCount val="3"/>
                <c:pt idx="0">
                  <c:v>6.1044323444366402</c:v>
                </c:pt>
                <c:pt idx="1">
                  <c:v>4.3914475440979004</c:v>
                </c:pt>
                <c:pt idx="2">
                  <c:v>3.9000485839999999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99-465D-A1A7-F15720238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110736"/>
        <c:axId val="528106576"/>
      </c:scatterChart>
      <c:valAx>
        <c:axId val="52811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Number</a:t>
                </a:r>
                <a:r>
                  <a:rPr lang="en-IN" baseline="0"/>
                  <a:t> of clusters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06576"/>
        <c:crosses val="autoZero"/>
        <c:crossBetween val="midCat"/>
      </c:valAx>
      <c:valAx>
        <c:axId val="5281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 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Number of Clusters vs Decision</a:t>
            </a:r>
            <a:r>
              <a:rPr lang="en-US" sz="1100" baseline="0"/>
              <a:t> Latency (Data - 262k)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'Descriptive-Cluster vs Latency'!$D$13</c:f>
              <c:strCache>
                <c:ptCount val="1"/>
                <c:pt idx="0">
                  <c:v>Execution Time (Seconds)</c:v>
                </c:pt>
              </c:strCache>
            </c:strRef>
          </c:tx>
          <c:spPr>
            <a:ln w="25400" cap="rnd">
              <a:solidFill>
                <a:srgbClr val="92D050">
                  <a:alpha val="72000"/>
                </a:srgb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lumMod val="20000"/>
                    <a:lumOff val="80000"/>
                    <a:alpha val="78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5087818123933003"/>
                  <c:y val="0.221278318425840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800" b="1" baseline="0"/>
                      <a:t>y = -1.6ln(x) + 8.2206</a:t>
                    </a:r>
                    <a:br>
                      <a:rPr lang="en-US" sz="800" b="1" baseline="0"/>
                    </a:br>
                    <a:r>
                      <a:rPr lang="en-US" sz="800" b="1" baseline="0"/>
                      <a:t>R² = 0.9993</a:t>
                    </a:r>
                  </a:p>
                  <a:p>
                    <a:pPr>
                      <a:defRPr/>
                    </a:pPr>
                    <a:r>
                      <a:rPr lang="en-US" sz="800" b="1" baseline="0"/>
                      <a:t>Best Fit - Logarithm Graph</a:t>
                    </a:r>
                    <a:endParaRPr lang="en-US" sz="8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'Descriptive-Cluster vs Latency'!$C$20:$C$22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'Descriptive-Cluster vs Latency'!$D$20:$D$22</c:f>
              <c:numCache>
                <c:formatCode>0.00</c:formatCode>
                <c:ptCount val="3"/>
                <c:pt idx="0">
                  <c:v>7.0945651531219402</c:v>
                </c:pt>
                <c:pt idx="1">
                  <c:v>6.0352907180786097</c:v>
                </c:pt>
                <c:pt idx="2">
                  <c:v>5.8758746390000001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51-47F0-823F-FDD6BD7B1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110736"/>
        <c:axId val="528106576"/>
      </c:scatterChart>
      <c:valAx>
        <c:axId val="52811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Number</a:t>
                </a:r>
                <a:r>
                  <a:rPr lang="en-IN" baseline="0"/>
                  <a:t> of clusters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06576"/>
        <c:crosses val="autoZero"/>
        <c:crossBetween val="midCat"/>
      </c:valAx>
      <c:valAx>
        <c:axId val="5281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 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Number of Clusters vs Decision</a:t>
            </a:r>
            <a:r>
              <a:rPr lang="en-US" sz="1100" baseline="0"/>
              <a:t> Latency (Data - 1 Million)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'Descriptive-Cluster vs Latency'!$D$13</c:f>
              <c:strCache>
                <c:ptCount val="1"/>
                <c:pt idx="0">
                  <c:v>Execution Time (Seconds)</c:v>
                </c:pt>
              </c:strCache>
            </c:strRef>
          </c:tx>
          <c:spPr>
            <a:ln w="25400" cap="rnd">
              <a:solidFill>
                <a:srgbClr val="92D050">
                  <a:alpha val="72000"/>
                </a:srgb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lumMod val="20000"/>
                    <a:lumOff val="80000"/>
                    <a:alpha val="78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1548106680706112"/>
                  <c:y val="1.170167504053671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IN" sz="800" b="1" baseline="0"/>
                      <a:t>y = -14.03ln(x) + 41.205</a:t>
                    </a:r>
                    <a:br>
                      <a:rPr lang="en-IN" sz="800" b="1" baseline="0"/>
                    </a:br>
                    <a:r>
                      <a:rPr lang="en-IN" sz="800" b="1" baseline="0"/>
                      <a:t>R² = 0.9841</a:t>
                    </a:r>
                  </a:p>
                  <a:p>
                    <a:pPr>
                      <a:defRPr/>
                    </a:pPr>
                    <a:r>
                      <a:rPr lang="en-IN" sz="800" b="1" baseline="0"/>
                      <a:t>Logarithm Fit</a:t>
                    </a:r>
                    <a:endParaRPr lang="en-IN" sz="8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'Descriptive-Cluster vs Latency'!$C$26:$C$28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'Descriptive-Cluster vs Latency'!$D$26:$D$28</c:f>
              <c:numCache>
                <c:formatCode>0.00</c:formatCode>
                <c:ptCount val="3"/>
                <c:pt idx="0">
                  <c:v>32.191342592239302</c:v>
                </c:pt>
                <c:pt idx="1">
                  <c:v>20.325912237167302</c:v>
                </c:pt>
                <c:pt idx="2">
                  <c:v>12.73876456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BC-4937-ADDF-402106034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110736"/>
        <c:axId val="528106576"/>
      </c:scatterChart>
      <c:valAx>
        <c:axId val="52811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Number</a:t>
                </a:r>
                <a:r>
                  <a:rPr lang="en-IN" baseline="0"/>
                  <a:t> of clusters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06576"/>
        <c:crosses val="autoZero"/>
        <c:crossBetween val="midCat"/>
      </c:valAx>
      <c:valAx>
        <c:axId val="5281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 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Number of Clusters vs Decision</a:t>
            </a:r>
            <a:r>
              <a:rPr lang="en-US" sz="1100" baseline="0"/>
              <a:t> Latency (Data - 3.4 Million)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'Descriptive-Cluster vs Latency'!$D$13</c:f>
              <c:strCache>
                <c:ptCount val="1"/>
                <c:pt idx="0">
                  <c:v>Execution Time (Seconds)</c:v>
                </c:pt>
              </c:strCache>
            </c:strRef>
          </c:tx>
          <c:spPr>
            <a:ln w="25400" cap="rnd">
              <a:solidFill>
                <a:srgbClr val="92D050">
                  <a:alpha val="72000"/>
                </a:srgb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lumMod val="20000"/>
                    <a:lumOff val="80000"/>
                    <a:alpha val="78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6563809728045351"/>
                  <c:y val="0.1119995762478369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800" b="1" baseline="0"/>
                      <a:t>y = -31.85ln(x) + 116.76</a:t>
                    </a:r>
                    <a:br>
                      <a:rPr lang="en-US" sz="800" b="1" baseline="0"/>
                    </a:br>
                    <a:r>
                      <a:rPr lang="en-US" sz="800" b="1" baseline="0"/>
                      <a:t>R² = 0.8434</a:t>
                    </a:r>
                  </a:p>
                  <a:p>
                    <a:pPr>
                      <a:defRPr/>
                    </a:pPr>
                    <a:r>
                      <a:rPr lang="en-US" sz="800" b="1" baseline="0"/>
                      <a:t>Logarithm Fit</a:t>
                    </a:r>
                    <a:endParaRPr lang="en-US" sz="8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'Descriptive-Cluster vs Latency'!$C$32:$C$34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'Descriptive-Cluster vs Latency'!$D$32:$D$34</c:f>
              <c:numCache>
                <c:formatCode>0.00</c:formatCode>
                <c:ptCount val="3"/>
                <c:pt idx="0">
                  <c:v>89.1908762454986</c:v>
                </c:pt>
                <c:pt idx="1">
                  <c:v>83.591022253036499</c:v>
                </c:pt>
                <c:pt idx="2">
                  <c:v>45.039086330000003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19-43A5-9D4A-BA2A1003F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110736"/>
        <c:axId val="528106576"/>
      </c:scatterChart>
      <c:valAx>
        <c:axId val="52811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Number</a:t>
                </a:r>
                <a:r>
                  <a:rPr lang="en-IN" baseline="0"/>
                  <a:t> of clusters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06576"/>
        <c:crosses val="autoZero"/>
        <c:crossBetween val="midCat"/>
      </c:valAx>
      <c:valAx>
        <c:axId val="5281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 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1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/>
              <a:t>Number of Clusters vs Decision Latency (Data - 500k)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6">
                  <a:lumMod val="75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lumMod val="40000"/>
                    <a:lumOff val="60000"/>
                    <a:alpha val="5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5468152025689526"/>
                  <c:y val="0.1604714564009063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-2.943ln(x) + 13.91</a:t>
                    </a:r>
                    <a:br>
                      <a:rPr lang="en-US" baseline="0"/>
                    </a:br>
                    <a:r>
                      <a:rPr lang="en-US" baseline="0"/>
                      <a:t>R² = 0.8316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Logarithm Graph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'Descriptive-Cluster vs Latency'!$C$23:$C$25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'Descriptive-Cluster vs Latency'!$D$23:$D$25</c:f>
              <c:numCache>
                <c:formatCode>General</c:formatCode>
                <c:ptCount val="3"/>
                <c:pt idx="0">
                  <c:v>11.34</c:v>
                </c:pt>
                <c:pt idx="1">
                  <c:v>10.89</c:v>
                </c:pt>
                <c:pt idx="2">
                  <c:v>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01-4B5B-B16A-5C21269E0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229176"/>
        <c:axId val="599231736"/>
      </c:scatterChart>
      <c:valAx>
        <c:axId val="599229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31736"/>
        <c:crosses val="autoZero"/>
        <c:crossBetween val="midCat"/>
      </c:valAx>
      <c:valAx>
        <c:axId val="59923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29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/>
              <a:t>Number of CLusters vs Decision Latency (Data - 2Million)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57120071264E-2"/>
          <c:y val="0.1276605325682692"/>
          <c:w val="0.8965301837270340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lumMod val="60000"/>
                    <a:lumOff val="40000"/>
                    <a:alpha val="5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9834601781436709"/>
                  <c:y val="2.199788279346093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-21.27ln(x) + 68.09</a:t>
                    </a:r>
                    <a:br>
                      <a:rPr lang="en-US" baseline="0"/>
                    </a:br>
                    <a:r>
                      <a:rPr lang="en-US" baseline="0"/>
                      <a:t>R² = 0.9945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Logarithm Graph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'Descriptive-Cluster vs Latency'!$C$29:$C$31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'Descriptive-Cluster vs Latency'!$D$29:$D$31</c:f>
              <c:numCache>
                <c:formatCode>General</c:formatCode>
                <c:ptCount val="3"/>
                <c:pt idx="0">
                  <c:v>52.71</c:v>
                </c:pt>
                <c:pt idx="1">
                  <c:v>39.869999999999997</c:v>
                </c:pt>
                <c:pt idx="2">
                  <c:v>23.22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A-4316-A0A3-281572A96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508792"/>
        <c:axId val="588509112"/>
      </c:scatterChart>
      <c:valAx>
        <c:axId val="588508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09112"/>
        <c:crosses val="autoZero"/>
        <c:crossBetween val="midCat"/>
      </c:valAx>
      <c:valAx>
        <c:axId val="5885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08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accent4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50"/>
              <a:t>Number of Data Points vs Decision Latency (2 Clusters)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lumMod val="40000"/>
                    <a:lumOff val="60000"/>
                    <a:alpha val="5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2087526680308722"/>
                  <c:y val="5.181471085417677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6.6068e</a:t>
                    </a:r>
                    <a:r>
                      <a:rPr lang="en-US" b="1" baseline="30000"/>
                      <a:t>9E-07x</a:t>
                    </a:r>
                    <a:br>
                      <a:rPr lang="en-US" b="1" baseline="0"/>
                    </a:br>
                    <a:r>
                      <a:rPr lang="en-US" b="1" baseline="0"/>
                      <a:t>R² = 0.8893</a:t>
                    </a:r>
                  </a:p>
                  <a:p>
                    <a:pPr>
                      <a:defRPr/>
                    </a:pPr>
                    <a:r>
                      <a:rPr lang="en-US" b="1" baseline="0"/>
                      <a:t>Exponential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'Descriptive-Data vs Latency'!$A$5:$A$11</c:f>
              <c:numCache>
                <c:formatCode>General</c:formatCode>
                <c:ptCount val="7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3478488</c:v>
                </c:pt>
              </c:numCache>
            </c:numRef>
          </c:xVal>
          <c:yVal>
            <c:numRef>
              <c:f>'Descriptive-Data vs Latency'!$B$5:$B$11</c:f>
              <c:numCache>
                <c:formatCode>0.000</c:formatCode>
                <c:ptCount val="7"/>
                <c:pt idx="0">
                  <c:v>4.9077455997466997</c:v>
                </c:pt>
                <c:pt idx="1">
                  <c:v>6.1044323444366402</c:v>
                </c:pt>
                <c:pt idx="2">
                  <c:v>7.0945651531219402</c:v>
                </c:pt>
                <c:pt idx="3">
                  <c:v>11.3426094055175</c:v>
                </c:pt>
                <c:pt idx="4">
                  <c:v>32.191342592239302</c:v>
                </c:pt>
                <c:pt idx="5">
                  <c:v>52.171127080917302</c:v>
                </c:pt>
                <c:pt idx="6" formatCode="General">
                  <c:v>89.1908762454986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F7-488B-A8DE-C407697E2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758200"/>
        <c:axId val="593759160"/>
      </c:scatterChart>
      <c:valAx>
        <c:axId val="593758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Data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59160"/>
        <c:crosses val="autoZero"/>
        <c:crossBetween val="midCat"/>
      </c:valAx>
      <c:valAx>
        <c:axId val="59375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58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/>
              <a:t>Number of Data Points vs Decision Latency ( 4 Clusters)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lumMod val="40000"/>
                    <a:lumOff val="60000"/>
                    <a:alpha val="5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6931120162122842"/>
                  <c:y val="0.110315863570906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4.8085e</a:t>
                    </a:r>
                    <a:r>
                      <a:rPr lang="en-US" b="1" baseline="30000"/>
                      <a:t>9E-07x</a:t>
                    </a:r>
                    <a:br>
                      <a:rPr lang="en-US" b="1" baseline="0"/>
                    </a:br>
                    <a:r>
                      <a:rPr lang="en-US" b="1" baseline="0"/>
                      <a:t>R² = 0.9094</a:t>
                    </a:r>
                  </a:p>
                  <a:p>
                    <a:pPr>
                      <a:defRPr/>
                    </a:pPr>
                    <a:r>
                      <a:rPr lang="en-US" b="1" baseline="0"/>
                      <a:t>Exponential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'Descriptive-Data vs Latency'!$A$5:$A$11</c:f>
              <c:numCache>
                <c:formatCode>General</c:formatCode>
                <c:ptCount val="7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3478488</c:v>
                </c:pt>
              </c:numCache>
            </c:numRef>
          </c:xVal>
          <c:yVal>
            <c:numRef>
              <c:f>'Descriptive-Data vs Latency'!$C$5:$C$11</c:f>
              <c:numCache>
                <c:formatCode>0.000</c:formatCode>
                <c:ptCount val="7"/>
                <c:pt idx="0">
                  <c:v>3.0602750778198198</c:v>
                </c:pt>
                <c:pt idx="1">
                  <c:v>4.3914475440979004</c:v>
                </c:pt>
                <c:pt idx="2">
                  <c:v>6.0352907180786097</c:v>
                </c:pt>
                <c:pt idx="3">
                  <c:v>10.894067287445001</c:v>
                </c:pt>
                <c:pt idx="4">
                  <c:v>20.325912237167302</c:v>
                </c:pt>
                <c:pt idx="5">
                  <c:v>39.873622179031301</c:v>
                </c:pt>
                <c:pt idx="6" formatCode="General">
                  <c:v>83.591022253036499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0B-4811-8208-BF77BABC6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787768"/>
        <c:axId val="516788088"/>
      </c:scatterChart>
      <c:valAx>
        <c:axId val="51678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Data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88088"/>
        <c:crosses val="autoZero"/>
        <c:crossBetween val="midCat"/>
      </c:valAx>
      <c:valAx>
        <c:axId val="51678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8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50"/>
              <a:t>Number of Data Points vs Decision Latency (8 Clusters)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lumMod val="40000"/>
                    <a:lumOff val="60000"/>
                    <a:alpha val="5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4767629046369204"/>
                  <c:y val="9.2175925925925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4.0958e</a:t>
                    </a:r>
                    <a:r>
                      <a:rPr lang="en-US" b="1" baseline="30000"/>
                      <a:t>8E-07x</a:t>
                    </a:r>
                    <a:br>
                      <a:rPr lang="en-US" b="1" baseline="0"/>
                    </a:br>
                    <a:r>
                      <a:rPr lang="en-US" b="1" baseline="0"/>
                      <a:t>R² = 0.9174</a:t>
                    </a:r>
                  </a:p>
                  <a:p>
                    <a:pPr>
                      <a:defRPr/>
                    </a:pPr>
                    <a:r>
                      <a:rPr lang="en-US" b="1" baseline="0"/>
                      <a:t>Exponential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'Descriptive-Data vs Latency'!$A$5:$A$11</c:f>
              <c:numCache>
                <c:formatCode>General</c:formatCode>
                <c:ptCount val="7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3478488</c:v>
                </c:pt>
              </c:numCache>
            </c:numRef>
          </c:xVal>
          <c:yVal>
            <c:numRef>
              <c:f>'Descriptive-Data vs Latency'!$D$5:$D$11</c:f>
              <c:numCache>
                <c:formatCode>0.000</c:formatCode>
                <c:ptCount val="7"/>
                <c:pt idx="0">
                  <c:v>2.6846340579999999</c:v>
                </c:pt>
                <c:pt idx="1">
                  <c:v>3.9000485839999999</c:v>
                </c:pt>
                <c:pt idx="2">
                  <c:v>5.8758746390000001</c:v>
                </c:pt>
                <c:pt idx="3">
                  <c:v>7.2637890269999996</c:v>
                </c:pt>
                <c:pt idx="4">
                  <c:v>12.73876456</c:v>
                </c:pt>
                <c:pt idx="5">
                  <c:v>23.225792779999999</c:v>
                </c:pt>
                <c:pt idx="6" formatCode="General">
                  <c:v>45.039086330000003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04-4539-9371-992863CD3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189496"/>
        <c:axId val="599192056"/>
      </c:scatterChart>
      <c:valAx>
        <c:axId val="59918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Data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192056"/>
        <c:crosses val="autoZero"/>
        <c:crossBetween val="midCat"/>
      </c:valAx>
      <c:valAx>
        <c:axId val="59919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 Time (Seconds)</a:t>
                </a:r>
              </a:p>
            </c:rich>
          </c:tx>
          <c:layout>
            <c:manualLayout>
              <c:xMode val="edge"/>
              <c:yMode val="edge"/>
              <c:x val="0"/>
              <c:y val="0.129490512818294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18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clusters vs Decision Latency (1 Min - Data - 65k)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301352549809529E-2"/>
          <c:y val="0.14492753623188406"/>
          <c:w val="0.89719741769624894"/>
          <c:h val="0.701569914792169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'GARCH(1,1)-Cluster vs Latency'!$C$13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25400" cap="rnd">
              <a:solidFill>
                <a:srgbClr val="92D050">
                  <a:alpha val="75000"/>
                </a:srgb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0644951580524038"/>
                  <c:y val="5.504726732167328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 baseline="0"/>
                      <a:t>y = -1.254ln(x) + 7.506</a:t>
                    </a:r>
                    <a:br>
                      <a:rPr lang="en-US" sz="1000" b="1" baseline="0"/>
                    </a:br>
                    <a:r>
                      <a:rPr lang="en-US" sz="1000" b="1" baseline="0"/>
                      <a:t>R² = 0.8534</a:t>
                    </a:r>
                  </a:p>
                  <a:p>
                    <a:pPr>
                      <a:defRPr/>
                    </a:pPr>
                    <a:r>
                      <a:rPr lang="en-US" sz="1000" b="1" baseline="0"/>
                      <a:t>Logarithm Fit</a:t>
                    </a:r>
                    <a:endParaRPr lang="en-US" sz="10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'GARCH(1,1)-Cluster vs Latency'!$B$14:$B$16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'GARCH(1,1)-Cluster vs Latency'!$C$14:$C$16</c:f>
              <c:numCache>
                <c:formatCode>0.00</c:formatCode>
                <c:ptCount val="3"/>
                <c:pt idx="0">
                  <c:v>6.4286093711853001</c:v>
                </c:pt>
                <c:pt idx="1">
                  <c:v>6.18320631980896</c:v>
                </c:pt>
                <c:pt idx="2">
                  <c:v>4.68976389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C6-4EE8-879F-7D6F4D688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099216"/>
        <c:axId val="528102736"/>
      </c:scatterChart>
      <c:valAx>
        <c:axId val="52809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clusters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0305339144363889"/>
              <c:y val="0.91888710902541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02736"/>
        <c:crosses val="autoZero"/>
        <c:crossBetween val="midCat"/>
      </c:valAx>
      <c:valAx>
        <c:axId val="52810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 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09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clusters</a:t>
            </a:r>
            <a:r>
              <a:rPr lang="en-US" baseline="0"/>
              <a:t> vs Decision Latency (Data - 131k)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'GARCH(1,1)-Cluster vs Latency'!$C$13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25400" cap="rnd">
              <a:solidFill>
                <a:srgbClr val="92D05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8257304613782785"/>
                  <c:y val="7.416209075839204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-1.128ln(x) + 10.167</a:t>
                    </a:r>
                    <a:br>
                      <a:rPr lang="en-US" b="1" baseline="0"/>
                    </a:br>
                    <a:r>
                      <a:rPr lang="en-US" b="1" baseline="0"/>
                      <a:t>R² = 0.9196</a:t>
                    </a:r>
                  </a:p>
                  <a:p>
                    <a:pPr>
                      <a:defRPr/>
                    </a:pPr>
                    <a:r>
                      <a:rPr lang="en-US" b="1" baseline="0"/>
                      <a:t>Logarithm Fit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'GARCH(1,1)-Cluster vs Latency'!$B$17:$B$19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'GARCH(1,1)-Cluster vs Latency'!$C$17:$C$19</c:f>
              <c:numCache>
                <c:formatCode>0.00</c:formatCode>
                <c:ptCount val="3"/>
                <c:pt idx="0">
                  <c:v>9.2519249916076607</c:v>
                </c:pt>
                <c:pt idx="1">
                  <c:v>8.8704276084899902</c:v>
                </c:pt>
                <c:pt idx="2">
                  <c:v>7.6878745300000002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A2-415F-B76E-D9950BE1F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792184"/>
        <c:axId val="601792504"/>
      </c:scatterChart>
      <c:valAx>
        <c:axId val="60179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792504"/>
        <c:crosses val="autoZero"/>
        <c:crossBetween val="midCat"/>
      </c:valAx>
      <c:valAx>
        <c:axId val="60179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 Time </a:t>
                </a:r>
                <a:r>
                  <a:rPr lang="en-IN" baseline="0"/>
                  <a:t> 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792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clusters vs</a:t>
            </a:r>
            <a:r>
              <a:rPr lang="en-US" baseline="0"/>
              <a:t> Decision Latency (Data - 262k)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'GARCH(1,1)-Cluster vs Latency'!$C$13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25400" cap="rnd">
              <a:solidFill>
                <a:srgbClr val="92D05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8257304613782785"/>
                  <c:y val="7.416209075839204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-1.945ln(x) + 16.69</a:t>
                    </a:r>
                    <a:br>
                      <a:rPr lang="en-US" b="1" baseline="0"/>
                    </a:br>
                    <a:r>
                      <a:rPr lang="en-US" b="1" baseline="0"/>
                      <a:t>R² = 0.9501</a:t>
                    </a:r>
                  </a:p>
                  <a:p>
                    <a:pPr>
                      <a:defRPr/>
                    </a:pPr>
                    <a:r>
                      <a:rPr lang="en-US" b="1"/>
                      <a:t>Logarithm Fit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'GARCH(1,1)-Cluster vs Latency'!$B$20:$B$22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'GARCH(1,1)-Cluster vs Latency'!$C$20:$C$22</c:f>
              <c:numCache>
                <c:formatCode>0.00</c:formatCode>
                <c:ptCount val="3"/>
                <c:pt idx="0">
                  <c:v>15.1638433933258</c:v>
                </c:pt>
                <c:pt idx="1">
                  <c:v>14.350536346435501</c:v>
                </c:pt>
                <c:pt idx="2">
                  <c:v>12.467287320000001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11-4560-B9FC-2059BF0E4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792184"/>
        <c:axId val="601792504"/>
      </c:scatterChart>
      <c:valAx>
        <c:axId val="60179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792504"/>
        <c:crosses val="autoZero"/>
        <c:crossBetween val="midCat"/>
      </c:valAx>
      <c:valAx>
        <c:axId val="60179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792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clusters vs</a:t>
            </a:r>
            <a:r>
              <a:rPr lang="en-US" baseline="0"/>
              <a:t> Decision Latency (Data - 500k)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'GARCH(1,1)-Cluster vs Latency'!$C$13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25400" cap="rnd">
              <a:solidFill>
                <a:srgbClr val="92D05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8257304613782785"/>
                  <c:y val="7.416209075839204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-7.136ln(x) + 30.895</a:t>
                    </a:r>
                    <a:br>
                      <a:rPr lang="en-US" b="1" baseline="0"/>
                    </a:br>
                    <a:r>
                      <a:rPr lang="en-US" b="1" baseline="0"/>
                      <a:t>R² = 0.8909</a:t>
                    </a:r>
                  </a:p>
                  <a:p>
                    <a:pPr>
                      <a:defRPr/>
                    </a:pPr>
                    <a:r>
                      <a:rPr lang="en-US" b="1" baseline="0"/>
                      <a:t>Logarithm Fit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'GARCH(1,1)-Cluster vs Latency'!$B$23:$B$25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'GARCH(1,1)-Cluster vs Latency'!$C$23:$C$25</c:f>
              <c:numCache>
                <c:formatCode>0.000</c:formatCode>
                <c:ptCount val="3"/>
                <c:pt idx="0">
                  <c:v>35.846389029999997</c:v>
                </c:pt>
                <c:pt idx="1">
                  <c:v>27.874573890000001</c:v>
                </c:pt>
                <c:pt idx="2">
                  <c:v>23.648376200000001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4F-41D8-BBA9-BE1ADABDC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792184"/>
        <c:axId val="601792504"/>
      </c:scatterChart>
      <c:valAx>
        <c:axId val="60179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792504"/>
        <c:crosses val="autoZero"/>
        <c:crossBetween val="midCat"/>
      </c:valAx>
      <c:valAx>
        <c:axId val="60179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792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clusters vs</a:t>
            </a:r>
            <a:r>
              <a:rPr lang="en-US" baseline="0"/>
              <a:t> Decision Latency (Data - 1 Million)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'GARCH(1,1)-Cluster vs Latency'!$C$13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25400" cap="rnd">
              <a:solidFill>
                <a:srgbClr val="92D05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9851740412263567"/>
                  <c:y val="5.48750690703135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-8.028ln(x) + 49.677</a:t>
                    </a:r>
                    <a:br>
                      <a:rPr lang="en-US" b="1" baseline="0"/>
                    </a:br>
                    <a:r>
                      <a:rPr lang="en-US" b="1" baseline="0"/>
                      <a:t>R² = 0.8918</a:t>
                    </a:r>
                  </a:p>
                  <a:p>
                    <a:pPr>
                      <a:defRPr/>
                    </a:pPr>
                    <a:r>
                      <a:rPr lang="en-US" b="1" baseline="0"/>
                      <a:t>Logarithm Fit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'GARCH(1,1)-Cluster vs Latency'!$B$26:$B$28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'GARCH(1,1)-Cluster vs Latency'!$C$26:$C$28</c:f>
              <c:numCache>
                <c:formatCode>0.00</c:formatCode>
                <c:ptCount val="3"/>
                <c:pt idx="0">
                  <c:v>42.993394613265899</c:v>
                </c:pt>
                <c:pt idx="1">
                  <c:v>40.786182641982997</c:v>
                </c:pt>
                <c:pt idx="2">
                  <c:v>31.864739799999999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21-4899-9F9C-422C5AA2A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792184"/>
        <c:axId val="601792504"/>
      </c:scatterChart>
      <c:valAx>
        <c:axId val="60179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792504"/>
        <c:crosses val="autoZero"/>
        <c:crossBetween val="midCat"/>
      </c:valAx>
      <c:valAx>
        <c:axId val="60179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792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/>
              <a:t>Number of Clusters</a:t>
            </a:r>
            <a:r>
              <a:rPr lang="en-IN" sz="1100" baseline="0"/>
              <a:t> vs Decision Latency (Data - 2 Million)</a:t>
            </a:r>
            <a:endParaRPr lang="en-IN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lumMod val="60000"/>
                    <a:lumOff val="40000"/>
                    <a:alpha val="5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99167760279965"/>
                  <c:y val="0.1812842665500145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-18.26ln(x) + 125.68</a:t>
                    </a:r>
                    <a:br>
                      <a:rPr lang="en-US" b="1" baseline="0"/>
                    </a:br>
                    <a:r>
                      <a:rPr lang="en-US" b="1" baseline="0"/>
                      <a:t>R² = 0.8784</a:t>
                    </a:r>
                  </a:p>
                  <a:p>
                    <a:pPr>
                      <a:defRPr/>
                    </a:pPr>
                    <a:r>
                      <a:rPr lang="en-US" b="1" baseline="0"/>
                      <a:t>Logarithm Graph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'GARCH(1,1)-Cluster vs Latency'!$B$29:$B$31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'GARCH(1,1)-Cluster vs Latency'!$C$29:$C$31</c:f>
              <c:numCache>
                <c:formatCode>General</c:formatCode>
                <c:ptCount val="3"/>
                <c:pt idx="0">
                  <c:v>110.3</c:v>
                </c:pt>
                <c:pt idx="1">
                  <c:v>105.8</c:v>
                </c:pt>
                <c:pt idx="2">
                  <c:v>84.98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2A-4212-8E0B-6EA76B943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209016"/>
        <c:axId val="599211896"/>
      </c:scatterChart>
      <c:valAx>
        <c:axId val="59920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11896"/>
        <c:crosses val="autoZero"/>
        <c:crossBetween val="midCat"/>
      </c:valAx>
      <c:valAx>
        <c:axId val="59921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 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09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data</a:t>
            </a:r>
            <a:r>
              <a:rPr lang="en-US" baseline="0"/>
              <a:t> points</a:t>
            </a:r>
            <a:r>
              <a:rPr lang="en-US"/>
              <a:t> vs decision latency - 8 Clusters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'GARCH(1,1)-Data vs Latency'!$D$3</c:f>
              <c:strCache>
                <c:ptCount val="1"/>
                <c:pt idx="0">
                  <c:v>8 Clusters</c:v>
                </c:pt>
              </c:strCache>
            </c:strRef>
          </c:tx>
          <c:spPr>
            <a:ln w="22225" cap="rnd">
              <a:solidFill>
                <a:schemeClr val="bg1">
                  <a:alpha val="84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92D050"/>
                </a:solidFill>
                <a:prstDash val="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8451715481533801"/>
                  <c:y val="2.279696935576230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8.7075e</a:t>
                    </a:r>
                    <a:r>
                      <a:rPr lang="en-US" baseline="30000"/>
                      <a:t>9E-07x</a:t>
                    </a:r>
                    <a:br>
                      <a:rPr lang="en-US" baseline="0"/>
                    </a:br>
                    <a:r>
                      <a:rPr lang="en-US" baseline="0"/>
                      <a:t>R² = 0.8691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Exponential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'GARCH(1,1)-Data vs Latency'!$A$4:$A$11</c:f>
              <c:numCache>
                <c:formatCode>General</c:formatCode>
                <c:ptCount val="7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3478488</c:v>
                </c:pt>
              </c:numCache>
            </c:numRef>
          </c:xVal>
          <c:yVal>
            <c:numRef>
              <c:f>'GARCH(1,1)-Data vs Latency'!$D$4:$D$11</c:f>
              <c:numCache>
                <c:formatCode>0.000</c:formatCode>
                <c:ptCount val="7"/>
                <c:pt idx="0">
                  <c:v>4.89976389</c:v>
                </c:pt>
                <c:pt idx="1">
                  <c:v>6.6878745300000002</c:v>
                </c:pt>
                <c:pt idx="2">
                  <c:v>13.467287320000001</c:v>
                </c:pt>
                <c:pt idx="3">
                  <c:v>23.648376200000001</c:v>
                </c:pt>
                <c:pt idx="4">
                  <c:v>31.864739799999999</c:v>
                </c:pt>
                <c:pt idx="5">
                  <c:v>77.987534199999999</c:v>
                </c:pt>
                <c:pt idx="6" formatCode="General">
                  <c:v>142.64783623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E6-4AE1-995E-4666D8516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989392"/>
        <c:axId val="569989712"/>
      </c:scatterChart>
      <c:valAx>
        <c:axId val="56998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data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89712"/>
        <c:crosses val="autoZero"/>
        <c:crossBetween val="midCat"/>
      </c:valAx>
      <c:valAx>
        <c:axId val="56998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8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data</a:t>
            </a:r>
            <a:r>
              <a:rPr lang="en-US" baseline="0"/>
              <a:t> points</a:t>
            </a:r>
            <a:r>
              <a:rPr lang="en-US"/>
              <a:t> vs decision latency - 2 Clusters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'GARCH(1,1)-Data vs Latency'!$B$3</c:f>
              <c:strCache>
                <c:ptCount val="1"/>
                <c:pt idx="0">
                  <c:v>2 Clusters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768327070278993"/>
                  <c:y val="1.82777327336005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9.6482e</a:t>
                    </a:r>
                    <a:r>
                      <a:rPr lang="en-US" baseline="30000"/>
                      <a:t>1E-06x</a:t>
                    </a:r>
                    <a:br>
                      <a:rPr lang="en-US" baseline="0"/>
                    </a:br>
                    <a:r>
                      <a:rPr lang="en-US" baseline="0"/>
                      <a:t>R² = 0.8602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Exponential Curve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'GARCH(1,1)-Data vs Latency'!$A$4:$A$10</c:f>
              <c:numCache>
                <c:formatCode>General</c:formatCode>
                <c:ptCount val="6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</c:numCache>
            </c:numRef>
          </c:xVal>
          <c:yVal>
            <c:numRef>
              <c:f>'GARCH(1,1)-Data vs Latency'!$B$4:$B$10</c:f>
              <c:numCache>
                <c:formatCode>0.000</c:formatCode>
                <c:ptCount val="6"/>
                <c:pt idx="0">
                  <c:v>6.4286093711853001</c:v>
                </c:pt>
                <c:pt idx="1">
                  <c:v>9.2519249916076607</c:v>
                </c:pt>
                <c:pt idx="2">
                  <c:v>15.1638433933258</c:v>
                </c:pt>
                <c:pt idx="3">
                  <c:v>35.846389029999997</c:v>
                </c:pt>
                <c:pt idx="4">
                  <c:v>42.993394613265899</c:v>
                </c:pt>
                <c:pt idx="5">
                  <c:v>110.305435419082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0F-4E8B-A1E9-2EE2D06AF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989392"/>
        <c:axId val="569989712"/>
      </c:scatterChart>
      <c:valAx>
        <c:axId val="56998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data</a:t>
                </a:r>
                <a:r>
                  <a:rPr lang="en-IN" baseline="0"/>
                  <a:t> points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89712"/>
        <c:crosses val="autoZero"/>
        <c:crossBetween val="midCat"/>
      </c:valAx>
      <c:valAx>
        <c:axId val="56998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8939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No. of data points vs decision latency - 4 Clusters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'GARCH(1,1)-Data vs Latency'!$C$3</c:f>
              <c:strCache>
                <c:ptCount val="1"/>
                <c:pt idx="0">
                  <c:v>4 Clusters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C000">
                    <a:alpha val="50000"/>
                  </a:srgbClr>
                </a:solidFill>
                <a:prstDash val="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6248315835520558"/>
                  <c:y val="6.052201808107320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8.8332e</a:t>
                    </a:r>
                    <a:r>
                      <a:rPr lang="en-US" baseline="30000"/>
                      <a:t>1E-06x</a:t>
                    </a:r>
                    <a:br>
                      <a:rPr lang="en-US" baseline="0"/>
                    </a:br>
                    <a:r>
                      <a:rPr lang="en-US" baseline="0"/>
                      <a:t>R² = 0.9008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Exponential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'GARCH(1,1)-Data vs Latency'!$A$4:$A$10</c:f>
              <c:numCache>
                <c:formatCode>General</c:formatCode>
                <c:ptCount val="6"/>
                <c:pt idx="0">
                  <c:v>65536</c:v>
                </c:pt>
                <c:pt idx="1">
                  <c:v>131072</c:v>
                </c:pt>
                <c:pt idx="2">
                  <c:v>262144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</c:numCache>
            </c:numRef>
          </c:xVal>
          <c:yVal>
            <c:numRef>
              <c:f>'GARCH(1,1)-Data vs Latency'!$C$4:$C$10</c:f>
              <c:numCache>
                <c:formatCode>0.000</c:formatCode>
                <c:ptCount val="6"/>
                <c:pt idx="0">
                  <c:v>6.18320631980896</c:v>
                </c:pt>
                <c:pt idx="1">
                  <c:v>8.8704276084899902</c:v>
                </c:pt>
                <c:pt idx="2">
                  <c:v>14.350536346435501</c:v>
                </c:pt>
                <c:pt idx="3">
                  <c:v>27.874573890000001</c:v>
                </c:pt>
                <c:pt idx="4">
                  <c:v>40.786182641982997</c:v>
                </c:pt>
                <c:pt idx="5">
                  <c:v>105.807921648025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1-4F9B-8EC2-79DDE9736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08272"/>
        <c:axId val="570008592"/>
      </c:scatterChart>
      <c:valAx>
        <c:axId val="57000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data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008592"/>
        <c:crosses val="autoZero"/>
        <c:crossBetween val="midCat"/>
      </c:valAx>
      <c:valAx>
        <c:axId val="57000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00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279399</xdr:colOff>
      <xdr:row>39</xdr:row>
      <xdr:rowOff>89873</xdr:rowOff>
    </xdr:from>
    <xdr:to>
      <xdr:col>8</xdr:col>
      <xdr:colOff>162560</xdr:colOff>
      <xdr:row>50</xdr:row>
      <xdr:rowOff>152401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72CBE-FECE-4ED7-B783-5A031464A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396240</xdr:colOff>
      <xdr:row>39</xdr:row>
      <xdr:rowOff>96058</xdr:rowOff>
    </xdr:from>
    <xdr:to>
      <xdr:col>12</xdr:col>
      <xdr:colOff>364068</xdr:colOff>
      <xdr:row>50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AE2F77-010E-4E58-B07A-56A106273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234291</xdr:colOff>
      <xdr:row>52</xdr:row>
      <xdr:rowOff>76200</xdr:rowOff>
    </xdr:from>
    <xdr:to>
      <xdr:col>8</xdr:col>
      <xdr:colOff>142241</xdr:colOff>
      <xdr:row>63</xdr:row>
      <xdr:rowOff>162560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6022E2-F6B2-40A9-9815-4310A65CA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211666</xdr:colOff>
      <xdr:row>65</xdr:row>
      <xdr:rowOff>33866</xdr:rowOff>
    </xdr:from>
    <xdr:to>
      <xdr:col>8</xdr:col>
      <xdr:colOff>132080</xdr:colOff>
      <xdr:row>76</xdr:row>
      <xdr:rowOff>101599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60E56C-B723-43C5-B46B-5D87C0015D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200657</xdr:colOff>
      <xdr:row>79</xdr:row>
      <xdr:rowOff>118535</xdr:rowOff>
    </xdr:from>
    <xdr:to>
      <xdr:col>8</xdr:col>
      <xdr:colOff>474133</xdr:colOff>
      <xdr:row>92</xdr:row>
      <xdr:rowOff>8468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0F73086-E48A-43F9-881E-22BFF62E4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416560</xdr:colOff>
      <xdr:row>52</xdr:row>
      <xdr:rowOff>76201</xdr:rowOff>
    </xdr:from>
    <xdr:to>
      <xdr:col>12</xdr:col>
      <xdr:colOff>406401</xdr:colOff>
      <xdr:row>63</xdr:row>
      <xdr:rowOff>142240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837C29-696C-4663-A807-28D5150AC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396240</xdr:colOff>
      <xdr:row>65</xdr:row>
      <xdr:rowOff>29632</xdr:rowOff>
    </xdr:from>
    <xdr:to>
      <xdr:col>12</xdr:col>
      <xdr:colOff>397934</xdr:colOff>
      <xdr:row>76</xdr:row>
      <xdr:rowOff>91440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113FC3F-81AC-4668-860E-A8F8BF39F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451150</xdr:colOff>
      <xdr:row>4</xdr:row>
      <xdr:rowOff>129082</xdr:rowOff>
    </xdr:from>
    <xdr:to>
      <xdr:col>14</xdr:col>
      <xdr:colOff>294640</xdr:colOff>
      <xdr:row>18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932DA83-0D38-47D7-A96F-A944A7C04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436206</xdr:colOff>
      <xdr:row>4</xdr:row>
      <xdr:rowOff>122816</xdr:rowOff>
    </xdr:from>
    <xdr:to>
      <xdr:col>22</xdr:col>
      <xdr:colOff>203200</xdr:colOff>
      <xdr:row>18</xdr:row>
      <xdr:rowOff>20320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4786A22-810E-4E64-934F-07F31E13F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504825</xdr:colOff>
      <xdr:row>18</xdr:row>
      <xdr:rowOff>177654</xdr:rowOff>
    </xdr:from>
    <xdr:to>
      <xdr:col>18</xdr:col>
      <xdr:colOff>504825</xdr:colOff>
      <xdr:row>32</xdr:row>
      <xdr:rowOff>160656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A016816-CA42-4582-8065-0E1F3DCC6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396312</xdr:colOff>
      <xdr:row>5</xdr:row>
      <xdr:rowOff>0</xdr:rowOff>
    </xdr:from>
    <xdr:to>
      <xdr:col>17</xdr:col>
      <xdr:colOff>299803</xdr:colOff>
      <xdr:row>17</xdr:row>
      <xdr:rowOff>174885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F0D755A-88AF-4F80-8314-9470290CD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439215</xdr:colOff>
      <xdr:row>5</xdr:row>
      <xdr:rowOff>0</xdr:rowOff>
    </xdr:from>
    <xdr:to>
      <xdr:col>28</xdr:col>
      <xdr:colOff>514351</xdr:colOff>
      <xdr:row>17</xdr:row>
      <xdr:rowOff>152399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4C08294-E1B9-49B0-B8C6-8FB09ADBE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356606</xdr:colOff>
      <xdr:row>20</xdr:row>
      <xdr:rowOff>122463</xdr:rowOff>
    </xdr:from>
    <xdr:to>
      <xdr:col>17</xdr:col>
      <xdr:colOff>342899</xdr:colOff>
      <xdr:row>34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DCB9319-B999-44DC-9363-4E8EE6F6B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492974</xdr:colOff>
      <xdr:row>20</xdr:row>
      <xdr:rowOff>92482</xdr:rowOff>
    </xdr:from>
    <xdr:to>
      <xdr:col>28</xdr:col>
      <xdr:colOff>552450</xdr:colOff>
      <xdr:row>34</xdr:row>
      <xdr:rowOff>171450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DBDBE74-8E8B-42F5-AF3B-8EDC48791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369602</xdr:colOff>
      <xdr:row>36</xdr:row>
      <xdr:rowOff>152400</xdr:rowOff>
    </xdr:from>
    <xdr:to>
      <xdr:col>17</xdr:col>
      <xdr:colOff>342900</xdr:colOff>
      <xdr:row>52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96DF886-9695-4A12-8364-0BB795BA7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529005</xdr:colOff>
      <xdr:row>36</xdr:row>
      <xdr:rowOff>158506</xdr:rowOff>
    </xdr:from>
    <xdr:to>
      <xdr:col>28</xdr:col>
      <xdr:colOff>533400</xdr:colOff>
      <xdr:row>52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2E3B3C-2326-4EA1-A4DA-22720CE2E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81752</xdr:colOff>
      <xdr:row>26</xdr:row>
      <xdr:rowOff>53475</xdr:rowOff>
    </xdr:from>
    <xdr:to>
      <xdr:col>23</xdr:col>
      <xdr:colOff>227263</xdr:colOff>
      <xdr:row>45</xdr:row>
      <xdr:rowOff>93579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EAB57C8-BF5A-4F26-9C3D-14B623B11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187158</xdr:colOff>
      <xdr:row>3</xdr:row>
      <xdr:rowOff>106947</xdr:rowOff>
    </xdr:from>
    <xdr:to>
      <xdr:col>15</xdr:col>
      <xdr:colOff>507999</xdr:colOff>
      <xdr:row>25</xdr:row>
      <xdr:rowOff>13368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4141F00-3B14-47CE-8CB4-576A1BC102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106948</xdr:colOff>
      <xdr:row>3</xdr:row>
      <xdr:rowOff>93578</xdr:rowOff>
    </xdr:from>
    <xdr:to>
      <xdr:col>27</xdr:col>
      <xdr:colOff>494633</xdr:colOff>
      <xdr:row>25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F267F5B-E06B-4FCF-9AFB-6ED765F8F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CAC5-9E2B-445C-8248-2B4BB66C87CE}">
  <dimension ref="A1:Q98"/>
  <sheetViews>
    <sheetView tabSelected="1" topLeftCell="A13" zoomScale="82" zoomScaleNormal="80" workbookViewId="0">
      <selection activeCell="B29" sqref="B29:D31"/>
    </sheetView>
  </sheetViews>
  <sheetFormatPr defaultRowHeight="14.4" x14ac:dyDescent="0.3"/>
  <cols>
    <col min="2" max="2" width="16" bestFit="1" customWidth="1"/>
    <col min="3" max="3" width="17.88671875" bestFit="1" customWidth="1"/>
    <col min="4" max="4" width="13.5546875" bestFit="1" customWidth="1"/>
    <col min="5" max="5" width="14.77734375" customWidth="1"/>
    <col min="6" max="6" width="29.33203125" bestFit="1" customWidth="1"/>
    <col min="7" max="7" width="18.33203125" customWidth="1"/>
    <col min="8" max="8" width="12" bestFit="1" customWidth="1"/>
    <col min="11" max="11" width="37.5546875" customWidth="1"/>
  </cols>
  <sheetData>
    <row r="1" spans="1:17" ht="30" customHeight="1" thickBot="1" x14ac:dyDescent="0.35">
      <c r="B1" s="33"/>
      <c r="C1" s="54" t="s">
        <v>1</v>
      </c>
      <c r="D1" s="55"/>
      <c r="E1" s="56"/>
      <c r="F1" s="39"/>
      <c r="G1" s="6"/>
      <c r="H1" s="6"/>
      <c r="I1" s="6"/>
      <c r="J1" s="6"/>
      <c r="K1" s="6"/>
      <c r="L1" s="6"/>
      <c r="M1" s="6"/>
      <c r="N1" s="6"/>
    </row>
    <row r="2" spans="1:17" x14ac:dyDescent="0.3">
      <c r="B2" s="12" t="s">
        <v>0</v>
      </c>
      <c r="C2" s="8" t="s">
        <v>4</v>
      </c>
      <c r="D2" s="10" t="s">
        <v>5</v>
      </c>
      <c r="E2" s="11" t="s">
        <v>6</v>
      </c>
      <c r="F2" s="39"/>
      <c r="G2" s="6"/>
      <c r="H2" s="6"/>
      <c r="I2" s="6"/>
      <c r="J2" s="6"/>
      <c r="K2" s="6"/>
      <c r="L2" s="6"/>
      <c r="M2" s="6"/>
      <c r="N2" s="6"/>
    </row>
    <row r="3" spans="1:17" x14ac:dyDescent="0.3">
      <c r="B3" s="13">
        <f>2^16</f>
        <v>65536</v>
      </c>
      <c r="C3" s="20">
        <v>4.9077455997466997</v>
      </c>
      <c r="D3" s="18">
        <v>3.0602750778198198</v>
      </c>
      <c r="E3" s="21">
        <v>2.6846340579999999</v>
      </c>
      <c r="F3" s="39"/>
      <c r="G3" s="6"/>
      <c r="H3" s="6"/>
      <c r="I3" s="6"/>
      <c r="J3" s="6"/>
      <c r="K3" s="6"/>
      <c r="L3" s="6"/>
      <c r="M3" s="6"/>
      <c r="N3" s="6"/>
    </row>
    <row r="4" spans="1:17" x14ac:dyDescent="0.3">
      <c r="B4" s="13">
        <f>2^17</f>
        <v>131072</v>
      </c>
      <c r="C4" s="20">
        <v>6.1044323444366402</v>
      </c>
      <c r="D4" s="18">
        <v>4.3914475440979004</v>
      </c>
      <c r="E4" s="21">
        <v>3.9000485839999999</v>
      </c>
      <c r="F4" s="39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3">
      <c r="B5" s="13">
        <f>2^18</f>
        <v>262144</v>
      </c>
      <c r="C5" s="20">
        <v>7.0945651531219402</v>
      </c>
      <c r="D5" s="18">
        <v>6.0352907180786097</v>
      </c>
      <c r="E5" s="21">
        <v>5.8758746390000001</v>
      </c>
      <c r="F5" s="39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3">
      <c r="B6" s="13">
        <f>2^19</f>
        <v>524288</v>
      </c>
      <c r="C6" s="20">
        <v>11.3426094055175</v>
      </c>
      <c r="D6" s="18">
        <v>10.894067287445001</v>
      </c>
      <c r="E6" s="21">
        <v>7.2637890269999996</v>
      </c>
      <c r="F6" s="39"/>
    </row>
    <row r="7" spans="1:17" x14ac:dyDescent="0.3">
      <c r="B7" s="13">
        <f>2^20</f>
        <v>1048576</v>
      </c>
      <c r="C7" s="20">
        <v>32.191342592239302</v>
      </c>
      <c r="D7" s="18">
        <v>20.325912237167302</v>
      </c>
      <c r="E7" s="21">
        <v>12.73876456</v>
      </c>
      <c r="F7" s="39"/>
    </row>
    <row r="8" spans="1:17" x14ac:dyDescent="0.3">
      <c r="B8" s="13">
        <f>2^21</f>
        <v>2097152</v>
      </c>
      <c r="C8" s="20">
        <v>52.171127080917302</v>
      </c>
      <c r="D8" s="18">
        <v>39.873622179031301</v>
      </c>
      <c r="E8" s="21">
        <v>23.225792779999999</v>
      </c>
      <c r="F8" s="39"/>
    </row>
    <row r="9" spans="1:17" ht="15" thickBot="1" x14ac:dyDescent="0.35">
      <c r="B9" s="14">
        <v>3478488</v>
      </c>
      <c r="C9" s="22">
        <v>89.1908762454986</v>
      </c>
      <c r="D9" s="23">
        <v>83.591022253036499</v>
      </c>
      <c r="E9" s="24">
        <v>45.039086330000003</v>
      </c>
      <c r="F9" s="39"/>
    </row>
    <row r="10" spans="1:17" x14ac:dyDescent="0.3">
      <c r="F10" s="39"/>
    </row>
    <row r="11" spans="1:17" ht="15" thickBot="1" x14ac:dyDescent="0.35">
      <c r="F11" s="39"/>
    </row>
    <row r="12" spans="1:17" x14ac:dyDescent="0.3">
      <c r="A12" s="59" t="s">
        <v>10</v>
      </c>
      <c r="B12" s="60"/>
      <c r="C12" s="60"/>
      <c r="D12" s="60"/>
      <c r="E12" s="61"/>
      <c r="F12" s="39"/>
    </row>
    <row r="13" spans="1:17" ht="72" x14ac:dyDescent="0.3">
      <c r="A13" s="43"/>
      <c r="B13" s="44" t="s">
        <v>19</v>
      </c>
      <c r="C13" s="1" t="s">
        <v>9</v>
      </c>
      <c r="D13" s="28" t="s">
        <v>18</v>
      </c>
      <c r="E13" s="36" t="s">
        <v>24</v>
      </c>
      <c r="F13" s="39"/>
    </row>
    <row r="14" spans="1:17" x14ac:dyDescent="0.3">
      <c r="A14" s="65" t="s">
        <v>11</v>
      </c>
      <c r="B14" s="57">
        <v>65536</v>
      </c>
      <c r="C14" s="1">
        <v>2</v>
      </c>
      <c r="D14" s="26">
        <f t="array" ref="D14:D16">TRANSPOSE(C3:E3)</f>
        <v>4.9077455997466997</v>
      </c>
      <c r="E14" s="40">
        <f>(D14-D15)/D15</f>
        <v>0.60369426765486789</v>
      </c>
      <c r="F14" s="39"/>
    </row>
    <row r="15" spans="1:17" x14ac:dyDescent="0.3">
      <c r="A15" s="66"/>
      <c r="B15" s="57"/>
      <c r="C15" s="1">
        <v>4</v>
      </c>
      <c r="D15" s="26">
        <v>3.0602750778198198</v>
      </c>
      <c r="E15" s="40">
        <f>(D15-D16)/D16</f>
        <v>0.13992261578461279</v>
      </c>
      <c r="F15" s="39"/>
    </row>
    <row r="16" spans="1:17" x14ac:dyDescent="0.3">
      <c r="A16" s="67"/>
      <c r="B16" s="57"/>
      <c r="C16" s="1">
        <v>8</v>
      </c>
      <c r="D16" s="26">
        <v>2.6846340579999999</v>
      </c>
      <c r="E16" s="40">
        <f>(D14-D16)/D16</f>
        <v>0.82808736450392595</v>
      </c>
      <c r="F16" s="39"/>
    </row>
    <row r="17" spans="1:6" x14ac:dyDescent="0.3">
      <c r="A17" s="65" t="s">
        <v>12</v>
      </c>
      <c r="B17" s="57">
        <v>131072</v>
      </c>
      <c r="C17" s="1">
        <v>2</v>
      </c>
      <c r="D17" s="26">
        <f t="array" ref="D17:D19">TRANSPOSE(C4:E4)</f>
        <v>6.1044323444366402</v>
      </c>
      <c r="E17" s="40">
        <f t="shared" ref="E17:E30" si="0">(D17-D18)/D18</f>
        <v>0.39007292769350943</v>
      </c>
      <c r="F17" s="39"/>
    </row>
    <row r="18" spans="1:6" x14ac:dyDescent="0.3">
      <c r="A18" s="66"/>
      <c r="B18" s="57"/>
      <c r="C18" s="1">
        <v>4</v>
      </c>
      <c r="D18" s="26">
        <v>4.3914475440979004</v>
      </c>
      <c r="E18" s="40">
        <f t="shared" si="0"/>
        <v>0.12599816374438799</v>
      </c>
      <c r="F18" s="39"/>
    </row>
    <row r="19" spans="1:6" x14ac:dyDescent="0.3">
      <c r="A19" s="67"/>
      <c r="B19" s="57"/>
      <c r="C19" s="1">
        <v>8</v>
      </c>
      <c r="D19" s="26">
        <v>3.9000485839999999</v>
      </c>
      <c r="E19" s="40">
        <f>(D17-D19)/D19</f>
        <v>0.56521956405367701</v>
      </c>
      <c r="F19" s="39"/>
    </row>
    <row r="20" spans="1:6" x14ac:dyDescent="0.3">
      <c r="A20" s="65" t="s">
        <v>13</v>
      </c>
      <c r="B20" s="57">
        <v>262144</v>
      </c>
      <c r="C20" s="1">
        <v>2</v>
      </c>
      <c r="D20" s="26">
        <f t="array" ref="D20:D22">TRANSPOSE(C5:E5)</f>
        <v>7.0945651531219402</v>
      </c>
      <c r="E20" s="40">
        <f t="shared" si="0"/>
        <v>0.17551340681407313</v>
      </c>
      <c r="F20" s="39"/>
    </row>
    <row r="21" spans="1:6" x14ac:dyDescent="0.3">
      <c r="A21" s="66"/>
      <c r="B21" s="57"/>
      <c r="C21" s="1">
        <v>4</v>
      </c>
      <c r="D21" s="26">
        <v>6.0352907180786097</v>
      </c>
      <c r="E21" s="40">
        <f t="shared" si="0"/>
        <v>2.7130612695600374E-2</v>
      </c>
      <c r="F21" s="39"/>
    </row>
    <row r="22" spans="1:6" x14ac:dyDescent="0.3">
      <c r="A22" s="67"/>
      <c r="B22" s="57"/>
      <c r="C22" s="1">
        <v>8</v>
      </c>
      <c r="D22" s="26">
        <v>5.8758746390000001</v>
      </c>
      <c r="E22" s="40">
        <f>(D20-D22)/D22</f>
        <v>0.20740580577283146</v>
      </c>
      <c r="F22" s="39"/>
    </row>
    <row r="23" spans="1:6" x14ac:dyDescent="0.3">
      <c r="A23" s="65" t="s">
        <v>14</v>
      </c>
      <c r="B23" s="57">
        <v>524288</v>
      </c>
      <c r="C23" s="1">
        <v>2</v>
      </c>
      <c r="D23" s="1">
        <v>11.34</v>
      </c>
      <c r="E23" s="40">
        <f>(D23-D24)/D24</f>
        <v>4.1322314049586709E-2</v>
      </c>
      <c r="F23" s="39"/>
    </row>
    <row r="24" spans="1:6" x14ac:dyDescent="0.3">
      <c r="A24" s="66"/>
      <c r="B24" s="57"/>
      <c r="C24" s="1">
        <v>4</v>
      </c>
      <c r="D24" s="1">
        <v>10.89</v>
      </c>
      <c r="E24" s="40">
        <f t="shared" ref="E24" si="1">(D24-D25)/D25</f>
        <v>0.50000000000000011</v>
      </c>
      <c r="F24" s="39"/>
    </row>
    <row r="25" spans="1:6" x14ac:dyDescent="0.3">
      <c r="A25" s="67"/>
      <c r="B25" s="57"/>
      <c r="C25" s="1">
        <v>8</v>
      </c>
      <c r="D25" s="1">
        <v>7.26</v>
      </c>
      <c r="E25" s="40">
        <f>(D23-D25)/D25</f>
        <v>0.56198347107438018</v>
      </c>
      <c r="F25" s="39"/>
    </row>
    <row r="26" spans="1:6" x14ac:dyDescent="0.3">
      <c r="A26" s="65" t="s">
        <v>15</v>
      </c>
      <c r="B26" s="57">
        <v>1048576</v>
      </c>
      <c r="C26" s="1">
        <v>2</v>
      </c>
      <c r="D26" s="26">
        <f t="array" ref="D26:D28">TRANSPOSE(C7:E7)</f>
        <v>32.191342592239302</v>
      </c>
      <c r="E26" s="40">
        <f t="shared" si="0"/>
        <v>0.58375881075464153</v>
      </c>
      <c r="F26" s="39"/>
    </row>
    <row r="27" spans="1:6" x14ac:dyDescent="0.3">
      <c r="A27" s="66"/>
      <c r="B27" s="57"/>
      <c r="C27" s="1">
        <v>4</v>
      </c>
      <c r="D27" s="26">
        <v>20.325912237167302</v>
      </c>
      <c r="E27" s="40">
        <f t="shared" si="0"/>
        <v>0.59559525112750034</v>
      </c>
      <c r="F27" s="39"/>
    </row>
    <row r="28" spans="1:6" x14ac:dyDescent="0.3">
      <c r="A28" s="67"/>
      <c r="B28" s="57"/>
      <c r="C28" s="1">
        <v>8</v>
      </c>
      <c r="D28" s="26">
        <v>12.73876456</v>
      </c>
      <c r="E28" s="40">
        <f>(D26-D28)/D28</f>
        <v>1.5270380373714436</v>
      </c>
      <c r="F28" s="39"/>
    </row>
    <row r="29" spans="1:6" x14ac:dyDescent="0.3">
      <c r="A29" s="65" t="s">
        <v>16</v>
      </c>
      <c r="B29" s="62">
        <f>2^21</f>
        <v>2097152</v>
      </c>
      <c r="C29" s="1">
        <v>2</v>
      </c>
      <c r="D29" s="1">
        <v>52.71</v>
      </c>
      <c r="E29" s="40">
        <f t="shared" si="0"/>
        <v>0.32204665161775781</v>
      </c>
      <c r="F29" s="39"/>
    </row>
    <row r="30" spans="1:6" x14ac:dyDescent="0.3">
      <c r="A30" s="66"/>
      <c r="B30" s="63"/>
      <c r="C30" s="1">
        <v>4</v>
      </c>
      <c r="D30" s="1">
        <v>39.869999999999997</v>
      </c>
      <c r="E30" s="40">
        <f t="shared" si="0"/>
        <v>0.71705426356589141</v>
      </c>
      <c r="F30" s="39"/>
    </row>
    <row r="31" spans="1:6" x14ac:dyDescent="0.3">
      <c r="A31" s="67"/>
      <c r="B31" s="64"/>
      <c r="C31" s="1">
        <v>8</v>
      </c>
      <c r="D31" s="1">
        <v>23.22</v>
      </c>
      <c r="E31" s="40">
        <f>(D29-D31)/D31</f>
        <v>1.2700258397932818</v>
      </c>
      <c r="F31" s="39"/>
    </row>
    <row r="32" spans="1:6" x14ac:dyDescent="0.3">
      <c r="A32" s="65" t="s">
        <v>20</v>
      </c>
      <c r="B32" s="57">
        <v>3478488</v>
      </c>
      <c r="C32" s="1">
        <v>2</v>
      </c>
      <c r="D32" s="26">
        <f t="array" ref="D32:D34">TRANSPOSE(C9:E9)</f>
        <v>89.1908762454986</v>
      </c>
      <c r="E32" s="40">
        <f>(D32-D33)/D33</f>
        <v>6.6991093559197176E-2</v>
      </c>
      <c r="F32" s="39"/>
    </row>
    <row r="33" spans="1:17" x14ac:dyDescent="0.3">
      <c r="A33" s="66"/>
      <c r="B33" s="57"/>
      <c r="C33" s="1">
        <v>4</v>
      </c>
      <c r="D33" s="26">
        <v>83.591022253036499</v>
      </c>
      <c r="E33" s="40">
        <f>(D33-D34)/D34</f>
        <v>0.85596620767498799</v>
      </c>
      <c r="F33" s="39"/>
    </row>
    <row r="34" spans="1:17" ht="15" thickBot="1" x14ac:dyDescent="0.35">
      <c r="A34" s="68"/>
      <c r="B34" s="58"/>
      <c r="C34" s="4">
        <v>8</v>
      </c>
      <c r="D34" s="37">
        <v>45.039086330000003</v>
      </c>
      <c r="E34" s="41">
        <f>(D32-D34)/D34</f>
        <v>0.98029941353605143</v>
      </c>
      <c r="F34" s="39"/>
    </row>
    <row r="36" spans="1:17" x14ac:dyDescent="0.3">
      <c r="A36" s="6"/>
      <c r="F36" s="69" t="s">
        <v>17</v>
      </c>
      <c r="G36" s="69"/>
      <c r="H36" s="69"/>
      <c r="I36" s="69"/>
      <c r="J36" s="69"/>
      <c r="K36" s="69"/>
      <c r="L36" s="69"/>
    </row>
    <row r="37" spans="1:17" x14ac:dyDescent="0.3">
      <c r="A37" s="6"/>
      <c r="F37" s="69"/>
      <c r="G37" s="69"/>
      <c r="H37" s="69"/>
      <c r="I37" s="69"/>
      <c r="J37" s="69"/>
      <c r="K37" s="69"/>
      <c r="L37" s="69"/>
    </row>
    <row r="38" spans="1:17" x14ac:dyDescent="0.3">
      <c r="A38" s="29"/>
      <c r="B38" s="29"/>
      <c r="C38" s="29"/>
      <c r="D38" s="29"/>
      <c r="E38" s="29"/>
      <c r="M38" s="29"/>
      <c r="N38" s="29"/>
      <c r="O38" s="29"/>
    </row>
    <row r="39" spans="1:17" x14ac:dyDescent="0.3">
      <c r="A39" s="29"/>
      <c r="B39" s="29"/>
      <c r="C39" s="29"/>
      <c r="D39" s="29"/>
      <c r="E39" s="29"/>
      <c r="M39" s="29"/>
      <c r="N39" s="29"/>
      <c r="O39" s="29"/>
    </row>
    <row r="40" spans="1:17" x14ac:dyDescent="0.3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7" x14ac:dyDescent="0.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7" x14ac:dyDescent="0.3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7" x14ac:dyDescent="0.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7" x14ac:dyDescent="0.3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7" x14ac:dyDescent="0.3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6"/>
      <c r="Q45" s="6"/>
    </row>
    <row r="46" spans="1:17" x14ac:dyDescent="0.3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6"/>
      <c r="Q46" s="6"/>
    </row>
    <row r="47" spans="1:17" x14ac:dyDescent="0.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6"/>
      <c r="Q47" s="6"/>
    </row>
    <row r="48" spans="1:17" x14ac:dyDescent="0.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6"/>
      <c r="Q48" s="6"/>
    </row>
    <row r="49" spans="1:17" x14ac:dyDescent="0.3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6"/>
      <c r="Q49" s="6"/>
    </row>
    <row r="50" spans="1:17" x14ac:dyDescent="0.3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6"/>
      <c r="Q50" s="6"/>
    </row>
    <row r="51" spans="1:17" x14ac:dyDescent="0.3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6"/>
      <c r="Q51" s="6"/>
    </row>
    <row r="52" spans="1:17" x14ac:dyDescent="0.3">
      <c r="A52" s="29"/>
      <c r="B52" s="29"/>
      <c r="C52" s="29"/>
      <c r="D52" s="29"/>
      <c r="E52" s="29"/>
      <c r="F52" s="70" t="s">
        <v>29</v>
      </c>
      <c r="G52" s="70"/>
      <c r="H52" s="29"/>
      <c r="I52" s="29"/>
      <c r="J52" s="29"/>
      <c r="K52" s="34" t="s">
        <v>30</v>
      </c>
      <c r="L52" s="29"/>
      <c r="M52" s="29"/>
      <c r="N52" s="29"/>
      <c r="O52" s="29"/>
      <c r="P52" s="6"/>
      <c r="Q52" s="6"/>
    </row>
    <row r="53" spans="1:17" x14ac:dyDescent="0.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6"/>
      <c r="Q53" s="6"/>
    </row>
    <row r="54" spans="1:17" x14ac:dyDescent="0.3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6"/>
      <c r="Q54" s="6"/>
    </row>
    <row r="55" spans="1:17" x14ac:dyDescent="0.3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6"/>
      <c r="Q55" s="6"/>
    </row>
    <row r="56" spans="1:17" x14ac:dyDescent="0.3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7" x14ac:dyDescent="0.3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7" x14ac:dyDescent="0.3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7" x14ac:dyDescent="0.3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7" x14ac:dyDescent="0.3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7" x14ac:dyDescent="0.3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7" x14ac:dyDescent="0.3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7" x14ac:dyDescent="0.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7" x14ac:dyDescent="0.3">
      <c r="A64" s="29"/>
      <c r="B64" s="29"/>
      <c r="C64" s="29"/>
      <c r="D64" s="29"/>
      <c r="E64" s="29"/>
      <c r="F64" s="70" t="s">
        <v>31</v>
      </c>
      <c r="G64" s="70"/>
      <c r="H64" s="29"/>
      <c r="I64" s="29"/>
      <c r="J64" s="29"/>
      <c r="K64" s="29"/>
      <c r="L64" s="29"/>
      <c r="M64" s="29"/>
      <c r="N64" s="29"/>
      <c r="O64" s="29"/>
    </row>
    <row r="65" spans="1:15" x14ac:dyDescent="0.3">
      <c r="A65" s="29"/>
      <c r="B65" s="29"/>
      <c r="C65" s="29"/>
      <c r="D65" s="29"/>
      <c r="E65" s="29"/>
      <c r="F65" s="70"/>
      <c r="G65" s="70"/>
      <c r="H65" s="29"/>
      <c r="I65" s="29"/>
      <c r="J65" s="29"/>
      <c r="K65" s="34" t="s">
        <v>33</v>
      </c>
      <c r="L65" s="29"/>
      <c r="M65" s="29"/>
      <c r="N65" s="29"/>
      <c r="O65" s="29"/>
    </row>
    <row r="66" spans="1:15" x14ac:dyDescent="0.3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 x14ac:dyDescent="0.3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 x14ac:dyDescent="0.3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 x14ac:dyDescent="0.3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 x14ac:dyDescent="0.3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 x14ac:dyDescent="0.3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 x14ac:dyDescent="0.3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 x14ac:dyDescent="0.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 x14ac:dyDescent="0.3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 x14ac:dyDescent="0.3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 x14ac:dyDescent="0.3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 x14ac:dyDescent="0.3">
      <c r="A77" s="29"/>
      <c r="B77" s="29"/>
      <c r="C77" s="29"/>
      <c r="D77" s="29"/>
      <c r="E77" s="29"/>
      <c r="F77" s="70" t="s">
        <v>32</v>
      </c>
      <c r="G77" s="70"/>
      <c r="H77" s="29"/>
      <c r="I77" s="29"/>
      <c r="J77" s="29"/>
      <c r="K77" s="70" t="s">
        <v>34</v>
      </c>
      <c r="L77" s="29"/>
      <c r="M77" s="29"/>
      <c r="N77" s="29"/>
      <c r="O77" s="29"/>
    </row>
    <row r="78" spans="1:15" x14ac:dyDescent="0.3">
      <c r="A78" s="29"/>
      <c r="B78" s="29"/>
      <c r="C78" s="29"/>
      <c r="D78" s="29"/>
      <c r="E78" s="29"/>
      <c r="F78" s="70"/>
      <c r="G78" s="70"/>
      <c r="H78" s="29"/>
      <c r="I78" s="29"/>
      <c r="J78" s="29"/>
      <c r="K78" s="70"/>
      <c r="L78" s="29"/>
      <c r="M78" s="29"/>
      <c r="N78" s="29"/>
      <c r="O78" s="29"/>
    </row>
    <row r="79" spans="1:15" x14ac:dyDescent="0.3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 x14ac:dyDescent="0.3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2:15" x14ac:dyDescent="0.3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2:15" x14ac:dyDescent="0.3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2:15" x14ac:dyDescent="0.3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2:15" x14ac:dyDescent="0.3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2:15" x14ac:dyDescent="0.3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2:15" x14ac:dyDescent="0.3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2:15" x14ac:dyDescent="0.3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2:15" x14ac:dyDescent="0.3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2:15" x14ac:dyDescent="0.3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2:15" x14ac:dyDescent="0.3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2:15" x14ac:dyDescent="0.3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2:15" x14ac:dyDescent="0.3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2:15" x14ac:dyDescent="0.3">
      <c r="B93" s="29"/>
      <c r="C93" s="29"/>
      <c r="D93" s="29"/>
      <c r="E93" s="29"/>
      <c r="F93" s="70" t="s">
        <v>35</v>
      </c>
      <c r="G93" s="70"/>
      <c r="H93" s="29"/>
      <c r="I93" s="29"/>
      <c r="J93" s="29"/>
      <c r="K93" s="29"/>
      <c r="L93" s="29"/>
      <c r="M93" s="29"/>
      <c r="N93" s="29"/>
      <c r="O93" s="29"/>
    </row>
    <row r="94" spans="2:15" x14ac:dyDescent="0.3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2:15" x14ac:dyDescent="0.3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2:15" x14ac:dyDescent="0.3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2:15" x14ac:dyDescent="0.3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2:15" x14ac:dyDescent="0.3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</sheetData>
  <mergeCells count="22">
    <mergeCell ref="F36:L37"/>
    <mergeCell ref="F52:G52"/>
    <mergeCell ref="F64:G65"/>
    <mergeCell ref="F93:G93"/>
    <mergeCell ref="F77:G78"/>
    <mergeCell ref="K77:K78"/>
    <mergeCell ref="B26:B28"/>
    <mergeCell ref="B32:B34"/>
    <mergeCell ref="A12:E12"/>
    <mergeCell ref="B29:B31"/>
    <mergeCell ref="A14:A16"/>
    <mergeCell ref="A17:A19"/>
    <mergeCell ref="A23:A25"/>
    <mergeCell ref="A26:A28"/>
    <mergeCell ref="A32:A34"/>
    <mergeCell ref="A20:A22"/>
    <mergeCell ref="A29:A31"/>
    <mergeCell ref="C1:E1"/>
    <mergeCell ref="B14:B16"/>
    <mergeCell ref="B17:B19"/>
    <mergeCell ref="B20:B22"/>
    <mergeCell ref="B23:B25"/>
  </mergeCells>
  <phoneticPr fontId="3" type="noConversion"/>
  <pageMargins left="0.7" right="0.7" top="0.75" bottom="0.75" header="0.3" footer="0.3"/>
  <pageSetup orientation="portrait" r:id="rId1"/>
  <ignoredErrors>
    <ignoredError sqref="E16 E19 E22 E28 E25 E31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9D79-C020-4AA9-9C30-DCD5E53518FB}">
  <dimension ref="A1:AA83"/>
  <sheetViews>
    <sheetView zoomScale="90" zoomScaleNormal="90" workbookViewId="0">
      <selection activeCell="F31" sqref="F31"/>
    </sheetView>
  </sheetViews>
  <sheetFormatPr defaultRowHeight="14.4" x14ac:dyDescent="0.3"/>
  <cols>
    <col min="1" max="1" width="10.33203125" bestFit="1" customWidth="1"/>
    <col min="2" max="3" width="12" bestFit="1" customWidth="1"/>
    <col min="4" max="4" width="12.44140625" bestFit="1" customWidth="1"/>
  </cols>
  <sheetData>
    <row r="1" spans="1:24" ht="15" thickBot="1" x14ac:dyDescent="0.35"/>
    <row r="2" spans="1:24" ht="46.8" customHeight="1" thickBot="1" x14ac:dyDescent="0.35">
      <c r="A2" s="71" t="s">
        <v>28</v>
      </c>
      <c r="B2" s="72"/>
      <c r="C2" s="72"/>
      <c r="D2" s="7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15" thickBot="1" x14ac:dyDescent="0.35">
      <c r="A3" s="74" t="s">
        <v>18</v>
      </c>
      <c r="B3" s="75"/>
      <c r="C3" s="75"/>
      <c r="D3" s="76"/>
      <c r="E3" s="31"/>
      <c r="F3" s="31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x14ac:dyDescent="0.3">
      <c r="A4" s="8" t="s">
        <v>0</v>
      </c>
      <c r="B4" s="9" t="s">
        <v>4</v>
      </c>
      <c r="C4" s="10" t="s">
        <v>5</v>
      </c>
      <c r="D4" s="11" t="s">
        <v>6</v>
      </c>
      <c r="E4" s="29"/>
      <c r="F4" s="29"/>
      <c r="G4" s="30"/>
      <c r="H4" s="30"/>
      <c r="I4" s="30"/>
      <c r="J4" s="30"/>
      <c r="K4" s="77" t="s">
        <v>29</v>
      </c>
      <c r="L4" s="77"/>
      <c r="M4" s="30"/>
      <c r="N4" s="30"/>
      <c r="O4" s="30"/>
      <c r="P4" s="30"/>
      <c r="Q4" s="30"/>
      <c r="R4" s="77" t="s">
        <v>30</v>
      </c>
      <c r="S4" s="77"/>
      <c r="T4" s="77"/>
      <c r="U4" s="30"/>
      <c r="V4" s="30"/>
      <c r="W4" s="30"/>
      <c r="X4" s="30"/>
    </row>
    <row r="5" spans="1:24" x14ac:dyDescent="0.3">
      <c r="A5" s="2">
        <f>2^16</f>
        <v>65536</v>
      </c>
      <c r="B5" s="18">
        <v>4.9077455997466997</v>
      </c>
      <c r="C5" s="18">
        <v>3.0602750778198198</v>
      </c>
      <c r="D5" s="21">
        <v>2.6846340579999999</v>
      </c>
      <c r="E5" s="30"/>
      <c r="F5" s="30"/>
      <c r="G5" s="30"/>
      <c r="H5" s="30"/>
      <c r="I5" s="30"/>
      <c r="J5" s="30"/>
      <c r="K5" s="77"/>
      <c r="L5" s="77"/>
      <c r="M5" s="30"/>
      <c r="N5" s="30"/>
      <c r="O5" s="30"/>
      <c r="P5" s="30"/>
      <c r="Q5" s="30"/>
      <c r="R5" s="77"/>
      <c r="S5" s="77"/>
      <c r="T5" s="77"/>
      <c r="U5" s="30"/>
      <c r="V5" s="30"/>
      <c r="W5" s="30"/>
      <c r="X5" s="30"/>
    </row>
    <row r="6" spans="1:24" x14ac:dyDescent="0.3">
      <c r="A6" s="2">
        <f>2^17</f>
        <v>131072</v>
      </c>
      <c r="B6" s="18">
        <v>6.1044323444366402</v>
      </c>
      <c r="C6" s="18">
        <v>4.3914475440979004</v>
      </c>
      <c r="D6" s="21">
        <v>3.9000485839999999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x14ac:dyDescent="0.3">
      <c r="A7" s="2">
        <f>2^18</f>
        <v>262144</v>
      </c>
      <c r="B7" s="18">
        <v>7.0945651531219402</v>
      </c>
      <c r="C7" s="18">
        <v>6.0352907180786097</v>
      </c>
      <c r="D7" s="21">
        <v>5.8758746390000001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x14ac:dyDescent="0.3">
      <c r="A8" s="2">
        <f>2^19</f>
        <v>524288</v>
      </c>
      <c r="B8" s="18">
        <v>11.3426094055175</v>
      </c>
      <c r="C8" s="18">
        <v>10.894067287445001</v>
      </c>
      <c r="D8" s="21">
        <v>7.2637890269999996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x14ac:dyDescent="0.3">
      <c r="A9" s="2">
        <f>2^20</f>
        <v>1048576</v>
      </c>
      <c r="B9" s="18">
        <v>32.191342592239302</v>
      </c>
      <c r="C9" s="18">
        <v>20.325912237167302</v>
      </c>
      <c r="D9" s="21">
        <v>12.73876456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x14ac:dyDescent="0.3">
      <c r="A10" s="2">
        <f>2^21</f>
        <v>2097152</v>
      </c>
      <c r="B10" s="18">
        <v>52.171127080917302</v>
      </c>
      <c r="C10" s="18">
        <v>39.873622179031301</v>
      </c>
      <c r="D10" s="21">
        <v>23.225792779999999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15" thickBot="1" x14ac:dyDescent="0.35">
      <c r="A11" s="3">
        <v>3478488</v>
      </c>
      <c r="B11" s="4">
        <v>89.1908762454986</v>
      </c>
      <c r="C11" s="4">
        <v>83.591022253036499</v>
      </c>
      <c r="D11" s="38">
        <v>45.039086330000003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x14ac:dyDescent="0.3"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x14ac:dyDescent="0.3"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x14ac:dyDescent="0.3"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spans="1:24" x14ac:dyDescent="0.3"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pans="1:24" x14ac:dyDescent="0.3"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26" x14ac:dyDescent="0.3"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spans="1:26" x14ac:dyDescent="0.3"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spans="1:26" x14ac:dyDescent="0.3"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1:26" x14ac:dyDescent="0.3"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spans="1:26" x14ac:dyDescent="0.3"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spans="1:26" x14ac:dyDescent="0.3"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spans="1:26" x14ac:dyDescent="0.3"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6" x14ac:dyDescent="0.3"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6" x14ac:dyDescent="0.3"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6" x14ac:dyDescent="0.3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6" x14ac:dyDescent="0.3"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6" x14ac:dyDescent="0.3"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6" x14ac:dyDescent="0.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x14ac:dyDescent="0.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x14ac:dyDescent="0.3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x14ac:dyDescent="0.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7" x14ac:dyDescent="0.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7" x14ac:dyDescent="0.3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78" t="s">
        <v>31</v>
      </c>
      <c r="P34" s="78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7" x14ac:dyDescent="0.3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42"/>
      <c r="P35" s="42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7" x14ac:dyDescent="0.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7" x14ac:dyDescent="0.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7" x14ac:dyDescent="0.3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spans="1:27" x14ac:dyDescent="0.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spans="1:27" x14ac:dyDescent="0.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spans="1:27" x14ac:dyDescent="0.3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spans="1:27" x14ac:dyDescent="0.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spans="1:27" x14ac:dyDescent="0.3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spans="1:27" x14ac:dyDescent="0.3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spans="1:27" x14ac:dyDescent="0.3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spans="1:27" x14ac:dyDescent="0.3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spans="1:27" x14ac:dyDescent="0.3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spans="1:27" x14ac:dyDescent="0.3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spans="1:27" x14ac:dyDescent="0.3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spans="1:27" x14ac:dyDescent="0.3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spans="1:27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spans="1:27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spans="1:27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spans="1:27" x14ac:dyDescent="0.3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spans="1:27" x14ac:dyDescent="0.3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spans="1:27" x14ac:dyDescent="0.3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spans="1:27" x14ac:dyDescent="0.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spans="1:27" x14ac:dyDescent="0.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spans="1:27" x14ac:dyDescent="0.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 x14ac:dyDescent="0.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spans="1:27" x14ac:dyDescent="0.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 x14ac:dyDescent="0.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spans="1:27" x14ac:dyDescent="0.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spans="1:27" x14ac:dyDescent="0.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1:27" x14ac:dyDescent="0.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1:27" x14ac:dyDescent="0.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1:27" x14ac:dyDescent="0.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spans="1:27" x14ac:dyDescent="0.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spans="1:27" x14ac:dyDescent="0.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1:27" x14ac:dyDescent="0.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spans="1:27" x14ac:dyDescent="0.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1:27" x14ac:dyDescent="0.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spans="1:27" x14ac:dyDescent="0.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spans="1:27" x14ac:dyDescent="0.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spans="1:27" x14ac:dyDescent="0.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spans="1:27" x14ac:dyDescent="0.3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1:27" x14ac:dyDescent="0.3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spans="1:27" x14ac:dyDescent="0.3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spans="1:27" x14ac:dyDescent="0.3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spans="2:27" x14ac:dyDescent="0.3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spans="2:27" x14ac:dyDescent="0.3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2:27" x14ac:dyDescent="0.3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</sheetData>
  <mergeCells count="5">
    <mergeCell ref="A2:D2"/>
    <mergeCell ref="A3:D3"/>
    <mergeCell ref="K4:L5"/>
    <mergeCell ref="R4:T5"/>
    <mergeCell ref="O34:P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C8EA-8D6C-4A37-BE69-9A9954E3BAB9}">
  <dimension ref="A1:AR88"/>
  <sheetViews>
    <sheetView zoomScale="69" zoomScaleNormal="70" workbookViewId="0">
      <selection activeCell="C29" sqref="C29:C31"/>
    </sheetView>
  </sheetViews>
  <sheetFormatPr defaultRowHeight="14.4" x14ac:dyDescent="0.3"/>
  <cols>
    <col min="1" max="1" width="16" bestFit="1" customWidth="1"/>
    <col min="2" max="2" width="23.21875" bestFit="1" customWidth="1"/>
    <col min="3" max="3" width="18.33203125" bestFit="1" customWidth="1"/>
    <col min="4" max="4" width="21.109375" bestFit="1" customWidth="1"/>
    <col min="5" max="5" width="28.44140625" bestFit="1" customWidth="1"/>
    <col min="6" max="6" width="18.33203125" bestFit="1" customWidth="1"/>
    <col min="7" max="7" width="14.21875" customWidth="1"/>
    <col min="10" max="10" width="37.77734375" customWidth="1"/>
  </cols>
  <sheetData>
    <row r="1" spans="1:44" ht="15" customHeight="1" x14ac:dyDescent="0.3">
      <c r="C1" s="15"/>
      <c r="D1" s="79" t="s">
        <v>27</v>
      </c>
      <c r="E1" s="80"/>
      <c r="F1" s="80"/>
      <c r="G1" s="81"/>
    </row>
    <row r="2" spans="1:44" x14ac:dyDescent="0.3">
      <c r="C2" s="7"/>
      <c r="D2" s="16" t="s">
        <v>0</v>
      </c>
      <c r="E2" s="16" t="s">
        <v>4</v>
      </c>
      <c r="F2" s="16" t="s">
        <v>5</v>
      </c>
      <c r="G2" s="16" t="s">
        <v>6</v>
      </c>
    </row>
    <row r="3" spans="1:44" x14ac:dyDescent="0.3">
      <c r="C3" s="7"/>
      <c r="D3" s="1">
        <f>2^16</f>
        <v>65536</v>
      </c>
      <c r="E3" s="18">
        <v>6.4286093711853001</v>
      </c>
      <c r="F3" s="18">
        <v>6.18320631980896</v>
      </c>
      <c r="G3" s="18">
        <v>4.68976389</v>
      </c>
    </row>
    <row r="4" spans="1:44" x14ac:dyDescent="0.3">
      <c r="C4" s="7"/>
      <c r="D4" s="1">
        <f>2^17</f>
        <v>131072</v>
      </c>
      <c r="E4" s="18">
        <v>9.2519249916076607</v>
      </c>
      <c r="F4" s="18">
        <v>8.8704276084899902</v>
      </c>
      <c r="G4" s="18">
        <v>7.6878745300000002</v>
      </c>
    </row>
    <row r="5" spans="1:44" x14ac:dyDescent="0.3">
      <c r="C5" s="7"/>
      <c r="D5" s="1">
        <f>2^18</f>
        <v>262144</v>
      </c>
      <c r="E5" s="18">
        <v>15.1638433933258</v>
      </c>
      <c r="F5" s="18">
        <v>14.350536346435501</v>
      </c>
      <c r="G5" s="18">
        <v>12.467287320000001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  <row r="6" spans="1:44" x14ac:dyDescent="0.3">
      <c r="C6" s="7"/>
      <c r="D6" s="1">
        <f>2^19</f>
        <v>524288</v>
      </c>
      <c r="E6" s="18">
        <v>35.846389029999997</v>
      </c>
      <c r="F6" s="18">
        <v>27.874573890000001</v>
      </c>
      <c r="G6" s="18">
        <v>23.648376200000001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</row>
    <row r="7" spans="1:44" x14ac:dyDescent="0.3">
      <c r="C7" s="7"/>
      <c r="D7" s="1">
        <f>2^20</f>
        <v>1048576</v>
      </c>
      <c r="E7" s="18">
        <v>42.993394613265899</v>
      </c>
      <c r="F7" s="18">
        <v>40.786182641982997</v>
      </c>
      <c r="G7" s="19">
        <v>31.864739799999999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</row>
    <row r="8" spans="1:44" x14ac:dyDescent="0.3">
      <c r="C8" s="7"/>
      <c r="D8" s="1">
        <f>2^21</f>
        <v>2097152</v>
      </c>
      <c r="E8" s="18">
        <v>110.305435419082</v>
      </c>
      <c r="F8" s="18">
        <v>105.807921648025</v>
      </c>
      <c r="G8" s="19">
        <v>84.987534199999999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</row>
    <row r="9" spans="1:44" x14ac:dyDescent="0.3">
      <c r="B9" s="7"/>
      <c r="C9" s="7"/>
      <c r="D9" s="1">
        <v>3478488</v>
      </c>
      <c r="E9" s="1" t="s">
        <v>3</v>
      </c>
      <c r="F9" s="1" t="s">
        <v>3</v>
      </c>
      <c r="G9" s="17">
        <v>142.64783623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</row>
    <row r="10" spans="1:44" x14ac:dyDescent="0.3"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</row>
    <row r="11" spans="1:44" ht="15" thickBot="1" x14ac:dyDescent="0.35"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</row>
    <row r="12" spans="1:44" x14ac:dyDescent="0.3">
      <c r="A12" s="82" t="s">
        <v>26</v>
      </c>
      <c r="B12" s="83"/>
      <c r="C12" s="83"/>
      <c r="D12" s="84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</row>
    <row r="13" spans="1:44" ht="57.6" x14ac:dyDescent="0.3">
      <c r="A13" s="35" t="s">
        <v>8</v>
      </c>
      <c r="B13" s="1" t="s">
        <v>9</v>
      </c>
      <c r="C13" s="1" t="s">
        <v>7</v>
      </c>
      <c r="D13" s="36" t="s">
        <v>24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x14ac:dyDescent="0.3">
      <c r="A14" s="57">
        <v>65536</v>
      </c>
      <c r="B14" s="1">
        <v>2</v>
      </c>
      <c r="C14" s="26">
        <f t="array" ref="C14:C16">TRANSPOSE(E3:G3)</f>
        <v>6.4286093711853001</v>
      </c>
      <c r="D14" s="40">
        <f>(6.43-6.18)/6.18</f>
        <v>4.0453074433656963E-2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x14ac:dyDescent="0.3">
      <c r="A15" s="57"/>
      <c r="B15" s="1">
        <v>4</v>
      </c>
      <c r="C15" s="26">
        <v>6.18320631980896</v>
      </c>
      <c r="D15" s="40">
        <f>(6.18-4.69)/4.69</f>
        <v>0.31769722814498919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</row>
    <row r="16" spans="1:44" x14ac:dyDescent="0.3">
      <c r="A16" s="57"/>
      <c r="B16" s="1">
        <v>8</v>
      </c>
      <c r="C16" s="26">
        <v>4.68976389</v>
      </c>
      <c r="D16" s="40">
        <f>(6.43-4.69)/4.69</f>
        <v>0.37100213219616185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</row>
    <row r="17" spans="1:44" x14ac:dyDescent="0.3">
      <c r="A17" s="57">
        <v>131072</v>
      </c>
      <c r="B17" s="1">
        <v>2</v>
      </c>
      <c r="C17" s="26">
        <f t="array" ref="C17:C19">TRANSPOSE(E4:G4)</f>
        <v>9.2519249916076607</v>
      </c>
      <c r="D17" s="40">
        <f>(C17-C18)/C18</f>
        <v>4.300777819916312E-2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</row>
    <row r="18" spans="1:44" x14ac:dyDescent="0.3">
      <c r="A18" s="57"/>
      <c r="B18" s="1">
        <v>4</v>
      </c>
      <c r="C18" s="26">
        <v>8.8704276084899902</v>
      </c>
      <c r="D18" s="40">
        <f>(C18-C19)/C19</f>
        <v>0.15382054869331874</v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</row>
    <row r="19" spans="1:44" x14ac:dyDescent="0.3">
      <c r="A19" s="57"/>
      <c r="B19" s="1">
        <v>8</v>
      </c>
      <c r="C19" s="26">
        <v>7.6878745300000002</v>
      </c>
      <c r="D19" s="40">
        <f>(C17-C19)/C19</f>
        <v>0.20344380693315769</v>
      </c>
      <c r="I19" s="29"/>
      <c r="J19" s="29"/>
      <c r="K19" s="29"/>
      <c r="L19" s="29" t="s">
        <v>29</v>
      </c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 t="s">
        <v>30</v>
      </c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</row>
    <row r="20" spans="1:44" x14ac:dyDescent="0.3">
      <c r="A20" s="57">
        <v>262144</v>
      </c>
      <c r="B20" s="1">
        <v>2</v>
      </c>
      <c r="C20" s="26">
        <f t="array" ref="C20:C22">TRANSPOSE(E5:G5)</f>
        <v>15.1638433933258</v>
      </c>
      <c r="D20" s="40">
        <f>(C20-C21)/C21</f>
        <v>5.6674330997552945E-2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</row>
    <row r="21" spans="1:44" x14ac:dyDescent="0.3">
      <c r="A21" s="57"/>
      <c r="B21" s="1">
        <v>4</v>
      </c>
      <c r="C21" s="26">
        <v>14.350536346435501</v>
      </c>
      <c r="D21" s="40">
        <f>(C21-C22)/C22</f>
        <v>0.15105523584223454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</row>
    <row r="22" spans="1:44" x14ac:dyDescent="0.3">
      <c r="A22" s="57"/>
      <c r="B22" s="1">
        <v>8</v>
      </c>
      <c r="C22" s="26">
        <v>12.467287320000001</v>
      </c>
      <c r="D22" s="40">
        <f>(C20-C22)/C22</f>
        <v>0.2162905212748237</v>
      </c>
      <c r="E22" s="18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</row>
    <row r="23" spans="1:44" x14ac:dyDescent="0.3">
      <c r="A23" s="57">
        <v>524288</v>
      </c>
      <c r="B23" s="1">
        <v>2</v>
      </c>
      <c r="C23" s="18">
        <v>35.846389029999997</v>
      </c>
      <c r="D23" s="45">
        <f>(C23-C24)/C24</f>
        <v>0.28598877139642603</v>
      </c>
      <c r="E23" s="18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</row>
    <row r="24" spans="1:44" x14ac:dyDescent="0.3">
      <c r="A24" s="57"/>
      <c r="B24" s="1">
        <v>4</v>
      </c>
      <c r="C24" s="18">
        <v>27.874573890000001</v>
      </c>
      <c r="D24" s="45">
        <f>(C24-C25)/C25</f>
        <v>0.17870984689426581</v>
      </c>
      <c r="E24" s="18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</row>
    <row r="25" spans="1:44" x14ac:dyDescent="0.3">
      <c r="A25" s="57"/>
      <c r="B25" s="1">
        <v>8</v>
      </c>
      <c r="C25" s="18">
        <v>23.648376200000001</v>
      </c>
      <c r="D25" s="40">
        <f>(C23-C25)/C25</f>
        <v>0.51580762784042633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</row>
    <row r="26" spans="1:44" x14ac:dyDescent="0.3">
      <c r="A26" s="57">
        <v>1048576</v>
      </c>
      <c r="B26" s="1">
        <v>2</v>
      </c>
      <c r="C26" s="26">
        <f t="array" ref="C26:C28">TRANSPOSE(E7:G7)</f>
        <v>42.993394613265899</v>
      </c>
      <c r="D26" s="45">
        <f>(C26-C27)/C27</f>
        <v>5.4116659817310842E-2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</row>
    <row r="27" spans="1:44" x14ac:dyDescent="0.3">
      <c r="A27" s="57"/>
      <c r="B27" s="1">
        <v>4</v>
      </c>
      <c r="C27" s="26">
        <v>40.786182641982997</v>
      </c>
      <c r="D27" s="45">
        <f>(C27-C28)/C27</f>
        <v>0.21873689235137606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</row>
    <row r="28" spans="1:44" x14ac:dyDescent="0.3">
      <c r="A28" s="57"/>
      <c r="B28" s="1">
        <v>8</v>
      </c>
      <c r="C28" s="26">
        <v>31.864739799999999</v>
      </c>
      <c r="D28" s="45">
        <f>(C26-C28)/C28</f>
        <v>0.34924668718826007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</row>
    <row r="29" spans="1:44" x14ac:dyDescent="0.3">
      <c r="A29" s="62">
        <v>2097152</v>
      </c>
      <c r="B29" s="1">
        <v>2</v>
      </c>
      <c r="C29" s="1">
        <v>110.3</v>
      </c>
      <c r="D29" s="45">
        <f>(C29-C30)/C30</f>
        <v>4.2533081285444238E-2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</row>
    <row r="30" spans="1:44" x14ac:dyDescent="0.3">
      <c r="A30" s="63"/>
      <c r="B30" s="1">
        <v>4</v>
      </c>
      <c r="C30" s="1">
        <v>105.8</v>
      </c>
      <c r="D30" s="45">
        <f>(C30-C31)/C30</f>
        <v>0.1967863894139886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</row>
    <row r="31" spans="1:44" x14ac:dyDescent="0.3">
      <c r="A31" s="64"/>
      <c r="B31" s="1">
        <v>8</v>
      </c>
      <c r="C31" s="1">
        <v>84.98</v>
      </c>
      <c r="D31" s="45">
        <f>(C29-C31)/C31</f>
        <v>0.29795245940221221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</row>
    <row r="32" spans="1:44" x14ac:dyDescent="0.3">
      <c r="A32" s="57">
        <v>3478488</v>
      </c>
      <c r="B32" s="1">
        <v>2</v>
      </c>
      <c r="C32" s="27" t="str">
        <f t="array" ref="C32:C34">TRANSPOSE(E9:G9)</f>
        <v>Out of Memory Error</v>
      </c>
      <c r="D32" s="47" t="s">
        <v>36</v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</row>
    <row r="33" spans="1:44" x14ac:dyDescent="0.3">
      <c r="A33" s="57"/>
      <c r="B33" s="1">
        <v>4</v>
      </c>
      <c r="C33" s="27" t="str">
        <v>Out of Memory Error</v>
      </c>
      <c r="D33" s="47" t="s">
        <v>36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</row>
    <row r="34" spans="1:44" ht="15" thickBot="1" x14ac:dyDescent="0.35">
      <c r="A34" s="58"/>
      <c r="B34" s="4">
        <v>8</v>
      </c>
      <c r="C34" s="37">
        <v>142.64783623</v>
      </c>
      <c r="D34" s="48">
        <v>142.65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</row>
    <row r="35" spans="1:44" x14ac:dyDescent="0.3"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</row>
    <row r="36" spans="1:44" x14ac:dyDescent="0.3">
      <c r="I36" s="29"/>
      <c r="J36" s="29"/>
      <c r="K36" s="29"/>
      <c r="L36" s="29" t="s">
        <v>31</v>
      </c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 t="s">
        <v>33</v>
      </c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</row>
    <row r="37" spans="1:44" x14ac:dyDescent="0.3"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</row>
    <row r="38" spans="1:44" x14ac:dyDescent="0.3"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</row>
    <row r="39" spans="1:44" x14ac:dyDescent="0.3"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</row>
    <row r="40" spans="1:44" x14ac:dyDescent="0.3"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</row>
    <row r="41" spans="1:44" x14ac:dyDescent="0.3"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2" spans="1:44" x14ac:dyDescent="0.3"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</row>
    <row r="43" spans="1:44" x14ac:dyDescent="0.3"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</row>
    <row r="44" spans="1:44" x14ac:dyDescent="0.3"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</row>
    <row r="45" spans="1:44" x14ac:dyDescent="0.3"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</row>
    <row r="46" spans="1:44" x14ac:dyDescent="0.3"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</row>
    <row r="47" spans="1:44" x14ac:dyDescent="0.3"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spans="1:44" x14ac:dyDescent="0.3"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</row>
    <row r="49" spans="9:44" x14ac:dyDescent="0.3"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</row>
    <row r="50" spans="9:44" x14ac:dyDescent="0.3"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</row>
    <row r="51" spans="9:44" x14ac:dyDescent="0.3"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</row>
    <row r="52" spans="9:44" x14ac:dyDescent="0.3"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</row>
    <row r="53" spans="9:44" x14ac:dyDescent="0.3"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</row>
    <row r="54" spans="9:44" x14ac:dyDescent="0.3">
      <c r="I54" s="29"/>
      <c r="J54" s="29"/>
      <c r="K54" s="29"/>
      <c r="L54" s="29" t="s">
        <v>32</v>
      </c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 t="s">
        <v>34</v>
      </c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</row>
    <row r="55" spans="9:44" x14ac:dyDescent="0.3"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</row>
    <row r="56" spans="9:44" x14ac:dyDescent="0.3"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</row>
    <row r="57" spans="9:44" x14ac:dyDescent="0.3"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</row>
    <row r="58" spans="9:44" x14ac:dyDescent="0.3"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</row>
    <row r="59" spans="9:44" x14ac:dyDescent="0.3"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</row>
    <row r="60" spans="9:44" x14ac:dyDescent="0.3"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</row>
    <row r="61" spans="9:44" x14ac:dyDescent="0.3"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</row>
    <row r="62" spans="9:44" x14ac:dyDescent="0.3"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</row>
    <row r="63" spans="9:44" x14ac:dyDescent="0.3"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</row>
    <row r="64" spans="9:44" x14ac:dyDescent="0.3"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</row>
    <row r="65" spans="9:44" x14ac:dyDescent="0.3"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 spans="9:44" x14ac:dyDescent="0.3"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9:44" x14ac:dyDescent="0.3"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9:44" x14ac:dyDescent="0.3"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9:44" x14ac:dyDescent="0.3"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9:44" x14ac:dyDescent="0.3"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</row>
    <row r="71" spans="9:44" x14ac:dyDescent="0.3"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</row>
    <row r="72" spans="9:44" x14ac:dyDescent="0.3"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</row>
    <row r="73" spans="9:44" x14ac:dyDescent="0.3"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</row>
    <row r="74" spans="9:44" x14ac:dyDescent="0.3"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</row>
    <row r="75" spans="9:44" x14ac:dyDescent="0.3"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</row>
    <row r="76" spans="9:44" x14ac:dyDescent="0.3"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</row>
    <row r="77" spans="9:44" x14ac:dyDescent="0.3"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</row>
    <row r="78" spans="9:44" x14ac:dyDescent="0.3"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</row>
    <row r="79" spans="9:44" x14ac:dyDescent="0.3"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</row>
    <row r="80" spans="9:44" x14ac:dyDescent="0.3"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</row>
    <row r="81" spans="9:44" x14ac:dyDescent="0.3"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</row>
    <row r="82" spans="9:44" x14ac:dyDescent="0.3"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</row>
    <row r="83" spans="9:44" x14ac:dyDescent="0.3"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</row>
    <row r="84" spans="9:44" x14ac:dyDescent="0.3"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</row>
    <row r="85" spans="9:44" x14ac:dyDescent="0.3"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</row>
    <row r="86" spans="9:44" x14ac:dyDescent="0.3"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</row>
    <row r="87" spans="9:44" x14ac:dyDescent="0.3"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</row>
    <row r="88" spans="9:44" x14ac:dyDescent="0.3"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</row>
  </sheetData>
  <mergeCells count="9">
    <mergeCell ref="D1:G1"/>
    <mergeCell ref="A23:A25"/>
    <mergeCell ref="A26:A28"/>
    <mergeCell ref="A32:A34"/>
    <mergeCell ref="A14:A16"/>
    <mergeCell ref="A17:A19"/>
    <mergeCell ref="A20:A22"/>
    <mergeCell ref="A29:A31"/>
    <mergeCell ref="A12:D12"/>
  </mergeCells>
  <pageMargins left="0.7" right="0.7" top="0.75" bottom="0.75" header="0.3" footer="0.3"/>
  <ignoredErrors>
    <ignoredError sqref="D19 D22 D25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9E14-CE7E-44D5-9CED-1F5A5DE805EB}">
  <dimension ref="A1:AD80"/>
  <sheetViews>
    <sheetView zoomScale="57" workbookViewId="0">
      <selection activeCell="AG41" sqref="AG41"/>
    </sheetView>
  </sheetViews>
  <sheetFormatPr defaultRowHeight="14.4" x14ac:dyDescent="0.3"/>
  <cols>
    <col min="1" max="1" width="12" bestFit="1" customWidth="1"/>
    <col min="2" max="3" width="18.33203125" bestFit="1" customWidth="1"/>
    <col min="4" max="4" width="11.44140625" customWidth="1"/>
    <col min="5" max="5" width="18" customWidth="1"/>
    <col min="6" max="6" width="10.33203125" customWidth="1"/>
    <col min="7" max="8" width="18.33203125" bestFit="1" customWidth="1"/>
    <col min="9" max="9" width="12" bestFit="1" customWidth="1"/>
  </cols>
  <sheetData>
    <row r="1" spans="1:30" x14ac:dyDescent="0.3">
      <c r="A1" s="94" t="s">
        <v>2</v>
      </c>
      <c r="B1" s="94"/>
      <c r="C1" s="94"/>
      <c r="D1" s="94"/>
    </row>
    <row r="2" spans="1:30" ht="15" thickBot="1" x14ac:dyDescent="0.35">
      <c r="A2" s="95"/>
      <c r="B2" s="95"/>
      <c r="C2" s="95"/>
      <c r="D2" s="95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</row>
    <row r="3" spans="1:30" x14ac:dyDescent="0.3">
      <c r="A3" s="8" t="s">
        <v>0</v>
      </c>
      <c r="B3" s="10" t="s">
        <v>4</v>
      </c>
      <c r="C3" s="10" t="s">
        <v>5</v>
      </c>
      <c r="D3" s="11" t="s">
        <v>6</v>
      </c>
      <c r="F3" s="29"/>
      <c r="G3" s="29"/>
      <c r="H3" s="29"/>
      <c r="I3" s="29"/>
      <c r="J3" s="29" t="s">
        <v>25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93" t="s">
        <v>30</v>
      </c>
      <c r="W3" s="93"/>
      <c r="X3" s="29"/>
      <c r="Y3" s="29"/>
      <c r="Z3" s="29"/>
      <c r="AA3" s="29"/>
      <c r="AB3" s="29"/>
      <c r="AC3" s="29"/>
      <c r="AD3" s="29"/>
    </row>
    <row r="4" spans="1:30" x14ac:dyDescent="0.3">
      <c r="A4" s="2">
        <f>2^16</f>
        <v>65536</v>
      </c>
      <c r="B4" s="18">
        <v>6.4286093711853001</v>
      </c>
      <c r="C4" s="18">
        <v>6.18320631980896</v>
      </c>
      <c r="D4" s="21">
        <v>4.89976389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x14ac:dyDescent="0.3">
      <c r="A5" s="2">
        <f>2^17</f>
        <v>131072</v>
      </c>
      <c r="B5" s="18">
        <v>9.2519249916076607</v>
      </c>
      <c r="C5" s="18">
        <v>8.8704276084899902</v>
      </c>
      <c r="D5" s="21">
        <v>6.6878745300000002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30" x14ac:dyDescent="0.3">
      <c r="A6" s="2">
        <f>2^18</f>
        <v>262144</v>
      </c>
      <c r="B6" s="18">
        <v>15.1638433933258</v>
      </c>
      <c r="C6" s="18">
        <v>14.350536346435501</v>
      </c>
      <c r="D6" s="21">
        <v>13.467287320000001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pans="1:30" hidden="1" x14ac:dyDescent="0.3">
      <c r="A7" s="2">
        <v>405186</v>
      </c>
      <c r="B7" s="18">
        <v>26.94833495</v>
      </c>
      <c r="C7" s="18">
        <v>19.004393577575598</v>
      </c>
      <c r="D7" s="21">
        <v>18.056363577575599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pans="1:30" x14ac:dyDescent="0.3">
      <c r="A8" s="2">
        <f>2^19</f>
        <v>524288</v>
      </c>
      <c r="B8" s="18">
        <v>35.846389029999997</v>
      </c>
      <c r="C8" s="18">
        <v>27.874573890000001</v>
      </c>
      <c r="D8" s="21">
        <v>23.648376200000001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 spans="1:30" x14ac:dyDescent="0.3">
      <c r="A9" s="2">
        <f>2^20</f>
        <v>1048576</v>
      </c>
      <c r="B9" s="18">
        <v>42.993394613265899</v>
      </c>
      <c r="C9" s="18">
        <v>40.786182641982997</v>
      </c>
      <c r="D9" s="25">
        <v>31.864739799999999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spans="1:30" x14ac:dyDescent="0.3">
      <c r="A10" s="2">
        <f>2^21</f>
        <v>2097152</v>
      </c>
      <c r="B10" s="18">
        <v>110.305435419082</v>
      </c>
      <c r="C10" s="18">
        <v>105.807921648025</v>
      </c>
      <c r="D10" s="25">
        <v>77.987534199999999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</row>
    <row r="11" spans="1:30" ht="15" thickBot="1" x14ac:dyDescent="0.35">
      <c r="A11" s="3">
        <v>3478488</v>
      </c>
      <c r="B11" s="4" t="s">
        <v>3</v>
      </c>
      <c r="C11" s="4" t="s">
        <v>3</v>
      </c>
      <c r="D11" s="5">
        <v>142.64783623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</row>
    <row r="12" spans="1:30" x14ac:dyDescent="0.3">
      <c r="A12" s="6"/>
      <c r="B12" s="6"/>
      <c r="C12" s="46"/>
      <c r="D12" s="46"/>
      <c r="E12" s="46"/>
      <c r="F12" s="31"/>
      <c r="G12" s="31"/>
      <c r="H12" s="31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spans="1:30" x14ac:dyDescent="0.3">
      <c r="C13" s="46"/>
      <c r="D13" s="46"/>
      <c r="E13" s="46"/>
      <c r="F13" s="31"/>
      <c r="G13" s="31"/>
      <c r="H13" s="31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</row>
    <row r="14" spans="1:30" ht="18" customHeight="1" x14ac:dyDescent="0.3">
      <c r="C14" s="46"/>
      <c r="D14" s="46"/>
      <c r="E14" s="46"/>
      <c r="F14" s="31"/>
      <c r="G14" s="31"/>
      <c r="H14" s="31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</row>
    <row r="15" spans="1:30" x14ac:dyDescent="0.3">
      <c r="C15" s="46"/>
      <c r="D15" s="46"/>
      <c r="E15" s="46"/>
      <c r="F15" s="31"/>
      <c r="G15" s="31"/>
      <c r="H15" s="31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</row>
    <row r="16" spans="1:30" x14ac:dyDescent="0.3">
      <c r="C16" s="46"/>
      <c r="D16" s="46"/>
      <c r="E16" s="46"/>
      <c r="F16" s="31"/>
      <c r="G16" s="31"/>
      <c r="H16" s="31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</row>
    <row r="17" spans="3:30" x14ac:dyDescent="0.3">
      <c r="C17" s="46"/>
      <c r="D17" s="46"/>
      <c r="E17" s="46"/>
      <c r="F17" s="31"/>
      <c r="G17" s="31"/>
      <c r="H17" s="31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</row>
    <row r="18" spans="3:30" x14ac:dyDescent="0.3">
      <c r="C18" s="46"/>
      <c r="D18" s="46"/>
      <c r="E18" s="46"/>
      <c r="F18" s="31"/>
      <c r="G18" s="31"/>
      <c r="H18" s="31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spans="3:30" x14ac:dyDescent="0.3"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</row>
    <row r="20" spans="3:30" x14ac:dyDescent="0.3"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</row>
    <row r="21" spans="3:30" x14ac:dyDescent="0.3"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</row>
    <row r="22" spans="3:30" x14ac:dyDescent="0.3"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</row>
    <row r="23" spans="3:30" x14ac:dyDescent="0.3"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</row>
    <row r="24" spans="3:30" x14ac:dyDescent="0.3"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</row>
    <row r="25" spans="3:30" x14ac:dyDescent="0.3"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</row>
    <row r="26" spans="3:30" x14ac:dyDescent="0.3"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  <row r="27" spans="3:30" x14ac:dyDescent="0.3"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spans="3:30" x14ac:dyDescent="0.3"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3:30" x14ac:dyDescent="0.3"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3:30" x14ac:dyDescent="0.3"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spans="3:30" x14ac:dyDescent="0.3"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spans="3:30" x14ac:dyDescent="0.3"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 spans="5:30" x14ac:dyDescent="0.3"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spans="5:30" x14ac:dyDescent="0.3"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spans="5:30" x14ac:dyDescent="0.3"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 spans="5:30" x14ac:dyDescent="0.3">
      <c r="E36" s="32" t="s">
        <v>21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spans="5:30" x14ac:dyDescent="0.3"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</row>
    <row r="38" spans="5:30" x14ac:dyDescent="0.3"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</row>
    <row r="39" spans="5:30" x14ac:dyDescent="0.3"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</row>
    <row r="40" spans="5:30" x14ac:dyDescent="0.3"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spans="5:30" x14ac:dyDescent="0.3"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</row>
    <row r="42" spans="5:30" x14ac:dyDescent="0.3"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</row>
    <row r="43" spans="5:30" x14ac:dyDescent="0.3"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</row>
    <row r="44" spans="5:30" x14ac:dyDescent="0.3"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</row>
    <row r="45" spans="5:30" x14ac:dyDescent="0.3"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</row>
    <row r="46" spans="5:30" x14ac:dyDescent="0.3"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</row>
    <row r="47" spans="5:30" x14ac:dyDescent="0.3"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70" t="s">
        <v>31</v>
      </c>
      <c r="R47" s="70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</row>
    <row r="48" spans="5:30" x14ac:dyDescent="0.3"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</row>
    <row r="59" spans="5:5" x14ac:dyDescent="0.3">
      <c r="E59" s="32" t="s">
        <v>22</v>
      </c>
    </row>
    <row r="80" spans="5:5" x14ac:dyDescent="0.3">
      <c r="E80" s="32" t="s">
        <v>23</v>
      </c>
    </row>
  </sheetData>
  <mergeCells count="3">
    <mergeCell ref="V3:W3"/>
    <mergeCell ref="Q47:R47"/>
    <mergeCell ref="A1:D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BB49-CC08-4E7A-8225-45138F28D8D6}">
  <dimension ref="B3:F25"/>
  <sheetViews>
    <sheetView workbookViewId="0">
      <selection activeCell="B2" sqref="B2:F2"/>
    </sheetView>
  </sheetViews>
  <sheetFormatPr defaultRowHeight="14.4" x14ac:dyDescent="0.3"/>
  <cols>
    <col min="1" max="1" width="11.21875" customWidth="1"/>
    <col min="2" max="2" width="17.88671875" customWidth="1"/>
    <col min="3" max="3" width="10.33203125" customWidth="1"/>
    <col min="4" max="4" width="23.6640625" customWidth="1"/>
    <col min="5" max="5" width="28.21875" customWidth="1"/>
    <col min="6" max="6" width="18.109375" customWidth="1"/>
  </cols>
  <sheetData>
    <row r="3" spans="2:6" ht="15" thickBot="1" x14ac:dyDescent="0.35"/>
    <row r="4" spans="2:6" ht="27.6" customHeight="1" x14ac:dyDescent="0.3">
      <c r="B4" s="88" t="s">
        <v>40</v>
      </c>
      <c r="C4" s="86" t="s">
        <v>9</v>
      </c>
      <c r="D4" s="86" t="s">
        <v>39</v>
      </c>
      <c r="E4" s="86" t="s">
        <v>38</v>
      </c>
      <c r="F4" s="91" t="s">
        <v>37</v>
      </c>
    </row>
    <row r="5" spans="2:6" x14ac:dyDescent="0.3">
      <c r="B5" s="85"/>
      <c r="C5" s="87"/>
      <c r="D5" s="87"/>
      <c r="E5" s="87"/>
      <c r="F5" s="92"/>
    </row>
    <row r="6" spans="2:6" x14ac:dyDescent="0.3">
      <c r="B6" s="85"/>
      <c r="C6" s="87"/>
      <c r="D6" s="87"/>
      <c r="E6" s="87"/>
      <c r="F6" s="92"/>
    </row>
    <row r="7" spans="2:6" x14ac:dyDescent="0.3">
      <c r="B7" s="85"/>
      <c r="C7" s="87"/>
      <c r="D7" s="87"/>
      <c r="E7" s="87"/>
      <c r="F7" s="92"/>
    </row>
    <row r="8" spans="2:6" x14ac:dyDescent="0.3">
      <c r="B8" s="85">
        <v>65536</v>
      </c>
      <c r="C8" s="50">
        <v>2</v>
      </c>
      <c r="D8" s="50">
        <v>4.91</v>
      </c>
      <c r="E8" s="50">
        <v>6.43</v>
      </c>
      <c r="F8" s="51">
        <f>(D8+E8)</f>
        <v>11.34</v>
      </c>
    </row>
    <row r="9" spans="2:6" x14ac:dyDescent="0.3">
      <c r="B9" s="85"/>
      <c r="C9" s="50">
        <v>4</v>
      </c>
      <c r="D9" s="50">
        <v>3.06</v>
      </c>
      <c r="E9" s="50">
        <v>6.18</v>
      </c>
      <c r="F9" s="51">
        <f t="shared" ref="F9:F25" si="0">(D9+E9)</f>
        <v>9.24</v>
      </c>
    </row>
    <row r="10" spans="2:6" x14ac:dyDescent="0.3">
      <c r="B10" s="85"/>
      <c r="C10" s="50">
        <v>8</v>
      </c>
      <c r="D10" s="50">
        <v>2.68</v>
      </c>
      <c r="E10" s="50">
        <v>4.6900000000000004</v>
      </c>
      <c r="F10" s="51">
        <f t="shared" si="0"/>
        <v>7.370000000000001</v>
      </c>
    </row>
    <row r="11" spans="2:6" x14ac:dyDescent="0.3">
      <c r="B11" s="85">
        <v>131072</v>
      </c>
      <c r="C11" s="50">
        <v>2</v>
      </c>
      <c r="D11" s="50">
        <v>6.1</v>
      </c>
      <c r="E11" s="50">
        <v>9.25</v>
      </c>
      <c r="F11" s="51">
        <f t="shared" si="0"/>
        <v>15.35</v>
      </c>
    </row>
    <row r="12" spans="2:6" x14ac:dyDescent="0.3">
      <c r="B12" s="85"/>
      <c r="C12" s="50">
        <v>4</v>
      </c>
      <c r="D12" s="50">
        <v>4.3899999999999997</v>
      </c>
      <c r="E12" s="50">
        <v>8.8699999999999992</v>
      </c>
      <c r="F12" s="51">
        <f t="shared" si="0"/>
        <v>13.259999999999998</v>
      </c>
    </row>
    <row r="13" spans="2:6" x14ac:dyDescent="0.3">
      <c r="B13" s="85"/>
      <c r="C13" s="50">
        <v>8</v>
      </c>
      <c r="D13" s="50">
        <v>3.9</v>
      </c>
      <c r="E13" s="50">
        <v>7.69</v>
      </c>
      <c r="F13" s="51">
        <f t="shared" si="0"/>
        <v>11.59</v>
      </c>
    </row>
    <row r="14" spans="2:6" x14ac:dyDescent="0.3">
      <c r="B14" s="85">
        <v>262144</v>
      </c>
      <c r="C14" s="50">
        <v>2</v>
      </c>
      <c r="D14" s="50">
        <v>7.09</v>
      </c>
      <c r="E14" s="50">
        <v>15.16</v>
      </c>
      <c r="F14" s="51">
        <f t="shared" si="0"/>
        <v>22.25</v>
      </c>
    </row>
    <row r="15" spans="2:6" x14ac:dyDescent="0.3">
      <c r="B15" s="85"/>
      <c r="C15" s="50">
        <v>4</v>
      </c>
      <c r="D15" s="50">
        <v>6.04</v>
      </c>
      <c r="E15" s="50">
        <v>14.35</v>
      </c>
      <c r="F15" s="51">
        <f t="shared" si="0"/>
        <v>20.39</v>
      </c>
    </row>
    <row r="16" spans="2:6" x14ac:dyDescent="0.3">
      <c r="B16" s="85"/>
      <c r="C16" s="50">
        <v>8</v>
      </c>
      <c r="D16" s="50">
        <v>5.88</v>
      </c>
      <c r="E16" s="50">
        <v>12.47</v>
      </c>
      <c r="F16" s="51">
        <f t="shared" si="0"/>
        <v>18.350000000000001</v>
      </c>
    </row>
    <row r="17" spans="2:6" x14ac:dyDescent="0.3">
      <c r="B17" s="85">
        <v>524288</v>
      </c>
      <c r="C17" s="50">
        <v>2</v>
      </c>
      <c r="D17" s="50">
        <v>9</v>
      </c>
      <c r="E17" s="50">
        <v>26.95</v>
      </c>
      <c r="F17" s="51">
        <f t="shared" si="0"/>
        <v>35.950000000000003</v>
      </c>
    </row>
    <row r="18" spans="2:6" x14ac:dyDescent="0.3">
      <c r="B18" s="85"/>
      <c r="C18" s="50">
        <v>4</v>
      </c>
      <c r="D18" s="50">
        <v>8.86</v>
      </c>
      <c r="E18" s="50">
        <v>19</v>
      </c>
      <c r="F18" s="51">
        <f t="shared" si="0"/>
        <v>27.86</v>
      </c>
    </row>
    <row r="19" spans="2:6" x14ac:dyDescent="0.3">
      <c r="B19" s="85"/>
      <c r="C19" s="50">
        <v>8</v>
      </c>
      <c r="D19" s="50">
        <v>6.34</v>
      </c>
      <c r="E19" s="50">
        <v>17.059999999999999</v>
      </c>
      <c r="F19" s="51">
        <f t="shared" si="0"/>
        <v>23.4</v>
      </c>
    </row>
    <row r="20" spans="2:6" x14ac:dyDescent="0.3">
      <c r="B20" s="85">
        <v>1048576</v>
      </c>
      <c r="C20" s="50">
        <v>2</v>
      </c>
      <c r="D20" s="50">
        <v>32.19</v>
      </c>
      <c r="E20" s="50">
        <v>42.99</v>
      </c>
      <c r="F20" s="51">
        <f t="shared" si="0"/>
        <v>75.180000000000007</v>
      </c>
    </row>
    <row r="21" spans="2:6" x14ac:dyDescent="0.3">
      <c r="B21" s="85"/>
      <c r="C21" s="50">
        <v>4</v>
      </c>
      <c r="D21" s="50">
        <v>20.329999999999998</v>
      </c>
      <c r="E21" s="50">
        <v>40.79</v>
      </c>
      <c r="F21" s="51">
        <f t="shared" si="0"/>
        <v>61.12</v>
      </c>
    </row>
    <row r="22" spans="2:6" x14ac:dyDescent="0.3">
      <c r="B22" s="85"/>
      <c r="C22" s="50">
        <v>8</v>
      </c>
      <c r="D22" s="50">
        <v>12.74</v>
      </c>
      <c r="E22" s="50">
        <v>31.86</v>
      </c>
      <c r="F22" s="51">
        <f t="shared" si="0"/>
        <v>44.6</v>
      </c>
    </row>
    <row r="23" spans="2:6" x14ac:dyDescent="0.3">
      <c r="B23" s="89">
        <f>2^21</f>
        <v>2097152</v>
      </c>
      <c r="C23" s="49">
        <v>2</v>
      </c>
      <c r="D23" s="49">
        <v>52.71</v>
      </c>
      <c r="E23" s="49">
        <v>110.3</v>
      </c>
      <c r="F23" s="51">
        <f t="shared" si="0"/>
        <v>163.01</v>
      </c>
    </row>
    <row r="24" spans="2:6" x14ac:dyDescent="0.3">
      <c r="B24" s="89"/>
      <c r="C24" s="49">
        <v>4</v>
      </c>
      <c r="D24" s="49">
        <v>39.869999999999997</v>
      </c>
      <c r="E24" s="49">
        <v>105.8</v>
      </c>
      <c r="F24" s="51">
        <f t="shared" si="0"/>
        <v>145.66999999999999</v>
      </c>
    </row>
    <row r="25" spans="2:6" ht="15" thickBot="1" x14ac:dyDescent="0.35">
      <c r="B25" s="90"/>
      <c r="C25" s="52">
        <v>8</v>
      </c>
      <c r="D25" s="52">
        <v>23.22</v>
      </c>
      <c r="E25" s="52">
        <v>84.98</v>
      </c>
      <c r="F25" s="53">
        <f t="shared" si="0"/>
        <v>108.2</v>
      </c>
    </row>
  </sheetData>
  <mergeCells count="11">
    <mergeCell ref="B23:B25"/>
    <mergeCell ref="F4:F7"/>
    <mergeCell ref="B8:B10"/>
    <mergeCell ref="B11:B13"/>
    <mergeCell ref="B14:B16"/>
    <mergeCell ref="B17:B19"/>
    <mergeCell ref="B20:B22"/>
    <mergeCell ref="E4:E7"/>
    <mergeCell ref="D4:D7"/>
    <mergeCell ref="C4:C7"/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Descriptive-Cluster vs Latency</vt:lpstr>
      <vt:lpstr>Descriptive-Data vs Latency</vt:lpstr>
      <vt:lpstr>GARCH(1,1)-Cluster vs Latency</vt:lpstr>
      <vt:lpstr>GARCH(1,1)-Data vs Latency</vt:lpstr>
      <vt:lpstr>Combined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cp:lastPrinted>2020-09-01T13:15:31Z</cp:lastPrinted>
  <dcterms:created xsi:type="dcterms:W3CDTF">2020-08-13T20:45:44Z</dcterms:created>
  <dcterms:modified xsi:type="dcterms:W3CDTF">2020-09-10T22:06:06Z</dcterms:modified>
</cp:coreProperties>
</file>