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ingo/code/dachs/tests/testData/"/>
    </mc:Choice>
  </mc:AlternateContent>
  <xr:revisionPtr revIDLastSave="0" documentId="13_ncr:1_{362090CD-4AEE-7342-B40A-4657CCF8C922}" xr6:coauthVersionLast="47" xr6:coauthVersionMax="47" xr10:uidLastSave="{00000000-0000-0000-0000-000000000000}"/>
  <bookViews>
    <workbookView xWindow="1120" yWindow="500" windowWidth="23240" windowHeight="12560" tabRatio="483" activeTab="1" xr2:uid="{00000000-000D-0000-FFFF-FFFF00000000}"/>
  </bookViews>
  <sheets>
    <sheet name="AutoMOFs" sheetId="6" r:id="rId1"/>
    <sheet name="Equipment" sheetId="9" r:id="rId2"/>
    <sheet name="Setup" sheetId="14" r:id="rId3"/>
    <sheet name="Chemicals" sheetId="10" r:id="rId4"/>
    <sheet name="Structures" sheetId="1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0" l="1"/>
  <c r="Q3" i="10" s="1"/>
  <c r="P8" i="10"/>
  <c r="Q8" i="10" s="1"/>
  <c r="P12" i="10"/>
  <c r="Q12" i="10" s="1"/>
  <c r="F57" i="9"/>
  <c r="J105" i="6"/>
  <c r="K105" i="6" s="1"/>
  <c r="J106" i="6"/>
  <c r="K106" i="6" s="1"/>
  <c r="J107" i="6"/>
  <c r="L107" i="6" s="1"/>
  <c r="J108" i="6"/>
  <c r="K108" i="6" s="1"/>
  <c r="J109" i="6"/>
  <c r="K109" i="6" s="1"/>
  <c r="J110" i="6"/>
  <c r="K110" i="6" s="1"/>
  <c r="J111" i="6"/>
  <c r="L111" i="6" s="1"/>
  <c r="J112" i="6"/>
  <c r="K112" i="6" s="1"/>
  <c r="J113" i="6"/>
  <c r="K113" i="6" s="1"/>
  <c r="J114" i="6"/>
  <c r="K114" i="6" s="1"/>
  <c r="J115" i="6"/>
  <c r="L115" i="6" s="1"/>
  <c r="J116" i="6"/>
  <c r="K116" i="6" s="1"/>
  <c r="J117" i="6"/>
  <c r="K117" i="6" s="1"/>
  <c r="J118" i="6"/>
  <c r="K118" i="6" s="1"/>
  <c r="J119" i="6"/>
  <c r="L119" i="6" s="1"/>
  <c r="J120" i="6"/>
  <c r="K120" i="6" s="1"/>
  <c r="J121" i="6"/>
  <c r="K121" i="6" s="1"/>
  <c r="J122" i="6"/>
  <c r="K122" i="6" s="1"/>
  <c r="J123" i="6"/>
  <c r="L123" i="6" s="1"/>
  <c r="J124" i="6"/>
  <c r="K124" i="6" s="1"/>
  <c r="J125" i="6"/>
  <c r="K125" i="6" s="1"/>
  <c r="J126" i="6"/>
  <c r="K126" i="6" s="1"/>
  <c r="J127" i="6"/>
  <c r="L127" i="6" s="1"/>
  <c r="J128" i="6"/>
  <c r="K128" i="6" s="1"/>
  <c r="J129" i="6"/>
  <c r="K129" i="6" s="1"/>
  <c r="J130" i="6"/>
  <c r="K130" i="6" s="1"/>
  <c r="J131" i="6"/>
  <c r="L131" i="6" s="1"/>
  <c r="J132" i="6"/>
  <c r="K132" i="6" s="1"/>
  <c r="J133" i="6"/>
  <c r="K133" i="6" s="1"/>
  <c r="J134" i="6"/>
  <c r="K134" i="6" s="1"/>
  <c r="J135" i="6"/>
  <c r="L135" i="6" s="1"/>
  <c r="J136" i="6"/>
  <c r="K136" i="6" s="1"/>
  <c r="J137" i="6"/>
  <c r="K137" i="6" s="1"/>
  <c r="J138" i="6"/>
  <c r="K138" i="6" s="1"/>
  <c r="J139" i="6"/>
  <c r="L139" i="6" s="1"/>
  <c r="J140" i="6"/>
  <c r="K140" i="6" s="1"/>
  <c r="J141" i="6"/>
  <c r="K141" i="6" s="1"/>
  <c r="J142" i="6"/>
  <c r="K142" i="6" s="1"/>
  <c r="J143" i="6"/>
  <c r="L143" i="6" s="1"/>
  <c r="J144" i="6"/>
  <c r="K144" i="6" s="1"/>
  <c r="J145" i="6"/>
  <c r="K145" i="6" s="1"/>
  <c r="J146" i="6"/>
  <c r="K146" i="6" s="1"/>
  <c r="J147" i="6"/>
  <c r="L147" i="6" s="1"/>
  <c r="J148" i="6"/>
  <c r="K148" i="6" s="1"/>
  <c r="J149" i="6"/>
  <c r="K149" i="6" s="1"/>
  <c r="J150" i="6"/>
  <c r="K150" i="6" s="1"/>
  <c r="J151" i="6"/>
  <c r="L151" i="6" s="1"/>
  <c r="J152" i="6"/>
  <c r="K152" i="6" s="1"/>
  <c r="J153" i="6"/>
  <c r="K153" i="6" s="1"/>
  <c r="J154" i="6"/>
  <c r="K154" i="6" s="1"/>
  <c r="J155" i="6"/>
  <c r="L155" i="6" s="1"/>
  <c r="J156" i="6"/>
  <c r="K156" i="6" s="1"/>
  <c r="W156" i="6" s="1"/>
  <c r="J157" i="6"/>
  <c r="K157" i="6" s="1"/>
  <c r="AI157" i="6"/>
  <c r="V157" i="6"/>
  <c r="AI156" i="6"/>
  <c r="V156" i="6"/>
  <c r="V5" i="6"/>
  <c r="K103" i="6"/>
  <c r="X104" i="6" s="1"/>
  <c r="J104" i="6"/>
  <c r="K104" i="6" s="1"/>
  <c r="Y157" i="6" l="1"/>
  <c r="L112" i="6"/>
  <c r="L152" i="6"/>
  <c r="L144" i="6"/>
  <c r="L136" i="6"/>
  <c r="L128" i="6"/>
  <c r="L120" i="6"/>
  <c r="K151" i="6"/>
  <c r="K143" i="6"/>
  <c r="K135" i="6"/>
  <c r="K127" i="6"/>
  <c r="K119" i="6"/>
  <c r="K111" i="6"/>
  <c r="L157" i="6"/>
  <c r="X157" i="6" s="1"/>
  <c r="L149" i="6"/>
  <c r="L141" i="6"/>
  <c r="L133" i="6"/>
  <c r="L125" i="6"/>
  <c r="L117" i="6"/>
  <c r="L109" i="6"/>
  <c r="L156" i="6"/>
  <c r="M156" i="6" s="1"/>
  <c r="L148" i="6"/>
  <c r="L140" i="6"/>
  <c r="L132" i="6"/>
  <c r="L124" i="6"/>
  <c r="L116" i="6"/>
  <c r="L108" i="6"/>
  <c r="K155" i="6"/>
  <c r="K147" i="6"/>
  <c r="K139" i="6"/>
  <c r="K131" i="6"/>
  <c r="K123" i="6"/>
  <c r="K115" i="6"/>
  <c r="K107" i="6"/>
  <c r="L153" i="6"/>
  <c r="L145" i="6"/>
  <c r="L137" i="6"/>
  <c r="L129" i="6"/>
  <c r="L121" i="6"/>
  <c r="L113" i="6"/>
  <c r="L105" i="6"/>
  <c r="L154" i="6"/>
  <c r="L150" i="6"/>
  <c r="L146" i="6"/>
  <c r="L142" i="6"/>
  <c r="L138" i="6"/>
  <c r="L134" i="6"/>
  <c r="L130" i="6"/>
  <c r="L126" i="6"/>
  <c r="L122" i="6"/>
  <c r="L118" i="6"/>
  <c r="L114" i="6"/>
  <c r="L110" i="6"/>
  <c r="L106" i="6"/>
  <c r="AJ156" i="6"/>
  <c r="AK156" i="6" s="1"/>
  <c r="AL156" i="6" s="1"/>
  <c r="Z156" i="6"/>
  <c r="Y156" i="6"/>
  <c r="AB156" i="6" s="1"/>
  <c r="W104" i="6"/>
  <c r="Z104" i="6" s="1"/>
  <c r="X156" i="6" l="1"/>
  <c r="AA156" i="6" s="1"/>
  <c r="W157" i="6"/>
  <c r="M157" i="6"/>
  <c r="AA104" i="6"/>
  <c r="P11" i="10"/>
  <c r="Q11" i="10" s="1"/>
  <c r="P9" i="10"/>
  <c r="Q9" i="10" s="1"/>
  <c r="P6" i="10"/>
  <c r="Q6" i="10" s="1"/>
  <c r="Q4" i="10"/>
  <c r="P4" i="10"/>
  <c r="V142" i="6"/>
  <c r="AI142" i="6"/>
  <c r="V143" i="6"/>
  <c r="AI143" i="6"/>
  <c r="V144" i="6"/>
  <c r="AI144" i="6"/>
  <c r="X145" i="6"/>
  <c r="V145" i="6"/>
  <c r="AI145" i="6"/>
  <c r="V146" i="6"/>
  <c r="AI146" i="6"/>
  <c r="W147" i="6"/>
  <c r="V147" i="6"/>
  <c r="AI147" i="6"/>
  <c r="V148" i="6"/>
  <c r="AI148" i="6"/>
  <c r="W149" i="6"/>
  <c r="V149" i="6"/>
  <c r="AI149" i="6"/>
  <c r="V150" i="6"/>
  <c r="AI150" i="6"/>
  <c r="V151" i="6"/>
  <c r="AI151" i="6"/>
  <c r="W152" i="6"/>
  <c r="V152" i="6"/>
  <c r="AI152" i="6"/>
  <c r="X153" i="6"/>
  <c r="V153" i="6"/>
  <c r="AI153" i="6"/>
  <c r="W154" i="6"/>
  <c r="V154" i="6"/>
  <c r="AI154" i="6"/>
  <c r="X155" i="6"/>
  <c r="V155" i="6"/>
  <c r="AI155" i="6"/>
  <c r="V138" i="6"/>
  <c r="AI138" i="6"/>
  <c r="W139" i="6"/>
  <c r="V139" i="6"/>
  <c r="AI139" i="6"/>
  <c r="V140" i="6"/>
  <c r="AI140" i="6"/>
  <c r="V141" i="6"/>
  <c r="AI141" i="6"/>
  <c r="AI49" i="6"/>
  <c r="AI137" i="6"/>
  <c r="V137" i="6"/>
  <c r="W137" i="6"/>
  <c r="AI136" i="6"/>
  <c r="V136" i="6"/>
  <c r="W136" i="6"/>
  <c r="AI135" i="6"/>
  <c r="V135" i="6"/>
  <c r="W135" i="6"/>
  <c r="AI134" i="6"/>
  <c r="V134" i="6"/>
  <c r="X134" i="6"/>
  <c r="AI133" i="6"/>
  <c r="V133" i="6"/>
  <c r="AI132" i="6"/>
  <c r="V132" i="6"/>
  <c r="W132" i="6"/>
  <c r="AI131" i="6"/>
  <c r="V131" i="6"/>
  <c r="X131" i="6"/>
  <c r="AI130" i="6"/>
  <c r="V130" i="6"/>
  <c r="AI129" i="6"/>
  <c r="V129" i="6"/>
  <c r="W129" i="6"/>
  <c r="AI128" i="6"/>
  <c r="V128" i="6"/>
  <c r="AI127" i="6"/>
  <c r="V127" i="6"/>
  <c r="W127" i="6"/>
  <c r="AI126" i="6"/>
  <c r="V126" i="6"/>
  <c r="W126" i="6"/>
  <c r="AI125" i="6"/>
  <c r="V125" i="6"/>
  <c r="AI124" i="6"/>
  <c r="V124" i="6"/>
  <c r="X124" i="6"/>
  <c r="AI123" i="6"/>
  <c r="V123" i="6"/>
  <c r="AI122" i="6"/>
  <c r="V122" i="6"/>
  <c r="AI121" i="6"/>
  <c r="V121" i="6"/>
  <c r="AI120" i="6"/>
  <c r="V120" i="6"/>
  <c r="AI119" i="6"/>
  <c r="V119" i="6"/>
  <c r="X119" i="6"/>
  <c r="AI118" i="6"/>
  <c r="V118" i="6"/>
  <c r="W118" i="6"/>
  <c r="AI117" i="6"/>
  <c r="V117" i="6"/>
  <c r="AI116" i="6"/>
  <c r="V116" i="6"/>
  <c r="X116" i="6"/>
  <c r="AI115" i="6"/>
  <c r="V115" i="6"/>
  <c r="AI114" i="6"/>
  <c r="V114" i="6"/>
  <c r="X114" i="6"/>
  <c r="AI113" i="6"/>
  <c r="V113" i="6"/>
  <c r="AI112" i="6"/>
  <c r="V112" i="6"/>
  <c r="X112" i="6"/>
  <c r="AI111" i="6"/>
  <c r="V111" i="6"/>
  <c r="X111" i="6"/>
  <c r="AI110" i="6"/>
  <c r="V110" i="6"/>
  <c r="X110" i="6"/>
  <c r="AI109" i="6"/>
  <c r="V109" i="6"/>
  <c r="AI108" i="6"/>
  <c r="V108" i="6"/>
  <c r="X108" i="6"/>
  <c r="AI107" i="6"/>
  <c r="V107" i="6"/>
  <c r="X107" i="6"/>
  <c r="AI106" i="6"/>
  <c r="V106" i="6"/>
  <c r="X106" i="6"/>
  <c r="AI105" i="6"/>
  <c r="V105" i="6"/>
  <c r="AI104" i="6"/>
  <c r="V104" i="6"/>
  <c r="Y104" i="6" s="1"/>
  <c r="L104" i="6"/>
  <c r="AJ157" i="6" l="1"/>
  <c r="AK157" i="6" s="1"/>
  <c r="AL157" i="6" s="1"/>
  <c r="Z157" i="6"/>
  <c r="AB157" i="6"/>
  <c r="AA157" i="6"/>
  <c r="AJ132" i="6"/>
  <c r="AK132" i="6" s="1"/>
  <c r="AL132" i="6" s="1"/>
  <c r="Z132" i="6"/>
  <c r="AJ154" i="6"/>
  <c r="AK154" i="6" s="1"/>
  <c r="AL154" i="6" s="1"/>
  <c r="Z154" i="6"/>
  <c r="AJ118" i="6"/>
  <c r="AK118" i="6" s="1"/>
  <c r="AL118" i="6" s="1"/>
  <c r="Z118" i="6"/>
  <c r="AJ127" i="6"/>
  <c r="AK127" i="6" s="1"/>
  <c r="AL127" i="6" s="1"/>
  <c r="Z127" i="6"/>
  <c r="AJ135" i="6"/>
  <c r="AK135" i="6" s="1"/>
  <c r="AL135" i="6" s="1"/>
  <c r="Z135" i="6"/>
  <c r="AJ147" i="6"/>
  <c r="AK147" i="6" s="1"/>
  <c r="AL147" i="6" s="1"/>
  <c r="Z147" i="6"/>
  <c r="AJ136" i="6"/>
  <c r="AK136" i="6" s="1"/>
  <c r="AL136" i="6" s="1"/>
  <c r="Z136" i="6"/>
  <c r="AJ126" i="6"/>
  <c r="AK126" i="6" s="1"/>
  <c r="AL126" i="6" s="1"/>
  <c r="Z126" i="6"/>
  <c r="AJ152" i="6"/>
  <c r="AK152" i="6" s="1"/>
  <c r="AL152" i="6" s="1"/>
  <c r="Z152" i="6"/>
  <c r="AJ129" i="6"/>
  <c r="AK129" i="6" s="1"/>
  <c r="AL129" i="6" s="1"/>
  <c r="Z129" i="6"/>
  <c r="AJ137" i="6"/>
  <c r="AK137" i="6" s="1"/>
  <c r="AL137" i="6" s="1"/>
  <c r="Z137" i="6"/>
  <c r="AJ139" i="6"/>
  <c r="AK139" i="6" s="1"/>
  <c r="AL139" i="6" s="1"/>
  <c r="Z139" i="6"/>
  <c r="AJ149" i="6"/>
  <c r="AK149" i="6" s="1"/>
  <c r="AL149" i="6" s="1"/>
  <c r="Z149" i="6"/>
  <c r="X109" i="6"/>
  <c r="Y117" i="6"/>
  <c r="W155" i="6"/>
  <c r="W145" i="6"/>
  <c r="Y108" i="6"/>
  <c r="Y105" i="6"/>
  <c r="W153" i="6"/>
  <c r="AA153" i="6" s="1"/>
  <c r="Y144" i="6"/>
  <c r="W117" i="6"/>
  <c r="Z117" i="6" s="1"/>
  <c r="Y146" i="6"/>
  <c r="X126" i="6"/>
  <c r="AA126" i="6" s="1"/>
  <c r="Y127" i="6"/>
  <c r="AB127" i="6" s="1"/>
  <c r="X147" i="6"/>
  <c r="AA147" i="6" s="1"/>
  <c r="X105" i="6"/>
  <c r="Y109" i="6"/>
  <c r="X117" i="6"/>
  <c r="Y122" i="6"/>
  <c r="Y123" i="6"/>
  <c r="X139" i="6"/>
  <c r="AA139" i="6" s="1"/>
  <c r="Y138" i="6"/>
  <c r="X149" i="6"/>
  <c r="AA149" i="6" s="1"/>
  <c r="Y148" i="6"/>
  <c r="M109" i="6"/>
  <c r="Y129" i="6"/>
  <c r="AB129" i="6" s="1"/>
  <c r="X141" i="6"/>
  <c r="Y140" i="6"/>
  <c r="X151" i="6"/>
  <c r="Y150" i="6"/>
  <c r="X143" i="6"/>
  <c r="Y142" i="6"/>
  <c r="Y113" i="6"/>
  <c r="W141" i="6"/>
  <c r="W151" i="6"/>
  <c r="W143" i="6"/>
  <c r="W142" i="6"/>
  <c r="W144" i="6"/>
  <c r="W150" i="6"/>
  <c r="W146" i="6"/>
  <c r="W148" i="6"/>
  <c r="Y154" i="6"/>
  <c r="AB154" i="6" s="1"/>
  <c r="Y152" i="6"/>
  <c r="AB152" i="6" s="1"/>
  <c r="X152" i="6"/>
  <c r="AA152" i="6" s="1"/>
  <c r="X150" i="6"/>
  <c r="X148" i="6"/>
  <c r="X144" i="6"/>
  <c r="X142" i="6"/>
  <c r="X154" i="6"/>
  <c r="AA154" i="6" s="1"/>
  <c r="X146" i="6"/>
  <c r="Y155" i="6"/>
  <c r="Y153" i="6"/>
  <c r="Y151" i="6"/>
  <c r="Y149" i="6"/>
  <c r="AB149" i="6" s="1"/>
  <c r="Y147" i="6"/>
  <c r="AB147" i="6" s="1"/>
  <c r="Y145" i="6"/>
  <c r="Y143" i="6"/>
  <c r="W140" i="6"/>
  <c r="W138" i="6"/>
  <c r="X140" i="6"/>
  <c r="X138" i="6"/>
  <c r="Y141" i="6"/>
  <c r="Y139" i="6"/>
  <c r="AB139" i="6" s="1"/>
  <c r="Y107" i="6"/>
  <c r="Y124" i="6"/>
  <c r="X135" i="6"/>
  <c r="AA135" i="6" s="1"/>
  <c r="X122" i="6"/>
  <c r="M124" i="6"/>
  <c r="X127" i="6"/>
  <c r="AA127" i="6" s="1"/>
  <c r="X129" i="6"/>
  <c r="AA129" i="6" s="1"/>
  <c r="X132" i="6"/>
  <c r="AA132" i="6" s="1"/>
  <c r="W134" i="6"/>
  <c r="W113" i="6"/>
  <c r="W114" i="6"/>
  <c r="Z114" i="6" s="1"/>
  <c r="X137" i="6"/>
  <c r="AA137" i="6" s="1"/>
  <c r="M107" i="6"/>
  <c r="Y111" i="6"/>
  <c r="Y112" i="6"/>
  <c r="X113" i="6"/>
  <c r="Y106" i="6"/>
  <c r="Y110" i="6"/>
  <c r="Y114" i="6"/>
  <c r="W122" i="6"/>
  <c r="Y135" i="6"/>
  <c r="AB135" i="6" s="1"/>
  <c r="Y137" i="6"/>
  <c r="AB137" i="6" s="1"/>
  <c r="X115" i="6"/>
  <c r="Y115" i="6"/>
  <c r="W115" i="6"/>
  <c r="W109" i="6"/>
  <c r="Z109" i="6" s="1"/>
  <c r="Y120" i="6"/>
  <c r="Y128" i="6"/>
  <c r="X128" i="6"/>
  <c r="Y131" i="6"/>
  <c r="W116" i="6"/>
  <c r="W119" i="6"/>
  <c r="Y119" i="6"/>
  <c r="W120" i="6"/>
  <c r="Y121" i="6"/>
  <c r="X123" i="6"/>
  <c r="W123" i="6"/>
  <c r="W128" i="6"/>
  <c r="W125" i="6"/>
  <c r="Y125" i="6"/>
  <c r="X125" i="6"/>
  <c r="W133" i="6"/>
  <c r="Y133" i="6"/>
  <c r="X133" i="6"/>
  <c r="X118" i="6"/>
  <c r="AA118" i="6" s="1"/>
  <c r="Y118" i="6"/>
  <c r="AB118" i="6" s="1"/>
  <c r="X120" i="6"/>
  <c r="W121" i="6"/>
  <c r="Y116" i="6"/>
  <c r="W131" i="6"/>
  <c r="Y136" i="6"/>
  <c r="AB136" i="6" s="1"/>
  <c r="X136" i="6"/>
  <c r="AA136" i="6" s="1"/>
  <c r="X121" i="6"/>
  <c r="Y130" i="6"/>
  <c r="X130" i="6"/>
  <c r="W130" i="6"/>
  <c r="Y132" i="6"/>
  <c r="AB132" i="6" s="1"/>
  <c r="Y126" i="6"/>
  <c r="AB126" i="6" s="1"/>
  <c r="Y134" i="6"/>
  <c r="J49" i="6"/>
  <c r="AB133" i="6" l="1"/>
  <c r="M147" i="6"/>
  <c r="AB143" i="6"/>
  <c r="AJ119" i="6"/>
  <c r="AK119" i="6" s="1"/>
  <c r="AL119" i="6" s="1"/>
  <c r="Z119" i="6"/>
  <c r="AJ122" i="6"/>
  <c r="AK122" i="6" s="1"/>
  <c r="AL122" i="6" s="1"/>
  <c r="Z122" i="6"/>
  <c r="AJ141" i="6"/>
  <c r="AK141" i="6" s="1"/>
  <c r="AL141" i="6" s="1"/>
  <c r="Z141" i="6"/>
  <c r="AJ145" i="6"/>
  <c r="AK145" i="6" s="1"/>
  <c r="AL145" i="6" s="1"/>
  <c r="Z145" i="6"/>
  <c r="AJ133" i="6"/>
  <c r="AK133" i="6" s="1"/>
  <c r="AL133" i="6" s="1"/>
  <c r="Z133" i="6"/>
  <c r="AJ116" i="6"/>
  <c r="AK116" i="6" s="1"/>
  <c r="AL116" i="6" s="1"/>
  <c r="Z116" i="6"/>
  <c r="AJ134" i="6"/>
  <c r="AK134" i="6" s="1"/>
  <c r="AL134" i="6" s="1"/>
  <c r="Z134" i="6"/>
  <c r="AJ140" i="6"/>
  <c r="AK140" i="6" s="1"/>
  <c r="AL140" i="6" s="1"/>
  <c r="Z140" i="6"/>
  <c r="AJ142" i="6"/>
  <c r="AK142" i="6" s="1"/>
  <c r="AL142" i="6" s="1"/>
  <c r="Z142" i="6"/>
  <c r="M145" i="6"/>
  <c r="AJ155" i="6"/>
  <c r="AK155" i="6" s="1"/>
  <c r="AL155" i="6" s="1"/>
  <c r="Z155" i="6"/>
  <c r="AJ125" i="6"/>
  <c r="AK125" i="6" s="1"/>
  <c r="AL125" i="6" s="1"/>
  <c r="Z125" i="6"/>
  <c r="AJ113" i="6"/>
  <c r="AK113" i="6" s="1"/>
  <c r="AL113" i="6" s="1"/>
  <c r="Z113" i="6"/>
  <c r="AJ138" i="6"/>
  <c r="AK138" i="6" s="1"/>
  <c r="AL138" i="6" s="1"/>
  <c r="Z138" i="6"/>
  <c r="AJ144" i="6"/>
  <c r="AK144" i="6" s="1"/>
  <c r="AL144" i="6" s="1"/>
  <c r="Z144" i="6"/>
  <c r="AJ153" i="6"/>
  <c r="AK153" i="6" s="1"/>
  <c r="AL153" i="6" s="1"/>
  <c r="Z153" i="6"/>
  <c r="AJ130" i="6"/>
  <c r="AK130" i="6" s="1"/>
  <c r="AL130" i="6" s="1"/>
  <c r="Z130" i="6"/>
  <c r="AJ128" i="6"/>
  <c r="AK128" i="6" s="1"/>
  <c r="AL128" i="6" s="1"/>
  <c r="Z128" i="6"/>
  <c r="AJ120" i="6"/>
  <c r="AK120" i="6" s="1"/>
  <c r="AL120" i="6" s="1"/>
  <c r="Z120" i="6"/>
  <c r="AJ148" i="6"/>
  <c r="AK148" i="6" s="1"/>
  <c r="AL148" i="6" s="1"/>
  <c r="Z148" i="6"/>
  <c r="AJ143" i="6"/>
  <c r="AK143" i="6" s="1"/>
  <c r="AL143" i="6" s="1"/>
  <c r="Z143" i="6"/>
  <c r="AJ131" i="6"/>
  <c r="AK131" i="6" s="1"/>
  <c r="AL131" i="6" s="1"/>
  <c r="Z131" i="6"/>
  <c r="AJ121" i="6"/>
  <c r="AK121" i="6" s="1"/>
  <c r="AL121" i="6" s="1"/>
  <c r="Z121" i="6"/>
  <c r="AJ123" i="6"/>
  <c r="AK123" i="6" s="1"/>
  <c r="AL123" i="6" s="1"/>
  <c r="Z123" i="6"/>
  <c r="AJ115" i="6"/>
  <c r="AK115" i="6" s="1"/>
  <c r="AL115" i="6" s="1"/>
  <c r="Z115" i="6"/>
  <c r="AB145" i="6"/>
  <c r="AB153" i="6"/>
  <c r="AJ146" i="6"/>
  <c r="AK146" i="6" s="1"/>
  <c r="AL146" i="6" s="1"/>
  <c r="Z146" i="6"/>
  <c r="AJ150" i="6"/>
  <c r="AK150" i="6" s="1"/>
  <c r="AL150" i="6" s="1"/>
  <c r="Z150" i="6"/>
  <c r="AJ151" i="6"/>
  <c r="AK151" i="6" s="1"/>
  <c r="AL151" i="6" s="1"/>
  <c r="Z151" i="6"/>
  <c r="M153" i="6"/>
  <c r="AA145" i="6"/>
  <c r="AB141" i="6"/>
  <c r="AA146" i="6"/>
  <c r="AA117" i="6"/>
  <c r="M134" i="6"/>
  <c r="AB134" i="6"/>
  <c r="M155" i="6"/>
  <c r="M137" i="6"/>
  <c r="AB155" i="6"/>
  <c r="AA155" i="6"/>
  <c r="AA113" i="6"/>
  <c r="M126" i="6"/>
  <c r="AB122" i="6"/>
  <c r="AA122" i="6"/>
  <c r="AA150" i="6"/>
  <c r="M139" i="6"/>
  <c r="M117" i="6"/>
  <c r="W124" i="6"/>
  <c r="M127" i="6"/>
  <c r="AA142" i="6"/>
  <c r="M149" i="6"/>
  <c r="AA144" i="6"/>
  <c r="AA143" i="6"/>
  <c r="AA138" i="6"/>
  <c r="M115" i="6"/>
  <c r="AB125" i="6"/>
  <c r="M129" i="6"/>
  <c r="M152" i="6"/>
  <c r="M114" i="6"/>
  <c r="AB140" i="6"/>
  <c r="M141" i="6"/>
  <c r="M143" i="6"/>
  <c r="M135" i="6"/>
  <c r="AA140" i="6"/>
  <c r="AA141" i="6"/>
  <c r="M132" i="6"/>
  <c r="M113" i="6"/>
  <c r="W107" i="6"/>
  <c r="AB151" i="6"/>
  <c r="AA148" i="6"/>
  <c r="M150" i="6"/>
  <c r="AA151" i="6"/>
  <c r="M151" i="6"/>
  <c r="M154" i="6"/>
  <c r="AB144" i="6"/>
  <c r="AB142" i="6"/>
  <c r="AB150" i="6"/>
  <c r="AB146" i="6"/>
  <c r="M144" i="6"/>
  <c r="M142" i="6"/>
  <c r="M148" i="6"/>
  <c r="M146" i="6"/>
  <c r="AB148" i="6"/>
  <c r="M138" i="6"/>
  <c r="M140" i="6"/>
  <c r="AB138" i="6"/>
  <c r="AB120" i="6"/>
  <c r="M111" i="6"/>
  <c r="W111" i="6"/>
  <c r="Z111" i="6" s="1"/>
  <c r="AB113" i="6"/>
  <c r="M116" i="6"/>
  <c r="AA128" i="6"/>
  <c r="AB115" i="6"/>
  <c r="M131" i="6"/>
  <c r="AB116" i="6"/>
  <c r="M133" i="6"/>
  <c r="M125" i="6"/>
  <c r="M128" i="6"/>
  <c r="M122" i="6"/>
  <c r="AA134" i="6"/>
  <c r="AA120" i="6"/>
  <c r="M105" i="6"/>
  <c r="W105" i="6"/>
  <c r="Z105" i="6" s="1"/>
  <c r="AA130" i="6"/>
  <c r="AB121" i="6"/>
  <c r="M130" i="6"/>
  <c r="AA121" i="6"/>
  <c r="M123" i="6"/>
  <c r="M119" i="6"/>
  <c r="W110" i="6"/>
  <c r="Z110" i="6" s="1"/>
  <c r="M110" i="6"/>
  <c r="AA123" i="6"/>
  <c r="AB128" i="6"/>
  <c r="AA131" i="6"/>
  <c r="AA114" i="6"/>
  <c r="AJ114" i="6"/>
  <c r="AK114" i="6" s="1"/>
  <c r="AL114" i="6" s="1"/>
  <c r="AA119" i="6"/>
  <c r="AJ109" i="6"/>
  <c r="AK109" i="6" s="1"/>
  <c r="AL109" i="6" s="1"/>
  <c r="AB109" i="6"/>
  <c r="AA115" i="6"/>
  <c r="AB130" i="6"/>
  <c r="M118" i="6"/>
  <c r="M136" i="6"/>
  <c r="W108" i="6"/>
  <c r="Z108" i="6" s="1"/>
  <c r="M108" i="6"/>
  <c r="AA133" i="6"/>
  <c r="AA125" i="6"/>
  <c r="AB119" i="6"/>
  <c r="AB131" i="6"/>
  <c r="AB123" i="6"/>
  <c r="AB114" i="6"/>
  <c r="AA116" i="6"/>
  <c r="AA109" i="6"/>
  <c r="W106" i="6"/>
  <c r="Z106" i="6" s="1"/>
  <c r="M106" i="6"/>
  <c r="M121" i="6"/>
  <c r="M120" i="6"/>
  <c r="W112" i="6"/>
  <c r="Z112" i="6" s="1"/>
  <c r="M112" i="6"/>
  <c r="M104" i="6"/>
  <c r="AB117" i="6"/>
  <c r="AJ117" i="6"/>
  <c r="AK117" i="6" s="1"/>
  <c r="AL117" i="6" s="1"/>
  <c r="AI96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7" i="6"/>
  <c r="AI98" i="6"/>
  <c r="AI99" i="6"/>
  <c r="AI100" i="6"/>
  <c r="AI101" i="6"/>
  <c r="AI102" i="6"/>
  <c r="AI50" i="6"/>
  <c r="AI51" i="6"/>
  <c r="AI52" i="6"/>
  <c r="AI53" i="6"/>
  <c r="AI54" i="6"/>
  <c r="AI55" i="6"/>
  <c r="K49" i="6"/>
  <c r="W49" i="6" s="1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AA107" i="6" l="1"/>
  <c r="Z107" i="6"/>
  <c r="AB107" i="6"/>
  <c r="AJ124" i="6"/>
  <c r="AK124" i="6" s="1"/>
  <c r="AL124" i="6" s="1"/>
  <c r="Z124" i="6"/>
  <c r="AJ107" i="6"/>
  <c r="AK107" i="6" s="1"/>
  <c r="AL107" i="6" s="1"/>
  <c r="AA124" i="6"/>
  <c r="AB124" i="6"/>
  <c r="AJ111" i="6"/>
  <c r="AK111" i="6" s="1"/>
  <c r="AL111" i="6" s="1"/>
  <c r="AA111" i="6"/>
  <c r="AB111" i="6"/>
  <c r="AJ105" i="6"/>
  <c r="AK105" i="6" s="1"/>
  <c r="AL105" i="6" s="1"/>
  <c r="AA105" i="6"/>
  <c r="AB105" i="6"/>
  <c r="AJ104" i="6"/>
  <c r="AK104" i="6" s="1"/>
  <c r="AL104" i="6" s="1"/>
  <c r="AB104" i="6"/>
  <c r="AJ106" i="6"/>
  <c r="AK106" i="6" s="1"/>
  <c r="AL106" i="6" s="1"/>
  <c r="AB106" i="6"/>
  <c r="AA106" i="6"/>
  <c r="AJ108" i="6"/>
  <c r="AK108" i="6" s="1"/>
  <c r="AL108" i="6" s="1"/>
  <c r="AA108" i="6"/>
  <c r="AB108" i="6"/>
  <c r="AJ112" i="6"/>
  <c r="AK112" i="6" s="1"/>
  <c r="AL112" i="6" s="1"/>
  <c r="AA112" i="6"/>
  <c r="AB112" i="6"/>
  <c r="AJ110" i="6"/>
  <c r="AK110" i="6" s="1"/>
  <c r="AL110" i="6" s="1"/>
  <c r="AB110" i="6"/>
  <c r="AA110" i="6"/>
  <c r="L49" i="6"/>
  <c r="AI43" i="6" l="1"/>
  <c r="AI42" i="6"/>
  <c r="AI35" i="6"/>
  <c r="AI36" i="6"/>
  <c r="AI32" i="6"/>
  <c r="AI33" i="6"/>
  <c r="AI34" i="6"/>
  <c r="AI37" i="6"/>
  <c r="AI38" i="6"/>
  <c r="AI39" i="6"/>
  <c r="AI40" i="6"/>
  <c r="AI41" i="6"/>
  <c r="AI31" i="6"/>
  <c r="J44" i="6"/>
  <c r="K44" i="6" s="1"/>
  <c r="W44" i="6" s="1"/>
  <c r="AJ44" i="6" s="1"/>
  <c r="AK44" i="6" s="1"/>
  <c r="V44" i="6"/>
  <c r="J45" i="6"/>
  <c r="K45" i="6" s="1"/>
  <c r="V45" i="6"/>
  <c r="J46" i="6"/>
  <c r="L46" i="6" s="1"/>
  <c r="X46" i="6" s="1"/>
  <c r="V46" i="6"/>
  <c r="J47" i="6"/>
  <c r="V47" i="6"/>
  <c r="J50" i="6"/>
  <c r="J51" i="6"/>
  <c r="J52" i="6"/>
  <c r="K52" i="6" s="1"/>
  <c r="W52" i="6" s="1"/>
  <c r="J53" i="6"/>
  <c r="J54" i="6"/>
  <c r="K54" i="6" s="1"/>
  <c r="J55" i="6"/>
  <c r="K55" i="6" s="1"/>
  <c r="W55" i="6" s="1"/>
  <c r="AJ55" i="6" s="1"/>
  <c r="AK55" i="6" s="1"/>
  <c r="AL55" i="6" s="1"/>
  <c r="J56" i="6"/>
  <c r="K56" i="6" s="1"/>
  <c r="W56" i="6" s="1"/>
  <c r="J57" i="6"/>
  <c r="J58" i="6"/>
  <c r="K58" i="6" s="1"/>
  <c r="J59" i="6"/>
  <c r="K59" i="6" s="1"/>
  <c r="J60" i="6"/>
  <c r="K60" i="6" s="1"/>
  <c r="W60" i="6" s="1"/>
  <c r="AJ60" i="6" s="1"/>
  <c r="AK60" i="6" s="1"/>
  <c r="AL60" i="6" s="1"/>
  <c r="J61" i="6"/>
  <c r="J62" i="6"/>
  <c r="K62" i="6" s="1"/>
  <c r="W62" i="6" s="1"/>
  <c r="AJ62" i="6" s="1"/>
  <c r="AK62" i="6" s="1"/>
  <c r="AL62" i="6" s="1"/>
  <c r="J63" i="6"/>
  <c r="J64" i="6"/>
  <c r="L64" i="6" s="1"/>
  <c r="X64" i="6" s="1"/>
  <c r="J65" i="6"/>
  <c r="J66" i="6"/>
  <c r="K66" i="6" s="1"/>
  <c r="W66" i="6" s="1"/>
  <c r="AJ66" i="6" s="1"/>
  <c r="AK66" i="6" s="1"/>
  <c r="AL66" i="6" s="1"/>
  <c r="J67" i="6"/>
  <c r="J68" i="6"/>
  <c r="K68" i="6" s="1"/>
  <c r="W68" i="6" s="1"/>
  <c r="AJ68" i="6" s="1"/>
  <c r="AK68" i="6" s="1"/>
  <c r="AL68" i="6" s="1"/>
  <c r="J69" i="6"/>
  <c r="K69" i="6" s="1"/>
  <c r="J70" i="6"/>
  <c r="Y70" i="6" s="1"/>
  <c r="J71" i="6"/>
  <c r="K71" i="6" s="1"/>
  <c r="W71" i="6" s="1"/>
  <c r="J72" i="6"/>
  <c r="K72" i="6" s="1"/>
  <c r="W72" i="6" s="1"/>
  <c r="AJ72" i="6" s="1"/>
  <c r="AK72" i="6" s="1"/>
  <c r="AL72" i="6" s="1"/>
  <c r="J73" i="6"/>
  <c r="K73" i="6" s="1"/>
  <c r="W73" i="6" s="1"/>
  <c r="AJ73" i="6" s="1"/>
  <c r="AK73" i="6" s="1"/>
  <c r="AL73" i="6" s="1"/>
  <c r="J74" i="6"/>
  <c r="K74" i="6" s="1"/>
  <c r="W74" i="6" s="1"/>
  <c r="J75" i="6"/>
  <c r="L75" i="6" s="1"/>
  <c r="X75" i="6" s="1"/>
  <c r="J76" i="6"/>
  <c r="K76" i="6" s="1"/>
  <c r="W76" i="6" s="1"/>
  <c r="AJ76" i="6" s="1"/>
  <c r="AK76" i="6" s="1"/>
  <c r="AL76" i="6" s="1"/>
  <c r="J77" i="6"/>
  <c r="K77" i="6" s="1"/>
  <c r="W77" i="6" s="1"/>
  <c r="AJ77" i="6" s="1"/>
  <c r="AK77" i="6" s="1"/>
  <c r="AL77" i="6" s="1"/>
  <c r="J78" i="6"/>
  <c r="L78" i="6" s="1"/>
  <c r="X78" i="6" s="1"/>
  <c r="J79" i="6"/>
  <c r="J80" i="6"/>
  <c r="K80" i="6" s="1"/>
  <c r="W80" i="6" s="1"/>
  <c r="AJ80" i="6" s="1"/>
  <c r="AK80" i="6" s="1"/>
  <c r="AL80" i="6" s="1"/>
  <c r="J81" i="6"/>
  <c r="J82" i="6"/>
  <c r="K82" i="6" s="1"/>
  <c r="W82" i="6" s="1"/>
  <c r="AJ82" i="6" s="1"/>
  <c r="AK82" i="6" s="1"/>
  <c r="AL82" i="6" s="1"/>
  <c r="J83" i="6"/>
  <c r="J84" i="6"/>
  <c r="K84" i="6" s="1"/>
  <c r="W84" i="6" s="1"/>
  <c r="AJ84" i="6" s="1"/>
  <c r="AK84" i="6" s="1"/>
  <c r="AL84" i="6" s="1"/>
  <c r="J85" i="6"/>
  <c r="Y85" i="6" s="1"/>
  <c r="J86" i="6"/>
  <c r="K86" i="6" s="1"/>
  <c r="J87" i="6"/>
  <c r="K87" i="6" s="1"/>
  <c r="W87" i="6" s="1"/>
  <c r="J88" i="6"/>
  <c r="K88" i="6" s="1"/>
  <c r="W88" i="6" s="1"/>
  <c r="AJ88" i="6" s="1"/>
  <c r="AK88" i="6" s="1"/>
  <c r="AL88" i="6" s="1"/>
  <c r="J89" i="6"/>
  <c r="K89" i="6" s="1"/>
  <c r="W89" i="6" s="1"/>
  <c r="AJ89" i="6" s="1"/>
  <c r="AK89" i="6" s="1"/>
  <c r="AL89" i="6" s="1"/>
  <c r="J90" i="6"/>
  <c r="J91" i="6"/>
  <c r="K91" i="6" s="1"/>
  <c r="W91" i="6" s="1"/>
  <c r="AJ91" i="6" s="1"/>
  <c r="AK91" i="6" s="1"/>
  <c r="AL91" i="6" s="1"/>
  <c r="J92" i="6"/>
  <c r="L92" i="6" s="1"/>
  <c r="X92" i="6" s="1"/>
  <c r="J93" i="6"/>
  <c r="J94" i="6"/>
  <c r="L94" i="6" s="1"/>
  <c r="X94" i="6" s="1"/>
  <c r="J95" i="6"/>
  <c r="L95" i="6" s="1"/>
  <c r="X95" i="6" s="1"/>
  <c r="J96" i="6"/>
  <c r="J97" i="6"/>
  <c r="L97" i="6" s="1"/>
  <c r="X97" i="6" s="1"/>
  <c r="J98" i="6"/>
  <c r="L98" i="6" s="1"/>
  <c r="X98" i="6" s="1"/>
  <c r="J99" i="6"/>
  <c r="L99" i="6" s="1"/>
  <c r="X99" i="6" s="1"/>
  <c r="J100" i="6"/>
  <c r="L100" i="6" s="1"/>
  <c r="X100" i="6" s="1"/>
  <c r="J101" i="6"/>
  <c r="K101" i="6" s="1"/>
  <c r="W101" i="6" s="1"/>
  <c r="AJ101" i="6" s="1"/>
  <c r="AK101" i="6" s="1"/>
  <c r="AL101" i="6" s="1"/>
  <c r="J102" i="6"/>
  <c r="L102" i="6" s="1"/>
  <c r="X102" i="6" s="1"/>
  <c r="J38" i="6"/>
  <c r="L38" i="6" s="1"/>
  <c r="X38" i="6" s="1"/>
  <c r="V38" i="6"/>
  <c r="J39" i="6"/>
  <c r="V39" i="6"/>
  <c r="J40" i="6"/>
  <c r="L40" i="6" s="1"/>
  <c r="X40" i="6" s="1"/>
  <c r="V40" i="6"/>
  <c r="J41" i="6"/>
  <c r="K41" i="6" s="1"/>
  <c r="W41" i="6" s="1"/>
  <c r="AJ41" i="6" s="1"/>
  <c r="AK41" i="6" s="1"/>
  <c r="AL41" i="6" s="1"/>
  <c r="V41" i="6"/>
  <c r="J42" i="6"/>
  <c r="L42" i="6" s="1"/>
  <c r="X42" i="6" s="1"/>
  <c r="V42" i="6"/>
  <c r="J43" i="6"/>
  <c r="V43" i="6"/>
  <c r="J37" i="6"/>
  <c r="K37" i="6" s="1"/>
  <c r="W37" i="6" s="1"/>
  <c r="AJ37" i="6" s="1"/>
  <c r="AK37" i="6" s="1"/>
  <c r="AL37" i="6" s="1"/>
  <c r="V37" i="6"/>
  <c r="J31" i="6"/>
  <c r="K31" i="6" s="1"/>
  <c r="W31" i="6" s="1"/>
  <c r="AJ31" i="6" s="1"/>
  <c r="AK31" i="6" s="1"/>
  <c r="V31" i="6"/>
  <c r="J32" i="6"/>
  <c r="V32" i="6"/>
  <c r="J33" i="6"/>
  <c r="L33" i="6" s="1"/>
  <c r="X33" i="6" s="1"/>
  <c r="V33" i="6"/>
  <c r="J34" i="6"/>
  <c r="V34" i="6"/>
  <c r="J35" i="6"/>
  <c r="K35" i="6" s="1"/>
  <c r="W35" i="6" s="1"/>
  <c r="AJ35" i="6" s="1"/>
  <c r="AK35" i="6" s="1"/>
  <c r="V35" i="6"/>
  <c r="J36" i="6"/>
  <c r="K36" i="6" s="1"/>
  <c r="V36" i="6"/>
  <c r="J30" i="6"/>
  <c r="J8" i="6"/>
  <c r="J19" i="6"/>
  <c r="J20" i="6"/>
  <c r="J21" i="6"/>
  <c r="J22" i="6"/>
  <c r="J23" i="6"/>
  <c r="J24" i="6"/>
  <c r="J25" i="6"/>
  <c r="J26" i="6"/>
  <c r="J27" i="6"/>
  <c r="J28" i="6"/>
  <c r="J6" i="6"/>
  <c r="J7" i="6"/>
  <c r="J9" i="6"/>
  <c r="J10" i="6"/>
  <c r="J11" i="6"/>
  <c r="J12" i="6"/>
  <c r="J13" i="6"/>
  <c r="J14" i="6"/>
  <c r="J15" i="6"/>
  <c r="J16" i="6"/>
  <c r="J17" i="6"/>
  <c r="J5" i="6"/>
  <c r="K5" i="6" s="1"/>
  <c r="W5" i="6" s="1"/>
  <c r="V19" i="6"/>
  <c r="AL35" i="6" l="1"/>
  <c r="AL31" i="6"/>
  <c r="Y73" i="6"/>
  <c r="AB73" i="6" s="1"/>
  <c r="Y99" i="6"/>
  <c r="Y87" i="6"/>
  <c r="AB87" i="6" s="1"/>
  <c r="Y92" i="6"/>
  <c r="L87" i="6"/>
  <c r="X87" i="6" s="1"/>
  <c r="AA87" i="6" s="1"/>
  <c r="K100" i="6"/>
  <c r="W100" i="6" s="1"/>
  <c r="AJ100" i="6" s="1"/>
  <c r="AK100" i="6" s="1"/>
  <c r="AL100" i="6" s="1"/>
  <c r="K99" i="6"/>
  <c r="W99" i="6" s="1"/>
  <c r="AJ99" i="6" s="1"/>
  <c r="AK99" i="6" s="1"/>
  <c r="AL99" i="6" s="1"/>
  <c r="L76" i="6"/>
  <c r="X76" i="6" s="1"/>
  <c r="AA76" i="6" s="1"/>
  <c r="Y74" i="6"/>
  <c r="AB74" i="6" s="1"/>
  <c r="Y66" i="6"/>
  <c r="AB66" i="6" s="1"/>
  <c r="Y36" i="6"/>
  <c r="L36" i="6"/>
  <c r="X36" i="6" s="1"/>
  <c r="Y86" i="6"/>
  <c r="Y82" i="6"/>
  <c r="AB82" i="6" s="1"/>
  <c r="Y68" i="6"/>
  <c r="AB68" i="6" s="1"/>
  <c r="K42" i="6"/>
  <c r="W42" i="6" s="1"/>
  <c r="AJ42" i="6" s="1"/>
  <c r="AK42" i="6" s="1"/>
  <c r="AL42" i="6" s="1"/>
  <c r="Y42" i="6"/>
  <c r="L41" i="6"/>
  <c r="X41" i="6" s="1"/>
  <c r="AA41" i="6" s="1"/>
  <c r="K40" i="6"/>
  <c r="W40" i="6" s="1"/>
  <c r="AJ40" i="6" s="1"/>
  <c r="AK40" i="6" s="1"/>
  <c r="AL40" i="6" s="1"/>
  <c r="Y97" i="6"/>
  <c r="K70" i="6"/>
  <c r="W70" i="6" s="1"/>
  <c r="AJ70" i="6" s="1"/>
  <c r="AK70" i="6" s="1"/>
  <c r="AL70" i="6" s="1"/>
  <c r="L68" i="6"/>
  <c r="X68" i="6" s="1"/>
  <c r="AA68" i="6" s="1"/>
  <c r="Y58" i="6"/>
  <c r="Y95" i="6"/>
  <c r="Y59" i="6"/>
  <c r="Y38" i="6"/>
  <c r="K33" i="6"/>
  <c r="W33" i="6" s="1"/>
  <c r="AA33" i="6" s="1"/>
  <c r="Y31" i="6"/>
  <c r="AB31" i="6" s="1"/>
  <c r="K38" i="6"/>
  <c r="K98" i="6"/>
  <c r="M98" i="6" s="1"/>
  <c r="K97" i="6"/>
  <c r="W97" i="6" s="1"/>
  <c r="AJ97" i="6" s="1"/>
  <c r="AK97" i="6" s="1"/>
  <c r="AL97" i="6" s="1"/>
  <c r="K95" i="6"/>
  <c r="W95" i="6" s="1"/>
  <c r="AA95" i="6" s="1"/>
  <c r="Y76" i="6"/>
  <c r="AB76" i="6" s="1"/>
  <c r="K75" i="6"/>
  <c r="W75" i="6" s="1"/>
  <c r="AJ75" i="6" s="1"/>
  <c r="AK75" i="6" s="1"/>
  <c r="AL75" i="6" s="1"/>
  <c r="L59" i="6"/>
  <c r="X59" i="6" s="1"/>
  <c r="K32" i="6"/>
  <c r="L32" i="6"/>
  <c r="X32" i="6" s="1"/>
  <c r="Y84" i="6"/>
  <c r="AB84" i="6" s="1"/>
  <c r="Y54" i="6"/>
  <c r="Y88" i="6"/>
  <c r="AB88" i="6" s="1"/>
  <c r="L86" i="6"/>
  <c r="X86" i="6" s="1"/>
  <c r="L74" i="6"/>
  <c r="Y65" i="6"/>
  <c r="K64" i="6"/>
  <c r="W64" i="6" s="1"/>
  <c r="AJ64" i="6" s="1"/>
  <c r="AK64" i="6" s="1"/>
  <c r="AL64" i="6" s="1"/>
  <c r="K46" i="6"/>
  <c r="L45" i="6"/>
  <c r="X45" i="6" s="1"/>
  <c r="Y80" i="6"/>
  <c r="AB80" i="6" s="1"/>
  <c r="Y62" i="6"/>
  <c r="AB62" i="6" s="1"/>
  <c r="Y32" i="6"/>
  <c r="L84" i="6"/>
  <c r="X84" i="6" s="1"/>
  <c r="AA84" i="6" s="1"/>
  <c r="L80" i="6"/>
  <c r="X80" i="6" s="1"/>
  <c r="AA80" i="6" s="1"/>
  <c r="Y69" i="6"/>
  <c r="L62" i="6"/>
  <c r="X62" i="6" s="1"/>
  <c r="AA62" i="6" s="1"/>
  <c r="Y40" i="6"/>
  <c r="Y33" i="6"/>
  <c r="Y89" i="6"/>
  <c r="AB89" i="6" s="1"/>
  <c r="L89" i="6"/>
  <c r="M89" i="6" s="1"/>
  <c r="Y71" i="6"/>
  <c r="AB71" i="6" s="1"/>
  <c r="L71" i="6"/>
  <c r="X71" i="6" s="1"/>
  <c r="AA71" i="6" s="1"/>
  <c r="L54" i="6"/>
  <c r="X54" i="6" s="1"/>
  <c r="Y46" i="6"/>
  <c r="Y45" i="6"/>
  <c r="Y44" i="6"/>
  <c r="AB44" i="6" s="1"/>
  <c r="AJ52" i="6"/>
  <c r="AK52" i="6" s="1"/>
  <c r="AL52" i="6" s="1"/>
  <c r="AJ56" i="6"/>
  <c r="AK56" i="6" s="1"/>
  <c r="AL56" i="6" s="1"/>
  <c r="Y102" i="6"/>
  <c r="L52" i="6"/>
  <c r="Y64" i="6"/>
  <c r="Y56" i="6"/>
  <c r="AB56" i="6" s="1"/>
  <c r="L101" i="6"/>
  <c r="X101" i="6" s="1"/>
  <c r="AA101" i="6" s="1"/>
  <c r="Y98" i="6"/>
  <c r="L82" i="6"/>
  <c r="X82" i="6" s="1"/>
  <c r="AA82" i="6" s="1"/>
  <c r="L77" i="6"/>
  <c r="X77" i="6" s="1"/>
  <c r="AA77" i="6" s="1"/>
  <c r="Y72" i="6"/>
  <c r="AB72" i="6" s="1"/>
  <c r="L72" i="6"/>
  <c r="X72" i="6" s="1"/>
  <c r="AA72" i="6" s="1"/>
  <c r="L69" i="6"/>
  <c r="X69" i="6" s="1"/>
  <c r="L66" i="6"/>
  <c r="X66" i="6" s="1"/>
  <c r="AA66" i="6" s="1"/>
  <c r="Y55" i="6"/>
  <c r="AB55" i="6" s="1"/>
  <c r="K102" i="6"/>
  <c r="W102" i="6" s="1"/>
  <c r="AJ102" i="6" s="1"/>
  <c r="AK102" i="6" s="1"/>
  <c r="AL102" i="6" s="1"/>
  <c r="Y101" i="6"/>
  <c r="AB101" i="6" s="1"/>
  <c r="Y100" i="6"/>
  <c r="Y91" i="6"/>
  <c r="AB91" i="6" s="1"/>
  <c r="L91" i="6"/>
  <c r="X91" i="6" s="1"/>
  <c r="AA91" i="6" s="1"/>
  <c r="L88" i="6"/>
  <c r="X88" i="6" s="1"/>
  <c r="AA88" i="6" s="1"/>
  <c r="K78" i="6"/>
  <c r="W78" i="6" s="1"/>
  <c r="AJ78" i="6" s="1"/>
  <c r="AK78" i="6" s="1"/>
  <c r="AL78" i="6" s="1"/>
  <c r="Y77" i="6"/>
  <c r="AB77" i="6" s="1"/>
  <c r="Y75" i="6"/>
  <c r="AJ74" i="6"/>
  <c r="AK74" i="6" s="1"/>
  <c r="AL74" i="6" s="1"/>
  <c r="W59" i="6"/>
  <c r="L58" i="6"/>
  <c r="X58" i="6" s="1"/>
  <c r="L56" i="6"/>
  <c r="X56" i="6" s="1"/>
  <c r="AA56" i="6" s="1"/>
  <c r="Y52" i="6"/>
  <c r="AB52" i="6" s="1"/>
  <c r="X49" i="6"/>
  <c r="Y49" i="6"/>
  <c r="K90" i="6"/>
  <c r="W90" i="6" s="1"/>
  <c r="AJ90" i="6" s="1"/>
  <c r="AK90" i="6" s="1"/>
  <c r="AL90" i="6" s="1"/>
  <c r="L90" i="6"/>
  <c r="X90" i="6" s="1"/>
  <c r="Y90" i="6"/>
  <c r="K83" i="6"/>
  <c r="W83" i="6" s="1"/>
  <c r="AJ83" i="6" s="1"/>
  <c r="AK83" i="6" s="1"/>
  <c r="AL83" i="6" s="1"/>
  <c r="L83" i="6"/>
  <c r="X83" i="6" s="1"/>
  <c r="Y83" i="6"/>
  <c r="W86" i="6"/>
  <c r="AJ86" i="6" s="1"/>
  <c r="AK86" i="6" s="1"/>
  <c r="AL86" i="6" s="1"/>
  <c r="K96" i="6"/>
  <c r="W96" i="6" s="1"/>
  <c r="AJ96" i="6" s="1"/>
  <c r="AK96" i="6" s="1"/>
  <c r="AL96" i="6" s="1"/>
  <c r="L96" i="6"/>
  <c r="X96" i="6" s="1"/>
  <c r="Y96" i="6"/>
  <c r="K93" i="6"/>
  <c r="W93" i="6" s="1"/>
  <c r="AJ93" i="6" s="1"/>
  <c r="AK93" i="6" s="1"/>
  <c r="AL93" i="6" s="1"/>
  <c r="L93" i="6"/>
  <c r="X93" i="6" s="1"/>
  <c r="AJ87" i="6"/>
  <c r="AK87" i="6" s="1"/>
  <c r="AL87" i="6" s="1"/>
  <c r="K79" i="6"/>
  <c r="W79" i="6" s="1"/>
  <c r="AJ79" i="6" s="1"/>
  <c r="AK79" i="6" s="1"/>
  <c r="AL79" i="6" s="1"/>
  <c r="L79" i="6"/>
  <c r="X79" i="6" s="1"/>
  <c r="Y79" i="6"/>
  <c r="Y93" i="6"/>
  <c r="K81" i="6"/>
  <c r="W81" i="6" s="1"/>
  <c r="AJ81" i="6" s="1"/>
  <c r="AK81" i="6" s="1"/>
  <c r="AL81" i="6" s="1"/>
  <c r="L81" i="6"/>
  <c r="X81" i="6" s="1"/>
  <c r="Y81" i="6"/>
  <c r="AJ71" i="6"/>
  <c r="AK71" i="6" s="1"/>
  <c r="AL71" i="6" s="1"/>
  <c r="K94" i="6"/>
  <c r="W94" i="6" s="1"/>
  <c r="AJ94" i="6" s="1"/>
  <c r="AK94" i="6" s="1"/>
  <c r="AL94" i="6" s="1"/>
  <c r="K92" i="6"/>
  <c r="W92" i="6" s="1"/>
  <c r="AA92" i="6" s="1"/>
  <c r="X89" i="6"/>
  <c r="AA89" i="6" s="1"/>
  <c r="K61" i="6"/>
  <c r="W61" i="6" s="1"/>
  <c r="AJ61" i="6" s="1"/>
  <c r="AK61" i="6" s="1"/>
  <c r="AL61" i="6" s="1"/>
  <c r="L61" i="6"/>
  <c r="X61" i="6" s="1"/>
  <c r="Y61" i="6"/>
  <c r="W58" i="6"/>
  <c r="AJ58" i="6" s="1"/>
  <c r="AK58" i="6" s="1"/>
  <c r="AL58" i="6" s="1"/>
  <c r="L57" i="6"/>
  <c r="X57" i="6" s="1"/>
  <c r="K57" i="6"/>
  <c r="W57" i="6" s="1"/>
  <c r="AJ57" i="6" s="1"/>
  <c r="AK57" i="6" s="1"/>
  <c r="AL57" i="6" s="1"/>
  <c r="W54" i="6"/>
  <c r="L53" i="6"/>
  <c r="X53" i="6" s="1"/>
  <c r="K53" i="6"/>
  <c r="W53" i="6" s="1"/>
  <c r="AJ53" i="6" s="1"/>
  <c r="AK53" i="6" s="1"/>
  <c r="AL53" i="6" s="1"/>
  <c r="L50" i="6"/>
  <c r="X50" i="6" s="1"/>
  <c r="Y50" i="6"/>
  <c r="K50" i="6"/>
  <c r="W50" i="6" s="1"/>
  <c r="AJ50" i="6" s="1"/>
  <c r="AK50" i="6" s="1"/>
  <c r="AL50" i="6" s="1"/>
  <c r="Y94" i="6"/>
  <c r="K85" i="6"/>
  <c r="L85" i="6"/>
  <c r="X85" i="6" s="1"/>
  <c r="Y57" i="6"/>
  <c r="Y53" i="6"/>
  <c r="K47" i="6"/>
  <c r="W47" i="6" s="1"/>
  <c r="AJ47" i="6" s="1"/>
  <c r="AK47" i="6" s="1"/>
  <c r="L47" i="6"/>
  <c r="X47" i="6" s="1"/>
  <c r="Y47" i="6"/>
  <c r="L70" i="6"/>
  <c r="X70" i="6" s="1"/>
  <c r="K67" i="6"/>
  <c r="L67" i="6"/>
  <c r="X67" i="6" s="1"/>
  <c r="K51" i="6"/>
  <c r="L51" i="6"/>
  <c r="X51" i="6" s="1"/>
  <c r="Y78" i="6"/>
  <c r="L73" i="6"/>
  <c r="W69" i="6"/>
  <c r="Y67" i="6"/>
  <c r="K65" i="6"/>
  <c r="L65" i="6"/>
  <c r="X65" i="6" s="1"/>
  <c r="Y63" i="6"/>
  <c r="L55" i="6"/>
  <c r="X55" i="6" s="1"/>
  <c r="AA55" i="6" s="1"/>
  <c r="Y51" i="6"/>
  <c r="W45" i="6"/>
  <c r="AJ45" i="6" s="1"/>
  <c r="AK45" i="6" s="1"/>
  <c r="K63" i="6"/>
  <c r="W63" i="6" s="1"/>
  <c r="AJ63" i="6" s="1"/>
  <c r="AK63" i="6" s="1"/>
  <c r="AL63" i="6" s="1"/>
  <c r="L63" i="6"/>
  <c r="X63" i="6" s="1"/>
  <c r="L60" i="6"/>
  <c r="X60" i="6" s="1"/>
  <c r="AA60" i="6" s="1"/>
  <c r="Y60" i="6"/>
  <c r="AB60" i="6" s="1"/>
  <c r="L44" i="6"/>
  <c r="L43" i="6"/>
  <c r="X43" i="6" s="1"/>
  <c r="L39" i="6"/>
  <c r="X39" i="6" s="1"/>
  <c r="K43" i="6"/>
  <c r="W43" i="6" s="1"/>
  <c r="AJ43" i="6" s="1"/>
  <c r="AK43" i="6" s="1"/>
  <c r="AL43" i="6" s="1"/>
  <c r="Y41" i="6"/>
  <c r="AB41" i="6" s="1"/>
  <c r="K39" i="6"/>
  <c r="W39" i="6" s="1"/>
  <c r="AJ39" i="6" s="1"/>
  <c r="AK39" i="6" s="1"/>
  <c r="AL39" i="6" s="1"/>
  <c r="Y43" i="6"/>
  <c r="Y39" i="6"/>
  <c r="Y35" i="6"/>
  <c r="AB35" i="6" s="1"/>
  <c r="Y37" i="6"/>
  <c r="AB37" i="6" s="1"/>
  <c r="L37" i="6"/>
  <c r="X37" i="6" s="1"/>
  <c r="AA37" i="6" s="1"/>
  <c r="K34" i="6"/>
  <c r="W34" i="6" s="1"/>
  <c r="AJ34" i="6" s="1"/>
  <c r="AK34" i="6" s="1"/>
  <c r="AL34" i="6" s="1"/>
  <c r="L34" i="6"/>
  <c r="X34" i="6" s="1"/>
  <c r="Y34" i="6"/>
  <c r="W36" i="6"/>
  <c r="AJ36" i="6" s="1"/>
  <c r="AK36" i="6" s="1"/>
  <c r="AL36" i="6" s="1"/>
  <c r="L35" i="6"/>
  <c r="L31" i="6"/>
  <c r="X31" i="6" s="1"/>
  <c r="AA31" i="6" s="1"/>
  <c r="Y19" i="6"/>
  <c r="V30" i="6"/>
  <c r="Y30" i="6" s="1"/>
  <c r="M68" i="6" l="1"/>
  <c r="AA75" i="6"/>
  <c r="M84" i="6"/>
  <c r="W98" i="6"/>
  <c r="AA98" i="6" s="1"/>
  <c r="M45" i="6"/>
  <c r="M86" i="6"/>
  <c r="M42" i="6"/>
  <c r="M76" i="6"/>
  <c r="M88" i="6"/>
  <c r="AA70" i="6"/>
  <c r="AB70" i="6"/>
  <c r="M58" i="6"/>
  <c r="AA99" i="6"/>
  <c r="M33" i="6"/>
  <c r="M78" i="6"/>
  <c r="M66" i="6"/>
  <c r="M99" i="6"/>
  <c r="AB99" i="6"/>
  <c r="M102" i="6"/>
  <c r="M32" i="6"/>
  <c r="M91" i="6"/>
  <c r="AB43" i="6"/>
  <c r="AB100" i="6"/>
  <c r="M75" i="6"/>
  <c r="M100" i="6"/>
  <c r="AA100" i="6"/>
  <c r="AB95" i="6"/>
  <c r="AB97" i="6"/>
  <c r="M41" i="6"/>
  <c r="AB75" i="6"/>
  <c r="M71" i="6"/>
  <c r="AA59" i="6"/>
  <c r="M87" i="6"/>
  <c r="M80" i="6"/>
  <c r="M77" i="6"/>
  <c r="M59" i="6"/>
  <c r="AA42" i="6"/>
  <c r="AA97" i="6"/>
  <c r="AB42" i="6"/>
  <c r="M36" i="6"/>
  <c r="M97" i="6"/>
  <c r="AB57" i="6"/>
  <c r="AA50" i="6"/>
  <c r="M64" i="6"/>
  <c r="AJ95" i="6"/>
  <c r="AK95" i="6" s="1"/>
  <c r="AL95" i="6" s="1"/>
  <c r="M40" i="6"/>
  <c r="W32" i="6"/>
  <c r="AJ32" i="6" s="1"/>
  <c r="AK32" i="6" s="1"/>
  <c r="AL32" i="6" s="1"/>
  <c r="M95" i="6"/>
  <c r="AB40" i="6"/>
  <c r="AA64" i="6"/>
  <c r="M54" i="6"/>
  <c r="AA102" i="6"/>
  <c r="AB59" i="6"/>
  <c r="M38" i="6"/>
  <c r="W38" i="6"/>
  <c r="AA40" i="6"/>
  <c r="AB96" i="6"/>
  <c r="AB53" i="6"/>
  <c r="M55" i="6"/>
  <c r="AB78" i="6"/>
  <c r="AB93" i="6"/>
  <c r="M93" i="6"/>
  <c r="M96" i="6"/>
  <c r="AB64" i="6"/>
  <c r="M46" i="6"/>
  <c r="W46" i="6"/>
  <c r="M74" i="6"/>
  <c r="X74" i="6"/>
  <c r="AA74" i="6" s="1"/>
  <c r="AB39" i="6"/>
  <c r="M49" i="6"/>
  <c r="AA81" i="6"/>
  <c r="M62" i="6"/>
  <c r="M69" i="6"/>
  <c r="AA47" i="6"/>
  <c r="AA78" i="6"/>
  <c r="AJ59" i="6"/>
  <c r="AK59" i="6" s="1"/>
  <c r="AL59" i="6" s="1"/>
  <c r="M90" i="6"/>
  <c r="M52" i="6"/>
  <c r="X52" i="6"/>
  <c r="AA52" i="6" s="1"/>
  <c r="M60" i="6"/>
  <c r="M72" i="6"/>
  <c r="AA58" i="6"/>
  <c r="AA57" i="6"/>
  <c r="AB61" i="6"/>
  <c r="AB81" i="6"/>
  <c r="AB90" i="6"/>
  <c r="M56" i="6"/>
  <c r="M101" i="6"/>
  <c r="AB58" i="6"/>
  <c r="M61" i="6"/>
  <c r="M82" i="6"/>
  <c r="M81" i="6"/>
  <c r="AA90" i="6"/>
  <c r="AB102" i="6"/>
  <c r="AA43" i="6"/>
  <c r="AB63" i="6"/>
  <c r="AA45" i="6"/>
  <c r="AB69" i="6"/>
  <c r="AJ69" i="6"/>
  <c r="AK69" i="6" s="1"/>
  <c r="AL69" i="6" s="1"/>
  <c r="W51" i="6"/>
  <c r="AJ51" i="6" s="1"/>
  <c r="AK51" i="6" s="1"/>
  <c r="AL51" i="6" s="1"/>
  <c r="M51" i="6"/>
  <c r="W67" i="6"/>
  <c r="AJ67" i="6" s="1"/>
  <c r="AK67" i="6" s="1"/>
  <c r="AL67" i="6" s="1"/>
  <c r="M67" i="6"/>
  <c r="W85" i="6"/>
  <c r="M85" i="6"/>
  <c r="AJ54" i="6"/>
  <c r="AK54" i="6" s="1"/>
  <c r="AL54" i="6" s="1"/>
  <c r="AB54" i="6"/>
  <c r="AA54" i="6"/>
  <c r="AB79" i="6"/>
  <c r="AB47" i="6"/>
  <c r="AB49" i="6"/>
  <c r="AJ49" i="6"/>
  <c r="AK49" i="6" s="1"/>
  <c r="AL49" i="6" s="1"/>
  <c r="AB86" i="6"/>
  <c r="AB50" i="6"/>
  <c r="M53" i="6"/>
  <c r="AA61" i="6"/>
  <c r="AA69" i="6"/>
  <c r="M79" i="6"/>
  <c r="AA86" i="6"/>
  <c r="AA93" i="6"/>
  <c r="AA96" i="6"/>
  <c r="M92" i="6"/>
  <c r="M83" i="6"/>
  <c r="AA94" i="6"/>
  <c r="AB94" i="6"/>
  <c r="AB83" i="6"/>
  <c r="X44" i="6"/>
  <c r="AA44" i="6" s="1"/>
  <c r="M44" i="6"/>
  <c r="AA63" i="6"/>
  <c r="AB45" i="6"/>
  <c r="W65" i="6"/>
  <c r="AA65" i="6" s="1"/>
  <c r="M65" i="6"/>
  <c r="M73" i="6"/>
  <c r="X73" i="6"/>
  <c r="AA73" i="6" s="1"/>
  <c r="M70" i="6"/>
  <c r="M47" i="6"/>
  <c r="M63" i="6"/>
  <c r="M50" i="6"/>
  <c r="AA53" i="6"/>
  <c r="M57" i="6"/>
  <c r="AJ92" i="6"/>
  <c r="AK92" i="6" s="1"/>
  <c r="AL92" i="6" s="1"/>
  <c r="AB92" i="6"/>
  <c r="AA79" i="6"/>
  <c r="AA49" i="6"/>
  <c r="M94" i="6"/>
  <c r="AA83" i="6"/>
  <c r="M39" i="6"/>
  <c r="AA39" i="6"/>
  <c r="M43" i="6"/>
  <c r="M34" i="6"/>
  <c r="AB36" i="6"/>
  <c r="M37" i="6"/>
  <c r="AJ33" i="6"/>
  <c r="AK33" i="6" s="1"/>
  <c r="AL33" i="6" s="1"/>
  <c r="AB33" i="6"/>
  <c r="X35" i="6"/>
  <c r="AA35" i="6" s="1"/>
  <c r="M35" i="6"/>
  <c r="AB34" i="6"/>
  <c r="AA36" i="6"/>
  <c r="M31" i="6"/>
  <c r="AA34" i="6"/>
  <c r="L30" i="6"/>
  <c r="X30" i="6" s="1"/>
  <c r="K30" i="6"/>
  <c r="AB98" i="6" l="1"/>
  <c r="AJ98" i="6"/>
  <c r="AK98" i="6" s="1"/>
  <c r="AL98" i="6" s="1"/>
  <c r="AA67" i="6"/>
  <c r="AB67" i="6"/>
  <c r="AA32" i="6"/>
  <c r="AB32" i="6"/>
  <c r="AJ38" i="6"/>
  <c r="AK38" i="6" s="1"/>
  <c r="AL38" i="6" s="1"/>
  <c r="AA38" i="6"/>
  <c r="AB38" i="6"/>
  <c r="AA51" i="6"/>
  <c r="AB51" i="6"/>
  <c r="AJ46" i="6"/>
  <c r="AK46" i="6" s="1"/>
  <c r="AA46" i="6"/>
  <c r="AB46" i="6"/>
  <c r="AJ85" i="6"/>
  <c r="AK85" i="6" s="1"/>
  <c r="AL85" i="6" s="1"/>
  <c r="AB85" i="6"/>
  <c r="AA85" i="6"/>
  <c r="AJ65" i="6"/>
  <c r="AK65" i="6" s="1"/>
  <c r="AL65" i="6" s="1"/>
  <c r="AB65" i="6"/>
  <c r="W30" i="6"/>
  <c r="AB30" i="6" s="1"/>
  <c r="M30" i="6"/>
  <c r="L19" i="6"/>
  <c r="X19" i="6" s="1"/>
  <c r="K19" i="6"/>
  <c r="W19" i="6" s="1"/>
  <c r="AJ30" i="6" l="1"/>
  <c r="AK30" i="6" s="1"/>
  <c r="AA30" i="6"/>
  <c r="AJ19" i="6"/>
  <c r="AK19" i="6" s="1"/>
  <c r="M19" i="6"/>
  <c r="AL19" i="6" l="1"/>
  <c r="AB19" i="6"/>
  <c r="AA19" i="6"/>
  <c r="V6" i="6" l="1"/>
  <c r="Y6" i="6" s="1"/>
  <c r="V7" i="6"/>
  <c r="Y7" i="6" s="1"/>
  <c r="V8" i="6"/>
  <c r="Y8" i="6" s="1"/>
  <c r="V9" i="6"/>
  <c r="Y9" i="6" s="1"/>
  <c r="V10" i="6"/>
  <c r="Y10" i="6" s="1"/>
  <c r="V11" i="6"/>
  <c r="Y11" i="6" s="1"/>
  <c r="V12" i="6"/>
  <c r="Y12" i="6" s="1"/>
  <c r="V13" i="6"/>
  <c r="Y13" i="6" s="1"/>
  <c r="V14" i="6"/>
  <c r="Y14" i="6" s="1"/>
  <c r="V15" i="6"/>
  <c r="Y15" i="6" s="1"/>
  <c r="V16" i="6"/>
  <c r="Y16" i="6" s="1"/>
  <c r="V17" i="6"/>
  <c r="Y17" i="6" s="1"/>
  <c r="V20" i="6"/>
  <c r="Y20" i="6" s="1"/>
  <c r="V21" i="6"/>
  <c r="Y21" i="6" s="1"/>
  <c r="V22" i="6"/>
  <c r="Y22" i="6" s="1"/>
  <c r="V23" i="6"/>
  <c r="Y23" i="6" s="1"/>
  <c r="V24" i="6"/>
  <c r="Y24" i="6" s="1"/>
  <c r="V25" i="6"/>
  <c r="Y25" i="6" s="1"/>
  <c r="V26" i="6"/>
  <c r="Y26" i="6" s="1"/>
  <c r="V27" i="6"/>
  <c r="Y27" i="6" s="1"/>
  <c r="V28" i="6"/>
  <c r="Y28" i="6" s="1"/>
  <c r="Y5" i="6"/>
  <c r="AB5" i="6" s="1"/>
  <c r="K6" i="6" l="1"/>
  <c r="W6" i="6" s="1"/>
  <c r="L28" i="6"/>
  <c r="X28" i="6" s="1"/>
  <c r="K13" i="6"/>
  <c r="L24" i="6"/>
  <c r="X24" i="6" s="1"/>
  <c r="K24" i="6"/>
  <c r="W24" i="6" s="1"/>
  <c r="K10" i="6"/>
  <c r="W10" i="6" s="1"/>
  <c r="L10" i="6"/>
  <c r="X10" i="6" s="1"/>
  <c r="K27" i="6"/>
  <c r="W27" i="6" s="1"/>
  <c r="L27" i="6"/>
  <c r="X27" i="6" s="1"/>
  <c r="L23" i="6"/>
  <c r="X23" i="6" s="1"/>
  <c r="K23" i="6"/>
  <c r="W23" i="6" s="1"/>
  <c r="K17" i="6"/>
  <c r="W17" i="6" s="1"/>
  <c r="L17" i="6"/>
  <c r="X17" i="6" s="1"/>
  <c r="L13" i="6"/>
  <c r="X13" i="6" s="1"/>
  <c r="K9" i="6"/>
  <c r="W9" i="6" s="1"/>
  <c r="L9" i="6"/>
  <c r="X9" i="6" s="1"/>
  <c r="L5" i="6"/>
  <c r="K20" i="6"/>
  <c r="W20" i="6" s="1"/>
  <c r="L20" i="6"/>
  <c r="X20" i="6" s="1"/>
  <c r="L6" i="6"/>
  <c r="X6" i="6" s="1"/>
  <c r="K26" i="6"/>
  <c r="W26" i="6" s="1"/>
  <c r="L26" i="6"/>
  <c r="X26" i="6" s="1"/>
  <c r="L22" i="6"/>
  <c r="X22" i="6" s="1"/>
  <c r="K22" i="6"/>
  <c r="W22" i="6" s="1"/>
  <c r="K16" i="6"/>
  <c r="W16" i="6" s="1"/>
  <c r="L16" i="6"/>
  <c r="X16" i="6" s="1"/>
  <c r="K12" i="6"/>
  <c r="W12" i="6" s="1"/>
  <c r="L12" i="6"/>
  <c r="X12" i="6" s="1"/>
  <c r="L8" i="6"/>
  <c r="X8" i="6" s="1"/>
  <c r="K8" i="6"/>
  <c r="W8" i="6" s="1"/>
  <c r="K28" i="6"/>
  <c r="W28" i="6" s="1"/>
  <c r="K14" i="6"/>
  <c r="W14" i="6" s="1"/>
  <c r="L14" i="6"/>
  <c r="X14" i="6" s="1"/>
  <c r="K25" i="6"/>
  <c r="W25" i="6" s="1"/>
  <c r="L25" i="6"/>
  <c r="X25" i="6" s="1"/>
  <c r="L21" i="6"/>
  <c r="X21" i="6" s="1"/>
  <c r="L15" i="6"/>
  <c r="X15" i="6" s="1"/>
  <c r="K15" i="6"/>
  <c r="W15" i="6" s="1"/>
  <c r="K11" i="6"/>
  <c r="W11" i="6" s="1"/>
  <c r="L11" i="6"/>
  <c r="X11" i="6" s="1"/>
  <c r="K7" i="6"/>
  <c r="W7" i="6" s="1"/>
  <c r="L7" i="6"/>
  <c r="X7" i="6" s="1"/>
  <c r="K21" i="6"/>
  <c r="W21" i="6" s="1"/>
  <c r="W13" i="6" l="1"/>
  <c r="AA13" i="6" s="1"/>
  <c r="X5" i="6"/>
  <c r="AA5" i="6" s="1"/>
  <c r="AA6" i="6"/>
  <c r="AJ6" i="6"/>
  <c r="AK6" i="6" s="1"/>
  <c r="AB6" i="6"/>
  <c r="M26" i="6"/>
  <c r="M8" i="6"/>
  <c r="AJ27" i="6"/>
  <c r="AK27" i="6" s="1"/>
  <c r="AB28" i="6"/>
  <c r="AB12" i="6"/>
  <c r="AA20" i="6"/>
  <c r="AJ24" i="6"/>
  <c r="AK24" i="6" s="1"/>
  <c r="AB15" i="6"/>
  <c r="AB8" i="6"/>
  <c r="AJ16" i="6"/>
  <c r="AK16" i="6" s="1"/>
  <c r="AA26" i="6"/>
  <c r="AJ23" i="6"/>
  <c r="AK23" i="6" s="1"/>
  <c r="AL23" i="6" s="1"/>
  <c r="AJ7" i="6"/>
  <c r="AK7" i="6" s="1"/>
  <c r="AA22" i="6"/>
  <c r="AJ11" i="6"/>
  <c r="AK11" i="6" s="1"/>
  <c r="M28" i="6"/>
  <c r="M6" i="6"/>
  <c r="AB11" i="6"/>
  <c r="M12" i="6"/>
  <c r="M22" i="6"/>
  <c r="M24" i="6"/>
  <c r="M17" i="6"/>
  <c r="M13" i="6"/>
  <c r="M21" i="6"/>
  <c r="AJ21" i="6"/>
  <c r="AK21" i="6" s="1"/>
  <c r="M20" i="6"/>
  <c r="M9" i="6"/>
  <c r="M10" i="6"/>
  <c r="AA10" i="6"/>
  <c r="M14" i="6"/>
  <c r="M7" i="6"/>
  <c r="M11" i="6"/>
  <c r="AA11" i="6"/>
  <c r="M15" i="6"/>
  <c r="M16" i="6"/>
  <c r="M5" i="6"/>
  <c r="M25" i="6"/>
  <c r="AB25" i="6"/>
  <c r="AB16" i="6"/>
  <c r="M23" i="6"/>
  <c r="M27" i="6"/>
  <c r="AB27" i="6" s="1"/>
  <c r="AA27" i="6"/>
  <c r="AA16" i="6"/>
  <c r="AB13" i="6" l="1"/>
  <c r="AJ13" i="6"/>
  <c r="AK13" i="6" s="1"/>
  <c r="AL27" i="6"/>
  <c r="AL24" i="6"/>
  <c r="AA12" i="6"/>
  <c r="AA15" i="6"/>
  <c r="AA7" i="6"/>
  <c r="AA24" i="6"/>
  <c r="AB22" i="6"/>
  <c r="AB24" i="6"/>
  <c r="AB23" i="6"/>
  <c r="AA23" i="6"/>
  <c r="AB7" i="6"/>
  <c r="AJ22" i="6"/>
  <c r="AK22" i="6" s="1"/>
  <c r="AB26" i="6"/>
  <c r="AJ12" i="6"/>
  <c r="AK12" i="6" s="1"/>
  <c r="AJ15" i="6"/>
  <c r="AK15" i="6" s="1"/>
  <c r="AA8" i="6"/>
  <c r="AA28" i="6"/>
  <c r="AB20" i="6"/>
  <c r="AJ26" i="6"/>
  <c r="AK26" i="6" s="1"/>
  <c r="AJ8" i="6"/>
  <c r="AK8" i="6" s="1"/>
  <c r="AJ20" i="6"/>
  <c r="AK20" i="6" s="1"/>
  <c r="AJ28" i="6"/>
  <c r="AK28" i="6" s="1"/>
  <c r="AL21" i="6"/>
  <c r="AA21" i="6"/>
  <c r="AJ10" i="6"/>
  <c r="AK10" i="6" s="1"/>
  <c r="AB10" i="6"/>
  <c r="AJ9" i="6"/>
  <c r="AK9" i="6" s="1"/>
  <c r="AB9" i="6"/>
  <c r="AB21" i="6"/>
  <c r="AA9" i="6"/>
  <c r="AJ17" i="6"/>
  <c r="AK17" i="6" s="1"/>
  <c r="AB17" i="6"/>
  <c r="AA17" i="6"/>
  <c r="AJ25" i="6"/>
  <c r="AK25" i="6" s="1"/>
  <c r="AA25" i="6"/>
  <c r="AJ5" i="6"/>
  <c r="AK5" i="6" s="1"/>
  <c r="AJ14" i="6"/>
  <c r="AK14" i="6" s="1"/>
  <c r="AA14" i="6"/>
  <c r="AB14" i="6"/>
  <c r="AL28" i="6" l="1"/>
  <c r="AL22" i="6"/>
  <c r="AL26" i="6"/>
  <c r="AL20" i="6"/>
  <c r="AL25" i="6"/>
</calcChain>
</file>

<file path=xl/sharedStrings.xml><?xml version="1.0" encoding="utf-8"?>
<sst xmlns="http://schemas.openxmlformats.org/spreadsheetml/2006/main" count="2306" uniqueCount="728">
  <si>
    <t>Molar Mass</t>
  </si>
  <si>
    <t>Purity</t>
  </si>
  <si>
    <t>Metal</t>
  </si>
  <si>
    <t>Zn(NO3)2.6H2O</t>
  </si>
  <si>
    <t>ZIF-8</t>
  </si>
  <si>
    <t>Linker</t>
  </si>
  <si>
    <t>Date</t>
  </si>
  <si>
    <t>Drying temp</t>
  </si>
  <si>
    <t>Centrifuge Time</t>
  </si>
  <si>
    <t>Centrifuge Speed</t>
  </si>
  <si>
    <t>Drying Time</t>
  </si>
  <si>
    <t>some</t>
  </si>
  <si>
    <t>Injection speed (ml/min)</t>
  </si>
  <si>
    <t>Synthesis Time (mins)</t>
  </si>
  <si>
    <t>Stirring (rpm)</t>
  </si>
  <si>
    <t>Temperature (C)</t>
  </si>
  <si>
    <t>Metal Batch (g)</t>
  </si>
  <si>
    <t>Linker Batch (g)</t>
  </si>
  <si>
    <t>Solvent Batch (g)</t>
  </si>
  <si>
    <t>SAXS</t>
  </si>
  <si>
    <t>yes</t>
  </si>
  <si>
    <t>Synthesis Date</t>
  </si>
  <si>
    <t>Sample Number</t>
  </si>
  <si>
    <t>Sample Name</t>
  </si>
  <si>
    <t>AutoMOFs01_00</t>
  </si>
  <si>
    <t>AutoMOFs01_01</t>
  </si>
  <si>
    <t>AutoMOFs01_02</t>
  </si>
  <si>
    <t>AutoMOFs01_03</t>
  </si>
  <si>
    <t>AutoMOFs01_04</t>
  </si>
  <si>
    <t>AutoMOFs01_05</t>
  </si>
  <si>
    <t>AutoMOFs01_06</t>
  </si>
  <si>
    <t>AutoMOFs01_07</t>
  </si>
  <si>
    <t>AutoMOFs01_08</t>
  </si>
  <si>
    <t>AutoMOFs01_09</t>
  </si>
  <si>
    <t>AutoMOFs01_10</t>
  </si>
  <si>
    <t>AutoMOFs01_11</t>
  </si>
  <si>
    <t>AutoMOFs01_12</t>
  </si>
  <si>
    <t>mof</t>
  </si>
  <si>
    <t>Mmass</t>
  </si>
  <si>
    <t>Lmass</t>
  </si>
  <si>
    <t>Smass</t>
  </si>
  <si>
    <t>Temp</t>
  </si>
  <si>
    <t>Ctime</t>
  </si>
  <si>
    <t>Cspeed</t>
  </si>
  <si>
    <t>Dtemp</t>
  </si>
  <si>
    <t>Dtime</t>
  </si>
  <si>
    <t>Sample Mass (g)</t>
  </si>
  <si>
    <t>WAXS</t>
  </si>
  <si>
    <t>Single Phase?</t>
  </si>
  <si>
    <t>overnight</t>
  </si>
  <si>
    <t>AutoMOFs02_01</t>
  </si>
  <si>
    <t>AutoMOFs02_02</t>
  </si>
  <si>
    <t>AutoMOFs02_03</t>
  </si>
  <si>
    <t>AutoMOFs02_04</t>
  </si>
  <si>
    <t>AutoMOFs02_05</t>
  </si>
  <si>
    <t>AutoMOFs02_06</t>
  </si>
  <si>
    <t>AutoMOFs02_07</t>
  </si>
  <si>
    <t>AutoMOFs02_08</t>
  </si>
  <si>
    <t>AutoMOFs02_09</t>
  </si>
  <si>
    <t>AutoMOFs02_10</t>
  </si>
  <si>
    <t>Together</t>
  </si>
  <si>
    <t>Injection Order (first injection)</t>
  </si>
  <si>
    <t>-</t>
  </si>
  <si>
    <t>Tube Mass (g)</t>
  </si>
  <si>
    <t>Tube Mass + dry sample</t>
  </si>
  <si>
    <t>Solvent Split Metal</t>
  </si>
  <si>
    <t>Solvent Split Linker</t>
  </si>
  <si>
    <t>Linker Injection (ml)</t>
  </si>
  <si>
    <t>Metal Injection (ml)</t>
  </si>
  <si>
    <t>Yeild</t>
  </si>
  <si>
    <t>Theoretical Moles</t>
  </si>
  <si>
    <t>Variance</t>
  </si>
  <si>
    <t>Radius 10-100 (nm)</t>
  </si>
  <si>
    <r>
      <t>TotalValue (x10</t>
    </r>
    <r>
      <rPr>
        <b/>
        <vertAlign val="superscript"/>
        <sz val="11"/>
        <rFont val="Arial"/>
        <family val="2"/>
      </rPr>
      <t>-1</t>
    </r>
    <r>
      <rPr>
        <b/>
        <sz val="11"/>
        <rFont val="Arial"/>
        <family val="2"/>
      </rPr>
      <t>)</t>
    </r>
  </si>
  <si>
    <t>Metal Salt</t>
  </si>
  <si>
    <t>Solvent</t>
  </si>
  <si>
    <t>CH3OH</t>
  </si>
  <si>
    <t>C4H6N2</t>
  </si>
  <si>
    <t>C8H10N4Zn</t>
  </si>
  <si>
    <t>SN</t>
  </si>
  <si>
    <t>Mform</t>
  </si>
  <si>
    <t>Lform</t>
  </si>
  <si>
    <t>Sform</t>
  </si>
  <si>
    <t>Svol</t>
  </si>
  <si>
    <t>SswM</t>
  </si>
  <si>
    <t>SswL</t>
  </si>
  <si>
    <t>Syntime</t>
  </si>
  <si>
    <t>Strate</t>
  </si>
  <si>
    <t>Injspeed</t>
  </si>
  <si>
    <t>Injorder</t>
  </si>
  <si>
    <t>MInjvol</t>
  </si>
  <si>
    <t>Linjvol</t>
  </si>
  <si>
    <t>TuMass</t>
  </si>
  <si>
    <t>TuSamMass</t>
  </si>
  <si>
    <t>SamMass</t>
  </si>
  <si>
    <t>MolTheo</t>
  </si>
  <si>
    <t>Theoretical MOF Mass</t>
  </si>
  <si>
    <t>SamName</t>
  </si>
  <si>
    <t>SAXScomp</t>
  </si>
  <si>
    <t>radius</t>
  </si>
  <si>
    <t>varience</t>
  </si>
  <si>
    <t>totalvalue</t>
  </si>
  <si>
    <t>WAXScomp</t>
  </si>
  <si>
    <t>structure</t>
  </si>
  <si>
    <t>singlephase</t>
  </si>
  <si>
    <t>Total Synthesis Volume (ml)</t>
  </si>
  <si>
    <t>Solvent Batch Volume</t>
  </si>
  <si>
    <t>Solvent Injection (ml)</t>
  </si>
  <si>
    <t>Metal Mol Injected</t>
  </si>
  <si>
    <t>Solvent Left</t>
  </si>
  <si>
    <t>Linker Mol Injected</t>
  </si>
  <si>
    <t>Solvent Mol Injected</t>
  </si>
  <si>
    <t>Metal Ratio Actual</t>
  </si>
  <si>
    <t>Linker Ratio Actual</t>
  </si>
  <si>
    <t>Solvent Ratio Actual</t>
  </si>
  <si>
    <t>Density</t>
  </si>
  <si>
    <t>Name</t>
  </si>
  <si>
    <t>Manufacturer</t>
  </si>
  <si>
    <t>Harvard Apparatus</t>
  </si>
  <si>
    <t>70-3309</t>
  </si>
  <si>
    <t>PHD ULTRA Remote Syringe Pump</t>
  </si>
  <si>
    <t>Model Number</t>
  </si>
  <si>
    <t>Model Name</t>
  </si>
  <si>
    <t>Hamilton</t>
  </si>
  <si>
    <t>Description</t>
  </si>
  <si>
    <t>Syringe injector</t>
  </si>
  <si>
    <t>50 ml Gastight Syringe</t>
  </si>
  <si>
    <t>Bola</t>
  </si>
  <si>
    <t>Unit Price</t>
  </si>
  <si>
    <t>Unit Size</t>
  </si>
  <si>
    <t>m</t>
  </si>
  <si>
    <t>S1810-10</t>
  </si>
  <si>
    <t>Tubing (PTFE)</t>
  </si>
  <si>
    <t>O.D. 1.6 mm, I.D. 0.8 mm</t>
  </si>
  <si>
    <t>Robotic Arm</t>
  </si>
  <si>
    <t>Stirring/Hot Plate</t>
  </si>
  <si>
    <t>IKA</t>
  </si>
  <si>
    <t>C-MAG HS 7 control</t>
  </si>
  <si>
    <t>H 135.106 Block 4 x 40 ml</t>
  </si>
  <si>
    <t>UPXP-230</t>
  </si>
  <si>
    <t>Upchurch Scientific</t>
  </si>
  <si>
    <t>Fitting, flangeless, PEEK, 1/4-28 flat bottom, for 1/16'' OD, natural</t>
  </si>
  <si>
    <t>PEEK fittings</t>
  </si>
  <si>
    <t>Heating block</t>
  </si>
  <si>
    <t>Centrifuge</t>
  </si>
  <si>
    <t>Hettich</t>
  </si>
  <si>
    <t>ROTOFIX 32 A</t>
  </si>
  <si>
    <t>Centrifuge, Max RCF. 4226, MAX RPM 6000/min</t>
  </si>
  <si>
    <t>Mecademic</t>
  </si>
  <si>
    <t>Meca500</t>
  </si>
  <si>
    <t>Six-Axis Industrial Robot Arm</t>
  </si>
  <si>
    <t>CAS-Number</t>
  </si>
  <si>
    <t>Batch Number</t>
  </si>
  <si>
    <t>Brand</t>
  </si>
  <si>
    <t>Formula</t>
  </si>
  <si>
    <t>Open Date</t>
  </si>
  <si>
    <t>Storage Conditions</t>
  </si>
  <si>
    <t>Reagent ID</t>
  </si>
  <si>
    <t>Zinc Nitrate Hexahydrate</t>
  </si>
  <si>
    <t>CHEMSOLUTE</t>
  </si>
  <si>
    <t>Methanol</t>
  </si>
  <si>
    <t>10196-18-6</t>
  </si>
  <si>
    <t>Sigma-Aldrich</t>
  </si>
  <si>
    <t>BCBJ7666V</t>
  </si>
  <si>
    <t>?</t>
  </si>
  <si>
    <t>693-98-1</t>
  </si>
  <si>
    <t>2-methylimidazole</t>
  </si>
  <si>
    <t>67-56-1</t>
  </si>
  <si>
    <t>Roth</t>
  </si>
  <si>
    <t>UN-Number</t>
  </si>
  <si>
    <t>Equipment ID</t>
  </si>
  <si>
    <t>Syringe</t>
  </si>
  <si>
    <t>Tubing</t>
  </si>
  <si>
    <t>Stirring Plate</t>
  </si>
  <si>
    <t>Tube Fitting</t>
  </si>
  <si>
    <t>Equipment Name</t>
  </si>
  <si>
    <t>Falcon Tube</t>
  </si>
  <si>
    <t>Stirrer Bar</t>
  </si>
  <si>
    <t>Duran Group</t>
  </si>
  <si>
    <t>DU218016308</t>
  </si>
  <si>
    <t>Lab Flask</t>
  </si>
  <si>
    <t>Laboratory glass bottle, 2000 ml, GL 45 thread</t>
  </si>
  <si>
    <t>Lab Flask Cap</t>
  </si>
  <si>
    <t>Valve</t>
  </si>
  <si>
    <t>Luer Lock Fitting</t>
  </si>
  <si>
    <t>Lab Scale/Balance</t>
  </si>
  <si>
    <t>Camera</t>
  </si>
  <si>
    <t>MAKO</t>
  </si>
  <si>
    <t>Camera Lens</t>
  </si>
  <si>
    <t>Ethernet Switch</t>
  </si>
  <si>
    <t>Netgear</t>
  </si>
  <si>
    <t>GS724TP</t>
  </si>
  <si>
    <t>24-Port Gigabit Ethernet PoE Smart Switch</t>
  </si>
  <si>
    <t>MOXA</t>
  </si>
  <si>
    <t>NPort 5650 serial server (16-port)</t>
  </si>
  <si>
    <t>Serial Hub</t>
  </si>
  <si>
    <t>Robotic Gripper</t>
  </si>
  <si>
    <t>Arduino</t>
  </si>
  <si>
    <t>Arduino Sensor</t>
  </si>
  <si>
    <t>Peristaltic Pump</t>
  </si>
  <si>
    <t>Lauda Bath</t>
  </si>
  <si>
    <t>Target Structure</t>
  </si>
  <si>
    <t>Structure ID</t>
  </si>
  <si>
    <t>Zeolitic Imidazolate Framework 8</t>
  </si>
  <si>
    <t>Burkert</t>
  </si>
  <si>
    <t>BU-299250</t>
  </si>
  <si>
    <t>Type 6724 T 0.8 CC PK 24V</t>
  </si>
  <si>
    <t>ABS 120-4N</t>
  </si>
  <si>
    <t>Analytical balance ABJ-NM/ABS-N</t>
  </si>
  <si>
    <t>Edmund Optics</t>
  </si>
  <si>
    <t>1/1.8" F1.6 / 4.4 - 11 mm</t>
  </si>
  <si>
    <t>68-665</t>
  </si>
  <si>
    <t>GL45 screw cap with 2 pores (GL14)</t>
  </si>
  <si>
    <t>DU1129750</t>
  </si>
  <si>
    <t>Laboratory bottle/DURAN, 2000 ml with graduation</t>
  </si>
  <si>
    <t>Screw Cap</t>
  </si>
  <si>
    <t>GL14 screw cap open top ofr tube connection</t>
  </si>
  <si>
    <t>DU1129814</t>
  </si>
  <si>
    <t>36-167</t>
  </si>
  <si>
    <t>Mako G-507 monochrom</t>
  </si>
  <si>
    <t>MEGP 25E electric parallel gripper</t>
  </si>
  <si>
    <t>Miscellaneous: cables, racks, boxes</t>
  </si>
  <si>
    <t>Miscellaneous</t>
  </si>
  <si>
    <t>Unit</t>
  </si>
  <si>
    <t>g</t>
  </si>
  <si>
    <t>l</t>
  </si>
  <si>
    <t>UPP-678</t>
  </si>
  <si>
    <t>Luer adapter, Tefzel (ETFE), 1/4-28 female to female Luer</t>
  </si>
  <si>
    <t>A000066</t>
  </si>
  <si>
    <t>Uno Rev3</t>
  </si>
  <si>
    <t>Labsolute</t>
  </si>
  <si>
    <t>Centrifuge Tube 50 ml, PP</t>
  </si>
  <si>
    <t>Lauda</t>
  </si>
  <si>
    <t>L001603</t>
  </si>
  <si>
    <t>Proline Edition X RP 855 C Cooling thermostat 230 V; 50 Hz</t>
  </si>
  <si>
    <t>Watson-Marlow</t>
  </si>
  <si>
    <t>036.3154.00E</t>
  </si>
  <si>
    <t>Peristaltic Pump Tubing</t>
  </si>
  <si>
    <t>966.0016.016</t>
  </si>
  <si>
    <t>Marprene 0.8 x 1.6 mm (VE 15m)</t>
  </si>
  <si>
    <t>902.0008.016</t>
  </si>
  <si>
    <t>033.3411.000</t>
  </si>
  <si>
    <t>Peristaltic Pump Head</t>
  </si>
  <si>
    <t>313D, 3 roll pumphead</t>
  </si>
  <si>
    <t>314X, 4 roll pumphead</t>
  </si>
  <si>
    <t>314D, 4 roll pumphead</t>
  </si>
  <si>
    <t>033.4431.000</t>
  </si>
  <si>
    <t>033.4411.000</t>
  </si>
  <si>
    <t>033.6453.000</t>
  </si>
  <si>
    <t>314MC, 5 channel pumphead</t>
  </si>
  <si>
    <t>323Du Peristaltic pump</t>
  </si>
  <si>
    <t>STA-PURE PFL 1.6 x 1.6 mm (VE 355mm)</t>
  </si>
  <si>
    <t>Mako G-507 color</t>
  </si>
  <si>
    <t>Total</t>
  </si>
  <si>
    <t>Syring Pump</t>
  </si>
  <si>
    <t>Kern</t>
  </si>
  <si>
    <t>AutoMOFs_04</t>
  </si>
  <si>
    <t>air conditioned lab</t>
  </si>
  <si>
    <t>thermo scientific</t>
  </si>
  <si>
    <t>A0442093</t>
  </si>
  <si>
    <t>M001</t>
  </si>
  <si>
    <t>M002</t>
  </si>
  <si>
    <t>M003</t>
  </si>
  <si>
    <t>M004</t>
  </si>
  <si>
    <t>M005</t>
  </si>
  <si>
    <t>M006</t>
  </si>
  <si>
    <t>M007</t>
  </si>
  <si>
    <t>M008</t>
  </si>
  <si>
    <t>M009</t>
  </si>
  <si>
    <t>M000</t>
  </si>
  <si>
    <t>T001</t>
  </si>
  <si>
    <t>T002</t>
  </si>
  <si>
    <t>T003</t>
  </si>
  <si>
    <t>T004</t>
  </si>
  <si>
    <t>T005</t>
  </si>
  <si>
    <t>T006</t>
  </si>
  <si>
    <t>M010</t>
  </si>
  <si>
    <t>M011</t>
  </si>
  <si>
    <t>L001</t>
  </si>
  <si>
    <t>M012</t>
  </si>
  <si>
    <t>L002</t>
  </si>
  <si>
    <t>M013</t>
  </si>
  <si>
    <t>L003</t>
  </si>
  <si>
    <t>M014</t>
  </si>
  <si>
    <t>L004</t>
  </si>
  <si>
    <t>M015</t>
  </si>
  <si>
    <t>L005</t>
  </si>
  <si>
    <t xml:space="preserve"> H001</t>
  </si>
  <si>
    <t xml:space="preserve"> H002</t>
  </si>
  <si>
    <t xml:space="preserve"> H003</t>
  </si>
  <si>
    <t xml:space="preserve"> H004</t>
  </si>
  <si>
    <t xml:space="preserve"> H005</t>
  </si>
  <si>
    <t xml:space="preserve"> H006</t>
  </si>
  <si>
    <t xml:space="preserve"> H007</t>
  </si>
  <si>
    <t xml:space="preserve"> H008</t>
  </si>
  <si>
    <t xml:space="preserve"> H009</t>
  </si>
  <si>
    <t xml:space="preserve"> H010</t>
  </si>
  <si>
    <t xml:space="preserve"> M001</t>
  </si>
  <si>
    <t xml:space="preserve"> M002</t>
  </si>
  <si>
    <t xml:space="preserve"> M003</t>
  </si>
  <si>
    <t xml:space="preserve"> M004</t>
  </si>
  <si>
    <t xml:space="preserve"> M005</t>
  </si>
  <si>
    <t xml:space="preserve"> M006</t>
  </si>
  <si>
    <t xml:space="preserve"> M007</t>
  </si>
  <si>
    <t xml:space="preserve"> M008</t>
  </si>
  <si>
    <t xml:space="preserve"> M009</t>
  </si>
  <si>
    <t xml:space="preserve"> M010</t>
  </si>
  <si>
    <t xml:space="preserve"> P001</t>
  </si>
  <si>
    <t xml:space="preserve"> P002</t>
  </si>
  <si>
    <t xml:space="preserve"> P003</t>
  </si>
  <si>
    <t xml:space="preserve"> P004</t>
  </si>
  <si>
    <t xml:space="preserve"> P005</t>
  </si>
  <si>
    <t xml:space="preserve"> P006</t>
  </si>
  <si>
    <t xml:space="preserve"> P007</t>
  </si>
  <si>
    <t xml:space="preserve"> P008</t>
  </si>
  <si>
    <t xml:space="preserve"> P009</t>
  </si>
  <si>
    <t xml:space="preserve"> P010</t>
  </si>
  <si>
    <t xml:space="preserve"> T000</t>
  </si>
  <si>
    <t xml:space="preserve"> T001</t>
  </si>
  <si>
    <t xml:space="preserve"> T002</t>
  </si>
  <si>
    <t xml:space="preserve"> T003</t>
  </si>
  <si>
    <t xml:space="preserve"> T004</t>
  </si>
  <si>
    <t xml:space="preserve"> T005</t>
  </si>
  <si>
    <t xml:space="preserve"> T006</t>
  </si>
  <si>
    <t xml:space="preserve"> T007</t>
  </si>
  <si>
    <t xml:space="preserve"> T008</t>
  </si>
  <si>
    <t xml:space="preserve"> T009</t>
  </si>
  <si>
    <t xml:space="preserve"> T010</t>
  </si>
  <si>
    <t xml:space="preserve"> T011</t>
  </si>
  <si>
    <t xml:space="preserve"> T012</t>
  </si>
  <si>
    <t xml:space="preserve"> T013</t>
  </si>
  <si>
    <t>Hand</t>
  </si>
  <si>
    <t>Long</t>
  </si>
  <si>
    <t>0000</t>
  </si>
  <si>
    <t>M016</t>
  </si>
  <si>
    <t>L017</t>
  </si>
  <si>
    <t>AutoMOFs_05</t>
  </si>
  <si>
    <t xml:space="preserve"> T014</t>
  </si>
  <si>
    <t xml:space="preserve"> T015</t>
  </si>
  <si>
    <t xml:space="preserve"> T016</t>
  </si>
  <si>
    <t xml:space="preserve"> T017</t>
  </si>
  <si>
    <t xml:space="preserve"> T018</t>
  </si>
  <si>
    <t xml:space="preserve"> T019</t>
  </si>
  <si>
    <t xml:space="preserve"> T020</t>
  </si>
  <si>
    <t xml:space="preserve"> T021</t>
  </si>
  <si>
    <t>Mols/unit</t>
  </si>
  <si>
    <t>price/mol</t>
  </si>
  <si>
    <t>AutoMOFs_01</t>
  </si>
  <si>
    <t>AutoMOFs_03</t>
  </si>
  <si>
    <t>AutoMOFs_02</t>
  </si>
  <si>
    <t>ZIF-L</t>
  </si>
  <si>
    <t>Structure</t>
  </si>
  <si>
    <t>Notes</t>
  </si>
  <si>
    <t>Tube + Lid measured to start (12.8465 g), hence yeild is off, average tube mass should be used</t>
  </si>
  <si>
    <t>Empty tube mass n/a, hence yeilds are lower than expected due to loss from sample extraction</t>
  </si>
  <si>
    <t>SAXS fit run?</t>
  </si>
  <si>
    <t>SAXSfit</t>
  </si>
  <si>
    <t>no</t>
  </si>
  <si>
    <t>AutoMOFs_04_M001</t>
  </si>
  <si>
    <t>AutoMOFs_04_M002</t>
  </si>
  <si>
    <t>AutoMOFs_04_M003</t>
  </si>
  <si>
    <t>AutoMOFs_04_M004</t>
  </si>
  <si>
    <t>AutoMOFs_04_M005</t>
  </si>
  <si>
    <t>AutoMOFs_04_M006</t>
  </si>
  <si>
    <t>AutoMOFs_04_M007</t>
  </si>
  <si>
    <t>AutoMOFs_04_M008</t>
  </si>
  <si>
    <t>AutoMOFs_04_M009</t>
  </si>
  <si>
    <t>AutoMOFs_04_M010</t>
  </si>
  <si>
    <t>AutoMOFs_04_M011</t>
  </si>
  <si>
    <t>AutoMOFs_04_M012</t>
  </si>
  <si>
    <t>AutoMOFs_04_M013</t>
  </si>
  <si>
    <t>AutoMOFs_04_M014</t>
  </si>
  <si>
    <t>AutoMOFs_04_M015</t>
  </si>
  <si>
    <t>AutoMOFs_04_H001</t>
  </si>
  <si>
    <t>AutoMOFs_04_H002</t>
  </si>
  <si>
    <t>AutoMOFs_04_H003</t>
  </si>
  <si>
    <t>AutoMOFs_04_H004</t>
  </si>
  <si>
    <t>AutoMOFs_04_H005</t>
  </si>
  <si>
    <t>AutoMOFs_04_H006</t>
  </si>
  <si>
    <t>AutoMOFs_04_H007</t>
  </si>
  <si>
    <t>AutoMOFs_04_H008</t>
  </si>
  <si>
    <t>AutoMOFs_04_H009</t>
  </si>
  <si>
    <t>AutoMOFs_04_H010</t>
  </si>
  <si>
    <t>AutoMOFs_04_P001</t>
  </si>
  <si>
    <t>AutoMOFs_04_P002</t>
  </si>
  <si>
    <t>AutoMOFs_04_P003</t>
  </si>
  <si>
    <t>AutoMOFs_04_P004</t>
  </si>
  <si>
    <t>AutoMOFs_04_P005</t>
  </si>
  <si>
    <t>AutoMOFs_04_P006</t>
  </si>
  <si>
    <t>AutoMOFs_04_P007</t>
  </si>
  <si>
    <t>AutoMOFs_04_P008</t>
  </si>
  <si>
    <t>AutoMOFs_04_P009</t>
  </si>
  <si>
    <t>AutoMOFs_04_P010</t>
  </si>
  <si>
    <t>AutoMOFs_04_T000</t>
  </si>
  <si>
    <t>AutoMOFs_04_T001</t>
  </si>
  <si>
    <t>AutoMOFs_04_T002</t>
  </si>
  <si>
    <t>AutoMOFs_04_T003</t>
  </si>
  <si>
    <t>AutoMOFs_04_T004</t>
  </si>
  <si>
    <t>AutoMOFs_04_T005</t>
  </si>
  <si>
    <t>AutoMOFs_04_T006</t>
  </si>
  <si>
    <t>AutoMOFs_04_T007</t>
  </si>
  <si>
    <t>AutoMOFs_04_T008</t>
  </si>
  <si>
    <t>AutoMOFs_04_T009</t>
  </si>
  <si>
    <t>AutoMOFs_04_T010</t>
  </si>
  <si>
    <t>AutoMOFs_04_T011</t>
  </si>
  <si>
    <t>AutoMOFs_04_T012</t>
  </si>
  <si>
    <t>AutoMOFs_04_T013</t>
  </si>
  <si>
    <t>AutoMOFs_04_L001</t>
  </si>
  <si>
    <t>AutoMOFs_04_L002</t>
  </si>
  <si>
    <t>AutoMOFs_04_L003</t>
  </si>
  <si>
    <t>AutoMOFs_04_L004</t>
  </si>
  <si>
    <t>AutoMOFs_04_L005</t>
  </si>
  <si>
    <t>Made for demonstration of ROBO001???</t>
  </si>
  <si>
    <t>L006</t>
  </si>
  <si>
    <t>L007</t>
  </si>
  <si>
    <t>AutoMOFs_05_H001</t>
  </si>
  <si>
    <t>AutoMOFs_05_H002</t>
  </si>
  <si>
    <t>AutoMOFs_05_H003</t>
  </si>
  <si>
    <t>AutoMOFs_05_H004</t>
  </si>
  <si>
    <t>AutoMOFs_05_H005</t>
  </si>
  <si>
    <t>AutoMOFs_05_H006</t>
  </si>
  <si>
    <t>AutoMOFs_05_H007</t>
  </si>
  <si>
    <t>AutoMOFs_05_H008</t>
  </si>
  <si>
    <t>AutoMOFs_05_H009</t>
  </si>
  <si>
    <t>AutoMOFs_05_H010</t>
  </si>
  <si>
    <t>AutoMOFs_05_M011</t>
  </si>
  <si>
    <t>AutoMOFs_05_M001</t>
  </si>
  <si>
    <t>AutoMOFs_05_M002</t>
  </si>
  <si>
    <t>AutoMOFs_05_M003</t>
  </si>
  <si>
    <t>AutoMOFs_05_M004</t>
  </si>
  <si>
    <t>AutoMOFs_05_M005</t>
  </si>
  <si>
    <t>AutoMOFs_05_M006</t>
  </si>
  <si>
    <t>AutoMOFs_05_M007</t>
  </si>
  <si>
    <t>AutoMOFs_05_M008</t>
  </si>
  <si>
    <t>AutoMOFs_05_M009</t>
  </si>
  <si>
    <t>AutoMOFs_05_M010</t>
  </si>
  <si>
    <t>AutoMOFs_05_T000</t>
  </si>
  <si>
    <t>AutoMOFs_05_T001</t>
  </si>
  <si>
    <t>AutoMOFs_05_T002</t>
  </si>
  <si>
    <t>AutoMOFs_05_T003</t>
  </si>
  <si>
    <t>AutoMOFs_05_T004</t>
  </si>
  <si>
    <t>AutoMOFs_05_T005</t>
  </si>
  <si>
    <t>AutoMOFs_05_T006</t>
  </si>
  <si>
    <t>AutoMOFs_05_T007</t>
  </si>
  <si>
    <t>AutoMOFs_05_T008</t>
  </si>
  <si>
    <t>AutoMOFs_05_T009</t>
  </si>
  <si>
    <t>AutoMOFs_05_T010</t>
  </si>
  <si>
    <t>AutoMOFs_05_T011</t>
  </si>
  <si>
    <t>AutoMOFs_05_T012</t>
  </si>
  <si>
    <t>AutoMOFs_05_T013</t>
  </si>
  <si>
    <t>AutoMOFs_05_T014</t>
  </si>
  <si>
    <t>AutoMOFs_05_T015</t>
  </si>
  <si>
    <t>AutoMOFs_05_T016</t>
  </si>
  <si>
    <t>AutoMOFs_05_T017</t>
  </si>
  <si>
    <t>AutoMOFs_05_T018</t>
  </si>
  <si>
    <t>AutoMOFs_05_T019</t>
  </si>
  <si>
    <t>AutoMOFs_05_T020</t>
  </si>
  <si>
    <t>AutoMOFs_05_T021</t>
  </si>
  <si>
    <t>AutoMOFs_05_M012</t>
  </si>
  <si>
    <t>AutoMOFs_05_M013</t>
  </si>
  <si>
    <t>AutoMOFs_05_M014</t>
  </si>
  <si>
    <t>AutoMOFs_05_M015</t>
  </si>
  <si>
    <t>AutoMOFs_05_L001</t>
  </si>
  <si>
    <t>AutoMOFs_05_L002</t>
  </si>
  <si>
    <t>AutoMOFs_05_L003</t>
  </si>
  <si>
    <t>AutoMOFs_05_L004</t>
  </si>
  <si>
    <t>AutoMOFs_05_L005</t>
  </si>
  <si>
    <t>AutoMOFs_05_L006</t>
  </si>
  <si>
    <t>AutoMOFs_05_L007</t>
  </si>
  <si>
    <t>Magnetic stirring bar, PTFE 15 x 6 mm, Elipsoid</t>
  </si>
  <si>
    <t>Magnetic stirring bar, PTFE 15 x 6 mm, Rod</t>
  </si>
  <si>
    <t>SetupID</t>
  </si>
  <si>
    <t>Same as AMSET005 but Elipsoidal shaped stirring  bar</t>
  </si>
  <si>
    <t>No stirring bar</t>
  </si>
  <si>
    <t>Syringe pump and valves</t>
  </si>
  <si>
    <t>Hand synthesis</t>
  </si>
  <si>
    <t>Pipette synthesis</t>
  </si>
  <si>
    <t>Pippette</t>
  </si>
  <si>
    <t>Eppendorf</t>
  </si>
  <si>
    <t>Eppendorf Research® plus, 0.5 – 5 mL</t>
  </si>
  <si>
    <t>Stirrer Plate</t>
  </si>
  <si>
    <t>Stirrer Plate Attatchment</t>
  </si>
  <si>
    <t>TW.IX Stirring attachment</t>
  </si>
  <si>
    <t>TW.IX.28 Vessel holder</t>
  </si>
  <si>
    <t>TWISTER set 2</t>
  </si>
  <si>
    <t>PHD ULTRA Push/Pull Syringe Pump</t>
  </si>
  <si>
    <t>70-3508</t>
  </si>
  <si>
    <t>29.5631</t>
  </si>
  <si>
    <t>65.875</t>
  </si>
  <si>
    <t>Zeolitic Imidazolate Framework Leaf</t>
  </si>
  <si>
    <t>C24H38N12O3Zn2</t>
  </si>
  <si>
    <t>29.5632</t>
  </si>
  <si>
    <t>65.876</t>
  </si>
  <si>
    <t>29.5633</t>
  </si>
  <si>
    <t>65.877</t>
  </si>
  <si>
    <t>29.5634</t>
  </si>
  <si>
    <t>65.878</t>
  </si>
  <si>
    <t>29.5635</t>
  </si>
  <si>
    <t>65.879</t>
  </si>
  <si>
    <t>29.5636</t>
  </si>
  <si>
    <t>65.880</t>
  </si>
  <si>
    <t>29.5637</t>
  </si>
  <si>
    <t>65.881</t>
  </si>
  <si>
    <t>29.5638</t>
  </si>
  <si>
    <t>65.882</t>
  </si>
  <si>
    <t>29.5639</t>
  </si>
  <si>
    <t>65.883</t>
  </si>
  <si>
    <t>29.5640</t>
  </si>
  <si>
    <t>65.884</t>
  </si>
  <si>
    <t>29.5641</t>
  </si>
  <si>
    <t>65.885</t>
  </si>
  <si>
    <t>29.5642</t>
  </si>
  <si>
    <t>65.886</t>
  </si>
  <si>
    <t>29.5643</t>
  </si>
  <si>
    <t>65.887</t>
  </si>
  <si>
    <t>29.5644</t>
  </si>
  <si>
    <t>65.888</t>
  </si>
  <si>
    <t>29.5645</t>
  </si>
  <si>
    <t>65.889</t>
  </si>
  <si>
    <t>29.5646</t>
  </si>
  <si>
    <t>65.890</t>
  </si>
  <si>
    <t>29.5647</t>
  </si>
  <si>
    <t>65.891</t>
  </si>
  <si>
    <t>29.5648</t>
  </si>
  <si>
    <t>65.892</t>
  </si>
  <si>
    <t>29.5649</t>
  </si>
  <si>
    <t>65.893</t>
  </si>
  <si>
    <t>29.5650</t>
  </si>
  <si>
    <t>65.894</t>
  </si>
  <si>
    <t>29.5651</t>
  </si>
  <si>
    <t>65.895</t>
  </si>
  <si>
    <t>29.5652</t>
  </si>
  <si>
    <t>65.896</t>
  </si>
  <si>
    <t>29.5653</t>
  </si>
  <si>
    <t>65.897</t>
  </si>
  <si>
    <t>29.5654</t>
  </si>
  <si>
    <t>65.898</t>
  </si>
  <si>
    <t>29.5655</t>
  </si>
  <si>
    <t>65.899</t>
  </si>
  <si>
    <t>29.5656</t>
  </si>
  <si>
    <t>65.900</t>
  </si>
  <si>
    <t>29.5657</t>
  </si>
  <si>
    <t>65.901</t>
  </si>
  <si>
    <t>29.5658</t>
  </si>
  <si>
    <t>65.902</t>
  </si>
  <si>
    <t>29.5659</t>
  </si>
  <si>
    <t>65.903</t>
  </si>
  <si>
    <t>29.5660</t>
  </si>
  <si>
    <t>65.904</t>
  </si>
  <si>
    <t>29.5661</t>
  </si>
  <si>
    <t>65.905</t>
  </si>
  <si>
    <t>29.5662</t>
  </si>
  <si>
    <t>65.906</t>
  </si>
  <si>
    <t>29.5663</t>
  </si>
  <si>
    <t>65.907</t>
  </si>
  <si>
    <t>29.5664</t>
  </si>
  <si>
    <t>65.908</t>
  </si>
  <si>
    <t>29.5665</t>
  </si>
  <si>
    <t>65.909</t>
  </si>
  <si>
    <t>29.5666</t>
  </si>
  <si>
    <t>65.910</t>
  </si>
  <si>
    <t>29.5667</t>
  </si>
  <si>
    <t>65.911</t>
  </si>
  <si>
    <t>29.5668</t>
  </si>
  <si>
    <t>65.912</t>
  </si>
  <si>
    <t>29.5669</t>
  </si>
  <si>
    <t>65.913</t>
  </si>
  <si>
    <t>29.5670</t>
  </si>
  <si>
    <t>65.914</t>
  </si>
  <si>
    <t>29.5671</t>
  </si>
  <si>
    <t>65.915</t>
  </si>
  <si>
    <t>29.5672</t>
  </si>
  <si>
    <t>65.916</t>
  </si>
  <si>
    <t>29.5673</t>
  </si>
  <si>
    <t>65.917</t>
  </si>
  <si>
    <t>29.5674</t>
  </si>
  <si>
    <t>65.918</t>
  </si>
  <si>
    <t>29.5675</t>
  </si>
  <si>
    <t>65.919</t>
  </si>
  <si>
    <t>29.5676</t>
  </si>
  <si>
    <t>65.920</t>
  </si>
  <si>
    <t>29.5677</t>
  </si>
  <si>
    <t>65.921</t>
  </si>
  <si>
    <t>29.5678</t>
  </si>
  <si>
    <t>65.922</t>
  </si>
  <si>
    <t>29.5679</t>
  </si>
  <si>
    <t>65.923</t>
  </si>
  <si>
    <t>29.5680</t>
  </si>
  <si>
    <t>65.924</t>
  </si>
  <si>
    <t>29.5681</t>
  </si>
  <si>
    <t>65.925</t>
  </si>
  <si>
    <t>29.5682</t>
  </si>
  <si>
    <t>65.926</t>
  </si>
  <si>
    <t>29.5683</t>
  </si>
  <si>
    <t>65.927</t>
  </si>
  <si>
    <t>29.5684</t>
  </si>
  <si>
    <t>65.928</t>
  </si>
  <si>
    <t>AMSET_1</t>
  </si>
  <si>
    <t>AMSET_2</t>
  </si>
  <si>
    <t>AMSET_3</t>
  </si>
  <si>
    <t>AMSET_4</t>
  </si>
  <si>
    <t>AMSET_5</t>
  </si>
  <si>
    <t>AMSET_6</t>
  </si>
  <si>
    <t>ZN6H_1</t>
  </si>
  <si>
    <t>ZN6H_2</t>
  </si>
  <si>
    <t>2MIM_1</t>
  </si>
  <si>
    <t>2MIM_2</t>
  </si>
  <si>
    <t>MeOH_1</t>
  </si>
  <si>
    <t>MeOH_2</t>
  </si>
  <si>
    <t>BATH_1</t>
  </si>
  <si>
    <t>CAMR_1</t>
  </si>
  <si>
    <t>CAMR_2</t>
  </si>
  <si>
    <t>CAMR_3</t>
  </si>
  <si>
    <t>CENT_1</t>
  </si>
  <si>
    <t>COMP_1</t>
  </si>
  <si>
    <t>COMP_2</t>
  </si>
  <si>
    <t>MISC_1</t>
  </si>
  <si>
    <t>PERI_1</t>
  </si>
  <si>
    <t>PERI_2</t>
  </si>
  <si>
    <t>PERI_3</t>
  </si>
  <si>
    <t>PERI_4</t>
  </si>
  <si>
    <t>PERI_5</t>
  </si>
  <si>
    <t>PERI_6</t>
  </si>
  <si>
    <t>PERI_7</t>
  </si>
  <si>
    <t>ROBO_1</t>
  </si>
  <si>
    <t>ROBO_2</t>
  </si>
  <si>
    <t>SCAL_1</t>
  </si>
  <si>
    <t>STIR_1</t>
  </si>
  <si>
    <t>STIR_2</t>
  </si>
  <si>
    <t>STIR_3</t>
  </si>
  <si>
    <t>STIR_4</t>
  </si>
  <si>
    <t>STIR_5</t>
  </si>
  <si>
    <t>STIR_6</t>
  </si>
  <si>
    <t>STIR_7</t>
  </si>
  <si>
    <t>SWIT_1</t>
  </si>
  <si>
    <t>SWIT_2</t>
  </si>
  <si>
    <t>SYRI_1</t>
  </si>
  <si>
    <t>SYRI_2</t>
  </si>
  <si>
    <t>SYRP_1</t>
  </si>
  <si>
    <t>SYRP_2</t>
  </si>
  <si>
    <t>TUBE_1</t>
  </si>
  <si>
    <t>TUBE_2</t>
  </si>
  <si>
    <t>TUBE_3</t>
  </si>
  <si>
    <t>VALV_1</t>
  </si>
  <si>
    <t>VESS_1</t>
  </si>
  <si>
    <t>VESS_2</t>
  </si>
  <si>
    <t>VESS_3</t>
  </si>
  <si>
    <t>VESS_4</t>
  </si>
  <si>
    <t>PIPE_1</t>
  </si>
  <si>
    <t>SYRI_3</t>
  </si>
  <si>
    <t>25 ml Gastight Syringe</t>
  </si>
  <si>
    <t>1000 Series Syringes, 1050 TLL, PTFE Luer Lock</t>
  </si>
  <si>
    <t>1000 Series Syringes, 1025 TLL, PTFE Luer Lock</t>
  </si>
  <si>
    <t>STIR_8</t>
  </si>
  <si>
    <t>Bohlender</t>
  </si>
  <si>
    <t>Magnetic stirring bar, PTFE 10 x 10 x 16 mm, wings</t>
  </si>
  <si>
    <t>STIR_9</t>
  </si>
  <si>
    <t>STIR_10</t>
  </si>
  <si>
    <t>ID_1</t>
  </si>
  <si>
    <t>ID_2</t>
  </si>
  <si>
    <t>ID_3</t>
  </si>
  <si>
    <t>ID_4</t>
  </si>
  <si>
    <t>Same as AMSET_4 but Rod shaped stirring  bar</t>
  </si>
  <si>
    <t>ID_5</t>
  </si>
  <si>
    <t>ID_6</t>
  </si>
  <si>
    <t>ID_7</t>
  </si>
  <si>
    <t>ID_8</t>
  </si>
  <si>
    <t>ID_9</t>
  </si>
  <si>
    <t>ID_10</t>
  </si>
  <si>
    <t>ID_11</t>
  </si>
  <si>
    <t>ID_12</t>
  </si>
  <si>
    <t>ID_13</t>
  </si>
  <si>
    <t>ID_14</t>
  </si>
  <si>
    <t>ID_15</t>
  </si>
  <si>
    <t>ID_16</t>
  </si>
  <si>
    <t>ID_17</t>
  </si>
  <si>
    <t>ID_18</t>
  </si>
  <si>
    <t>ID_19</t>
  </si>
  <si>
    <t>ID_20</t>
  </si>
  <si>
    <t>ID_21</t>
  </si>
  <si>
    <t>ID_22</t>
  </si>
  <si>
    <t>AutoMof Configuration 1</t>
  </si>
  <si>
    <t>AutoMof Configuration 3</t>
  </si>
  <si>
    <t>AutoMof Configuration 4</t>
  </si>
  <si>
    <t>AutoMof Configuration 5</t>
  </si>
  <si>
    <t>AutoMof Configuration 6</t>
  </si>
  <si>
    <t>AutoMof Configuration 2</t>
  </si>
  <si>
    <t>SourceDOI</t>
  </si>
  <si>
    <t>Zn6H_1</t>
  </si>
  <si>
    <t>Zn6H_2</t>
  </si>
  <si>
    <t>Zn6H_3</t>
  </si>
  <si>
    <t>Price Unit</t>
  </si>
  <si>
    <t>euro</t>
  </si>
  <si>
    <t>items</t>
  </si>
  <si>
    <t>Calibration Factor</t>
  </si>
  <si>
    <t>Calibration Offset</t>
  </si>
  <si>
    <t>0 ml</t>
  </si>
  <si>
    <t>Bosch</t>
  </si>
  <si>
    <t>BME/BMP280</t>
  </si>
  <si>
    <t>Temperature, pressure and humidity sensor</t>
  </si>
  <si>
    <t>MEGP 25E</t>
  </si>
  <si>
    <t>Radleys</t>
  </si>
  <si>
    <t>Magnetic stirring bar, PTFE 13 x 6 mm, Octagonal</t>
  </si>
  <si>
    <t>RR98070</t>
  </si>
  <si>
    <t>NORM-JECT</t>
  </si>
  <si>
    <t>Luer Lock Solo 20ml</t>
  </si>
  <si>
    <t>NJ-4606736</t>
  </si>
  <si>
    <t>Heraeus</t>
  </si>
  <si>
    <t>UT6200</t>
  </si>
  <si>
    <t>IKAFLON 15 round, PTFE 15 x 6 mm, Rod, seamless</t>
  </si>
  <si>
    <t>Smooth surface</t>
  </si>
  <si>
    <t>Vortex 1</t>
  </si>
  <si>
    <t>EBA12</t>
  </si>
  <si>
    <t>Bandelin electronic</t>
  </si>
  <si>
    <t>Sonorex</t>
  </si>
  <si>
    <t>RL 255 H</t>
  </si>
  <si>
    <t>SYRI_4</t>
  </si>
  <si>
    <t>OVEN_1</t>
  </si>
  <si>
    <t>Lab oven</t>
  </si>
  <si>
    <t>STIR_11</t>
  </si>
  <si>
    <t>VORT_1</t>
  </si>
  <si>
    <t>Vortex shaker</t>
  </si>
  <si>
    <t>CENT_2</t>
  </si>
  <si>
    <t>SONI_1</t>
  </si>
  <si>
    <t>Sonicator</t>
  </si>
  <si>
    <t>PVs</t>
  </si>
  <si>
    <t>volume</t>
  </si>
  <si>
    <t>Current Syringe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</si>
</sst>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0.000%"/>
    <numFmt numFmtId="167" formatCode="#,##0.000"/>
  </numFmts>
  <fonts count="17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2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2" fillId="14" borderId="0" applyNumberFormat="0" applyBorder="0" applyAlignment="0" applyProtection="0"/>
    <xf numFmtId="0" fontId="13" fillId="15" borderId="0" applyNumberFormat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9" fontId="4" fillId="0" borderId="0" xfId="319" applyFont="1" applyAlignment="1">
      <alignment horizontal="center"/>
    </xf>
    <xf numFmtId="165" fontId="4" fillId="0" borderId="0" xfId="319" applyNumberFormat="1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9" fillId="2" borderId="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5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center"/>
    </xf>
    <xf numFmtId="0" fontId="4" fillId="9" borderId="0" xfId="0" applyFont="1" applyFill="1" applyAlignment="1">
      <alignment horizontal="left"/>
    </xf>
    <xf numFmtId="0" fontId="0" fillId="9" borderId="0" xfId="0" applyFill="1" applyAlignment="1">
      <alignment horizontal="left"/>
    </xf>
    <xf numFmtId="0" fontId="4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horizontal="right"/>
    </xf>
    <xf numFmtId="0" fontId="0" fillId="6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4" fillId="5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10" borderId="0" xfId="0" applyFill="1" applyAlignment="1">
      <alignment horizontal="right"/>
    </xf>
    <xf numFmtId="9" fontId="0" fillId="0" borderId="0" xfId="319" applyFont="1" applyAlignment="1">
      <alignment horizontal="center"/>
    </xf>
    <xf numFmtId="9" fontId="9" fillId="0" borderId="2" xfId="319" applyFont="1" applyBorder="1" applyAlignment="1">
      <alignment horizontal="center" vertical="center" wrapText="1"/>
    </xf>
    <xf numFmtId="9" fontId="0" fillId="7" borderId="0" xfId="319" applyFont="1" applyFill="1" applyAlignment="1">
      <alignment horizontal="center"/>
    </xf>
    <xf numFmtId="0" fontId="1" fillId="0" borderId="0" xfId="0" applyFont="1"/>
    <xf numFmtId="0" fontId="1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165" fontId="0" fillId="0" borderId="0" xfId="319" applyNumberFormat="1" applyFont="1" applyAlignment="1">
      <alignment horizontal="center"/>
    </xf>
    <xf numFmtId="10" fontId="0" fillId="0" borderId="0" xfId="319" applyNumberFormat="1" applyFont="1" applyAlignment="1">
      <alignment horizontal="center"/>
    </xf>
    <xf numFmtId="166" fontId="0" fillId="0" borderId="0" xfId="319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319" applyNumberFormat="1" applyFont="1" applyAlignment="1">
      <alignment horizontal="center"/>
    </xf>
    <xf numFmtId="10" fontId="1" fillId="0" borderId="0" xfId="319" applyNumberFormat="1" applyFont="1" applyAlignment="1">
      <alignment horizontal="center"/>
    </xf>
    <xf numFmtId="0" fontId="1" fillId="6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9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10" borderId="0" xfId="0" applyFont="1" applyFill="1" applyAlignment="1">
      <alignment horizontal="left"/>
    </xf>
    <xf numFmtId="0" fontId="1" fillId="6" borderId="0" xfId="0" applyFont="1" applyFill="1" applyAlignment="1">
      <alignment horizontal="center"/>
    </xf>
    <xf numFmtId="14" fontId="4" fillId="6" borderId="0" xfId="0" applyNumberFormat="1" applyFont="1" applyFill="1" applyAlignment="1">
      <alignment horizontal="center"/>
    </xf>
    <xf numFmtId="167" fontId="0" fillId="5" borderId="0" xfId="0" applyNumberFormat="1" applyFill="1" applyAlignment="1">
      <alignment horizontal="center"/>
    </xf>
    <xf numFmtId="14" fontId="4" fillId="5" borderId="0" xfId="0" applyNumberFormat="1" applyFont="1" applyFill="1" applyAlignment="1">
      <alignment horizontal="center"/>
    </xf>
    <xf numFmtId="4" fontId="0" fillId="5" borderId="0" xfId="0" applyNumberForma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14" fontId="4" fillId="13" borderId="0" xfId="0" applyNumberFormat="1" applyFont="1" applyFill="1" applyAlignment="1">
      <alignment horizontal="center"/>
    </xf>
    <xf numFmtId="0" fontId="9" fillId="0" borderId="2" xfId="0" applyFont="1" applyBorder="1" applyAlignment="1">
      <alignment horizontal="left" vertical="center" wrapText="1"/>
    </xf>
    <xf numFmtId="0" fontId="0" fillId="7" borderId="0" xfId="0" applyFill="1" applyAlignment="1">
      <alignment horizontal="left"/>
    </xf>
    <xf numFmtId="49" fontId="1" fillId="0" borderId="0" xfId="0" applyNumberFormat="1" applyFont="1" applyAlignment="1">
      <alignment horizontal="left"/>
    </xf>
    <xf numFmtId="0" fontId="14" fillId="14" borderId="0" xfId="322" applyFont="1" applyAlignment="1">
      <alignment horizontal="center"/>
    </xf>
    <xf numFmtId="0" fontId="15" fillId="15" borderId="0" xfId="323" applyFont="1" applyAlignment="1">
      <alignment horizontal="center"/>
    </xf>
    <xf numFmtId="0" fontId="14" fillId="0" borderId="0" xfId="322" applyFont="1" applyFill="1" applyAlignment="1">
      <alignment horizontal="center"/>
    </xf>
    <xf numFmtId="0" fontId="14" fillId="0" borderId="0" xfId="322" applyNumberFormat="1" applyFont="1" applyFill="1" applyAlignment="1">
      <alignment horizontal="center"/>
    </xf>
    <xf numFmtId="9" fontId="0" fillId="0" borderId="0" xfId="319" applyFont="1" applyFill="1" applyAlignment="1">
      <alignment horizontal="center"/>
    </xf>
    <xf numFmtId="165" fontId="11" fillId="0" borderId="0" xfId="320" applyNumberFormat="1" applyFill="1" applyAlignment="1">
      <alignment horizontal="center"/>
    </xf>
    <xf numFmtId="165" fontId="0" fillId="0" borderId="0" xfId="319" applyNumberFormat="1" applyFont="1" applyFill="1" applyAlignment="1">
      <alignment horizontal="center"/>
    </xf>
    <xf numFmtId="165" fontId="11" fillId="0" borderId="0" xfId="321" applyNumberFormat="1" applyFill="1" applyAlignment="1">
      <alignment horizontal="center"/>
    </xf>
    <xf numFmtId="0" fontId="4" fillId="8" borderId="0" xfId="0" applyFont="1" applyFill="1" applyAlignment="1">
      <alignment horizontal="right"/>
    </xf>
    <xf numFmtId="0" fontId="4" fillId="8" borderId="0" xfId="0" applyFont="1" applyFill="1" applyAlignment="1">
      <alignment horizontal="center"/>
    </xf>
  </cellXfs>
  <cellStyles count="324">
    <cellStyle name="Accent5" xfId="320" builtinId="45"/>
    <cellStyle name="Accent6" xfId="321" builtinId="49"/>
    <cellStyle name="Bad" xfId="323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Good" xfId="322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Normal" xfId="0" builtinId="0"/>
    <cellStyle name="Per cent" xfId="319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1B2E-94E3-420A-ADFB-1D861DF3E4C1}">
  <dimension ref="A1:BK171"/>
  <sheetViews>
    <sheetView zoomScaleNormal="100" workbookViewId="0">
      <pane ySplit="1" topLeftCell="A2" activePane="bottomLeft" state="frozen"/>
      <selection pane="bottomLeft" activeCell="Z8" sqref="Z8:AB14"/>
    </sheetView>
  </sheetViews>
  <sheetFormatPr baseColWidth="10" defaultColWidth="9.1640625" defaultRowHeight="13" x14ac:dyDescent="0.15"/>
  <cols>
    <col min="1" max="1" width="15.5" style="1" bestFit="1" customWidth="1"/>
    <col min="2" max="2" width="9.1640625" style="1"/>
    <col min="3" max="3" width="10.5" style="1" customWidth="1"/>
    <col min="4" max="4" width="14.33203125" style="6" bestFit="1" customWidth="1"/>
    <col min="5" max="6" width="9.83203125" style="6" bestFit="1" customWidth="1"/>
    <col min="7" max="7" width="14.6640625" style="7" bestFit="1" customWidth="1"/>
    <col min="8" max="8" width="15.5" style="7" bestFit="1" customWidth="1"/>
    <col min="9" max="9" width="16.5" style="7" bestFit="1" customWidth="1"/>
    <col min="10" max="11" width="15.5" style="1" customWidth="1"/>
    <col min="12" max="12" width="15.5" style="1" bestFit="1" customWidth="1"/>
    <col min="13" max="13" width="15.5" style="1" customWidth="1"/>
    <col min="14" max="14" width="14.33203125" style="8" bestFit="1" customWidth="1"/>
    <col min="15" max="15" width="8.5" style="8" bestFit="1" customWidth="1"/>
    <col min="16" max="16" width="16.5" style="8" bestFit="1" customWidth="1"/>
    <col min="17" max="17" width="16.6640625" style="8" bestFit="1" customWidth="1"/>
    <col min="18" max="18" width="16.5" style="8" bestFit="1" customWidth="1"/>
    <col min="19" max="20" width="14.1640625" style="8" bestFit="1" customWidth="1"/>
    <col min="21" max="25" width="14.1640625" style="8" customWidth="1"/>
    <col min="26" max="28" width="14.1640625" style="29" customWidth="1"/>
    <col min="29" max="29" width="9.6640625" style="1" customWidth="1"/>
    <col min="30" max="30" width="15.6640625" style="10" bestFit="1" customWidth="1"/>
    <col min="31" max="31" width="17" style="10" bestFit="1" customWidth="1"/>
    <col min="32" max="33" width="12" style="10" bestFit="1" customWidth="1"/>
    <col min="34" max="34" width="13.83203125" style="1" bestFit="1" customWidth="1"/>
    <col min="35" max="35" width="12" style="1" customWidth="1"/>
    <col min="36" max="36" width="13.33203125" style="1" customWidth="1"/>
    <col min="37" max="37" width="13" style="1" customWidth="1"/>
    <col min="38" max="38" width="12" style="1" customWidth="1"/>
    <col min="39" max="40" width="19.1640625" style="1" customWidth="1"/>
    <col min="41" max="41" width="57.5" style="25" bestFit="1" customWidth="1"/>
    <col min="42" max="42" width="12" style="1" bestFit="1" customWidth="1"/>
    <col min="43" max="43" width="12" style="1" customWidth="1"/>
    <col min="44" max="44" width="10.33203125" style="1" customWidth="1"/>
    <col min="45" max="45" width="9.5" style="52" customWidth="1"/>
    <col min="46" max="46" width="12" style="1" customWidth="1"/>
    <col min="47" max="48" width="9.1640625" style="1"/>
    <col min="49" max="49" width="13.5" style="1" customWidth="1"/>
    <col min="50" max="50" width="9.83203125" style="1" customWidth="1"/>
    <col min="51" max="16384" width="9.1640625" style="1"/>
  </cols>
  <sheetData>
    <row r="1" spans="1:50" s="18" customFormat="1" ht="48" customHeight="1" thickBot="1" x14ac:dyDescent="0.2">
      <c r="A1" s="17" t="s">
        <v>21</v>
      </c>
      <c r="B1" s="18" t="s">
        <v>22</v>
      </c>
      <c r="C1" s="18" t="s">
        <v>201</v>
      </c>
      <c r="D1" s="19" t="s">
        <v>74</v>
      </c>
      <c r="E1" s="19" t="s">
        <v>5</v>
      </c>
      <c r="F1" s="19" t="s">
        <v>75</v>
      </c>
      <c r="G1" s="20" t="s">
        <v>16</v>
      </c>
      <c r="H1" s="20" t="s">
        <v>17</v>
      </c>
      <c r="I1" s="20" t="s">
        <v>18</v>
      </c>
      <c r="J1" s="18" t="s">
        <v>106</v>
      </c>
      <c r="K1" s="18" t="s">
        <v>65</v>
      </c>
      <c r="L1" s="18" t="s">
        <v>66</v>
      </c>
      <c r="M1" s="18" t="s">
        <v>109</v>
      </c>
      <c r="N1" s="21" t="s">
        <v>15</v>
      </c>
      <c r="O1" s="21" t="s">
        <v>14</v>
      </c>
      <c r="P1" s="21" t="s">
        <v>13</v>
      </c>
      <c r="Q1" s="21" t="s">
        <v>12</v>
      </c>
      <c r="R1" s="21" t="s">
        <v>61</v>
      </c>
      <c r="S1" s="21" t="s">
        <v>68</v>
      </c>
      <c r="T1" s="21" t="s">
        <v>67</v>
      </c>
      <c r="U1" s="21" t="s">
        <v>107</v>
      </c>
      <c r="V1" s="21" t="s">
        <v>105</v>
      </c>
      <c r="W1" s="21" t="s">
        <v>108</v>
      </c>
      <c r="X1" s="21" t="s">
        <v>110</v>
      </c>
      <c r="Y1" s="21" t="s">
        <v>111</v>
      </c>
      <c r="Z1" s="27" t="s">
        <v>112</v>
      </c>
      <c r="AA1" s="27" t="s">
        <v>113</v>
      </c>
      <c r="AB1" s="27" t="s">
        <v>114</v>
      </c>
      <c r="AC1" s="18" t="s">
        <v>63</v>
      </c>
      <c r="AD1" s="22" t="s">
        <v>8</v>
      </c>
      <c r="AE1" s="22" t="s">
        <v>9</v>
      </c>
      <c r="AF1" s="22" t="s">
        <v>7</v>
      </c>
      <c r="AG1" s="22" t="s">
        <v>10</v>
      </c>
      <c r="AH1" s="18" t="s">
        <v>64</v>
      </c>
      <c r="AI1" s="18" t="s">
        <v>46</v>
      </c>
      <c r="AJ1" s="18" t="s">
        <v>70</v>
      </c>
      <c r="AK1" s="18" t="s">
        <v>96</v>
      </c>
      <c r="AL1" s="18" t="s">
        <v>69</v>
      </c>
      <c r="AM1" s="18" t="s">
        <v>23</v>
      </c>
      <c r="AO1" s="79" t="s">
        <v>352</v>
      </c>
      <c r="AP1" s="18" t="s">
        <v>19</v>
      </c>
      <c r="AQ1" s="18" t="s">
        <v>355</v>
      </c>
      <c r="AR1" s="18" t="s">
        <v>72</v>
      </c>
      <c r="AS1" s="53" t="s">
        <v>71</v>
      </c>
      <c r="AT1" s="18" t="s">
        <v>73</v>
      </c>
      <c r="AV1" s="18" t="s">
        <v>47</v>
      </c>
      <c r="AW1" s="18" t="s">
        <v>351</v>
      </c>
      <c r="AX1" s="18" t="s">
        <v>48</v>
      </c>
    </row>
    <row r="2" spans="1:50" x14ac:dyDescent="0.15">
      <c r="A2" s="3" t="s">
        <v>6</v>
      </c>
      <c r="B2" s="3" t="s">
        <v>79</v>
      </c>
      <c r="C2" s="3" t="s">
        <v>37</v>
      </c>
      <c r="D2" s="13" t="s">
        <v>80</v>
      </c>
      <c r="E2" s="13" t="s">
        <v>81</v>
      </c>
      <c r="F2" s="13" t="s">
        <v>82</v>
      </c>
      <c r="G2" s="14" t="s">
        <v>38</v>
      </c>
      <c r="H2" s="14" t="s">
        <v>39</v>
      </c>
      <c r="I2" s="14" t="s">
        <v>40</v>
      </c>
      <c r="J2" s="3" t="s">
        <v>83</v>
      </c>
      <c r="K2" s="3" t="s">
        <v>84</v>
      </c>
      <c r="L2" s="3" t="s">
        <v>85</v>
      </c>
      <c r="M2" s="3"/>
      <c r="N2" s="9" t="s">
        <v>41</v>
      </c>
      <c r="O2" s="9" t="s">
        <v>87</v>
      </c>
      <c r="P2" s="9" t="s">
        <v>86</v>
      </c>
      <c r="Q2" s="9" t="s">
        <v>88</v>
      </c>
      <c r="R2" s="9" t="s">
        <v>89</v>
      </c>
      <c r="S2" s="9" t="s">
        <v>90</v>
      </c>
      <c r="T2" s="9" t="s">
        <v>91</v>
      </c>
      <c r="U2" s="9"/>
      <c r="V2" s="9"/>
      <c r="W2" s="9"/>
      <c r="X2" s="9"/>
      <c r="Y2" s="9"/>
      <c r="Z2" s="28"/>
      <c r="AA2" s="28"/>
      <c r="AB2" s="28"/>
      <c r="AC2" s="3" t="s">
        <v>92</v>
      </c>
      <c r="AD2" s="11" t="s">
        <v>42</v>
      </c>
      <c r="AE2" s="11" t="s">
        <v>43</v>
      </c>
      <c r="AF2" s="11" t="s">
        <v>44</v>
      </c>
      <c r="AG2" s="11" t="s">
        <v>45</v>
      </c>
      <c r="AH2" s="3" t="s">
        <v>93</v>
      </c>
      <c r="AI2" s="3" t="s">
        <v>94</v>
      </c>
      <c r="AJ2" s="3" t="s">
        <v>95</v>
      </c>
      <c r="AL2" s="3" t="s">
        <v>69</v>
      </c>
      <c r="AM2" s="3" t="s">
        <v>97</v>
      </c>
      <c r="AN2" s="3"/>
      <c r="AO2" s="26"/>
      <c r="AP2" s="3" t="s">
        <v>98</v>
      </c>
      <c r="AQ2" s="3" t="s">
        <v>356</v>
      </c>
      <c r="AR2" s="3" t="s">
        <v>99</v>
      </c>
      <c r="AS2" s="15" t="s">
        <v>100</v>
      </c>
      <c r="AT2" s="3" t="s">
        <v>101</v>
      </c>
      <c r="AV2" s="3" t="s">
        <v>102</v>
      </c>
      <c r="AW2" s="3" t="s">
        <v>103</v>
      </c>
      <c r="AX2" s="3" t="s">
        <v>104</v>
      </c>
    </row>
    <row r="3" spans="1:50" s="12" customFormat="1" x14ac:dyDescent="0.15">
      <c r="Z3" s="29"/>
      <c r="AA3" s="29"/>
      <c r="AB3" s="29"/>
      <c r="AO3" s="80"/>
      <c r="AS3" s="54"/>
    </row>
    <row r="4" spans="1:50" x14ac:dyDescent="0.15">
      <c r="A4" s="23" t="s">
        <v>347</v>
      </c>
    </row>
    <row r="5" spans="1:50" ht="14" x14ac:dyDescent="0.2">
      <c r="A5" s="1">
        <v>20220208</v>
      </c>
      <c r="B5" s="1">
        <v>0</v>
      </c>
      <c r="C5" s="1" t="s">
        <v>4</v>
      </c>
      <c r="D5" s="1" t="s">
        <v>603</v>
      </c>
      <c r="E5" s="1" t="s">
        <v>605</v>
      </c>
      <c r="F5" s="1" t="s">
        <v>607</v>
      </c>
      <c r="G5" s="7">
        <v>3.3683000000000001</v>
      </c>
      <c r="H5" s="7">
        <v>7.1067</v>
      </c>
      <c r="I5" s="7">
        <v>199.52500000000001</v>
      </c>
      <c r="J5" s="3">
        <f>I5/(VLOOKUP(F5,Chemicals!A:E,5,FALSE))</f>
        <v>252.5632911392405</v>
      </c>
      <c r="K5" s="3">
        <f>J5*0.5</f>
        <v>126.28164556962025</v>
      </c>
      <c r="L5" s="3">
        <f t="shared" ref="L5:L28" si="0">J5*0.5</f>
        <v>126.28164556962025</v>
      </c>
      <c r="M5" s="3">
        <f t="shared" ref="M5:M28" si="1">J5-K5-L5</f>
        <v>0</v>
      </c>
      <c r="N5" s="8">
        <v>23</v>
      </c>
      <c r="O5" s="9" t="s">
        <v>11</v>
      </c>
      <c r="P5" s="8">
        <v>20</v>
      </c>
      <c r="Q5" s="8">
        <v>15</v>
      </c>
      <c r="R5" s="9" t="s">
        <v>2</v>
      </c>
      <c r="S5" s="9">
        <v>11.3</v>
      </c>
      <c r="T5" s="9">
        <v>11.3</v>
      </c>
      <c r="U5" s="9">
        <v>0</v>
      </c>
      <c r="V5" s="9">
        <f t="shared" ref="V5:V17" si="2">S5+T5+U5</f>
        <v>22.6</v>
      </c>
      <c r="W5" s="9">
        <f>((G5/(K5))*S5)/(VLOOKUP(D5,Chemicals!A:E,4,FALSE))</f>
        <v>1.013224780454076E-3</v>
      </c>
      <c r="X5" s="9">
        <f>((H5/(L5))*T5)/(VLOOKUP(E5,Chemicals!A:E,4,FALSE))</f>
        <v>7.7447988296281125E-3</v>
      </c>
      <c r="Y5" s="9">
        <f>((I5/(J5))*V5)/(VLOOKUP(F5,Chemicals!A:D,4,FALSE))</f>
        <v>0.55724094881398267</v>
      </c>
      <c r="Z5" s="29">
        <v>1</v>
      </c>
      <c r="AA5" s="29">
        <f>X5/W5</f>
        <v>7.6437124111367334</v>
      </c>
      <c r="AB5" s="29">
        <f>Y5/W5</f>
        <v>549.96774611479157</v>
      </c>
      <c r="AC5" s="3" t="s">
        <v>62</v>
      </c>
      <c r="AD5" s="10">
        <v>19</v>
      </c>
      <c r="AE5" s="10">
        <v>60</v>
      </c>
      <c r="AF5" s="10">
        <v>60</v>
      </c>
      <c r="AG5" s="11">
        <v>5</v>
      </c>
      <c r="AH5" s="3" t="s">
        <v>62</v>
      </c>
      <c r="AI5" s="3" t="s">
        <v>62</v>
      </c>
      <c r="AJ5" s="3">
        <f t="shared" ref="AJ5:AJ17" si="3">W5</f>
        <v>1.013224780454076E-3</v>
      </c>
      <c r="AK5" s="3">
        <f>AJ5*(VLOOKUP(C5,Structures!A:D,4,FALSE))</f>
        <v>0.2306099600313477</v>
      </c>
      <c r="AL5" s="3" t="s">
        <v>62</v>
      </c>
      <c r="AM5" s="3" t="s">
        <v>24</v>
      </c>
      <c r="AN5" s="3" t="s">
        <v>269</v>
      </c>
      <c r="AO5" s="26"/>
      <c r="AP5" s="82" t="s">
        <v>20</v>
      </c>
      <c r="AQ5" s="82" t="s">
        <v>20</v>
      </c>
      <c r="AV5" s="3"/>
      <c r="AX5" s="3"/>
    </row>
    <row r="6" spans="1:50" ht="14" x14ac:dyDescent="0.2">
      <c r="A6" s="1">
        <v>20220208</v>
      </c>
      <c r="B6" s="1">
        <v>1</v>
      </c>
      <c r="C6" s="1" t="s">
        <v>4</v>
      </c>
      <c r="D6" s="1" t="s">
        <v>603</v>
      </c>
      <c r="E6" s="1" t="s">
        <v>605</v>
      </c>
      <c r="F6" s="1" t="s">
        <v>607</v>
      </c>
      <c r="G6" s="7">
        <v>3.3683000000000001</v>
      </c>
      <c r="H6" s="7">
        <v>7.1067</v>
      </c>
      <c r="I6" s="7">
        <v>199.52500000000001</v>
      </c>
      <c r="J6" s="3">
        <f>I6/(VLOOKUP(F6,Chemicals!A:E,5,FALSE))</f>
        <v>252.5632911392405</v>
      </c>
      <c r="K6" s="3">
        <f t="shared" ref="K6:K28" si="4">J6*0.5</f>
        <v>126.28164556962025</v>
      </c>
      <c r="L6" s="3">
        <f t="shared" si="0"/>
        <v>126.28164556962025</v>
      </c>
      <c r="M6" s="3">
        <f t="shared" si="1"/>
        <v>0</v>
      </c>
      <c r="N6" s="8">
        <v>23</v>
      </c>
      <c r="O6" s="9" t="s">
        <v>11</v>
      </c>
      <c r="P6" s="8">
        <v>20</v>
      </c>
      <c r="Q6" s="8">
        <v>15</v>
      </c>
      <c r="R6" s="9" t="s">
        <v>2</v>
      </c>
      <c r="S6" s="9">
        <v>11.3</v>
      </c>
      <c r="T6" s="9">
        <v>11.3</v>
      </c>
      <c r="U6" s="9">
        <v>0</v>
      </c>
      <c r="V6" s="9">
        <f t="shared" si="2"/>
        <v>22.6</v>
      </c>
      <c r="W6" s="9">
        <f>((G6/(K6))*S6)/(VLOOKUP(D6,Chemicals!A:E,4,FALSE))</f>
        <v>1.013224780454076E-3</v>
      </c>
      <c r="X6" s="9">
        <f>((H6/(L6))*T6)/(VLOOKUP(E6,Chemicals!A:E,4,FALSE))</f>
        <v>7.7447988296281125E-3</v>
      </c>
      <c r="Y6" s="9">
        <f>((I6/(J6))*V6)/(VLOOKUP(F6,Chemicals!A:D,4,FALSE))</f>
        <v>0.55724094881398267</v>
      </c>
      <c r="Z6" s="29">
        <v>1</v>
      </c>
      <c r="AA6" s="29">
        <f t="shared" ref="AA6:AA17" si="5">X6/W6</f>
        <v>7.6437124111367334</v>
      </c>
      <c r="AB6" s="29">
        <f t="shared" ref="AB6:AB17" si="6">Y6/W6</f>
        <v>549.96774611479157</v>
      </c>
      <c r="AC6" s="3" t="s">
        <v>62</v>
      </c>
      <c r="AD6" s="10">
        <v>19</v>
      </c>
      <c r="AE6" s="10">
        <v>60</v>
      </c>
      <c r="AF6" s="10">
        <v>60</v>
      </c>
      <c r="AG6" s="11">
        <v>4.5</v>
      </c>
      <c r="AH6" s="3" t="s">
        <v>62</v>
      </c>
      <c r="AI6" s="3" t="s">
        <v>62</v>
      </c>
      <c r="AJ6" s="3">
        <f t="shared" si="3"/>
        <v>1.013224780454076E-3</v>
      </c>
      <c r="AK6" s="3">
        <f>AJ6*(VLOOKUP(C6,Structures!A:D,4,FALSE))</f>
        <v>0.2306099600313477</v>
      </c>
      <c r="AL6" s="3" t="s">
        <v>62</v>
      </c>
      <c r="AM6" s="3" t="s">
        <v>25</v>
      </c>
      <c r="AN6" s="3" t="s">
        <v>260</v>
      </c>
      <c r="AO6" s="26"/>
      <c r="AP6" s="82" t="s">
        <v>20</v>
      </c>
      <c r="AQ6" s="82" t="s">
        <v>20</v>
      </c>
      <c r="AS6" s="1"/>
      <c r="AT6" s="52"/>
      <c r="AV6" s="3"/>
      <c r="AX6" s="3"/>
    </row>
    <row r="7" spans="1:50" ht="14" x14ac:dyDescent="0.2">
      <c r="A7" s="1">
        <v>20220208</v>
      </c>
      <c r="B7" s="1">
        <v>2</v>
      </c>
      <c r="C7" s="1" t="s">
        <v>4</v>
      </c>
      <c r="D7" s="1" t="s">
        <v>603</v>
      </c>
      <c r="E7" s="1" t="s">
        <v>605</v>
      </c>
      <c r="F7" s="1" t="s">
        <v>607</v>
      </c>
      <c r="G7" s="7">
        <v>3.3683000000000001</v>
      </c>
      <c r="H7" s="7">
        <v>7.1067</v>
      </c>
      <c r="I7" s="7">
        <v>199.52500000000001</v>
      </c>
      <c r="J7" s="3">
        <f>I7/(VLOOKUP(F7,Chemicals!A:E,5,FALSE))</f>
        <v>252.5632911392405</v>
      </c>
      <c r="K7" s="3">
        <f t="shared" si="4"/>
        <v>126.28164556962025</v>
      </c>
      <c r="L7" s="3">
        <f t="shared" si="0"/>
        <v>126.28164556962025</v>
      </c>
      <c r="M7" s="3">
        <f t="shared" si="1"/>
        <v>0</v>
      </c>
      <c r="N7" s="8">
        <v>23</v>
      </c>
      <c r="O7" s="9" t="s">
        <v>11</v>
      </c>
      <c r="P7" s="8">
        <v>20</v>
      </c>
      <c r="Q7" s="8">
        <v>15</v>
      </c>
      <c r="R7" s="9" t="s">
        <v>2</v>
      </c>
      <c r="S7" s="9">
        <v>11.3</v>
      </c>
      <c r="T7" s="9">
        <v>11.3</v>
      </c>
      <c r="U7" s="9">
        <v>0</v>
      </c>
      <c r="V7" s="9">
        <f t="shared" si="2"/>
        <v>22.6</v>
      </c>
      <c r="W7" s="9">
        <f>((G7/(K7))*S7)/(VLOOKUP(D7,Chemicals!A:E,4,FALSE))</f>
        <v>1.013224780454076E-3</v>
      </c>
      <c r="X7" s="9">
        <f>((H7/(L7))*T7)/(VLOOKUP(E7,Chemicals!A:E,4,FALSE))</f>
        <v>7.7447988296281125E-3</v>
      </c>
      <c r="Y7" s="9">
        <f>((I7/(J7))*V7)/(VLOOKUP(F7,Chemicals!A:D,4,FALSE))</f>
        <v>0.55724094881398267</v>
      </c>
      <c r="Z7" s="29">
        <v>1</v>
      </c>
      <c r="AA7" s="29">
        <f t="shared" si="5"/>
        <v>7.6437124111367334</v>
      </c>
      <c r="AB7" s="29">
        <f t="shared" si="6"/>
        <v>549.96774611479157</v>
      </c>
      <c r="AC7" s="3" t="s">
        <v>62</v>
      </c>
      <c r="AD7" s="10">
        <v>19</v>
      </c>
      <c r="AE7" s="10">
        <v>60</v>
      </c>
      <c r="AF7" s="10">
        <v>60</v>
      </c>
      <c r="AG7" s="11">
        <v>4</v>
      </c>
      <c r="AH7" s="3" t="s">
        <v>62</v>
      </c>
      <c r="AI7" s="3" t="s">
        <v>62</v>
      </c>
      <c r="AJ7" s="3">
        <f t="shared" si="3"/>
        <v>1.013224780454076E-3</v>
      </c>
      <c r="AK7" s="3">
        <f>AJ7*(VLOOKUP(C7,Structures!A:D,4,FALSE))</f>
        <v>0.2306099600313477</v>
      </c>
      <c r="AL7" s="3" t="s">
        <v>62</v>
      </c>
      <c r="AM7" s="3" t="s">
        <v>26</v>
      </c>
      <c r="AN7" s="3" t="s">
        <v>261</v>
      </c>
      <c r="AO7" s="26"/>
      <c r="AP7" s="82" t="s">
        <v>20</v>
      </c>
      <c r="AQ7" s="82" t="s">
        <v>20</v>
      </c>
      <c r="AS7" s="1"/>
      <c r="AT7" s="52"/>
      <c r="AV7" s="3"/>
      <c r="AX7" s="3"/>
    </row>
    <row r="8" spans="1:50" ht="14" x14ac:dyDescent="0.2">
      <c r="A8" s="1">
        <v>20220208</v>
      </c>
      <c r="B8" s="1">
        <v>3</v>
      </c>
      <c r="C8" s="1" t="s">
        <v>4</v>
      </c>
      <c r="D8" s="1" t="s">
        <v>603</v>
      </c>
      <c r="E8" s="1" t="s">
        <v>605</v>
      </c>
      <c r="F8" s="1" t="s">
        <v>607</v>
      </c>
      <c r="G8" s="7">
        <v>3.3683000000000001</v>
      </c>
      <c r="H8" s="7">
        <v>7.1067</v>
      </c>
      <c r="I8" s="7">
        <v>199.52500000000001</v>
      </c>
      <c r="J8" s="3">
        <f>I8/(VLOOKUP(F8,Chemicals!A:E,5,FALSE))</f>
        <v>252.5632911392405</v>
      </c>
      <c r="K8" s="3">
        <f t="shared" si="4"/>
        <v>126.28164556962025</v>
      </c>
      <c r="L8" s="3">
        <f t="shared" si="0"/>
        <v>126.28164556962025</v>
      </c>
      <c r="M8" s="3">
        <f t="shared" si="1"/>
        <v>0</v>
      </c>
      <c r="N8" s="8">
        <v>23</v>
      </c>
      <c r="O8" s="9" t="s">
        <v>11</v>
      </c>
      <c r="P8" s="8">
        <v>20</v>
      </c>
      <c r="Q8" s="8">
        <v>15</v>
      </c>
      <c r="R8" s="9" t="s">
        <v>2</v>
      </c>
      <c r="S8" s="9">
        <v>11.3</v>
      </c>
      <c r="T8" s="9">
        <v>11.3</v>
      </c>
      <c r="U8" s="9">
        <v>0</v>
      </c>
      <c r="V8" s="9">
        <f t="shared" si="2"/>
        <v>22.6</v>
      </c>
      <c r="W8" s="9">
        <f>((G8/(K8))*S8)/(VLOOKUP(D8,Chemicals!A:E,4,FALSE))</f>
        <v>1.013224780454076E-3</v>
      </c>
      <c r="X8" s="9">
        <f>((H8/(L8))*T8)/(VLOOKUP(E8,Chemicals!A:E,4,FALSE))</f>
        <v>7.7447988296281125E-3</v>
      </c>
      <c r="Y8" s="9">
        <f>((I8/(J8))*V8)/(VLOOKUP(F8,Chemicals!A:D,4,FALSE))</f>
        <v>0.55724094881398267</v>
      </c>
      <c r="Z8" s="29">
        <v>1</v>
      </c>
      <c r="AA8" s="29">
        <f t="shared" si="5"/>
        <v>7.6437124111367334</v>
      </c>
      <c r="AB8" s="29">
        <f t="shared" si="6"/>
        <v>549.96774611479157</v>
      </c>
      <c r="AC8" s="3" t="s">
        <v>62</v>
      </c>
      <c r="AD8" s="10">
        <v>19</v>
      </c>
      <c r="AE8" s="10">
        <v>60</v>
      </c>
      <c r="AF8" s="10">
        <v>60</v>
      </c>
      <c r="AG8" s="11">
        <v>3.5</v>
      </c>
      <c r="AH8" s="3" t="s">
        <v>62</v>
      </c>
      <c r="AI8" s="3" t="s">
        <v>62</v>
      </c>
      <c r="AJ8" s="3">
        <f t="shared" si="3"/>
        <v>1.013224780454076E-3</v>
      </c>
      <c r="AK8" s="3">
        <f>AJ8*(VLOOKUP(C8,Structures!A:D,4,FALSE))</f>
        <v>0.2306099600313477</v>
      </c>
      <c r="AL8" s="3" t="s">
        <v>62</v>
      </c>
      <c r="AM8" s="3" t="s">
        <v>27</v>
      </c>
      <c r="AN8" s="3" t="s">
        <v>262</v>
      </c>
      <c r="AO8" s="26"/>
      <c r="AP8" s="82" t="s">
        <v>20</v>
      </c>
      <c r="AQ8" s="82" t="s">
        <v>20</v>
      </c>
      <c r="AS8" s="1"/>
      <c r="AT8" s="52"/>
      <c r="AV8" s="3"/>
      <c r="AX8" s="3"/>
    </row>
    <row r="9" spans="1:50" ht="14" x14ac:dyDescent="0.2">
      <c r="A9" s="1">
        <v>20220208</v>
      </c>
      <c r="B9" s="1">
        <v>4</v>
      </c>
      <c r="C9" s="1" t="s">
        <v>4</v>
      </c>
      <c r="D9" s="1" t="s">
        <v>603</v>
      </c>
      <c r="E9" s="1" t="s">
        <v>605</v>
      </c>
      <c r="F9" s="1" t="s">
        <v>607</v>
      </c>
      <c r="G9" s="7">
        <v>3.3683000000000001</v>
      </c>
      <c r="H9" s="7">
        <v>7.1067</v>
      </c>
      <c r="I9" s="7">
        <v>199.52500000000001</v>
      </c>
      <c r="J9" s="3">
        <f>I9/(VLOOKUP(F9,Chemicals!A:E,5,FALSE))</f>
        <v>252.5632911392405</v>
      </c>
      <c r="K9" s="3">
        <f t="shared" si="4"/>
        <v>126.28164556962025</v>
      </c>
      <c r="L9" s="3">
        <f t="shared" si="0"/>
        <v>126.28164556962025</v>
      </c>
      <c r="M9" s="3">
        <f t="shared" si="1"/>
        <v>0</v>
      </c>
      <c r="N9" s="8">
        <v>23</v>
      </c>
      <c r="O9" s="9" t="s">
        <v>11</v>
      </c>
      <c r="P9" s="8">
        <v>20</v>
      </c>
      <c r="Q9" s="8">
        <v>15</v>
      </c>
      <c r="R9" s="9" t="s">
        <v>2</v>
      </c>
      <c r="S9" s="9">
        <v>11.3</v>
      </c>
      <c r="T9" s="9">
        <v>11.3</v>
      </c>
      <c r="U9" s="9">
        <v>0</v>
      </c>
      <c r="V9" s="9">
        <f t="shared" si="2"/>
        <v>22.6</v>
      </c>
      <c r="W9" s="9">
        <f>((G9/(K9))*S9)/(VLOOKUP(D9,Chemicals!A:E,4,FALSE))</f>
        <v>1.013224780454076E-3</v>
      </c>
      <c r="X9" s="9">
        <f>((H9/(L9))*T9)/(VLOOKUP(E9,Chemicals!A:E,4,FALSE))</f>
        <v>7.7447988296281125E-3</v>
      </c>
      <c r="Y9" s="9">
        <f>((I9/(J9))*V9)/(VLOOKUP(F9,Chemicals!A:D,4,FALSE))</f>
        <v>0.55724094881398267</v>
      </c>
      <c r="Z9" s="29">
        <v>1</v>
      </c>
      <c r="AA9" s="29">
        <f t="shared" si="5"/>
        <v>7.6437124111367334</v>
      </c>
      <c r="AB9" s="29">
        <f t="shared" si="6"/>
        <v>549.96774611479157</v>
      </c>
      <c r="AC9" s="3" t="s">
        <v>62</v>
      </c>
      <c r="AD9" s="10">
        <v>19</v>
      </c>
      <c r="AE9" s="10">
        <v>60</v>
      </c>
      <c r="AF9" s="10">
        <v>60</v>
      </c>
      <c r="AG9" s="11">
        <v>3</v>
      </c>
      <c r="AH9" s="3" t="s">
        <v>62</v>
      </c>
      <c r="AI9" s="3" t="s">
        <v>62</v>
      </c>
      <c r="AJ9" s="3">
        <f t="shared" si="3"/>
        <v>1.013224780454076E-3</v>
      </c>
      <c r="AK9" s="3">
        <f>AJ9*(VLOOKUP(C9,Structures!A:D,4,FALSE))</f>
        <v>0.2306099600313477</v>
      </c>
      <c r="AL9" s="3" t="s">
        <v>62</v>
      </c>
      <c r="AM9" s="3" t="s">
        <v>28</v>
      </c>
      <c r="AN9" s="3" t="s">
        <v>263</v>
      </c>
      <c r="AO9" s="26"/>
      <c r="AP9" s="82" t="s">
        <v>20</v>
      </c>
      <c r="AQ9" s="82" t="s">
        <v>20</v>
      </c>
      <c r="AS9" s="1"/>
      <c r="AT9" s="52"/>
      <c r="AV9" s="3"/>
      <c r="AX9" s="3"/>
    </row>
    <row r="10" spans="1:50" ht="14" x14ac:dyDescent="0.2">
      <c r="A10" s="1">
        <v>20220208</v>
      </c>
      <c r="B10" s="1">
        <v>5</v>
      </c>
      <c r="C10" s="1" t="s">
        <v>4</v>
      </c>
      <c r="D10" s="1" t="s">
        <v>603</v>
      </c>
      <c r="E10" s="1" t="s">
        <v>605</v>
      </c>
      <c r="F10" s="1" t="s">
        <v>607</v>
      </c>
      <c r="G10" s="7">
        <v>3.3683000000000001</v>
      </c>
      <c r="H10" s="7">
        <v>7.1067</v>
      </c>
      <c r="I10" s="7">
        <v>199.52500000000001</v>
      </c>
      <c r="J10" s="3">
        <f>I10/(VLOOKUP(F10,Chemicals!A:E,5,FALSE))</f>
        <v>252.5632911392405</v>
      </c>
      <c r="K10" s="3">
        <f t="shared" si="4"/>
        <v>126.28164556962025</v>
      </c>
      <c r="L10" s="3">
        <f t="shared" si="0"/>
        <v>126.28164556962025</v>
      </c>
      <c r="M10" s="3">
        <f t="shared" si="1"/>
        <v>0</v>
      </c>
      <c r="N10" s="8">
        <v>23</v>
      </c>
      <c r="O10" s="9" t="s">
        <v>11</v>
      </c>
      <c r="P10" s="8">
        <v>20</v>
      </c>
      <c r="Q10" s="8">
        <v>15</v>
      </c>
      <c r="R10" s="9" t="s">
        <v>2</v>
      </c>
      <c r="S10" s="9">
        <v>11.3</v>
      </c>
      <c r="T10" s="9">
        <v>11.3</v>
      </c>
      <c r="U10" s="9">
        <v>0</v>
      </c>
      <c r="V10" s="9">
        <f t="shared" si="2"/>
        <v>22.6</v>
      </c>
      <c r="W10" s="9">
        <f>((G10/(K10))*S10)/(VLOOKUP(D10,Chemicals!A:E,4,FALSE))</f>
        <v>1.013224780454076E-3</v>
      </c>
      <c r="X10" s="9">
        <f>((H10/(L10))*T10)/(VLOOKUP(E10,Chemicals!A:E,4,FALSE))</f>
        <v>7.7447988296281125E-3</v>
      </c>
      <c r="Y10" s="9">
        <f>((I10/(J10))*V10)/(VLOOKUP(F10,Chemicals!A:D,4,FALSE))</f>
        <v>0.55724094881398267</v>
      </c>
      <c r="Z10" s="29">
        <v>1</v>
      </c>
      <c r="AA10" s="29">
        <f t="shared" si="5"/>
        <v>7.6437124111367334</v>
      </c>
      <c r="AB10" s="29">
        <f t="shared" si="6"/>
        <v>549.96774611479157</v>
      </c>
      <c r="AC10" s="3" t="s">
        <v>62</v>
      </c>
      <c r="AD10" s="10">
        <v>19</v>
      </c>
      <c r="AE10" s="10">
        <v>60</v>
      </c>
      <c r="AF10" s="10">
        <v>60</v>
      </c>
      <c r="AG10" s="11">
        <v>2.5</v>
      </c>
      <c r="AH10" s="3" t="s">
        <v>62</v>
      </c>
      <c r="AI10" s="3" t="s">
        <v>62</v>
      </c>
      <c r="AJ10" s="3">
        <f t="shared" si="3"/>
        <v>1.013224780454076E-3</v>
      </c>
      <c r="AK10" s="3">
        <f>AJ10*(VLOOKUP(C10,Structures!A:D,4,FALSE))</f>
        <v>0.2306099600313477</v>
      </c>
      <c r="AL10" s="3" t="s">
        <v>62</v>
      </c>
      <c r="AM10" s="3" t="s">
        <v>29</v>
      </c>
      <c r="AN10" s="3" t="s">
        <v>264</v>
      </c>
      <c r="AO10" s="26"/>
      <c r="AP10" s="82" t="s">
        <v>20</v>
      </c>
      <c r="AQ10" s="82" t="s">
        <v>20</v>
      </c>
      <c r="AS10" s="1"/>
      <c r="AT10" s="52"/>
      <c r="AV10" s="3"/>
      <c r="AX10" s="3"/>
    </row>
    <row r="11" spans="1:50" ht="14" x14ac:dyDescent="0.2">
      <c r="A11" s="1">
        <v>20220208</v>
      </c>
      <c r="B11" s="1">
        <v>6</v>
      </c>
      <c r="C11" s="1" t="s">
        <v>4</v>
      </c>
      <c r="D11" s="1" t="s">
        <v>603</v>
      </c>
      <c r="E11" s="1" t="s">
        <v>605</v>
      </c>
      <c r="F11" s="1" t="s">
        <v>607</v>
      </c>
      <c r="G11" s="7">
        <v>3.3683000000000001</v>
      </c>
      <c r="H11" s="7">
        <v>7.1067</v>
      </c>
      <c r="I11" s="7">
        <v>199.52500000000001</v>
      </c>
      <c r="J11" s="3">
        <f>I11/(VLOOKUP(F11,Chemicals!A:E,5,FALSE))</f>
        <v>252.5632911392405</v>
      </c>
      <c r="K11" s="3">
        <f t="shared" si="4"/>
        <v>126.28164556962025</v>
      </c>
      <c r="L11" s="3">
        <f t="shared" si="0"/>
        <v>126.28164556962025</v>
      </c>
      <c r="M11" s="3">
        <f t="shared" si="1"/>
        <v>0</v>
      </c>
      <c r="N11" s="8">
        <v>23</v>
      </c>
      <c r="O11" s="9" t="s">
        <v>11</v>
      </c>
      <c r="P11" s="8">
        <v>20</v>
      </c>
      <c r="Q11" s="8">
        <v>15</v>
      </c>
      <c r="R11" s="9" t="s">
        <v>2</v>
      </c>
      <c r="S11" s="9">
        <v>11.3</v>
      </c>
      <c r="T11" s="9">
        <v>11.3</v>
      </c>
      <c r="U11" s="9">
        <v>0</v>
      </c>
      <c r="V11" s="9">
        <f t="shared" si="2"/>
        <v>22.6</v>
      </c>
      <c r="W11" s="9">
        <f>((G11/(K11))*S11)/(VLOOKUP(D11,Chemicals!A:E,4,FALSE))</f>
        <v>1.013224780454076E-3</v>
      </c>
      <c r="X11" s="9">
        <f>((H11/(L11))*T11)/(VLOOKUP(E11,Chemicals!A:E,4,FALSE))</f>
        <v>7.7447988296281125E-3</v>
      </c>
      <c r="Y11" s="9">
        <f>((I11/(J11))*V11)/(VLOOKUP(F11,Chemicals!A:D,4,FALSE))</f>
        <v>0.55724094881398267</v>
      </c>
      <c r="Z11" s="29">
        <v>1</v>
      </c>
      <c r="AA11" s="29">
        <f t="shared" si="5"/>
        <v>7.6437124111367334</v>
      </c>
      <c r="AB11" s="29">
        <f t="shared" si="6"/>
        <v>549.96774611479157</v>
      </c>
      <c r="AC11" s="3" t="s">
        <v>62</v>
      </c>
      <c r="AD11" s="10">
        <v>19</v>
      </c>
      <c r="AE11" s="10">
        <v>60</v>
      </c>
      <c r="AF11" s="10">
        <v>60</v>
      </c>
      <c r="AG11" s="11">
        <v>2</v>
      </c>
      <c r="AH11" s="3" t="s">
        <v>62</v>
      </c>
      <c r="AI11" s="3" t="s">
        <v>62</v>
      </c>
      <c r="AJ11" s="3">
        <f t="shared" si="3"/>
        <v>1.013224780454076E-3</v>
      </c>
      <c r="AK11" s="3">
        <f>AJ11*(VLOOKUP(C11,Structures!A:D,4,FALSE))</f>
        <v>0.2306099600313477</v>
      </c>
      <c r="AL11" s="3" t="s">
        <v>62</v>
      </c>
      <c r="AM11" s="3" t="s">
        <v>30</v>
      </c>
      <c r="AN11" s="3" t="s">
        <v>265</v>
      </c>
      <c r="AO11" s="26"/>
      <c r="AP11" s="82" t="s">
        <v>20</v>
      </c>
      <c r="AQ11" s="82" t="s">
        <v>20</v>
      </c>
      <c r="AS11" s="1"/>
      <c r="AT11" s="52"/>
      <c r="AV11" s="3"/>
      <c r="AX11" s="3"/>
    </row>
    <row r="12" spans="1:50" ht="14" x14ac:dyDescent="0.2">
      <c r="A12" s="1">
        <v>20220208</v>
      </c>
      <c r="B12" s="1">
        <v>7</v>
      </c>
      <c r="C12" s="1" t="s">
        <v>4</v>
      </c>
      <c r="D12" s="1" t="s">
        <v>603</v>
      </c>
      <c r="E12" s="1" t="s">
        <v>605</v>
      </c>
      <c r="F12" s="1" t="s">
        <v>607</v>
      </c>
      <c r="G12" s="7">
        <v>3.3683000000000001</v>
      </c>
      <c r="H12" s="7">
        <v>7.1067</v>
      </c>
      <c r="I12" s="7">
        <v>199.52500000000001</v>
      </c>
      <c r="J12" s="3">
        <f>I12/(VLOOKUP(F12,Chemicals!A:E,5,FALSE))</f>
        <v>252.5632911392405</v>
      </c>
      <c r="K12" s="3">
        <f t="shared" si="4"/>
        <v>126.28164556962025</v>
      </c>
      <c r="L12" s="3">
        <f t="shared" si="0"/>
        <v>126.28164556962025</v>
      </c>
      <c r="M12" s="3">
        <f t="shared" si="1"/>
        <v>0</v>
      </c>
      <c r="N12" s="8">
        <v>23</v>
      </c>
      <c r="O12" s="9" t="s">
        <v>11</v>
      </c>
      <c r="P12" s="8">
        <v>20</v>
      </c>
      <c r="Q12" s="8">
        <v>15</v>
      </c>
      <c r="R12" s="9" t="s">
        <v>2</v>
      </c>
      <c r="S12" s="9">
        <v>11.3</v>
      </c>
      <c r="T12" s="9">
        <v>11.3</v>
      </c>
      <c r="U12" s="9">
        <v>0</v>
      </c>
      <c r="V12" s="9">
        <f t="shared" si="2"/>
        <v>22.6</v>
      </c>
      <c r="W12" s="9">
        <f>((G12/(K12))*S12)/(VLOOKUP(D12,Chemicals!A:E,4,FALSE))</f>
        <v>1.013224780454076E-3</v>
      </c>
      <c r="X12" s="9">
        <f>((H12/(L12))*T12)/(VLOOKUP(E12,Chemicals!A:E,4,FALSE))</f>
        <v>7.7447988296281125E-3</v>
      </c>
      <c r="Y12" s="9">
        <f>((I12/(J12))*V12)/(VLOOKUP(F12,Chemicals!A:D,4,FALSE))</f>
        <v>0.55724094881398267</v>
      </c>
      <c r="Z12" s="29">
        <v>1</v>
      </c>
      <c r="AA12" s="29">
        <f t="shared" si="5"/>
        <v>7.6437124111367334</v>
      </c>
      <c r="AB12" s="29">
        <f t="shared" si="6"/>
        <v>549.96774611479157</v>
      </c>
      <c r="AC12" s="3" t="s">
        <v>62</v>
      </c>
      <c r="AD12" s="10">
        <v>19</v>
      </c>
      <c r="AE12" s="10">
        <v>60</v>
      </c>
      <c r="AF12" s="10">
        <v>60</v>
      </c>
      <c r="AG12" s="11">
        <v>1.5</v>
      </c>
      <c r="AH12" s="3" t="s">
        <v>62</v>
      </c>
      <c r="AI12" s="3" t="s">
        <v>62</v>
      </c>
      <c r="AJ12" s="3">
        <f t="shared" si="3"/>
        <v>1.013224780454076E-3</v>
      </c>
      <c r="AK12" s="3">
        <f>AJ12*(VLOOKUP(C12,Structures!A:D,4,FALSE))</f>
        <v>0.2306099600313477</v>
      </c>
      <c r="AL12" s="3" t="s">
        <v>62</v>
      </c>
      <c r="AM12" s="3" t="s">
        <v>31</v>
      </c>
      <c r="AN12" s="3" t="s">
        <v>266</v>
      </c>
      <c r="AO12" s="26"/>
      <c r="AP12" s="82" t="s">
        <v>20</v>
      </c>
      <c r="AQ12" s="82" t="s">
        <v>20</v>
      </c>
      <c r="AS12" s="1"/>
      <c r="AT12" s="52"/>
      <c r="AV12" s="3"/>
      <c r="AX12" s="3"/>
    </row>
    <row r="13" spans="1:50" ht="14" x14ac:dyDescent="0.2">
      <c r="A13" s="1">
        <v>20220208</v>
      </c>
      <c r="B13" s="1">
        <v>8</v>
      </c>
      <c r="C13" s="1" t="s">
        <v>4</v>
      </c>
      <c r="D13" s="1" t="s">
        <v>603</v>
      </c>
      <c r="E13" s="1" t="s">
        <v>605</v>
      </c>
      <c r="F13" s="1" t="s">
        <v>607</v>
      </c>
      <c r="G13" s="7">
        <v>3.3683000000000001</v>
      </c>
      <c r="H13" s="7">
        <v>7.1067</v>
      </c>
      <c r="I13" s="7">
        <v>199.52500000000001</v>
      </c>
      <c r="J13" s="3">
        <f>I13/(VLOOKUP(F13,Chemicals!A:E,5,FALSE))</f>
        <v>252.5632911392405</v>
      </c>
      <c r="K13" s="3">
        <f t="shared" si="4"/>
        <v>126.28164556962025</v>
      </c>
      <c r="L13" s="3">
        <f t="shared" si="0"/>
        <v>126.28164556962025</v>
      </c>
      <c r="M13" s="3">
        <f t="shared" si="1"/>
        <v>0</v>
      </c>
      <c r="N13" s="8">
        <v>23</v>
      </c>
      <c r="O13" s="9" t="s">
        <v>11</v>
      </c>
      <c r="P13" s="8">
        <v>20</v>
      </c>
      <c r="Q13" s="8">
        <v>15</v>
      </c>
      <c r="R13" s="9" t="s">
        <v>2</v>
      </c>
      <c r="S13" s="9">
        <v>11.3</v>
      </c>
      <c r="T13" s="9">
        <v>11.3</v>
      </c>
      <c r="U13" s="9">
        <v>0</v>
      </c>
      <c r="V13" s="9">
        <f t="shared" si="2"/>
        <v>22.6</v>
      </c>
      <c r="W13" s="9">
        <f>((G13/(K13))*S13)/(VLOOKUP(D13,Chemicals!A:E,4,FALSE))</f>
        <v>1.013224780454076E-3</v>
      </c>
      <c r="X13" s="9">
        <f>((H13/(L13))*T13)/(VLOOKUP(E13,Chemicals!A:E,4,FALSE))</f>
        <v>7.7447988296281125E-3</v>
      </c>
      <c r="Y13" s="9">
        <f>((I13/(J13))*V13)/(VLOOKUP(F13,Chemicals!A:D,4,FALSE))</f>
        <v>0.55724094881398267</v>
      </c>
      <c r="Z13" s="29">
        <v>1</v>
      </c>
      <c r="AA13" s="29">
        <f t="shared" si="5"/>
        <v>7.6437124111367334</v>
      </c>
      <c r="AB13" s="29">
        <f t="shared" si="6"/>
        <v>549.96774611479157</v>
      </c>
      <c r="AC13" s="3" t="s">
        <v>62</v>
      </c>
      <c r="AD13" s="10">
        <v>19</v>
      </c>
      <c r="AE13" s="10">
        <v>60</v>
      </c>
      <c r="AF13" s="10">
        <v>60</v>
      </c>
      <c r="AG13" s="11">
        <v>1</v>
      </c>
      <c r="AH13" s="3" t="s">
        <v>62</v>
      </c>
      <c r="AI13" s="3" t="s">
        <v>62</v>
      </c>
      <c r="AJ13" s="3">
        <f t="shared" si="3"/>
        <v>1.013224780454076E-3</v>
      </c>
      <c r="AK13" s="3">
        <f>AJ13*(VLOOKUP(C13,Structures!A:D,4,FALSE))</f>
        <v>0.2306099600313477</v>
      </c>
      <c r="AL13" s="3" t="s">
        <v>62</v>
      </c>
      <c r="AM13" s="3" t="s">
        <v>32</v>
      </c>
      <c r="AN13" s="3" t="s">
        <v>267</v>
      </c>
      <c r="AO13" s="26"/>
      <c r="AP13" s="82" t="s">
        <v>20</v>
      </c>
      <c r="AQ13" s="82" t="s">
        <v>20</v>
      </c>
      <c r="AV13" s="3"/>
      <c r="AX13" s="3"/>
    </row>
    <row r="14" spans="1:50" ht="14" x14ac:dyDescent="0.2">
      <c r="A14" s="1">
        <v>20220208</v>
      </c>
      <c r="B14" s="1">
        <v>9</v>
      </c>
      <c r="C14" s="1" t="s">
        <v>4</v>
      </c>
      <c r="D14" s="1" t="s">
        <v>603</v>
      </c>
      <c r="E14" s="1" t="s">
        <v>605</v>
      </c>
      <c r="F14" s="1" t="s">
        <v>607</v>
      </c>
      <c r="G14" s="7">
        <v>3.3683000000000001</v>
      </c>
      <c r="H14" s="7">
        <v>7.1067</v>
      </c>
      <c r="I14" s="7">
        <v>199.52500000000001</v>
      </c>
      <c r="J14" s="3">
        <f>I14/(VLOOKUP(F14,Chemicals!A:E,5,FALSE))</f>
        <v>252.5632911392405</v>
      </c>
      <c r="K14" s="3">
        <f t="shared" si="4"/>
        <v>126.28164556962025</v>
      </c>
      <c r="L14" s="3">
        <f t="shared" si="0"/>
        <v>126.28164556962025</v>
      </c>
      <c r="M14" s="3">
        <f t="shared" si="1"/>
        <v>0</v>
      </c>
      <c r="N14" s="8">
        <v>23</v>
      </c>
      <c r="O14" s="9" t="s">
        <v>11</v>
      </c>
      <c r="P14" s="8">
        <v>20</v>
      </c>
      <c r="Q14" s="8">
        <v>15</v>
      </c>
      <c r="R14" s="9" t="s">
        <v>2</v>
      </c>
      <c r="S14" s="9">
        <v>11.3</v>
      </c>
      <c r="T14" s="9">
        <v>11.3</v>
      </c>
      <c r="U14" s="9">
        <v>0</v>
      </c>
      <c r="V14" s="9">
        <f t="shared" si="2"/>
        <v>22.6</v>
      </c>
      <c r="W14" s="9">
        <f>((G14/(K14))*S14)/(VLOOKUP(D14,Chemicals!A:E,4,FALSE))</f>
        <v>1.013224780454076E-3</v>
      </c>
      <c r="X14" s="9">
        <f>((H14/(L14))*T14)/(VLOOKUP(E14,Chemicals!A:E,4,FALSE))</f>
        <v>7.7447988296281125E-3</v>
      </c>
      <c r="Y14" s="9">
        <f>((I14/(J14))*V14)/(VLOOKUP(F14,Chemicals!A:D,4,FALSE))</f>
        <v>0.55724094881398267</v>
      </c>
      <c r="Z14" s="29">
        <v>1</v>
      </c>
      <c r="AA14" s="29">
        <f t="shared" si="5"/>
        <v>7.6437124111367334</v>
      </c>
      <c r="AB14" s="29">
        <f t="shared" si="6"/>
        <v>549.96774611479157</v>
      </c>
      <c r="AC14" s="3" t="s">
        <v>62</v>
      </c>
      <c r="AD14" s="10">
        <v>19</v>
      </c>
      <c r="AE14" s="10">
        <v>60</v>
      </c>
      <c r="AF14" s="10">
        <v>60</v>
      </c>
      <c r="AG14" s="11">
        <v>0.5</v>
      </c>
      <c r="AH14" s="3" t="s">
        <v>62</v>
      </c>
      <c r="AI14" s="3" t="s">
        <v>62</v>
      </c>
      <c r="AJ14" s="3">
        <f t="shared" si="3"/>
        <v>1.013224780454076E-3</v>
      </c>
      <c r="AK14" s="3">
        <f>AJ14*(VLOOKUP(C14,Structures!A:D,4,FALSE))</f>
        <v>0.2306099600313477</v>
      </c>
      <c r="AL14" s="3" t="s">
        <v>62</v>
      </c>
      <c r="AM14" s="3" t="s">
        <v>33</v>
      </c>
      <c r="AN14" s="3" t="s">
        <v>268</v>
      </c>
      <c r="AO14" s="26"/>
      <c r="AP14" s="82" t="s">
        <v>20</v>
      </c>
      <c r="AQ14" s="82" t="s">
        <v>20</v>
      </c>
      <c r="AV14" s="3"/>
      <c r="AX14" s="3"/>
    </row>
    <row r="15" spans="1:50" ht="14" x14ac:dyDescent="0.2">
      <c r="A15" s="1">
        <v>20220208</v>
      </c>
      <c r="B15" s="1">
        <v>10</v>
      </c>
      <c r="C15" s="1" t="s">
        <v>4</v>
      </c>
      <c r="D15" s="1" t="s">
        <v>603</v>
      </c>
      <c r="E15" s="1" t="s">
        <v>605</v>
      </c>
      <c r="F15" s="1" t="s">
        <v>607</v>
      </c>
      <c r="G15" s="7">
        <v>3.3683000000000001</v>
      </c>
      <c r="H15" s="7">
        <v>7.1067</v>
      </c>
      <c r="I15" s="7">
        <v>199.52500000000001</v>
      </c>
      <c r="J15" s="3">
        <f>I15/(VLOOKUP(F15,Chemicals!A:E,5,FALSE))</f>
        <v>252.5632911392405</v>
      </c>
      <c r="K15" s="3">
        <f t="shared" si="4"/>
        <v>126.28164556962025</v>
      </c>
      <c r="L15" s="3">
        <f t="shared" si="0"/>
        <v>126.28164556962025</v>
      </c>
      <c r="M15" s="3">
        <f t="shared" si="1"/>
        <v>0</v>
      </c>
      <c r="N15" s="8">
        <v>23</v>
      </c>
      <c r="O15" s="9" t="s">
        <v>11</v>
      </c>
      <c r="P15" s="8">
        <v>20</v>
      </c>
      <c r="Q15" s="8">
        <v>15</v>
      </c>
      <c r="R15" s="9" t="s">
        <v>2</v>
      </c>
      <c r="S15" s="9">
        <v>11.3</v>
      </c>
      <c r="T15" s="9">
        <v>11.3</v>
      </c>
      <c r="U15" s="9">
        <v>0</v>
      </c>
      <c r="V15" s="9">
        <f t="shared" si="2"/>
        <v>22.6</v>
      </c>
      <c r="W15" s="9">
        <f>((G15/(K15))*S15)/(VLOOKUP(D15,Chemicals!A:E,4,FALSE))</f>
        <v>1.013224780454076E-3</v>
      </c>
      <c r="X15" s="9">
        <f>((H15/(L15))*T15)/(VLOOKUP(E15,Chemicals!A:E,4,FALSE))</f>
        <v>7.7447988296281125E-3</v>
      </c>
      <c r="Y15" s="9">
        <f>((I15/(J15))*V15)/(VLOOKUP(F15,Chemicals!A:D,4,FALSE))</f>
        <v>0.55724094881398267</v>
      </c>
      <c r="Z15" s="29">
        <v>1</v>
      </c>
      <c r="AA15" s="29">
        <f t="shared" si="5"/>
        <v>7.6437124111367334</v>
      </c>
      <c r="AB15" s="29">
        <f t="shared" si="6"/>
        <v>549.96774611479157</v>
      </c>
      <c r="AC15" s="3" t="s">
        <v>62</v>
      </c>
      <c r="AD15" s="10">
        <v>19</v>
      </c>
      <c r="AE15" s="10">
        <v>60</v>
      </c>
      <c r="AF15" s="10">
        <v>60</v>
      </c>
      <c r="AG15" s="11" t="s">
        <v>62</v>
      </c>
      <c r="AH15" s="3" t="s">
        <v>62</v>
      </c>
      <c r="AI15" s="3" t="s">
        <v>62</v>
      </c>
      <c r="AJ15" s="3">
        <f t="shared" si="3"/>
        <v>1.013224780454076E-3</v>
      </c>
      <c r="AK15" s="3">
        <f>AJ15*(VLOOKUP(C15,Structures!A:D,4,FALSE))</f>
        <v>0.2306099600313477</v>
      </c>
      <c r="AL15" s="3" t="s">
        <v>62</v>
      </c>
      <c r="AM15" s="3" t="s">
        <v>34</v>
      </c>
      <c r="AN15" s="3" t="s">
        <v>276</v>
      </c>
      <c r="AO15" s="26"/>
      <c r="AP15" s="82" t="s">
        <v>20</v>
      </c>
      <c r="AQ15" s="82" t="s">
        <v>20</v>
      </c>
      <c r="AV15" s="3"/>
      <c r="AX15" s="3"/>
    </row>
    <row r="16" spans="1:50" ht="14" x14ac:dyDescent="0.2">
      <c r="A16" s="1">
        <v>20220208</v>
      </c>
      <c r="B16" s="1">
        <v>11</v>
      </c>
      <c r="C16" s="1" t="s">
        <v>4</v>
      </c>
      <c r="D16" s="1" t="s">
        <v>603</v>
      </c>
      <c r="E16" s="1" t="s">
        <v>605</v>
      </c>
      <c r="F16" s="1" t="s">
        <v>607</v>
      </c>
      <c r="G16" s="7">
        <v>3.3683000000000001</v>
      </c>
      <c r="H16" s="7">
        <v>7.1067</v>
      </c>
      <c r="I16" s="7">
        <v>199.52500000000001</v>
      </c>
      <c r="J16" s="3">
        <f>I16/(VLOOKUP(F16,Chemicals!A:E,5,FALSE))</f>
        <v>252.5632911392405</v>
      </c>
      <c r="K16" s="3">
        <f t="shared" si="4"/>
        <v>126.28164556962025</v>
      </c>
      <c r="L16" s="3">
        <f t="shared" si="0"/>
        <v>126.28164556962025</v>
      </c>
      <c r="M16" s="3">
        <f t="shared" si="1"/>
        <v>0</v>
      </c>
      <c r="N16" s="8">
        <v>23</v>
      </c>
      <c r="O16" s="9" t="s">
        <v>11</v>
      </c>
      <c r="P16" s="8">
        <v>20</v>
      </c>
      <c r="Q16" s="8">
        <v>15</v>
      </c>
      <c r="R16" s="9" t="s">
        <v>2</v>
      </c>
      <c r="S16" s="9">
        <v>11.3</v>
      </c>
      <c r="T16" s="9">
        <v>11.3</v>
      </c>
      <c r="U16" s="9">
        <v>0</v>
      </c>
      <c r="V16" s="9">
        <f t="shared" si="2"/>
        <v>22.6</v>
      </c>
      <c r="W16" s="9">
        <f>((G16/(K16))*S16)/(VLOOKUP(D16,Chemicals!A:E,4,FALSE))</f>
        <v>1.013224780454076E-3</v>
      </c>
      <c r="X16" s="9">
        <f>((H16/(L16))*T16)/(VLOOKUP(E16,Chemicals!A:E,4,FALSE))</f>
        <v>7.7447988296281125E-3</v>
      </c>
      <c r="Y16" s="9">
        <f>((I16/(J16))*V16)/(VLOOKUP(F16,Chemicals!A:D,4,FALSE))</f>
        <v>0.55724094881398267</v>
      </c>
      <c r="Z16" s="29">
        <v>1</v>
      </c>
      <c r="AA16" s="29">
        <f t="shared" si="5"/>
        <v>7.6437124111367334</v>
      </c>
      <c r="AB16" s="29">
        <f t="shared" si="6"/>
        <v>549.96774611479157</v>
      </c>
      <c r="AC16" s="3" t="s">
        <v>62</v>
      </c>
      <c r="AD16" s="10">
        <v>19</v>
      </c>
      <c r="AE16" s="10">
        <v>60</v>
      </c>
      <c r="AF16" s="10">
        <v>60</v>
      </c>
      <c r="AG16" s="11" t="s">
        <v>62</v>
      </c>
      <c r="AH16" s="3" t="s">
        <v>62</v>
      </c>
      <c r="AI16" s="3" t="s">
        <v>62</v>
      </c>
      <c r="AJ16" s="3">
        <f t="shared" si="3"/>
        <v>1.013224780454076E-3</v>
      </c>
      <c r="AK16" s="3">
        <f>AJ16*(VLOOKUP(C16,Structures!A:D,4,FALSE))</f>
        <v>0.2306099600313477</v>
      </c>
      <c r="AL16" s="3" t="s">
        <v>62</v>
      </c>
      <c r="AM16" s="3" t="s">
        <v>35</v>
      </c>
      <c r="AN16" s="3" t="s">
        <v>277</v>
      </c>
      <c r="AO16" s="26"/>
      <c r="AP16" s="82" t="s">
        <v>20</v>
      </c>
      <c r="AQ16" s="82" t="s">
        <v>20</v>
      </c>
      <c r="AV16" s="3"/>
      <c r="AX16" s="3"/>
    </row>
    <row r="17" spans="1:53" ht="14" x14ac:dyDescent="0.2">
      <c r="A17" s="1">
        <v>20220208</v>
      </c>
      <c r="B17" s="1">
        <v>12</v>
      </c>
      <c r="C17" s="1" t="s">
        <v>4</v>
      </c>
      <c r="D17" s="1" t="s">
        <v>603</v>
      </c>
      <c r="E17" s="1" t="s">
        <v>605</v>
      </c>
      <c r="F17" s="1" t="s">
        <v>607</v>
      </c>
      <c r="G17" s="7">
        <v>3.3683000000000001</v>
      </c>
      <c r="H17" s="7">
        <v>7.1067</v>
      </c>
      <c r="I17" s="7">
        <v>199.52500000000001</v>
      </c>
      <c r="J17" s="3">
        <f>I17/(VLOOKUP(F17,Chemicals!A:E,5,FALSE))</f>
        <v>252.5632911392405</v>
      </c>
      <c r="K17" s="3">
        <f t="shared" si="4"/>
        <v>126.28164556962025</v>
      </c>
      <c r="L17" s="3">
        <f t="shared" si="0"/>
        <v>126.28164556962025</v>
      </c>
      <c r="M17" s="3">
        <f t="shared" si="1"/>
        <v>0</v>
      </c>
      <c r="N17" s="8">
        <v>23</v>
      </c>
      <c r="O17" s="9" t="s">
        <v>11</v>
      </c>
      <c r="P17" s="8">
        <v>20</v>
      </c>
      <c r="Q17" s="8">
        <v>15</v>
      </c>
      <c r="R17" s="9" t="s">
        <v>2</v>
      </c>
      <c r="S17" s="9">
        <v>11.3</v>
      </c>
      <c r="T17" s="9">
        <v>11.3</v>
      </c>
      <c r="U17" s="9">
        <v>0</v>
      </c>
      <c r="V17" s="9">
        <f t="shared" si="2"/>
        <v>22.6</v>
      </c>
      <c r="W17" s="9">
        <f>((G17/(K17))*S17)/(VLOOKUP(D17,Chemicals!A:E,4,FALSE))</f>
        <v>1.013224780454076E-3</v>
      </c>
      <c r="X17" s="9">
        <f>((H17/(L17))*T17)/(VLOOKUP(E17,Chemicals!A:E,4,FALSE))</f>
        <v>7.7447988296281125E-3</v>
      </c>
      <c r="Y17" s="9">
        <f>((I17/(J17))*V17)/(VLOOKUP(F17,Chemicals!A:D,4,FALSE))</f>
        <v>0.55724094881398267</v>
      </c>
      <c r="Z17" s="29">
        <v>1</v>
      </c>
      <c r="AA17" s="29">
        <f t="shared" si="5"/>
        <v>7.6437124111367334</v>
      </c>
      <c r="AB17" s="29">
        <f t="shared" si="6"/>
        <v>549.96774611479157</v>
      </c>
      <c r="AC17" s="3" t="s">
        <v>62</v>
      </c>
      <c r="AD17" s="10">
        <v>19</v>
      </c>
      <c r="AE17" s="10">
        <v>60</v>
      </c>
      <c r="AF17" s="10">
        <v>60</v>
      </c>
      <c r="AG17" s="11" t="s">
        <v>62</v>
      </c>
      <c r="AH17" s="3" t="s">
        <v>62</v>
      </c>
      <c r="AI17" s="3" t="s">
        <v>62</v>
      </c>
      <c r="AJ17" s="3">
        <f t="shared" si="3"/>
        <v>1.013224780454076E-3</v>
      </c>
      <c r="AK17" s="3">
        <f>AJ17*(VLOOKUP(C17,Structures!A:D,4,FALSE))</f>
        <v>0.2306099600313477</v>
      </c>
      <c r="AL17" s="3" t="s">
        <v>62</v>
      </c>
      <c r="AM17" s="3" t="s">
        <v>36</v>
      </c>
      <c r="AN17" s="3" t="s">
        <v>279</v>
      </c>
      <c r="AO17" s="26"/>
      <c r="AP17" s="83" t="s">
        <v>357</v>
      </c>
      <c r="AQ17" s="83" t="s">
        <v>357</v>
      </c>
      <c r="AV17" s="3"/>
      <c r="AX17" s="3"/>
    </row>
    <row r="18" spans="1:53" x14ac:dyDescent="0.15">
      <c r="A18" s="23" t="s">
        <v>349</v>
      </c>
      <c r="D18" s="1"/>
      <c r="E18" s="1"/>
      <c r="F18" s="1"/>
      <c r="J18" s="3"/>
      <c r="K18" s="3"/>
      <c r="L18" s="3"/>
      <c r="M18" s="3"/>
      <c r="S18" s="9"/>
      <c r="T18" s="9"/>
      <c r="U18" s="9"/>
      <c r="V18" s="9"/>
      <c r="W18" s="9"/>
      <c r="X18" s="9"/>
      <c r="Y18" s="9"/>
      <c r="AC18" s="3"/>
      <c r="AH18" s="3"/>
      <c r="AJ18" s="3"/>
      <c r="AK18" s="3"/>
      <c r="AL18" s="3"/>
    </row>
    <row r="19" spans="1:53" ht="14" x14ac:dyDescent="0.2">
      <c r="A19" s="1">
        <v>20220223</v>
      </c>
      <c r="B19" s="1">
        <v>1</v>
      </c>
      <c r="C19" s="1" t="s">
        <v>4</v>
      </c>
      <c r="D19" s="1" t="s">
        <v>603</v>
      </c>
      <c r="E19" s="1" t="s">
        <v>605</v>
      </c>
      <c r="F19" s="1" t="s">
        <v>607</v>
      </c>
      <c r="G19" s="7">
        <v>3.3683000000000001</v>
      </c>
      <c r="H19" s="7">
        <v>7.1067</v>
      </c>
      <c r="I19" s="7">
        <v>199.52500000000001</v>
      </c>
      <c r="J19" s="3">
        <f>I19/(VLOOKUP(F19,Chemicals!A:E,5,FALSE))</f>
        <v>252.5632911392405</v>
      </c>
      <c r="K19" s="3">
        <f>J19*0.5</f>
        <v>126.28164556962025</v>
      </c>
      <c r="L19" s="3">
        <f>J19*0.5</f>
        <v>126.28164556962025</v>
      </c>
      <c r="M19" s="3">
        <f>J19-K19-L19</f>
        <v>0</v>
      </c>
      <c r="N19" s="8">
        <v>23.88</v>
      </c>
      <c r="O19" s="9">
        <v>300</v>
      </c>
      <c r="P19" s="8">
        <v>20</v>
      </c>
      <c r="Q19" s="8">
        <v>15</v>
      </c>
      <c r="R19" s="9" t="s">
        <v>2</v>
      </c>
      <c r="S19" s="9">
        <v>11.3</v>
      </c>
      <c r="T19" s="9">
        <v>11.3</v>
      </c>
      <c r="U19" s="9">
        <v>0</v>
      </c>
      <c r="V19" s="9">
        <f>S19+T19+U19</f>
        <v>22.6</v>
      </c>
      <c r="W19" s="9">
        <f>((G19/(K19))*S19)/(VLOOKUP(D19,Chemicals!A:E,4,FALSE))</f>
        <v>1.013224780454076E-3</v>
      </c>
      <c r="X19" s="9">
        <f>((H19/(L19))*T19)/(VLOOKUP(E19,Chemicals!A:E,4,FALSE))</f>
        <v>7.7447988296281125E-3</v>
      </c>
      <c r="Y19" s="9">
        <f>((I19/(J19))*V19)/(VLOOKUP(F19,Chemicals!A:D,4,FALSE))</f>
        <v>0.55724094881398267</v>
      </c>
      <c r="Z19" s="29">
        <v>1</v>
      </c>
      <c r="AA19" s="29">
        <f>X19/W19</f>
        <v>7.6437124111367334</v>
      </c>
      <c r="AB19" s="29">
        <f>Y19/W19</f>
        <v>549.96774611479157</v>
      </c>
      <c r="AC19" s="3" t="s">
        <v>62</v>
      </c>
      <c r="AD19" s="10">
        <v>19</v>
      </c>
      <c r="AE19" s="10">
        <v>60</v>
      </c>
      <c r="AF19" s="10">
        <v>60</v>
      </c>
      <c r="AG19" s="11" t="s">
        <v>49</v>
      </c>
      <c r="AH19" s="3" t="s">
        <v>62</v>
      </c>
      <c r="AI19" s="1">
        <v>7.1999999999999995E-2</v>
      </c>
      <c r="AJ19" s="3">
        <f t="shared" ref="AJ19:AJ28" si="7">W19</f>
        <v>1.013224780454076E-3</v>
      </c>
      <c r="AK19" s="3">
        <f>AJ19*(VLOOKUP(C19,Structures!A:D,4,FALSE))</f>
        <v>0.2306099600313477</v>
      </c>
      <c r="AL19" s="16">
        <f>AI19/AK19</f>
        <v>0.31221548275804201</v>
      </c>
      <c r="AM19" s="3" t="s">
        <v>50</v>
      </c>
      <c r="AN19" s="3" t="s">
        <v>260</v>
      </c>
      <c r="AO19" s="26" t="s">
        <v>354</v>
      </c>
      <c r="AP19" s="82" t="s">
        <v>20</v>
      </c>
      <c r="AQ19" s="82" t="s">
        <v>20</v>
      </c>
    </row>
    <row r="20" spans="1:53" ht="14" x14ac:dyDescent="0.2">
      <c r="A20" s="1">
        <v>20220223</v>
      </c>
      <c r="B20" s="1">
        <v>2</v>
      </c>
      <c r="C20" s="1" t="s">
        <v>4</v>
      </c>
      <c r="D20" s="1" t="s">
        <v>603</v>
      </c>
      <c r="E20" s="1" t="s">
        <v>605</v>
      </c>
      <c r="F20" s="1" t="s">
        <v>607</v>
      </c>
      <c r="G20" s="7">
        <v>3.3683000000000001</v>
      </c>
      <c r="H20" s="7">
        <v>7.1067</v>
      </c>
      <c r="I20" s="7">
        <v>199.52500000000001</v>
      </c>
      <c r="J20" s="3">
        <f>I20/(VLOOKUP(F20,Chemicals!A:E,5,FALSE))</f>
        <v>252.5632911392405</v>
      </c>
      <c r="K20" s="3">
        <f t="shared" si="4"/>
        <v>126.28164556962025</v>
      </c>
      <c r="L20" s="3">
        <f t="shared" si="0"/>
        <v>126.28164556962025</v>
      </c>
      <c r="M20" s="3">
        <f t="shared" si="1"/>
        <v>0</v>
      </c>
      <c r="N20" s="8">
        <v>23.88</v>
      </c>
      <c r="O20" s="9">
        <v>300</v>
      </c>
      <c r="P20" s="8">
        <v>20</v>
      </c>
      <c r="Q20" s="8">
        <v>5</v>
      </c>
      <c r="R20" s="9" t="s">
        <v>60</v>
      </c>
      <c r="S20" s="9">
        <v>11.3</v>
      </c>
      <c r="T20" s="9">
        <v>11.3</v>
      </c>
      <c r="U20" s="9">
        <v>0</v>
      </c>
      <c r="V20" s="9">
        <f t="shared" ref="V20:V28" si="8">S20+T20+U20</f>
        <v>22.6</v>
      </c>
      <c r="W20" s="9">
        <f>((G20/(K20))*S20)/(VLOOKUP(D20,Chemicals!A:E,4,FALSE))</f>
        <v>1.013224780454076E-3</v>
      </c>
      <c r="X20" s="9">
        <f>((H20/(L20))*T20)/(VLOOKUP(E20,Chemicals!A:E,4,FALSE))</f>
        <v>7.7447988296281125E-3</v>
      </c>
      <c r="Y20" s="9">
        <f>((I20/(J20))*V20)/(VLOOKUP(F20,Chemicals!A:D,4,FALSE))</f>
        <v>0.55724094881398267</v>
      </c>
      <c r="Z20" s="29">
        <v>1</v>
      </c>
      <c r="AA20" s="29">
        <f t="shared" ref="AA20:AA28" si="9">X20/W20</f>
        <v>7.6437124111367334</v>
      </c>
      <c r="AB20" s="29">
        <f t="shared" ref="AB20:AB28" si="10">Y20/W20</f>
        <v>549.96774611479157</v>
      </c>
      <c r="AC20" s="3" t="s">
        <v>62</v>
      </c>
      <c r="AD20" s="10">
        <v>19</v>
      </c>
      <c r="AE20" s="10">
        <v>60</v>
      </c>
      <c r="AF20" s="10">
        <v>60</v>
      </c>
      <c r="AG20" s="11" t="s">
        <v>49</v>
      </c>
      <c r="AH20" s="3" t="s">
        <v>62</v>
      </c>
      <c r="AI20" s="1">
        <v>7.2599999999999998E-2</v>
      </c>
      <c r="AJ20" s="3">
        <f t="shared" si="7"/>
        <v>1.013224780454076E-3</v>
      </c>
      <c r="AK20" s="3">
        <f>AJ20*(VLOOKUP(C20,Structures!A:D,4,FALSE))</f>
        <v>0.2306099600313477</v>
      </c>
      <c r="AL20" s="16">
        <f t="shared" ref="AL20:AL28" si="11">AI20/AK20</f>
        <v>0.31481727844769236</v>
      </c>
      <c r="AM20" s="3" t="s">
        <v>51</v>
      </c>
      <c r="AN20" s="3" t="s">
        <v>270</v>
      </c>
      <c r="AO20" s="26" t="s">
        <v>354</v>
      </c>
      <c r="AP20" s="82" t="s">
        <v>20</v>
      </c>
      <c r="AQ20" s="82" t="s">
        <v>20</v>
      </c>
    </row>
    <row r="21" spans="1:53" ht="14" x14ac:dyDescent="0.2">
      <c r="A21" s="1">
        <v>20220223</v>
      </c>
      <c r="B21" s="1">
        <v>3</v>
      </c>
      <c r="C21" s="1" t="s">
        <v>4</v>
      </c>
      <c r="D21" s="1" t="s">
        <v>603</v>
      </c>
      <c r="E21" s="1" t="s">
        <v>605</v>
      </c>
      <c r="F21" s="1" t="s">
        <v>607</v>
      </c>
      <c r="G21" s="7">
        <v>3.3683000000000001</v>
      </c>
      <c r="H21" s="7">
        <v>7.1067</v>
      </c>
      <c r="I21" s="7">
        <v>199.52500000000001</v>
      </c>
      <c r="J21" s="3">
        <f>I21/(VLOOKUP(F21,Chemicals!A:E,5,FALSE))</f>
        <v>252.5632911392405</v>
      </c>
      <c r="K21" s="3">
        <f t="shared" si="4"/>
        <v>126.28164556962025</v>
      </c>
      <c r="L21" s="3">
        <f t="shared" si="0"/>
        <v>126.28164556962025</v>
      </c>
      <c r="M21" s="3">
        <f t="shared" si="1"/>
        <v>0</v>
      </c>
      <c r="N21" s="8">
        <v>23.88</v>
      </c>
      <c r="O21" s="9">
        <v>300</v>
      </c>
      <c r="P21" s="8">
        <v>20</v>
      </c>
      <c r="Q21" s="8">
        <v>1</v>
      </c>
      <c r="R21" s="9" t="s">
        <v>2</v>
      </c>
      <c r="S21" s="9">
        <v>11.3</v>
      </c>
      <c r="T21" s="9">
        <v>11.3</v>
      </c>
      <c r="U21" s="9">
        <v>0</v>
      </c>
      <c r="V21" s="9">
        <f t="shared" si="8"/>
        <v>22.6</v>
      </c>
      <c r="W21" s="9">
        <f>((G21/(K21))*S21)/(VLOOKUP(D21,Chemicals!A:E,4,FALSE))</f>
        <v>1.013224780454076E-3</v>
      </c>
      <c r="X21" s="9">
        <f>((H21/(L21))*T21)/(VLOOKUP(E21,Chemicals!A:E,4,FALSE))</f>
        <v>7.7447988296281125E-3</v>
      </c>
      <c r="Y21" s="9">
        <f>((I21/(J21))*V21)/(VLOOKUP(F21,Chemicals!A:D,4,FALSE))</f>
        <v>0.55724094881398267</v>
      </c>
      <c r="Z21" s="29">
        <v>1</v>
      </c>
      <c r="AA21" s="29">
        <f t="shared" si="9"/>
        <v>7.6437124111367334</v>
      </c>
      <c r="AB21" s="29">
        <f t="shared" si="10"/>
        <v>549.96774611479157</v>
      </c>
      <c r="AC21" s="3" t="s">
        <v>62</v>
      </c>
      <c r="AD21" s="10">
        <v>19</v>
      </c>
      <c r="AE21" s="10">
        <v>60</v>
      </c>
      <c r="AF21" s="10">
        <v>60</v>
      </c>
      <c r="AG21" s="11" t="s">
        <v>49</v>
      </c>
      <c r="AH21" s="3" t="s">
        <v>62</v>
      </c>
      <c r="AI21" s="1">
        <v>6.3E-2</v>
      </c>
      <c r="AJ21" s="3">
        <f t="shared" si="7"/>
        <v>1.013224780454076E-3</v>
      </c>
      <c r="AK21" s="3">
        <f>AJ21*(VLOOKUP(C21,Structures!A:D,4,FALSE))</f>
        <v>0.2306099600313477</v>
      </c>
      <c r="AL21" s="16">
        <f t="shared" si="11"/>
        <v>0.2731885474132868</v>
      </c>
      <c r="AM21" s="3" t="s">
        <v>52</v>
      </c>
      <c r="AN21" s="3" t="s">
        <v>261</v>
      </c>
      <c r="AO21" s="26" t="s">
        <v>354</v>
      </c>
      <c r="AP21" s="82" t="s">
        <v>20</v>
      </c>
      <c r="AQ21" s="82" t="s">
        <v>20</v>
      </c>
      <c r="AV21" s="52"/>
    </row>
    <row r="22" spans="1:53" ht="14" x14ac:dyDescent="0.2">
      <c r="A22" s="1">
        <v>20220223</v>
      </c>
      <c r="B22" s="1">
        <v>4</v>
      </c>
      <c r="C22" s="1" t="s">
        <v>4</v>
      </c>
      <c r="D22" s="1" t="s">
        <v>603</v>
      </c>
      <c r="E22" s="1" t="s">
        <v>605</v>
      </c>
      <c r="F22" s="1" t="s">
        <v>607</v>
      </c>
      <c r="G22" s="7">
        <v>3.3683000000000001</v>
      </c>
      <c r="H22" s="7">
        <v>7.1067</v>
      </c>
      <c r="I22" s="7">
        <v>199.52500000000001</v>
      </c>
      <c r="J22" s="3">
        <f>I22/(VLOOKUP(F22,Chemicals!A:E,5,FALSE))</f>
        <v>252.5632911392405</v>
      </c>
      <c r="K22" s="3">
        <f t="shared" si="4"/>
        <v>126.28164556962025</v>
      </c>
      <c r="L22" s="3">
        <f t="shared" si="0"/>
        <v>126.28164556962025</v>
      </c>
      <c r="M22" s="3">
        <f t="shared" si="1"/>
        <v>0</v>
      </c>
      <c r="N22" s="8">
        <v>23.88</v>
      </c>
      <c r="O22" s="9">
        <v>300</v>
      </c>
      <c r="P22" s="8">
        <v>20</v>
      </c>
      <c r="Q22" s="57">
        <v>5</v>
      </c>
      <c r="R22" s="9" t="s">
        <v>2</v>
      </c>
      <c r="S22" s="9">
        <v>11.3</v>
      </c>
      <c r="T22" s="9">
        <v>11.3</v>
      </c>
      <c r="U22" s="9">
        <v>0</v>
      </c>
      <c r="V22" s="9">
        <f t="shared" si="8"/>
        <v>22.6</v>
      </c>
      <c r="W22" s="9">
        <f>((G22/(K22))*S22)/(VLOOKUP(D22,Chemicals!A:E,4,FALSE))</f>
        <v>1.013224780454076E-3</v>
      </c>
      <c r="X22" s="9">
        <f>((H22/(L22))*T22)/(VLOOKUP(E22,Chemicals!A:E,4,FALSE))</f>
        <v>7.7447988296281125E-3</v>
      </c>
      <c r="Y22" s="9">
        <f>((I22/(J22))*V22)/(VLOOKUP(F22,Chemicals!A:D,4,FALSE))</f>
        <v>0.55724094881398267</v>
      </c>
      <c r="Z22" s="29">
        <v>1</v>
      </c>
      <c r="AA22" s="29">
        <f t="shared" si="9"/>
        <v>7.6437124111367334</v>
      </c>
      <c r="AB22" s="29">
        <f t="shared" si="10"/>
        <v>549.96774611479157</v>
      </c>
      <c r="AC22" s="3" t="s">
        <v>62</v>
      </c>
      <c r="AD22" s="10">
        <v>19</v>
      </c>
      <c r="AE22" s="10">
        <v>60</v>
      </c>
      <c r="AF22" s="10">
        <v>60</v>
      </c>
      <c r="AG22" s="11" t="s">
        <v>49</v>
      </c>
      <c r="AH22" s="3" t="s">
        <v>62</v>
      </c>
      <c r="AI22" s="1">
        <v>7.1999999999999995E-2</v>
      </c>
      <c r="AJ22" s="3">
        <f t="shared" si="7"/>
        <v>1.013224780454076E-3</v>
      </c>
      <c r="AK22" s="3">
        <f>AJ22*(VLOOKUP(C22,Structures!A:D,4,FALSE))</f>
        <v>0.2306099600313477</v>
      </c>
      <c r="AL22" s="16">
        <f t="shared" si="11"/>
        <v>0.31221548275804201</v>
      </c>
      <c r="AM22" s="3" t="s">
        <v>53</v>
      </c>
      <c r="AN22" s="3" t="s">
        <v>262</v>
      </c>
      <c r="AO22" s="26" t="s">
        <v>354</v>
      </c>
      <c r="AP22" s="82" t="s">
        <v>20</v>
      </c>
      <c r="AQ22" s="82" t="s">
        <v>20</v>
      </c>
      <c r="AV22" s="52"/>
    </row>
    <row r="23" spans="1:53" ht="14" x14ac:dyDescent="0.2">
      <c r="A23" s="1">
        <v>20220223</v>
      </c>
      <c r="B23" s="1">
        <v>5</v>
      </c>
      <c r="C23" s="1" t="s">
        <v>4</v>
      </c>
      <c r="D23" s="1" t="s">
        <v>603</v>
      </c>
      <c r="E23" s="1" t="s">
        <v>605</v>
      </c>
      <c r="F23" s="1" t="s">
        <v>607</v>
      </c>
      <c r="G23" s="7">
        <v>3.3683000000000001</v>
      </c>
      <c r="H23" s="7">
        <v>7.1067</v>
      </c>
      <c r="I23" s="7">
        <v>199.52500000000001</v>
      </c>
      <c r="J23" s="3">
        <f>I23/(VLOOKUP(F23,Chemicals!A:E,5,FALSE))</f>
        <v>252.5632911392405</v>
      </c>
      <c r="K23" s="3">
        <f t="shared" si="4"/>
        <v>126.28164556962025</v>
      </c>
      <c r="L23" s="3">
        <f t="shared" si="0"/>
        <v>126.28164556962025</v>
      </c>
      <c r="M23" s="3">
        <f t="shared" si="1"/>
        <v>0</v>
      </c>
      <c r="N23" s="8">
        <v>23.88</v>
      </c>
      <c r="O23" s="9">
        <v>300</v>
      </c>
      <c r="P23" s="8">
        <v>20</v>
      </c>
      <c r="Q23" s="8">
        <v>10</v>
      </c>
      <c r="R23" s="9" t="s">
        <v>2</v>
      </c>
      <c r="S23" s="9">
        <v>11.3</v>
      </c>
      <c r="T23" s="9">
        <v>11.3</v>
      </c>
      <c r="U23" s="9">
        <v>0</v>
      </c>
      <c r="V23" s="9">
        <f t="shared" si="8"/>
        <v>22.6</v>
      </c>
      <c r="W23" s="9">
        <f>((G23/(K23))*S23)/(VLOOKUP(D23,Chemicals!A:E,4,FALSE))</f>
        <v>1.013224780454076E-3</v>
      </c>
      <c r="X23" s="9">
        <f>((H23/(L23))*T23)/(VLOOKUP(E23,Chemicals!A:E,4,FALSE))</f>
        <v>7.7447988296281125E-3</v>
      </c>
      <c r="Y23" s="9">
        <f>((I23/(J23))*V23)/(VLOOKUP(F23,Chemicals!A:D,4,FALSE))</f>
        <v>0.55724094881398267</v>
      </c>
      <c r="Z23" s="29">
        <v>1</v>
      </c>
      <c r="AA23" s="29">
        <f t="shared" si="9"/>
        <v>7.6437124111367334</v>
      </c>
      <c r="AB23" s="29">
        <f t="shared" si="10"/>
        <v>549.96774611479157</v>
      </c>
      <c r="AC23" s="3" t="s">
        <v>62</v>
      </c>
      <c r="AD23" s="10">
        <v>19</v>
      </c>
      <c r="AE23" s="10">
        <v>60</v>
      </c>
      <c r="AF23" s="10">
        <v>60</v>
      </c>
      <c r="AG23" s="11" t="s">
        <v>49</v>
      </c>
      <c r="AH23" s="3" t="s">
        <v>62</v>
      </c>
      <c r="AI23" s="1">
        <v>8.4199999999999997E-2</v>
      </c>
      <c r="AJ23" s="3">
        <f t="shared" si="7"/>
        <v>1.013224780454076E-3</v>
      </c>
      <c r="AK23" s="3">
        <f>AJ23*(VLOOKUP(C23,Structures!A:D,4,FALSE))</f>
        <v>0.2306099600313477</v>
      </c>
      <c r="AL23" s="16">
        <f>AI23/AK23</f>
        <v>0.36511866178093244</v>
      </c>
      <c r="AM23" s="3" t="s">
        <v>54</v>
      </c>
      <c r="AN23" s="3" t="s">
        <v>263</v>
      </c>
      <c r="AO23" s="26" t="s">
        <v>354</v>
      </c>
      <c r="AP23" s="82" t="s">
        <v>20</v>
      </c>
      <c r="AQ23" s="82" t="s">
        <v>20</v>
      </c>
      <c r="AU23" s="3"/>
      <c r="AV23" s="52"/>
      <c r="AZ23" s="3"/>
      <c r="BA23" s="3"/>
    </row>
    <row r="24" spans="1:53" ht="14" x14ac:dyDescent="0.2">
      <c r="A24" s="1">
        <v>20220223</v>
      </c>
      <c r="B24" s="1">
        <v>6</v>
      </c>
      <c r="C24" s="1" t="s">
        <v>4</v>
      </c>
      <c r="D24" s="1" t="s">
        <v>603</v>
      </c>
      <c r="E24" s="1" t="s">
        <v>605</v>
      </c>
      <c r="F24" s="1" t="s">
        <v>607</v>
      </c>
      <c r="G24" s="7">
        <v>3.3683000000000001</v>
      </c>
      <c r="H24" s="7">
        <v>7.1067</v>
      </c>
      <c r="I24" s="7">
        <v>199.52500000000001</v>
      </c>
      <c r="J24" s="3">
        <f>I24/(VLOOKUP(F24,Chemicals!A:E,5,FALSE))</f>
        <v>252.5632911392405</v>
      </c>
      <c r="K24" s="3">
        <f t="shared" si="4"/>
        <v>126.28164556962025</v>
      </c>
      <c r="L24" s="3">
        <f t="shared" si="0"/>
        <v>126.28164556962025</v>
      </c>
      <c r="M24" s="3">
        <f t="shared" si="1"/>
        <v>0</v>
      </c>
      <c r="N24" s="8">
        <v>23.88</v>
      </c>
      <c r="O24" s="9">
        <v>300</v>
      </c>
      <c r="P24" s="8">
        <v>20</v>
      </c>
      <c r="Q24" s="8">
        <v>15</v>
      </c>
      <c r="R24" s="9" t="s">
        <v>60</v>
      </c>
      <c r="S24" s="9">
        <v>11.3</v>
      </c>
      <c r="T24" s="9">
        <v>11.3</v>
      </c>
      <c r="U24" s="9">
        <v>0</v>
      </c>
      <c r="V24" s="9">
        <f t="shared" si="8"/>
        <v>22.6</v>
      </c>
      <c r="W24" s="9">
        <f>((G24/(K24))*S24)/(VLOOKUP(D24,Chemicals!A:E,4,FALSE))</f>
        <v>1.013224780454076E-3</v>
      </c>
      <c r="X24" s="9">
        <f>((H24/(L24))*T24)/(VLOOKUP(E24,Chemicals!A:E,4,FALSE))</f>
        <v>7.7447988296281125E-3</v>
      </c>
      <c r="Y24" s="9">
        <f>((I24/(J24))*V24)/(VLOOKUP(F24,Chemicals!A:D,4,FALSE))</f>
        <v>0.55724094881398267</v>
      </c>
      <c r="Z24" s="29">
        <v>1</v>
      </c>
      <c r="AA24" s="29">
        <f t="shared" si="9"/>
        <v>7.6437124111367334</v>
      </c>
      <c r="AB24" s="29">
        <f t="shared" si="10"/>
        <v>549.96774611479157</v>
      </c>
      <c r="AC24" s="3" t="s">
        <v>62</v>
      </c>
      <c r="AD24" s="10">
        <v>19</v>
      </c>
      <c r="AE24" s="10">
        <v>60</v>
      </c>
      <c r="AF24" s="10">
        <v>60</v>
      </c>
      <c r="AG24" s="11" t="s">
        <v>49</v>
      </c>
      <c r="AH24" s="3" t="s">
        <v>62</v>
      </c>
      <c r="AI24" s="1">
        <v>7.4099999999999999E-2</v>
      </c>
      <c r="AJ24" s="3">
        <f t="shared" si="7"/>
        <v>1.013224780454076E-3</v>
      </c>
      <c r="AK24" s="3">
        <f>AJ24*(VLOOKUP(C24,Structures!A:D,4,FALSE))</f>
        <v>0.2306099600313477</v>
      </c>
      <c r="AL24" s="16">
        <f t="shared" si="11"/>
        <v>0.32132176767181825</v>
      </c>
      <c r="AM24" s="3" t="s">
        <v>55</v>
      </c>
      <c r="AN24" s="3" t="s">
        <v>271</v>
      </c>
      <c r="AO24" s="26" t="s">
        <v>354</v>
      </c>
      <c r="AP24" s="82" t="s">
        <v>20</v>
      </c>
      <c r="AQ24" s="82" t="s">
        <v>20</v>
      </c>
      <c r="AV24" s="52"/>
    </row>
    <row r="25" spans="1:53" ht="14" x14ac:dyDescent="0.2">
      <c r="A25" s="1">
        <v>20220223</v>
      </c>
      <c r="B25" s="1">
        <v>7</v>
      </c>
      <c r="C25" s="1" t="s">
        <v>4</v>
      </c>
      <c r="D25" s="1" t="s">
        <v>603</v>
      </c>
      <c r="E25" s="1" t="s">
        <v>605</v>
      </c>
      <c r="F25" s="1" t="s">
        <v>607</v>
      </c>
      <c r="G25" s="7">
        <v>3.3683000000000001</v>
      </c>
      <c r="H25" s="7">
        <v>7.1067</v>
      </c>
      <c r="I25" s="7">
        <v>199.52500000000001</v>
      </c>
      <c r="J25" s="3">
        <f>I25/(VLOOKUP(F25,Chemicals!A:E,5,FALSE))</f>
        <v>252.5632911392405</v>
      </c>
      <c r="K25" s="3">
        <f t="shared" si="4"/>
        <v>126.28164556962025</v>
      </c>
      <c r="L25" s="3">
        <f t="shared" si="0"/>
        <v>126.28164556962025</v>
      </c>
      <c r="M25" s="3">
        <f t="shared" si="1"/>
        <v>0</v>
      </c>
      <c r="N25" s="8">
        <v>23.88</v>
      </c>
      <c r="O25" s="9">
        <v>300</v>
      </c>
      <c r="P25" s="8">
        <v>20</v>
      </c>
      <c r="Q25" s="8">
        <v>15</v>
      </c>
      <c r="R25" s="9" t="s">
        <v>60</v>
      </c>
      <c r="S25" s="9">
        <v>11.3</v>
      </c>
      <c r="T25" s="9">
        <v>11.3</v>
      </c>
      <c r="U25" s="9">
        <v>0</v>
      </c>
      <c r="V25" s="9">
        <f t="shared" si="8"/>
        <v>22.6</v>
      </c>
      <c r="W25" s="9">
        <f>((G25/(K25))*S25)/(VLOOKUP(D25,Chemicals!A:E,4,FALSE))</f>
        <v>1.013224780454076E-3</v>
      </c>
      <c r="X25" s="9">
        <f>((H25/(L25))*T25)/(VLOOKUP(E25,Chemicals!A:E,4,FALSE))</f>
        <v>7.7447988296281125E-3</v>
      </c>
      <c r="Y25" s="9">
        <f>((I25/(J25))*V25)/(VLOOKUP(F25,Chemicals!A:D,4,FALSE))</f>
        <v>0.55724094881398267</v>
      </c>
      <c r="Z25" s="29">
        <v>1</v>
      </c>
      <c r="AA25" s="29">
        <f t="shared" si="9"/>
        <v>7.6437124111367334</v>
      </c>
      <c r="AB25" s="29">
        <f t="shared" si="10"/>
        <v>549.96774611479157</v>
      </c>
      <c r="AC25" s="3" t="s">
        <v>62</v>
      </c>
      <c r="AD25" s="10">
        <v>19</v>
      </c>
      <c r="AE25" s="10">
        <v>60</v>
      </c>
      <c r="AF25" s="10">
        <v>60</v>
      </c>
      <c r="AG25" s="11" t="s">
        <v>49</v>
      </c>
      <c r="AH25" s="3" t="s">
        <v>62</v>
      </c>
      <c r="AI25" s="1">
        <v>7.3800000000000004E-2</v>
      </c>
      <c r="AJ25" s="3">
        <f t="shared" si="7"/>
        <v>1.013224780454076E-3</v>
      </c>
      <c r="AK25" s="3">
        <f>AJ25*(VLOOKUP(C25,Structures!A:D,4,FALSE))</f>
        <v>0.2306099600313477</v>
      </c>
      <c r="AL25" s="16">
        <f t="shared" si="11"/>
        <v>0.32002086982699307</v>
      </c>
      <c r="AM25" s="3" t="s">
        <v>56</v>
      </c>
      <c r="AN25" s="3" t="s">
        <v>272</v>
      </c>
      <c r="AO25" s="26" t="s">
        <v>354</v>
      </c>
      <c r="AP25" s="82" t="s">
        <v>20</v>
      </c>
      <c r="AQ25" s="82" t="s">
        <v>20</v>
      </c>
      <c r="AV25" s="52"/>
    </row>
    <row r="26" spans="1:53" ht="14" x14ac:dyDescent="0.2">
      <c r="A26" s="1">
        <v>20220223</v>
      </c>
      <c r="B26" s="1">
        <v>8</v>
      </c>
      <c r="C26" s="1" t="s">
        <v>4</v>
      </c>
      <c r="D26" s="1" t="s">
        <v>603</v>
      </c>
      <c r="E26" s="1" t="s">
        <v>605</v>
      </c>
      <c r="F26" s="1" t="s">
        <v>607</v>
      </c>
      <c r="G26" s="7">
        <v>3.3683000000000001</v>
      </c>
      <c r="H26" s="7">
        <v>7.1067</v>
      </c>
      <c r="I26" s="7">
        <v>199.52500000000001</v>
      </c>
      <c r="J26" s="3">
        <f>I26/(VLOOKUP(F26,Chemicals!A:E,5,FALSE))</f>
        <v>252.5632911392405</v>
      </c>
      <c r="K26" s="3">
        <f t="shared" si="4"/>
        <v>126.28164556962025</v>
      </c>
      <c r="L26" s="3">
        <f t="shared" si="0"/>
        <v>126.28164556962025</v>
      </c>
      <c r="M26" s="3">
        <f t="shared" si="1"/>
        <v>0</v>
      </c>
      <c r="N26" s="8">
        <v>23.88</v>
      </c>
      <c r="O26" s="9">
        <v>300</v>
      </c>
      <c r="P26" s="8">
        <v>20</v>
      </c>
      <c r="Q26" s="8">
        <v>15</v>
      </c>
      <c r="R26" s="9" t="s">
        <v>60</v>
      </c>
      <c r="S26" s="9">
        <v>11.3</v>
      </c>
      <c r="T26" s="9">
        <v>11.3</v>
      </c>
      <c r="U26" s="9">
        <v>0</v>
      </c>
      <c r="V26" s="9">
        <f t="shared" si="8"/>
        <v>22.6</v>
      </c>
      <c r="W26" s="9">
        <f>((G26/(K26))*S26)/(VLOOKUP(D26,Chemicals!A:E,4,FALSE))</f>
        <v>1.013224780454076E-3</v>
      </c>
      <c r="X26" s="9">
        <f>((H26/(L26))*T26)/(VLOOKUP(E26,Chemicals!A:E,4,FALSE))</f>
        <v>7.7447988296281125E-3</v>
      </c>
      <c r="Y26" s="9">
        <f>((I26/(J26))*V26)/(VLOOKUP(F26,Chemicals!A:D,4,FALSE))</f>
        <v>0.55724094881398267</v>
      </c>
      <c r="Z26" s="29">
        <v>1</v>
      </c>
      <c r="AA26" s="29">
        <f t="shared" si="9"/>
        <v>7.6437124111367334</v>
      </c>
      <c r="AB26" s="29">
        <f t="shared" si="10"/>
        <v>549.96774611479157</v>
      </c>
      <c r="AC26" s="3" t="s">
        <v>62</v>
      </c>
      <c r="AD26" s="10">
        <v>19</v>
      </c>
      <c r="AE26" s="10">
        <v>60</v>
      </c>
      <c r="AF26" s="10">
        <v>60</v>
      </c>
      <c r="AG26" s="11" t="s">
        <v>49</v>
      </c>
      <c r="AH26" s="3" t="s">
        <v>62</v>
      </c>
      <c r="AI26" s="1">
        <v>7.3599999999999999E-2</v>
      </c>
      <c r="AJ26" s="3">
        <f t="shared" si="7"/>
        <v>1.013224780454076E-3</v>
      </c>
      <c r="AK26" s="3">
        <f>AJ26*(VLOOKUP(C26,Structures!A:D,4,FALSE))</f>
        <v>0.2306099600313477</v>
      </c>
      <c r="AL26" s="16">
        <f t="shared" si="11"/>
        <v>0.31915360459710962</v>
      </c>
      <c r="AM26" s="3" t="s">
        <v>57</v>
      </c>
      <c r="AN26" s="3" t="s">
        <v>273</v>
      </c>
      <c r="AO26" s="26" t="s">
        <v>354</v>
      </c>
      <c r="AP26" s="82" t="s">
        <v>20</v>
      </c>
      <c r="AQ26" s="82" t="s">
        <v>20</v>
      </c>
      <c r="AV26" s="52"/>
    </row>
    <row r="27" spans="1:53" ht="14" x14ac:dyDescent="0.2">
      <c r="A27" s="1">
        <v>20220223</v>
      </c>
      <c r="B27" s="1">
        <v>9</v>
      </c>
      <c r="C27" s="1" t="s">
        <v>4</v>
      </c>
      <c r="D27" s="1" t="s">
        <v>603</v>
      </c>
      <c r="E27" s="1" t="s">
        <v>605</v>
      </c>
      <c r="F27" s="1" t="s">
        <v>607</v>
      </c>
      <c r="G27" s="7">
        <v>3.3683000000000001</v>
      </c>
      <c r="H27" s="7">
        <v>7.1067</v>
      </c>
      <c r="I27" s="7">
        <v>199.52500000000001</v>
      </c>
      <c r="J27" s="3">
        <f>I27/(VLOOKUP(F27,Chemicals!A:E,5,FALSE))</f>
        <v>252.5632911392405</v>
      </c>
      <c r="K27" s="3">
        <f t="shared" si="4"/>
        <v>126.28164556962025</v>
      </c>
      <c r="L27" s="3">
        <f t="shared" si="0"/>
        <v>126.28164556962025</v>
      </c>
      <c r="M27" s="3">
        <f t="shared" si="1"/>
        <v>0</v>
      </c>
      <c r="N27" s="8">
        <v>23.88</v>
      </c>
      <c r="O27" s="9">
        <v>300</v>
      </c>
      <c r="P27" s="8">
        <v>20</v>
      </c>
      <c r="Q27" s="8">
        <v>1</v>
      </c>
      <c r="R27" s="9" t="s">
        <v>60</v>
      </c>
      <c r="S27" s="9">
        <v>11.3</v>
      </c>
      <c r="T27" s="9">
        <v>11.3</v>
      </c>
      <c r="U27" s="9">
        <v>0</v>
      </c>
      <c r="V27" s="9">
        <f t="shared" si="8"/>
        <v>22.6</v>
      </c>
      <c r="W27" s="9">
        <f>((G27/(K27))*S27)/(VLOOKUP(D27,Chemicals!A:E,4,FALSE))</f>
        <v>1.013224780454076E-3</v>
      </c>
      <c r="X27" s="9">
        <f>((H27/(L27))*T27)/(VLOOKUP(E27,Chemicals!A:E,4,FALSE))</f>
        <v>7.7447988296281125E-3</v>
      </c>
      <c r="Y27" s="9">
        <f>((I27/(J27))*V27)/(VLOOKUP(F27,Chemicals!A:D,4,FALSE))</f>
        <v>0.55724094881398267</v>
      </c>
      <c r="Z27" s="29">
        <v>1</v>
      </c>
      <c r="AA27" s="29">
        <f t="shared" si="9"/>
        <v>7.6437124111367334</v>
      </c>
      <c r="AB27" s="29">
        <f t="shared" si="10"/>
        <v>549.96774611479157</v>
      </c>
      <c r="AC27" s="3" t="s">
        <v>62</v>
      </c>
      <c r="AD27" s="10">
        <v>19</v>
      </c>
      <c r="AE27" s="10">
        <v>60</v>
      </c>
      <c r="AF27" s="10">
        <v>60</v>
      </c>
      <c r="AG27" s="11" t="s">
        <v>49</v>
      </c>
      <c r="AH27" s="3" t="s">
        <v>62</v>
      </c>
      <c r="AI27" s="1">
        <v>5.96E-2</v>
      </c>
      <c r="AJ27" s="3">
        <f t="shared" si="7"/>
        <v>1.013224780454076E-3</v>
      </c>
      <c r="AK27" s="3">
        <f>AJ27*(VLOOKUP(C27,Structures!A:D,4,FALSE))</f>
        <v>0.2306099600313477</v>
      </c>
      <c r="AL27" s="16">
        <f t="shared" si="11"/>
        <v>0.25844503850526812</v>
      </c>
      <c r="AM27" s="3" t="s">
        <v>58</v>
      </c>
      <c r="AN27" s="3" t="s">
        <v>274</v>
      </c>
      <c r="AO27" s="26" t="s">
        <v>354</v>
      </c>
      <c r="AP27" s="82" t="s">
        <v>20</v>
      </c>
      <c r="AQ27" s="82" t="s">
        <v>20</v>
      </c>
      <c r="AV27" s="52"/>
    </row>
    <row r="28" spans="1:53" ht="14" x14ac:dyDescent="0.2">
      <c r="A28" s="1">
        <v>20220223</v>
      </c>
      <c r="B28" s="1">
        <v>10</v>
      </c>
      <c r="C28" s="1" t="s">
        <v>4</v>
      </c>
      <c r="D28" s="1" t="s">
        <v>603</v>
      </c>
      <c r="E28" s="1" t="s">
        <v>605</v>
      </c>
      <c r="F28" s="1" t="s">
        <v>607</v>
      </c>
      <c r="G28" s="7">
        <v>3.3683000000000001</v>
      </c>
      <c r="H28" s="7">
        <v>7.1067</v>
      </c>
      <c r="I28" s="7">
        <v>199.52500000000001</v>
      </c>
      <c r="J28" s="3">
        <f>I28/(VLOOKUP(F28,Chemicals!A:E,5,FALSE))</f>
        <v>252.5632911392405</v>
      </c>
      <c r="K28" s="3">
        <f t="shared" si="4"/>
        <v>126.28164556962025</v>
      </c>
      <c r="L28" s="3">
        <f t="shared" si="0"/>
        <v>126.28164556962025</v>
      </c>
      <c r="M28" s="3">
        <f t="shared" si="1"/>
        <v>0</v>
      </c>
      <c r="N28" s="8">
        <v>23.88</v>
      </c>
      <c r="O28" s="9">
        <v>300</v>
      </c>
      <c r="P28" s="8">
        <v>20</v>
      </c>
      <c r="Q28" s="8">
        <v>10</v>
      </c>
      <c r="R28" s="9" t="s">
        <v>60</v>
      </c>
      <c r="S28" s="9">
        <v>11.3</v>
      </c>
      <c r="T28" s="9">
        <v>11.3</v>
      </c>
      <c r="U28" s="9">
        <v>0</v>
      </c>
      <c r="V28" s="9">
        <f t="shared" si="8"/>
        <v>22.6</v>
      </c>
      <c r="W28" s="9">
        <f>((G28/(K28))*S28)/(VLOOKUP(D28,Chemicals!A:E,4,FALSE))</f>
        <v>1.013224780454076E-3</v>
      </c>
      <c r="X28" s="9">
        <f>((H28/(L28))*T28)/(VLOOKUP(E28,Chemicals!A:E,4,FALSE))</f>
        <v>7.7447988296281125E-3</v>
      </c>
      <c r="Y28" s="9">
        <f>((I28/(J28))*V28)/(VLOOKUP(F28,Chemicals!A:D,4,FALSE))</f>
        <v>0.55724094881398267</v>
      </c>
      <c r="Z28" s="29">
        <v>1</v>
      </c>
      <c r="AA28" s="29">
        <f t="shared" si="9"/>
        <v>7.6437124111367334</v>
      </c>
      <c r="AB28" s="29">
        <f t="shared" si="10"/>
        <v>549.96774611479157</v>
      </c>
      <c r="AC28" s="3" t="s">
        <v>62</v>
      </c>
      <c r="AD28" s="10">
        <v>19</v>
      </c>
      <c r="AE28" s="10">
        <v>60</v>
      </c>
      <c r="AF28" s="10">
        <v>60</v>
      </c>
      <c r="AG28" s="11" t="s">
        <v>49</v>
      </c>
      <c r="AH28" s="3" t="s">
        <v>62</v>
      </c>
      <c r="AI28" s="1">
        <v>7.17E-2</v>
      </c>
      <c r="AJ28" s="3">
        <f t="shared" si="7"/>
        <v>1.013224780454076E-3</v>
      </c>
      <c r="AK28" s="3">
        <f>AJ28*(VLOOKUP(C28,Structures!A:D,4,FALSE))</f>
        <v>0.2306099600313477</v>
      </c>
      <c r="AL28" s="16">
        <f t="shared" si="11"/>
        <v>0.31091458491321683</v>
      </c>
      <c r="AM28" s="3" t="s">
        <v>59</v>
      </c>
      <c r="AN28" s="3" t="s">
        <v>275</v>
      </c>
      <c r="AO28" s="26" t="s">
        <v>354</v>
      </c>
      <c r="AP28" s="82" t="s">
        <v>20</v>
      </c>
      <c r="AQ28" s="82" t="s">
        <v>20</v>
      </c>
      <c r="AV28" s="52"/>
    </row>
    <row r="29" spans="1:53" x14ac:dyDescent="0.15">
      <c r="A29" s="23" t="s">
        <v>348</v>
      </c>
      <c r="D29" s="1"/>
      <c r="E29" s="1"/>
      <c r="F29" s="1"/>
      <c r="J29" s="3"/>
      <c r="K29" s="3"/>
      <c r="L29" s="3"/>
      <c r="M29" s="3"/>
      <c r="O29" s="9"/>
      <c r="R29" s="9"/>
      <c r="U29" s="9"/>
      <c r="V29" s="9"/>
      <c r="W29" s="9"/>
      <c r="X29" s="9"/>
      <c r="Y29" s="9"/>
      <c r="AC29" s="3"/>
      <c r="AG29" s="11"/>
      <c r="AH29" s="3"/>
      <c r="AJ29" s="3"/>
      <c r="AK29" s="3"/>
      <c r="AM29" s="3"/>
      <c r="AN29" s="3"/>
      <c r="AO29" s="26"/>
      <c r="AP29" s="3"/>
      <c r="AQ29" s="3"/>
      <c r="AS29" s="62"/>
      <c r="AV29" s="52"/>
    </row>
    <row r="30" spans="1:53" x14ac:dyDescent="0.15">
      <c r="A30" s="3">
        <v>20220714</v>
      </c>
      <c r="B30" s="23">
        <v>0</v>
      </c>
      <c r="C30" s="1" t="s">
        <v>4</v>
      </c>
      <c r="D30" s="1" t="s">
        <v>603</v>
      </c>
      <c r="E30" s="1" t="s">
        <v>605</v>
      </c>
      <c r="F30" s="1" t="s">
        <v>607</v>
      </c>
      <c r="G30" s="7">
        <v>6.4158999999999997</v>
      </c>
      <c r="H30" s="7">
        <v>13.539199999999999</v>
      </c>
      <c r="I30" s="7">
        <v>380.12</v>
      </c>
      <c r="J30" s="3">
        <f>I30/(VLOOKUP(F30,Chemicals!A:E,5,FALSE))</f>
        <v>481.1645569620253</v>
      </c>
      <c r="K30" s="3">
        <f>J30*0.5</f>
        <v>240.58227848101265</v>
      </c>
      <c r="L30" s="3">
        <f>J30*0.5</f>
        <v>240.58227848101265</v>
      </c>
      <c r="M30" s="3">
        <f>J30-K30-L30</f>
        <v>0</v>
      </c>
      <c r="N30" s="8">
        <v>26</v>
      </c>
      <c r="O30" s="56">
        <v>0</v>
      </c>
      <c r="P30" s="56">
        <v>20</v>
      </c>
      <c r="Q30" s="56">
        <v>15</v>
      </c>
      <c r="R30" s="56" t="s">
        <v>2</v>
      </c>
      <c r="S30" s="9">
        <v>11.3</v>
      </c>
      <c r="T30" s="9">
        <v>11.3</v>
      </c>
      <c r="U30" s="9">
        <v>0</v>
      </c>
      <c r="V30" s="9">
        <f>S30+T30+U30</f>
        <v>22.6</v>
      </c>
      <c r="W30" s="9">
        <f>((G30/(K30))*S30)/(VLOOKUP(D30,Chemicals!A:E,4,FALSE))</f>
        <v>1.0130461320297013E-3</v>
      </c>
      <c r="X30" s="9">
        <f>((H30/(L30))*T30)/(VLOOKUP(E30,Chemicals!A:E,4,FALSE))</f>
        <v>7.7448277171040716E-3</v>
      </c>
      <c r="Y30" s="9">
        <f>((I30/(J30))*V30)/(VLOOKUP(F30,Chemicals!A:D,4,FALSE))</f>
        <v>0.55724094881398267</v>
      </c>
      <c r="Z30" s="29">
        <v>1</v>
      </c>
      <c r="AA30" s="29">
        <f>X30/W30</f>
        <v>7.6450888782200126</v>
      </c>
      <c r="AB30" s="29">
        <f t="shared" ref="AB30:AB37" si="12">Y30/W30</f>
        <v>550.06473169935077</v>
      </c>
      <c r="AC30" s="3" t="s">
        <v>62</v>
      </c>
      <c r="AD30" s="10">
        <v>19</v>
      </c>
      <c r="AE30" s="10">
        <v>60</v>
      </c>
      <c r="AF30" s="10">
        <v>60</v>
      </c>
      <c r="AG30" s="11" t="s">
        <v>49</v>
      </c>
      <c r="AH30" s="3" t="s">
        <v>62</v>
      </c>
      <c r="AJ30" s="3">
        <f>W30</f>
        <v>1.0130461320297013E-3</v>
      </c>
      <c r="AK30" s="3">
        <f>AJ30*(VLOOKUP(C30,Structures!A:D,4,FALSE))</f>
        <v>0.23056929964996001</v>
      </c>
      <c r="AL30" s="16"/>
      <c r="AM30" s="61" t="s">
        <v>333</v>
      </c>
      <c r="AN30" s="61" t="s">
        <v>333</v>
      </c>
      <c r="AO30" s="81"/>
      <c r="AP30" s="3"/>
      <c r="AQ30" s="3"/>
      <c r="AS30" s="62"/>
      <c r="AV30" s="52"/>
    </row>
    <row r="31" spans="1:53" ht="14" x14ac:dyDescent="0.2">
      <c r="A31" s="3">
        <v>20220714</v>
      </c>
      <c r="B31" s="23">
        <v>1</v>
      </c>
      <c r="C31" s="1" t="s">
        <v>4</v>
      </c>
      <c r="D31" s="1" t="s">
        <v>603</v>
      </c>
      <c r="E31" s="1" t="s">
        <v>605</v>
      </c>
      <c r="F31" s="1" t="s">
        <v>607</v>
      </c>
      <c r="G31" s="7">
        <v>6.4158999999999997</v>
      </c>
      <c r="H31" s="7">
        <v>13.539199999999999</v>
      </c>
      <c r="I31" s="7">
        <v>380.12</v>
      </c>
      <c r="J31" s="3">
        <f>I31/(VLOOKUP(F31,Chemicals!A:E,5,FALSE))</f>
        <v>481.1645569620253</v>
      </c>
      <c r="K31" s="3">
        <f t="shared" ref="K31:K36" si="13">J31*0.5</f>
        <v>240.58227848101265</v>
      </c>
      <c r="L31" s="3">
        <f t="shared" ref="L31:L36" si="14">J31*0.5</f>
        <v>240.58227848101265</v>
      </c>
      <c r="M31" s="3">
        <f t="shared" ref="M31:M36" si="15">J31-K31-L31</f>
        <v>0</v>
      </c>
      <c r="N31" s="8">
        <v>26</v>
      </c>
      <c r="O31" s="56">
        <v>0</v>
      </c>
      <c r="P31" s="56">
        <v>20</v>
      </c>
      <c r="Q31" s="56">
        <v>15</v>
      </c>
      <c r="R31" s="56" t="s">
        <v>2</v>
      </c>
      <c r="S31" s="9">
        <v>11.3</v>
      </c>
      <c r="T31" s="9">
        <v>11.3</v>
      </c>
      <c r="U31" s="9">
        <v>0</v>
      </c>
      <c r="V31" s="9">
        <f t="shared" ref="V31:V36" si="16">S31+T31+U31</f>
        <v>22.6</v>
      </c>
      <c r="W31" s="9">
        <f>((G31/(K31))*S31)/(VLOOKUP(D31,Chemicals!A:E,4,FALSE))</f>
        <v>1.0130461320297013E-3</v>
      </c>
      <c r="X31" s="9">
        <f>((H31/(L31))*T31)/(VLOOKUP(E31,Chemicals!A:E,4,FALSE))</f>
        <v>7.7448277171040716E-3</v>
      </c>
      <c r="Y31" s="9">
        <f>((I31/(J31))*V31)/(VLOOKUP(F31,Chemicals!A:D,4,FALSE))</f>
        <v>0.55724094881398267</v>
      </c>
      <c r="Z31" s="29">
        <v>1</v>
      </c>
      <c r="AA31" s="29">
        <f t="shared" ref="AA31:AA36" si="17">X31/W31</f>
        <v>7.6450888782200126</v>
      </c>
      <c r="AB31" s="29">
        <f t="shared" si="12"/>
        <v>550.06473169935077</v>
      </c>
      <c r="AC31" s="3">
        <v>10.0092</v>
      </c>
      <c r="AD31" s="10">
        <v>19</v>
      </c>
      <c r="AE31" s="10">
        <v>60</v>
      </c>
      <c r="AF31" s="10">
        <v>60</v>
      </c>
      <c r="AG31" s="11" t="s">
        <v>49</v>
      </c>
      <c r="AH31" s="3">
        <v>10.085100000000001</v>
      </c>
      <c r="AI31" s="1">
        <f>AH31-AC31</f>
        <v>7.5900000000000745E-2</v>
      </c>
      <c r="AJ31" s="3">
        <f t="shared" ref="AJ31:AJ36" si="18">W31</f>
        <v>1.0130461320297013E-3</v>
      </c>
      <c r="AK31" s="3">
        <f>AJ31*(VLOOKUP(C31,Structures!A:D,4,FALSE))</f>
        <v>0.23056929964996001</v>
      </c>
      <c r="AL31" s="16">
        <f t="shared" ref="AL31:AL37" si="19">AI31/AK31</f>
        <v>0.32918519557993509</v>
      </c>
      <c r="AM31" s="23" t="s">
        <v>260</v>
      </c>
      <c r="AN31" s="23" t="s">
        <v>260</v>
      </c>
      <c r="AO31" s="24"/>
      <c r="AP31" s="82" t="s">
        <v>20</v>
      </c>
      <c r="AQ31" s="82" t="s">
        <v>20</v>
      </c>
      <c r="AS31" s="62"/>
      <c r="AV31" s="52"/>
    </row>
    <row r="32" spans="1:53" ht="14" x14ac:dyDescent="0.2">
      <c r="A32" s="3">
        <v>20220714</v>
      </c>
      <c r="B32" s="23">
        <v>2</v>
      </c>
      <c r="C32" s="1" t="s">
        <v>4</v>
      </c>
      <c r="D32" s="1" t="s">
        <v>603</v>
      </c>
      <c r="E32" s="1" t="s">
        <v>605</v>
      </c>
      <c r="F32" s="1" t="s">
        <v>607</v>
      </c>
      <c r="G32" s="7">
        <v>6.4158999999999997</v>
      </c>
      <c r="H32" s="7">
        <v>13.539199999999999</v>
      </c>
      <c r="I32" s="7">
        <v>380.12</v>
      </c>
      <c r="J32" s="3">
        <f>I32/(VLOOKUP(F32,Chemicals!A:E,5,FALSE))</f>
        <v>481.1645569620253</v>
      </c>
      <c r="K32" s="3">
        <f t="shared" si="13"/>
        <v>240.58227848101265</v>
      </c>
      <c r="L32" s="3">
        <f t="shared" si="14"/>
        <v>240.58227848101265</v>
      </c>
      <c r="M32" s="3">
        <f t="shared" si="15"/>
        <v>0</v>
      </c>
      <c r="N32" s="8">
        <v>26</v>
      </c>
      <c r="O32" s="56">
        <v>50</v>
      </c>
      <c r="P32" s="56">
        <v>20</v>
      </c>
      <c r="Q32" s="56">
        <v>15</v>
      </c>
      <c r="R32" s="56" t="s">
        <v>2</v>
      </c>
      <c r="S32" s="9">
        <v>11.3</v>
      </c>
      <c r="T32" s="9">
        <v>11.3</v>
      </c>
      <c r="U32" s="9">
        <v>0</v>
      </c>
      <c r="V32" s="9">
        <f t="shared" si="16"/>
        <v>22.6</v>
      </c>
      <c r="W32" s="9">
        <f>((G32/(K32))*S32)/(VLOOKUP(D32,Chemicals!A:E,4,FALSE))</f>
        <v>1.0130461320297013E-3</v>
      </c>
      <c r="X32" s="9">
        <f>((H32/(L32))*T32)/(VLOOKUP(E32,Chemicals!A:E,4,FALSE))</f>
        <v>7.7448277171040716E-3</v>
      </c>
      <c r="Y32" s="9">
        <f>((I32/(J32))*V32)/(VLOOKUP(F32,Chemicals!A:D,4,FALSE))</f>
        <v>0.55724094881398267</v>
      </c>
      <c r="Z32" s="29">
        <v>1</v>
      </c>
      <c r="AA32" s="29">
        <f t="shared" si="17"/>
        <v>7.6450888782200126</v>
      </c>
      <c r="AB32" s="29">
        <f t="shared" si="12"/>
        <v>550.06473169935077</v>
      </c>
      <c r="AC32" s="3">
        <v>10.011200000000001</v>
      </c>
      <c r="AD32" s="10">
        <v>19</v>
      </c>
      <c r="AE32" s="10">
        <v>60</v>
      </c>
      <c r="AF32" s="10">
        <v>60</v>
      </c>
      <c r="AG32" s="11" t="s">
        <v>49</v>
      </c>
      <c r="AH32" s="3">
        <v>10.092499999999999</v>
      </c>
      <c r="AI32" s="1">
        <f t="shared" ref="AI32:AI91" si="20">AH32-AC32</f>
        <v>8.1299999999998818E-2</v>
      </c>
      <c r="AJ32" s="3">
        <f t="shared" si="18"/>
        <v>1.0130461320297013E-3</v>
      </c>
      <c r="AK32" s="3">
        <f>AJ32*(VLOOKUP(C32,Structures!A:D,4,FALSE))</f>
        <v>0.23056929964996001</v>
      </c>
      <c r="AL32" s="16">
        <f t="shared" si="19"/>
        <v>0.3526054861745464</v>
      </c>
      <c r="AM32" s="23" t="s">
        <v>261</v>
      </c>
      <c r="AN32" s="23" t="s">
        <v>261</v>
      </c>
      <c r="AO32" s="24"/>
      <c r="AP32" s="82" t="s">
        <v>20</v>
      </c>
      <c r="AQ32" s="82" t="s">
        <v>20</v>
      </c>
      <c r="AS32" s="62"/>
      <c r="AV32" s="52"/>
    </row>
    <row r="33" spans="1:53" ht="14" x14ac:dyDescent="0.2">
      <c r="A33" s="3">
        <v>20220714</v>
      </c>
      <c r="B33" s="23">
        <v>3</v>
      </c>
      <c r="C33" s="1" t="s">
        <v>4</v>
      </c>
      <c r="D33" s="1" t="s">
        <v>603</v>
      </c>
      <c r="E33" s="1" t="s">
        <v>605</v>
      </c>
      <c r="F33" s="1" t="s">
        <v>607</v>
      </c>
      <c r="G33" s="7">
        <v>6.4158999999999997</v>
      </c>
      <c r="H33" s="7">
        <v>13.539199999999999</v>
      </c>
      <c r="I33" s="7">
        <v>380.12</v>
      </c>
      <c r="J33" s="3">
        <f>I33/(VLOOKUP(F33,Chemicals!A:E,5,FALSE))</f>
        <v>481.1645569620253</v>
      </c>
      <c r="K33" s="3">
        <f t="shared" si="13"/>
        <v>240.58227848101265</v>
      </c>
      <c r="L33" s="3">
        <f t="shared" si="14"/>
        <v>240.58227848101265</v>
      </c>
      <c r="M33" s="3">
        <f t="shared" si="15"/>
        <v>0</v>
      </c>
      <c r="N33" s="8">
        <v>26</v>
      </c>
      <c r="O33" s="56">
        <v>300</v>
      </c>
      <c r="P33" s="56">
        <v>20</v>
      </c>
      <c r="Q33" s="56">
        <v>15</v>
      </c>
      <c r="R33" s="56" t="s">
        <v>2</v>
      </c>
      <c r="S33" s="9">
        <v>11.3</v>
      </c>
      <c r="T33" s="9">
        <v>11.3</v>
      </c>
      <c r="U33" s="9">
        <v>0</v>
      </c>
      <c r="V33" s="9">
        <f t="shared" si="16"/>
        <v>22.6</v>
      </c>
      <c r="W33" s="9">
        <f>((G33/(K33))*S33)/(VLOOKUP(D33,Chemicals!A:E,4,FALSE))</f>
        <v>1.0130461320297013E-3</v>
      </c>
      <c r="X33" s="9">
        <f>((H33/(L33))*T33)/(VLOOKUP(E33,Chemicals!A:E,4,FALSE))</f>
        <v>7.7448277171040716E-3</v>
      </c>
      <c r="Y33" s="9">
        <f>((I33/(J33))*V33)/(VLOOKUP(F33,Chemicals!A:D,4,FALSE))</f>
        <v>0.55724094881398267</v>
      </c>
      <c r="Z33" s="29">
        <v>1</v>
      </c>
      <c r="AA33" s="29">
        <f t="shared" si="17"/>
        <v>7.6450888782200126</v>
      </c>
      <c r="AB33" s="29">
        <f t="shared" si="12"/>
        <v>550.06473169935077</v>
      </c>
      <c r="AC33" s="3">
        <v>10.090400000000001</v>
      </c>
      <c r="AD33" s="10">
        <v>19</v>
      </c>
      <c r="AE33" s="10">
        <v>60</v>
      </c>
      <c r="AF33" s="10">
        <v>60</v>
      </c>
      <c r="AG33" s="11" t="s">
        <v>49</v>
      </c>
      <c r="AH33" s="3">
        <v>10.1701</v>
      </c>
      <c r="AI33" s="1">
        <f t="shared" si="20"/>
        <v>7.9699999999998994E-2</v>
      </c>
      <c r="AJ33" s="3">
        <f t="shared" si="18"/>
        <v>1.0130461320297013E-3</v>
      </c>
      <c r="AK33" s="3">
        <f>AJ33*(VLOOKUP(C33,Structures!A:D,4,FALSE))</f>
        <v>0.23056929964996001</v>
      </c>
      <c r="AL33" s="16">
        <f t="shared" si="19"/>
        <v>0.34566614081317837</v>
      </c>
      <c r="AM33" s="23" t="s">
        <v>262</v>
      </c>
      <c r="AN33" s="23" t="s">
        <v>262</v>
      </c>
      <c r="AO33" s="24"/>
      <c r="AP33" s="82" t="s">
        <v>20</v>
      </c>
      <c r="AQ33" s="82" t="s">
        <v>20</v>
      </c>
      <c r="AS33" s="62"/>
      <c r="AV33" s="52"/>
    </row>
    <row r="34" spans="1:53" ht="14" x14ac:dyDescent="0.2">
      <c r="A34" s="3">
        <v>20220714</v>
      </c>
      <c r="B34" s="23">
        <v>4</v>
      </c>
      <c r="C34" s="1" t="s">
        <v>4</v>
      </c>
      <c r="D34" s="1" t="s">
        <v>603</v>
      </c>
      <c r="E34" s="1" t="s">
        <v>605</v>
      </c>
      <c r="F34" s="1" t="s">
        <v>607</v>
      </c>
      <c r="G34" s="7">
        <v>6.4158999999999997</v>
      </c>
      <c r="H34" s="7">
        <v>13.539199999999999</v>
      </c>
      <c r="I34" s="7">
        <v>380.12</v>
      </c>
      <c r="J34" s="3">
        <f>I34/(VLOOKUP(F34,Chemicals!A:E,5,FALSE))</f>
        <v>481.1645569620253</v>
      </c>
      <c r="K34" s="3">
        <f t="shared" si="13"/>
        <v>240.58227848101265</v>
      </c>
      <c r="L34" s="3">
        <f t="shared" si="14"/>
        <v>240.58227848101265</v>
      </c>
      <c r="M34" s="3">
        <f t="shared" si="15"/>
        <v>0</v>
      </c>
      <c r="N34" s="8">
        <v>26</v>
      </c>
      <c r="O34" s="56">
        <v>300</v>
      </c>
      <c r="P34" s="56">
        <v>20</v>
      </c>
      <c r="Q34" s="56">
        <v>15</v>
      </c>
      <c r="R34" s="56" t="s">
        <v>2</v>
      </c>
      <c r="S34" s="9">
        <v>11.3</v>
      </c>
      <c r="T34" s="9">
        <v>11.3</v>
      </c>
      <c r="U34" s="9">
        <v>0</v>
      </c>
      <c r="V34" s="9">
        <f t="shared" si="16"/>
        <v>22.6</v>
      </c>
      <c r="W34" s="9">
        <f>((G34/(K34))*S34)/(VLOOKUP(D34,Chemicals!A:E,4,FALSE))</f>
        <v>1.0130461320297013E-3</v>
      </c>
      <c r="X34" s="9">
        <f>((H34/(L34))*T34)/(VLOOKUP(E34,Chemicals!A:E,4,FALSE))</f>
        <v>7.7448277171040716E-3</v>
      </c>
      <c r="Y34" s="9">
        <f>((I34/(J34))*V34)/(VLOOKUP(F34,Chemicals!A:D,4,FALSE))</f>
        <v>0.55724094881398267</v>
      </c>
      <c r="Z34" s="29">
        <v>1</v>
      </c>
      <c r="AA34" s="29">
        <f t="shared" si="17"/>
        <v>7.6450888782200126</v>
      </c>
      <c r="AB34" s="29">
        <f t="shared" si="12"/>
        <v>550.06473169935077</v>
      </c>
      <c r="AC34" s="3">
        <v>10.079599999999999</v>
      </c>
      <c r="AD34" s="10">
        <v>19</v>
      </c>
      <c r="AE34" s="10">
        <v>60</v>
      </c>
      <c r="AF34" s="10">
        <v>60</v>
      </c>
      <c r="AG34" s="11" t="s">
        <v>49</v>
      </c>
      <c r="AH34" s="3">
        <v>10.159599999999999</v>
      </c>
      <c r="AI34" s="1">
        <f t="shared" si="20"/>
        <v>8.0000000000000071E-2</v>
      </c>
      <c r="AJ34" s="3">
        <f t="shared" si="18"/>
        <v>1.0130461320297013E-3</v>
      </c>
      <c r="AK34" s="3">
        <f>AJ34*(VLOOKUP(C34,Structures!A:D,4,FALSE))</f>
        <v>0.23056929964996001</v>
      </c>
      <c r="AL34" s="16">
        <f t="shared" si="19"/>
        <v>0.34696726806843969</v>
      </c>
      <c r="AM34" s="23" t="s">
        <v>263</v>
      </c>
      <c r="AN34" s="23" t="s">
        <v>263</v>
      </c>
      <c r="AO34" s="24"/>
      <c r="AP34" s="82" t="s">
        <v>20</v>
      </c>
      <c r="AQ34" s="82" t="s">
        <v>20</v>
      </c>
      <c r="AS34" s="62"/>
      <c r="AV34" s="52"/>
    </row>
    <row r="35" spans="1:53" ht="14" x14ac:dyDescent="0.2">
      <c r="A35" s="3">
        <v>20220714</v>
      </c>
      <c r="B35" s="23">
        <v>5</v>
      </c>
      <c r="C35" s="1" t="s">
        <v>4</v>
      </c>
      <c r="D35" s="1" t="s">
        <v>603</v>
      </c>
      <c r="E35" s="1" t="s">
        <v>605</v>
      </c>
      <c r="F35" s="1" t="s">
        <v>607</v>
      </c>
      <c r="G35" s="7">
        <v>6.4158999999999997</v>
      </c>
      <c r="H35" s="7">
        <v>13.539199999999999</v>
      </c>
      <c r="I35" s="7">
        <v>380.12</v>
      </c>
      <c r="J35" s="3">
        <f>I35/(VLOOKUP(F35,Chemicals!A:E,5,FALSE))</f>
        <v>481.1645569620253</v>
      </c>
      <c r="K35" s="3">
        <f t="shared" si="13"/>
        <v>240.58227848101265</v>
      </c>
      <c r="L35" s="3">
        <f t="shared" si="14"/>
        <v>240.58227848101265</v>
      </c>
      <c r="M35" s="3">
        <f t="shared" si="15"/>
        <v>0</v>
      </c>
      <c r="N35" s="8">
        <v>26</v>
      </c>
      <c r="O35" s="56">
        <v>300</v>
      </c>
      <c r="P35" s="56">
        <v>1440</v>
      </c>
      <c r="Q35" s="56">
        <v>15</v>
      </c>
      <c r="R35" s="56" t="s">
        <v>2</v>
      </c>
      <c r="S35" s="9">
        <v>11.3</v>
      </c>
      <c r="T35" s="9">
        <v>11.3</v>
      </c>
      <c r="U35" s="9">
        <v>0</v>
      </c>
      <c r="V35" s="9">
        <f t="shared" si="16"/>
        <v>22.6</v>
      </c>
      <c r="W35" s="9">
        <f>((G35/(K35))*S35)/(VLOOKUP(D35,Chemicals!A:E,4,FALSE))</f>
        <v>1.0130461320297013E-3</v>
      </c>
      <c r="X35" s="9">
        <f>((H35/(L35))*T35)/(VLOOKUP(E35,Chemicals!A:E,4,FALSE))</f>
        <v>7.7448277171040716E-3</v>
      </c>
      <c r="Y35" s="9">
        <f>((I35/(J35))*V35)/(VLOOKUP(F35,Chemicals!A:D,4,FALSE))</f>
        <v>0.55724094881398267</v>
      </c>
      <c r="Z35" s="29">
        <v>1</v>
      </c>
      <c r="AA35" s="29">
        <f t="shared" si="17"/>
        <v>7.6450888782200126</v>
      </c>
      <c r="AB35" s="29">
        <f t="shared" si="12"/>
        <v>550.06473169935077</v>
      </c>
      <c r="AC35" s="3">
        <v>10.0822</v>
      </c>
      <c r="AD35" s="10">
        <v>19</v>
      </c>
      <c r="AE35" s="10">
        <v>60</v>
      </c>
      <c r="AF35" s="10">
        <v>60</v>
      </c>
      <c r="AG35" s="11" t="s">
        <v>49</v>
      </c>
      <c r="AH35" s="3">
        <v>10.1951</v>
      </c>
      <c r="AI35" s="1">
        <f t="shared" si="20"/>
        <v>0.11289999999999978</v>
      </c>
      <c r="AJ35" s="3">
        <f t="shared" si="18"/>
        <v>1.0130461320297013E-3</v>
      </c>
      <c r="AK35" s="3">
        <f>AJ35*(VLOOKUP(C35,Structures!A:D,4,FALSE))</f>
        <v>0.23056929964996001</v>
      </c>
      <c r="AL35" s="16">
        <f t="shared" si="19"/>
        <v>0.48965755706158409</v>
      </c>
      <c r="AM35" s="23" t="s">
        <v>264</v>
      </c>
      <c r="AN35" s="23" t="s">
        <v>264</v>
      </c>
      <c r="AO35" s="24"/>
      <c r="AP35" s="82" t="s">
        <v>20</v>
      </c>
      <c r="AQ35" s="82" t="s">
        <v>20</v>
      </c>
      <c r="AS35" s="62"/>
      <c r="AV35" s="52"/>
      <c r="AZ35" s="3"/>
      <c r="BA35" s="3"/>
    </row>
    <row r="36" spans="1:53" ht="14" x14ac:dyDescent="0.2">
      <c r="A36" s="3">
        <v>20220714</v>
      </c>
      <c r="B36" s="23">
        <v>6</v>
      </c>
      <c r="C36" s="1" t="s">
        <v>4</v>
      </c>
      <c r="D36" s="1" t="s">
        <v>603</v>
      </c>
      <c r="E36" s="1" t="s">
        <v>605</v>
      </c>
      <c r="F36" s="1" t="s">
        <v>607</v>
      </c>
      <c r="G36" s="7">
        <v>6.4158999999999997</v>
      </c>
      <c r="H36" s="7">
        <v>13.539199999999999</v>
      </c>
      <c r="I36" s="7">
        <v>380.12</v>
      </c>
      <c r="J36" s="3">
        <f>I36/(VLOOKUP(F36,Chemicals!A:E,5,FALSE))</f>
        <v>481.1645569620253</v>
      </c>
      <c r="K36" s="3">
        <f t="shared" si="13"/>
        <v>240.58227848101265</v>
      </c>
      <c r="L36" s="3">
        <f t="shared" si="14"/>
        <v>240.58227848101265</v>
      </c>
      <c r="M36" s="3">
        <f t="shared" si="15"/>
        <v>0</v>
      </c>
      <c r="N36" s="8">
        <v>26</v>
      </c>
      <c r="O36" s="56">
        <v>0</v>
      </c>
      <c r="P36" s="56">
        <v>1440</v>
      </c>
      <c r="Q36" s="56">
        <v>15</v>
      </c>
      <c r="R36" s="56" t="s">
        <v>2</v>
      </c>
      <c r="S36" s="9">
        <v>11.3</v>
      </c>
      <c r="T36" s="9">
        <v>11.3</v>
      </c>
      <c r="U36" s="9">
        <v>0</v>
      </c>
      <c r="V36" s="9">
        <f t="shared" si="16"/>
        <v>22.6</v>
      </c>
      <c r="W36" s="9">
        <f>((G36/(K36))*S36)/(VLOOKUP(D36,Chemicals!A:E,4,FALSE))</f>
        <v>1.0130461320297013E-3</v>
      </c>
      <c r="X36" s="9">
        <f>((H36/(L36))*T36)/(VLOOKUP(E36,Chemicals!A:E,4,FALSE))</f>
        <v>7.7448277171040716E-3</v>
      </c>
      <c r="Y36" s="9">
        <f>((I36/(J36))*V36)/(VLOOKUP(F36,Chemicals!A:D,4,FALSE))</f>
        <v>0.55724094881398267</v>
      </c>
      <c r="Z36" s="29">
        <v>1</v>
      </c>
      <c r="AA36" s="29">
        <f t="shared" si="17"/>
        <v>7.6450888782200126</v>
      </c>
      <c r="AB36" s="29">
        <f t="shared" si="12"/>
        <v>550.06473169935077</v>
      </c>
      <c r="AC36" s="3">
        <v>10.067500000000001</v>
      </c>
      <c r="AD36" s="10">
        <v>19</v>
      </c>
      <c r="AE36" s="10">
        <v>60</v>
      </c>
      <c r="AF36" s="10">
        <v>60</v>
      </c>
      <c r="AG36" s="11" t="s">
        <v>49</v>
      </c>
      <c r="AH36" s="3">
        <v>10.1656</v>
      </c>
      <c r="AI36" s="1">
        <f t="shared" si="20"/>
        <v>9.8099999999998744E-2</v>
      </c>
      <c r="AJ36" s="3">
        <f t="shared" si="18"/>
        <v>1.0130461320297013E-3</v>
      </c>
      <c r="AK36" s="3">
        <f>AJ36*(VLOOKUP(C36,Structures!A:D,4,FALSE))</f>
        <v>0.23056929964996001</v>
      </c>
      <c r="AL36" s="16">
        <f t="shared" si="19"/>
        <v>0.42546861246891832</v>
      </c>
      <c r="AM36" s="23" t="s">
        <v>265</v>
      </c>
      <c r="AN36" s="23" t="s">
        <v>265</v>
      </c>
      <c r="AO36" s="24"/>
      <c r="AP36" s="82" t="s">
        <v>20</v>
      </c>
      <c r="AQ36" s="82" t="s">
        <v>20</v>
      </c>
      <c r="AS36" s="62"/>
      <c r="AV36" s="52"/>
    </row>
    <row r="37" spans="1:53" ht="14" x14ac:dyDescent="0.2">
      <c r="A37" s="3">
        <v>20220714</v>
      </c>
      <c r="B37" s="23">
        <v>7</v>
      </c>
      <c r="C37" s="1" t="s">
        <v>4</v>
      </c>
      <c r="D37" s="1" t="s">
        <v>603</v>
      </c>
      <c r="E37" s="1" t="s">
        <v>605</v>
      </c>
      <c r="F37" s="1" t="s">
        <v>607</v>
      </c>
      <c r="G37" s="7">
        <v>6.4158999999999997</v>
      </c>
      <c r="H37" s="7">
        <v>13.539199999999999</v>
      </c>
      <c r="I37" s="7">
        <v>380.12</v>
      </c>
      <c r="J37" s="3">
        <f>I37/(VLOOKUP(F37,Chemicals!A:E,5,FALSE))</f>
        <v>481.1645569620253</v>
      </c>
      <c r="K37" s="3">
        <f>J37*0.5</f>
        <v>240.58227848101265</v>
      </c>
      <c r="L37" s="3">
        <f>J37*0.5</f>
        <v>240.58227848101265</v>
      </c>
      <c r="M37" s="3">
        <f>J37-K37-L37</f>
        <v>0</v>
      </c>
      <c r="N37" s="8">
        <v>26</v>
      </c>
      <c r="O37" s="56">
        <v>150</v>
      </c>
      <c r="P37" s="56">
        <v>20</v>
      </c>
      <c r="Q37" s="56">
        <v>15</v>
      </c>
      <c r="R37" s="56" t="s">
        <v>2</v>
      </c>
      <c r="S37" s="9">
        <v>11.3</v>
      </c>
      <c r="T37" s="9">
        <v>11.3</v>
      </c>
      <c r="U37" s="9">
        <v>0</v>
      </c>
      <c r="V37" s="9">
        <f>S37+T37+U37</f>
        <v>22.6</v>
      </c>
      <c r="W37" s="9">
        <f>((G37/(K37))*S37)/(VLOOKUP(D37,Chemicals!A:E,4,FALSE))</f>
        <v>1.0130461320297013E-3</v>
      </c>
      <c r="X37" s="9">
        <f>((H37/(L37))*T37)/(VLOOKUP(E37,Chemicals!A:E,4,FALSE))</f>
        <v>7.7448277171040716E-3</v>
      </c>
      <c r="Y37" s="9">
        <f>((I37/(J37))*V37)/(VLOOKUP(F37,Chemicals!A:D,4,FALSE))</f>
        <v>0.55724094881398267</v>
      </c>
      <c r="Z37" s="29">
        <v>1</v>
      </c>
      <c r="AA37" s="29">
        <f>X37/W37</f>
        <v>7.6450888782200126</v>
      </c>
      <c r="AB37" s="29">
        <f t="shared" si="12"/>
        <v>550.06473169935077</v>
      </c>
      <c r="AC37" s="3">
        <v>10.069599999999999</v>
      </c>
      <c r="AD37" s="10">
        <v>19</v>
      </c>
      <c r="AE37" s="10">
        <v>60</v>
      </c>
      <c r="AF37" s="10">
        <v>60</v>
      </c>
      <c r="AG37" s="11" t="s">
        <v>49</v>
      </c>
      <c r="AH37" s="3">
        <v>10.1549</v>
      </c>
      <c r="AI37" s="1">
        <f t="shared" si="20"/>
        <v>8.5300000000000153E-2</v>
      </c>
      <c r="AJ37" s="3">
        <f>W37</f>
        <v>1.0130461320297013E-3</v>
      </c>
      <c r="AK37" s="3">
        <f>AJ37*(VLOOKUP(C37,Structures!A:D,4,FALSE))</f>
        <v>0.23056929964996001</v>
      </c>
      <c r="AL37" s="16">
        <f t="shared" si="19"/>
        <v>0.36995384957797417</v>
      </c>
      <c r="AM37" s="23" t="s">
        <v>266</v>
      </c>
      <c r="AN37" s="23" t="s">
        <v>266</v>
      </c>
      <c r="AO37" s="24"/>
      <c r="AP37" s="82" t="s">
        <v>20</v>
      </c>
      <c r="AQ37" s="82" t="s">
        <v>20</v>
      </c>
      <c r="AS37" s="62"/>
      <c r="AV37" s="52"/>
      <c r="AZ37" s="3"/>
      <c r="BA37" s="3"/>
    </row>
    <row r="38" spans="1:53" ht="14" x14ac:dyDescent="0.2">
      <c r="A38" s="3">
        <v>20220714</v>
      </c>
      <c r="B38" s="23">
        <v>8</v>
      </c>
      <c r="C38" s="1" t="s">
        <v>4</v>
      </c>
      <c r="D38" s="1" t="s">
        <v>603</v>
      </c>
      <c r="E38" s="1" t="s">
        <v>605</v>
      </c>
      <c r="F38" s="1" t="s">
        <v>607</v>
      </c>
      <c r="G38" s="7">
        <v>6.4158999999999997</v>
      </c>
      <c r="H38" s="7">
        <v>13.539199999999999</v>
      </c>
      <c r="I38" s="7">
        <v>380.12</v>
      </c>
      <c r="J38" s="3">
        <f>I38/(VLOOKUP(F38,Chemicals!A:E,5,FALSE))</f>
        <v>481.1645569620253</v>
      </c>
      <c r="K38" s="3">
        <f t="shared" ref="K38:K43" si="21">J38*0.5</f>
        <v>240.58227848101265</v>
      </c>
      <c r="L38" s="3">
        <f t="shared" ref="L38:L43" si="22">J38*0.5</f>
        <v>240.58227848101265</v>
      </c>
      <c r="M38" s="3">
        <f t="shared" ref="M38:M43" si="23">J38-K38-L38</f>
        <v>0</v>
      </c>
      <c r="N38" s="8">
        <v>26</v>
      </c>
      <c r="O38" s="56">
        <v>150</v>
      </c>
      <c r="P38" s="56">
        <v>60</v>
      </c>
      <c r="Q38" s="56">
        <v>15</v>
      </c>
      <c r="R38" s="56" t="s">
        <v>2</v>
      </c>
      <c r="S38" s="9">
        <v>11.3</v>
      </c>
      <c r="T38" s="9">
        <v>11.3</v>
      </c>
      <c r="U38" s="9">
        <v>0</v>
      </c>
      <c r="V38" s="9">
        <f t="shared" ref="V38:V43" si="24">S38+T38+U38</f>
        <v>22.6</v>
      </c>
      <c r="W38" s="9">
        <f>((G38/(K38))*S38)/(VLOOKUP(D38,Chemicals!A:E,4,FALSE))</f>
        <v>1.0130461320297013E-3</v>
      </c>
      <c r="X38" s="9">
        <f>((H38/(L38))*T38)/(VLOOKUP(E38,Chemicals!A:E,4,FALSE))</f>
        <v>7.7448277171040716E-3</v>
      </c>
      <c r="Y38" s="9">
        <f>((I38/(J38))*V38)/(VLOOKUP(F38,Chemicals!A:D,4,FALSE))</f>
        <v>0.55724094881398267</v>
      </c>
      <c r="Z38" s="29">
        <v>1</v>
      </c>
      <c r="AA38" s="29">
        <f t="shared" ref="AA38:AA43" si="25">X38/W38</f>
        <v>7.6450888782200126</v>
      </c>
      <c r="AB38" s="29">
        <f t="shared" ref="AB38:AB43" si="26">Y38/W38</f>
        <v>550.06473169935077</v>
      </c>
      <c r="AC38" s="3">
        <v>10.105700000000001</v>
      </c>
      <c r="AD38" s="10">
        <v>19</v>
      </c>
      <c r="AE38" s="10">
        <v>60</v>
      </c>
      <c r="AF38" s="10">
        <v>60</v>
      </c>
      <c r="AG38" s="11" t="s">
        <v>49</v>
      </c>
      <c r="AH38" s="3">
        <v>10.1997</v>
      </c>
      <c r="AI38" s="1">
        <f t="shared" si="20"/>
        <v>9.3999999999999417E-2</v>
      </c>
      <c r="AJ38" s="3">
        <f t="shared" ref="AJ38:AJ43" si="27">W38</f>
        <v>1.0130461320297013E-3</v>
      </c>
      <c r="AK38" s="3">
        <f>AJ38*(VLOOKUP(C38,Structures!A:D,4,FALSE))</f>
        <v>0.23056929964996001</v>
      </c>
      <c r="AL38" s="16">
        <f t="shared" ref="AL38:AL43" si="28">AI38/AK38</f>
        <v>0.40768653998041376</v>
      </c>
      <c r="AM38" s="23" t="s">
        <v>267</v>
      </c>
      <c r="AN38" s="23" t="s">
        <v>267</v>
      </c>
      <c r="AO38" s="24"/>
      <c r="AP38" s="82" t="s">
        <v>20</v>
      </c>
      <c r="AQ38" s="82" t="s">
        <v>20</v>
      </c>
      <c r="AR38" s="3"/>
      <c r="AS38" s="62"/>
      <c r="AV38" s="52"/>
      <c r="AZ38" s="3"/>
      <c r="BA38" s="3"/>
    </row>
    <row r="39" spans="1:53" ht="14" x14ac:dyDescent="0.2">
      <c r="A39" s="3">
        <v>20220714</v>
      </c>
      <c r="B39" s="23">
        <v>9</v>
      </c>
      <c r="C39" s="1" t="s">
        <v>4</v>
      </c>
      <c r="D39" s="1" t="s">
        <v>603</v>
      </c>
      <c r="E39" s="1" t="s">
        <v>605</v>
      </c>
      <c r="F39" s="1" t="s">
        <v>607</v>
      </c>
      <c r="G39" s="7">
        <v>6.4158999999999997</v>
      </c>
      <c r="H39" s="7">
        <v>13.539199999999999</v>
      </c>
      <c r="I39" s="7">
        <v>380.12</v>
      </c>
      <c r="J39" s="3">
        <f>I39/(VLOOKUP(F39,Chemicals!A:E,5,FALSE))</f>
        <v>481.1645569620253</v>
      </c>
      <c r="K39" s="3">
        <f t="shared" si="21"/>
        <v>240.58227848101265</v>
      </c>
      <c r="L39" s="3">
        <f t="shared" si="22"/>
        <v>240.58227848101265</v>
      </c>
      <c r="M39" s="3">
        <f t="shared" si="23"/>
        <v>0</v>
      </c>
      <c r="N39" s="8">
        <v>26</v>
      </c>
      <c r="O39" s="56">
        <v>300</v>
      </c>
      <c r="P39" s="56">
        <v>40</v>
      </c>
      <c r="Q39" s="56">
        <v>15</v>
      </c>
      <c r="R39" s="56" t="s">
        <v>2</v>
      </c>
      <c r="S39" s="9">
        <v>11.3</v>
      </c>
      <c r="T39" s="9">
        <v>11.3</v>
      </c>
      <c r="U39" s="9">
        <v>0</v>
      </c>
      <c r="V39" s="9">
        <f t="shared" si="24"/>
        <v>22.6</v>
      </c>
      <c r="W39" s="9">
        <f>((G39/(K39))*S39)/(VLOOKUP(D39,Chemicals!A:E,4,FALSE))</f>
        <v>1.0130461320297013E-3</v>
      </c>
      <c r="X39" s="9">
        <f>((H39/(L39))*T39)/(VLOOKUP(E39,Chemicals!A:E,4,FALSE))</f>
        <v>7.7448277171040716E-3</v>
      </c>
      <c r="Y39" s="9">
        <f>((I39/(J39))*V39)/(VLOOKUP(F39,Chemicals!A:D,4,FALSE))</f>
        <v>0.55724094881398267</v>
      </c>
      <c r="Z39" s="29">
        <v>1</v>
      </c>
      <c r="AA39" s="29">
        <f t="shared" si="25"/>
        <v>7.6450888782200126</v>
      </c>
      <c r="AB39" s="29">
        <f t="shared" si="26"/>
        <v>550.06473169935077</v>
      </c>
      <c r="AC39" s="3">
        <v>10.0663</v>
      </c>
      <c r="AD39" s="10">
        <v>19</v>
      </c>
      <c r="AE39" s="10">
        <v>60</v>
      </c>
      <c r="AF39" s="10">
        <v>60</v>
      </c>
      <c r="AG39" s="11" t="s">
        <v>49</v>
      </c>
      <c r="AH39" s="3">
        <v>10.1569</v>
      </c>
      <c r="AI39" s="1">
        <f t="shared" si="20"/>
        <v>9.0600000000000236E-2</v>
      </c>
      <c r="AJ39" s="3">
        <f t="shared" si="27"/>
        <v>1.0130461320297013E-3</v>
      </c>
      <c r="AK39" s="3">
        <f>AJ39*(VLOOKUP(C39,Structures!A:D,4,FALSE))</f>
        <v>0.23056929964996001</v>
      </c>
      <c r="AL39" s="16">
        <f t="shared" si="28"/>
        <v>0.39294043108750865</v>
      </c>
      <c r="AM39" s="23" t="s">
        <v>268</v>
      </c>
      <c r="AN39" s="23" t="s">
        <v>268</v>
      </c>
      <c r="AO39" s="24"/>
      <c r="AP39" s="82" t="s">
        <v>20</v>
      </c>
      <c r="AQ39" s="82" t="s">
        <v>20</v>
      </c>
      <c r="AS39" s="62"/>
      <c r="AV39" s="52"/>
    </row>
    <row r="40" spans="1:53" ht="14" x14ac:dyDescent="0.2">
      <c r="A40" s="3">
        <v>20220714</v>
      </c>
      <c r="B40" s="23">
        <v>10</v>
      </c>
      <c r="C40" s="1" t="s">
        <v>4</v>
      </c>
      <c r="D40" s="1" t="s">
        <v>603</v>
      </c>
      <c r="E40" s="1" t="s">
        <v>605</v>
      </c>
      <c r="F40" s="1" t="s">
        <v>607</v>
      </c>
      <c r="G40" s="7">
        <v>6.4158999999999997</v>
      </c>
      <c r="H40" s="7">
        <v>13.539199999999999</v>
      </c>
      <c r="I40" s="7">
        <v>380.12</v>
      </c>
      <c r="J40" s="3">
        <f>I40/(VLOOKUP(F40,Chemicals!A:E,5,FALSE))</f>
        <v>481.1645569620253</v>
      </c>
      <c r="K40" s="3">
        <f t="shared" si="21"/>
        <v>240.58227848101265</v>
      </c>
      <c r="L40" s="3">
        <f t="shared" si="22"/>
        <v>240.58227848101265</v>
      </c>
      <c r="M40" s="3">
        <f t="shared" si="23"/>
        <v>0</v>
      </c>
      <c r="N40" s="8">
        <v>26</v>
      </c>
      <c r="O40" s="56">
        <v>300</v>
      </c>
      <c r="P40" s="56">
        <v>20</v>
      </c>
      <c r="Q40" s="56">
        <v>15</v>
      </c>
      <c r="R40" s="56" t="s">
        <v>2</v>
      </c>
      <c r="S40" s="9">
        <v>11.3</v>
      </c>
      <c r="T40" s="9">
        <v>11.3</v>
      </c>
      <c r="U40" s="9">
        <v>0</v>
      </c>
      <c r="V40" s="9">
        <f t="shared" si="24"/>
        <v>22.6</v>
      </c>
      <c r="W40" s="9">
        <f>((G40/(K40))*S40)/(VLOOKUP(D40,Chemicals!A:E,4,FALSE))</f>
        <v>1.0130461320297013E-3</v>
      </c>
      <c r="X40" s="9">
        <f>((H40/(L40))*T40)/(VLOOKUP(E40,Chemicals!A:E,4,FALSE))</f>
        <v>7.7448277171040716E-3</v>
      </c>
      <c r="Y40" s="9">
        <f>((I40/(J40))*V40)/(VLOOKUP(F40,Chemicals!A:D,4,FALSE))</f>
        <v>0.55724094881398267</v>
      </c>
      <c r="Z40" s="29">
        <v>1</v>
      </c>
      <c r="AA40" s="29">
        <f t="shared" si="25"/>
        <v>7.6450888782200126</v>
      </c>
      <c r="AB40" s="29">
        <f t="shared" si="26"/>
        <v>550.06473169935077</v>
      </c>
      <c r="AC40" s="3">
        <v>10.083299999999999</v>
      </c>
      <c r="AD40" s="10">
        <v>19</v>
      </c>
      <c r="AE40" s="10">
        <v>60</v>
      </c>
      <c r="AF40" s="10">
        <v>60</v>
      </c>
      <c r="AG40" s="11" t="s">
        <v>49</v>
      </c>
      <c r="AH40" s="3">
        <v>10.165800000000001</v>
      </c>
      <c r="AI40" s="1">
        <f t="shared" si="20"/>
        <v>8.250000000000135E-2</v>
      </c>
      <c r="AJ40" s="3">
        <f t="shared" si="27"/>
        <v>1.0130461320297013E-3</v>
      </c>
      <c r="AK40" s="3">
        <f>AJ40*(VLOOKUP(C40,Structures!A:D,4,FALSE))</f>
        <v>0.23056929964996001</v>
      </c>
      <c r="AL40" s="16">
        <f t="shared" si="28"/>
        <v>0.35780999519558399</v>
      </c>
      <c r="AM40" s="23" t="s">
        <v>276</v>
      </c>
      <c r="AN40" s="23" t="s">
        <v>276</v>
      </c>
      <c r="AO40" s="24"/>
      <c r="AP40" s="82" t="s">
        <v>20</v>
      </c>
      <c r="AQ40" s="82" t="s">
        <v>20</v>
      </c>
      <c r="AS40" s="62"/>
      <c r="AV40" s="52"/>
    </row>
    <row r="41" spans="1:53" ht="14" x14ac:dyDescent="0.2">
      <c r="A41" s="3">
        <v>20220714</v>
      </c>
      <c r="B41" s="23">
        <v>11</v>
      </c>
      <c r="C41" s="1" t="s">
        <v>4</v>
      </c>
      <c r="D41" s="1" t="s">
        <v>603</v>
      </c>
      <c r="E41" s="1" t="s">
        <v>605</v>
      </c>
      <c r="F41" s="1" t="s">
        <v>607</v>
      </c>
      <c r="G41" s="7">
        <v>6.4158999999999997</v>
      </c>
      <c r="H41" s="7">
        <v>13.539199999999999</v>
      </c>
      <c r="I41" s="7">
        <v>380.12</v>
      </c>
      <c r="J41" s="3">
        <f>I41/(VLOOKUP(F41,Chemicals!A:E,5,FALSE))</f>
        <v>481.1645569620253</v>
      </c>
      <c r="K41" s="3">
        <f t="shared" si="21"/>
        <v>240.58227848101265</v>
      </c>
      <c r="L41" s="3">
        <f t="shared" si="22"/>
        <v>240.58227848101265</v>
      </c>
      <c r="M41" s="3">
        <f t="shared" si="23"/>
        <v>0</v>
      </c>
      <c r="N41" s="8">
        <v>26</v>
      </c>
      <c r="O41" s="56">
        <v>300</v>
      </c>
      <c r="P41" s="56">
        <v>20</v>
      </c>
      <c r="Q41" s="56">
        <v>15</v>
      </c>
      <c r="R41" s="56" t="s">
        <v>2</v>
      </c>
      <c r="S41" s="9">
        <v>11.3</v>
      </c>
      <c r="T41" s="9">
        <v>11.3</v>
      </c>
      <c r="U41" s="9">
        <v>0</v>
      </c>
      <c r="V41" s="9">
        <f t="shared" si="24"/>
        <v>22.6</v>
      </c>
      <c r="W41" s="9">
        <f>((G41/(K41))*S41)/(VLOOKUP(D41,Chemicals!A:E,4,FALSE))</f>
        <v>1.0130461320297013E-3</v>
      </c>
      <c r="X41" s="9">
        <f>((H41/(L41))*T41)/(VLOOKUP(E41,Chemicals!A:E,4,FALSE))</f>
        <v>7.7448277171040716E-3</v>
      </c>
      <c r="Y41" s="9">
        <f>((I41/(J41))*V41)/(VLOOKUP(F41,Chemicals!A:D,4,FALSE))</f>
        <v>0.55724094881398267</v>
      </c>
      <c r="Z41" s="29">
        <v>1</v>
      </c>
      <c r="AA41" s="29">
        <f t="shared" si="25"/>
        <v>7.6450888782200126</v>
      </c>
      <c r="AB41" s="29">
        <f t="shared" si="26"/>
        <v>550.06473169935077</v>
      </c>
      <c r="AC41" s="3">
        <v>10.0724</v>
      </c>
      <c r="AD41" s="10">
        <v>19</v>
      </c>
      <c r="AE41" s="10">
        <v>60</v>
      </c>
      <c r="AF41" s="10">
        <v>60</v>
      </c>
      <c r="AG41" s="11" t="s">
        <v>49</v>
      </c>
      <c r="AH41" s="3">
        <v>10.1555</v>
      </c>
      <c r="AI41" s="1">
        <f t="shared" si="20"/>
        <v>8.3099999999999952E-2</v>
      </c>
      <c r="AJ41" s="3">
        <f t="shared" si="27"/>
        <v>1.0130461320297013E-3</v>
      </c>
      <c r="AK41" s="3">
        <f>AJ41*(VLOOKUP(C41,Structures!A:D,4,FALSE))</f>
        <v>0.23056929964996001</v>
      </c>
      <c r="AL41" s="16">
        <f t="shared" si="28"/>
        <v>0.3604122497060912</v>
      </c>
      <c r="AM41" s="23" t="s">
        <v>277</v>
      </c>
      <c r="AN41" s="23" t="s">
        <v>277</v>
      </c>
      <c r="AO41" s="24"/>
      <c r="AP41" s="82" t="s">
        <v>20</v>
      </c>
      <c r="AQ41" s="82" t="s">
        <v>20</v>
      </c>
      <c r="AS41" s="62"/>
      <c r="AV41" s="52"/>
    </row>
    <row r="42" spans="1:53" ht="14" x14ac:dyDescent="0.2">
      <c r="A42" s="3">
        <v>20220715</v>
      </c>
      <c r="B42" s="1">
        <v>12</v>
      </c>
      <c r="C42" s="1" t="s">
        <v>4</v>
      </c>
      <c r="D42" s="1" t="s">
        <v>603</v>
      </c>
      <c r="E42" s="1" t="s">
        <v>605</v>
      </c>
      <c r="F42" s="1" t="s">
        <v>607</v>
      </c>
      <c r="G42" s="7">
        <v>6.4158999999999997</v>
      </c>
      <c r="H42" s="7">
        <v>13.539199999999999</v>
      </c>
      <c r="I42" s="7">
        <v>380.12</v>
      </c>
      <c r="J42" s="3">
        <f>I42/(VLOOKUP(F42,Chemicals!A:E,5,FALSE))</f>
        <v>481.1645569620253</v>
      </c>
      <c r="K42" s="3">
        <f t="shared" si="21"/>
        <v>240.58227848101265</v>
      </c>
      <c r="L42" s="3">
        <f t="shared" si="22"/>
        <v>240.58227848101265</v>
      </c>
      <c r="M42" s="3">
        <f t="shared" si="23"/>
        <v>0</v>
      </c>
      <c r="N42" s="8">
        <v>26</v>
      </c>
      <c r="O42" s="56">
        <v>300</v>
      </c>
      <c r="P42" s="56">
        <v>20</v>
      </c>
      <c r="Q42" s="56">
        <v>15</v>
      </c>
      <c r="R42" s="56" t="s">
        <v>2</v>
      </c>
      <c r="S42" s="9">
        <v>11.3</v>
      </c>
      <c r="T42" s="9">
        <v>11.3</v>
      </c>
      <c r="U42" s="9">
        <v>0</v>
      </c>
      <c r="V42" s="9">
        <f t="shared" si="24"/>
        <v>22.6</v>
      </c>
      <c r="W42" s="9">
        <f>((G42/(K42))*S42)/(VLOOKUP(D42,Chemicals!A:E,4,FALSE))</f>
        <v>1.0130461320297013E-3</v>
      </c>
      <c r="X42" s="9">
        <f>((H42/(L42))*T42)/(VLOOKUP(E42,Chemicals!A:E,4,FALSE))</f>
        <v>7.7448277171040716E-3</v>
      </c>
      <c r="Y42" s="9">
        <f>((I42/(J42))*V42)/(VLOOKUP(F42,Chemicals!A:D,4,FALSE))</f>
        <v>0.55724094881398267</v>
      </c>
      <c r="Z42" s="29">
        <v>1</v>
      </c>
      <c r="AA42" s="29">
        <f t="shared" si="25"/>
        <v>7.6450888782200126</v>
      </c>
      <c r="AB42" s="29">
        <f t="shared" si="26"/>
        <v>550.06473169935077</v>
      </c>
      <c r="AC42" s="3">
        <v>9.9947999999999997</v>
      </c>
      <c r="AD42" s="10">
        <v>19</v>
      </c>
      <c r="AE42" s="10">
        <v>60</v>
      </c>
      <c r="AF42" s="10">
        <v>60</v>
      </c>
      <c r="AG42" s="11" t="s">
        <v>49</v>
      </c>
      <c r="AH42" s="3">
        <v>10.076700000000001</v>
      </c>
      <c r="AI42" s="1">
        <f t="shared" si="20"/>
        <v>8.1900000000000972E-2</v>
      </c>
      <c r="AJ42" s="3">
        <f t="shared" si="27"/>
        <v>1.0130461320297013E-3</v>
      </c>
      <c r="AK42" s="3">
        <f>AJ42*(VLOOKUP(C42,Structures!A:D,4,FALSE))</f>
        <v>0.23056929964996001</v>
      </c>
      <c r="AL42" s="16">
        <f t="shared" si="28"/>
        <v>0.35520774068506905</v>
      </c>
      <c r="AM42" s="23" t="s">
        <v>279</v>
      </c>
      <c r="AN42" s="23" t="s">
        <v>279</v>
      </c>
      <c r="AO42" s="24"/>
      <c r="AP42" s="82" t="s">
        <v>20</v>
      </c>
      <c r="AQ42" s="82" t="s">
        <v>20</v>
      </c>
      <c r="AS42" s="62"/>
      <c r="AV42" s="52"/>
    </row>
    <row r="43" spans="1:53" ht="14" x14ac:dyDescent="0.2">
      <c r="A43" s="3">
        <v>20220715</v>
      </c>
      <c r="B43" s="1">
        <v>13</v>
      </c>
      <c r="C43" s="1" t="s">
        <v>4</v>
      </c>
      <c r="D43" s="1" t="s">
        <v>603</v>
      </c>
      <c r="E43" s="1" t="s">
        <v>605</v>
      </c>
      <c r="F43" s="1" t="s">
        <v>607</v>
      </c>
      <c r="G43" s="7">
        <v>6.4158999999999997</v>
      </c>
      <c r="H43" s="7">
        <v>13.539199999999999</v>
      </c>
      <c r="I43" s="7">
        <v>380.12</v>
      </c>
      <c r="J43" s="3">
        <f>I43/(VLOOKUP(F43,Chemicals!A:E,5,FALSE))</f>
        <v>481.1645569620253</v>
      </c>
      <c r="K43" s="3">
        <f t="shared" si="21"/>
        <v>240.58227848101265</v>
      </c>
      <c r="L43" s="3">
        <f t="shared" si="22"/>
        <v>240.58227848101265</v>
      </c>
      <c r="M43" s="3">
        <f t="shared" si="23"/>
        <v>0</v>
      </c>
      <c r="N43" s="8">
        <v>26</v>
      </c>
      <c r="O43" s="56">
        <v>300</v>
      </c>
      <c r="P43" s="56">
        <v>20</v>
      </c>
      <c r="Q43" s="56">
        <v>15</v>
      </c>
      <c r="R43" s="56" t="s">
        <v>2</v>
      </c>
      <c r="S43" s="9">
        <v>11.3</v>
      </c>
      <c r="T43" s="9">
        <v>11.3</v>
      </c>
      <c r="U43" s="9">
        <v>0</v>
      </c>
      <c r="V43" s="9">
        <f t="shared" si="24"/>
        <v>22.6</v>
      </c>
      <c r="W43" s="9">
        <f>((G43/(K43))*S43)/(VLOOKUP(D43,Chemicals!A:E,4,FALSE))</f>
        <v>1.0130461320297013E-3</v>
      </c>
      <c r="X43" s="9">
        <f>((H43/(L43))*T43)/(VLOOKUP(E43,Chemicals!A:E,4,FALSE))</f>
        <v>7.7448277171040716E-3</v>
      </c>
      <c r="Y43" s="9">
        <f>((I43/(J43))*V43)/(VLOOKUP(F43,Chemicals!A:D,4,FALSE))</f>
        <v>0.55724094881398267</v>
      </c>
      <c r="Z43" s="29">
        <v>1</v>
      </c>
      <c r="AA43" s="29">
        <f t="shared" si="25"/>
        <v>7.6450888782200126</v>
      </c>
      <c r="AB43" s="29">
        <f t="shared" si="26"/>
        <v>550.06473169935077</v>
      </c>
      <c r="AC43" s="3">
        <v>10.1021</v>
      </c>
      <c r="AD43" s="10">
        <v>19</v>
      </c>
      <c r="AE43" s="10">
        <v>60</v>
      </c>
      <c r="AF43" s="10">
        <v>60</v>
      </c>
      <c r="AG43" s="11" t="s">
        <v>49</v>
      </c>
      <c r="AH43" s="3">
        <v>10.1875</v>
      </c>
      <c r="AI43" s="1">
        <f t="shared" si="20"/>
        <v>8.539999999999992E-2</v>
      </c>
      <c r="AJ43" s="3">
        <f t="shared" si="27"/>
        <v>1.0130461320297013E-3</v>
      </c>
      <c r="AK43" s="3">
        <f>AJ43*(VLOOKUP(C43,Structures!A:D,4,FALSE))</f>
        <v>0.23056929964996001</v>
      </c>
      <c r="AL43" s="16">
        <f t="shared" si="28"/>
        <v>0.37038755866305867</v>
      </c>
      <c r="AM43" s="23" t="s">
        <v>281</v>
      </c>
      <c r="AN43" s="23" t="s">
        <v>281</v>
      </c>
      <c r="AO43" s="24"/>
      <c r="AP43" s="82" t="s">
        <v>20</v>
      </c>
      <c r="AQ43" s="82" t="s">
        <v>20</v>
      </c>
      <c r="AS43" s="62"/>
      <c r="AV43" s="52"/>
    </row>
    <row r="44" spans="1:53" ht="14" x14ac:dyDescent="0.2">
      <c r="A44" s="3">
        <v>20220726</v>
      </c>
      <c r="B44" s="1">
        <v>14</v>
      </c>
      <c r="C44" s="1" t="s">
        <v>4</v>
      </c>
      <c r="D44" s="1" t="s">
        <v>603</v>
      </c>
      <c r="E44" s="1" t="s">
        <v>605</v>
      </c>
      <c r="F44" s="1" t="s">
        <v>607</v>
      </c>
      <c r="G44" s="7">
        <v>6.4158999999999997</v>
      </c>
      <c r="H44" s="7">
        <v>13.539199999999999</v>
      </c>
      <c r="I44" s="7">
        <v>380.12</v>
      </c>
      <c r="J44" s="3">
        <f>I44/(VLOOKUP(F44,Chemicals!A:E,5,FALSE))</f>
        <v>481.1645569620253</v>
      </c>
      <c r="K44" s="3">
        <f>J44*0.5</f>
        <v>240.58227848101265</v>
      </c>
      <c r="L44" s="3">
        <f>J44*0.5</f>
        <v>240.58227848101265</v>
      </c>
      <c r="M44" s="3">
        <f>J44-K44-L44</f>
        <v>0</v>
      </c>
      <c r="N44" s="8">
        <v>26</v>
      </c>
      <c r="O44" s="56">
        <v>300</v>
      </c>
      <c r="P44" s="56">
        <v>20</v>
      </c>
      <c r="Q44" s="56">
        <v>15</v>
      </c>
      <c r="R44" s="56" t="s">
        <v>2</v>
      </c>
      <c r="S44" s="9">
        <v>11.3</v>
      </c>
      <c r="T44" s="9">
        <v>11.3</v>
      </c>
      <c r="U44" s="9">
        <v>0</v>
      </c>
      <c r="V44" s="9">
        <f>S44+T44+U44</f>
        <v>22.6</v>
      </c>
      <c r="W44" s="9">
        <f>((G44/(K44))*S44)/(VLOOKUP(D44,Chemicals!A:E,4,FALSE))</f>
        <v>1.0130461320297013E-3</v>
      </c>
      <c r="X44" s="9">
        <f>((H44/(L44))*T44)/(VLOOKUP(E44,Chemicals!A:E,4,FALSE))</f>
        <v>7.7448277171040716E-3</v>
      </c>
      <c r="Y44" s="9">
        <f>((I44/(J44))*V44)/(VLOOKUP(F44,Chemicals!A:D,4,FALSE))</f>
        <v>0.55724094881398267</v>
      </c>
      <c r="Z44" s="29">
        <v>1</v>
      </c>
      <c r="AA44" s="29">
        <f>X44/W44</f>
        <v>7.6450888782200126</v>
      </c>
      <c r="AB44" s="29">
        <f>Y44/W44</f>
        <v>550.06473169935077</v>
      </c>
      <c r="AC44" s="3" t="s">
        <v>62</v>
      </c>
      <c r="AD44" s="10">
        <v>19</v>
      </c>
      <c r="AE44" s="10">
        <v>60</v>
      </c>
      <c r="AF44" s="10">
        <v>60</v>
      </c>
      <c r="AG44" s="11" t="s">
        <v>49</v>
      </c>
      <c r="AH44" s="3" t="s">
        <v>62</v>
      </c>
      <c r="AI44" s="3" t="s">
        <v>62</v>
      </c>
      <c r="AJ44" s="3">
        <f>W44</f>
        <v>1.0130461320297013E-3</v>
      </c>
      <c r="AK44" s="3">
        <f>AJ44*(VLOOKUP(C44,Structures!A:D,4,FALSE))</f>
        <v>0.23056929964996001</v>
      </c>
      <c r="AL44" s="3" t="s">
        <v>62</v>
      </c>
      <c r="AM44" s="23" t="s">
        <v>283</v>
      </c>
      <c r="AN44" s="23" t="s">
        <v>283</v>
      </c>
      <c r="AO44" s="26" t="s">
        <v>412</v>
      </c>
      <c r="AP44" s="83" t="s">
        <v>357</v>
      </c>
      <c r="AQ44" s="83" t="s">
        <v>357</v>
      </c>
      <c r="AS44" s="62"/>
      <c r="AV44" s="52"/>
      <c r="AW44" s="52"/>
      <c r="AZ44" s="3"/>
      <c r="BA44" s="3"/>
    </row>
    <row r="45" spans="1:53" ht="14" x14ac:dyDescent="0.2">
      <c r="A45" s="3">
        <v>20220726</v>
      </c>
      <c r="B45" s="1">
        <v>15</v>
      </c>
      <c r="C45" s="1" t="s">
        <v>4</v>
      </c>
      <c r="D45" s="1" t="s">
        <v>603</v>
      </c>
      <c r="E45" s="1" t="s">
        <v>605</v>
      </c>
      <c r="F45" s="1" t="s">
        <v>607</v>
      </c>
      <c r="G45" s="7">
        <v>6.4158999999999997</v>
      </c>
      <c r="H45" s="7">
        <v>13.539199999999999</v>
      </c>
      <c r="I45" s="7">
        <v>380.12</v>
      </c>
      <c r="J45" s="3">
        <f>I45/(VLOOKUP(F45,Chemicals!A:E,5,FALSE))</f>
        <v>481.1645569620253</v>
      </c>
      <c r="K45" s="3">
        <f>J45*0.5</f>
        <v>240.58227848101265</v>
      </c>
      <c r="L45" s="3">
        <f>J45*0.5</f>
        <v>240.58227848101265</v>
      </c>
      <c r="M45" s="3">
        <f>J45-K45-L45</f>
        <v>0</v>
      </c>
      <c r="N45" s="8">
        <v>26</v>
      </c>
      <c r="O45" s="56">
        <v>300</v>
      </c>
      <c r="P45" s="56">
        <v>20</v>
      </c>
      <c r="Q45" s="56">
        <v>15</v>
      </c>
      <c r="R45" s="56" t="s">
        <v>2</v>
      </c>
      <c r="S45" s="9">
        <v>11.3</v>
      </c>
      <c r="T45" s="9">
        <v>11.3</v>
      </c>
      <c r="U45" s="9">
        <v>0</v>
      </c>
      <c r="V45" s="9">
        <f>S45+T45+U45</f>
        <v>22.6</v>
      </c>
      <c r="W45" s="9">
        <f>((G45/(K45))*S45)/(VLOOKUP(D45,Chemicals!A:E,4,FALSE))</f>
        <v>1.0130461320297013E-3</v>
      </c>
      <c r="X45" s="9">
        <f>((H45/(L45))*T45)/(VLOOKUP(E45,Chemicals!A:E,4,FALSE))</f>
        <v>7.7448277171040716E-3</v>
      </c>
      <c r="Y45" s="9">
        <f>((I45/(J45))*V45)/(VLOOKUP(F45,Chemicals!A:D,4,FALSE))</f>
        <v>0.55724094881398267</v>
      </c>
      <c r="Z45" s="29">
        <v>1</v>
      </c>
      <c r="AA45" s="29">
        <f>X45/W45</f>
        <v>7.6450888782200126</v>
      </c>
      <c r="AB45" s="29">
        <f>Y45/W45</f>
        <v>550.06473169935077</v>
      </c>
      <c r="AC45" s="3" t="s">
        <v>62</v>
      </c>
      <c r="AD45" s="10">
        <v>19</v>
      </c>
      <c r="AE45" s="10">
        <v>60</v>
      </c>
      <c r="AF45" s="10">
        <v>60</v>
      </c>
      <c r="AG45" s="11" t="s">
        <v>49</v>
      </c>
      <c r="AH45" s="3" t="s">
        <v>62</v>
      </c>
      <c r="AI45" s="3" t="s">
        <v>62</v>
      </c>
      <c r="AJ45" s="3">
        <f>W45</f>
        <v>1.0130461320297013E-3</v>
      </c>
      <c r="AK45" s="3">
        <f>AJ45*(VLOOKUP(C45,Structures!A:D,4,FALSE))</f>
        <v>0.23056929964996001</v>
      </c>
      <c r="AL45" s="3" t="s">
        <v>62</v>
      </c>
      <c r="AM45" s="23" t="s">
        <v>285</v>
      </c>
      <c r="AN45" s="23" t="s">
        <v>285</v>
      </c>
      <c r="AO45" s="26" t="s">
        <v>412</v>
      </c>
      <c r="AP45" s="82" t="s">
        <v>20</v>
      </c>
      <c r="AQ45" s="82" t="s">
        <v>20</v>
      </c>
      <c r="AV45" s="52"/>
      <c r="AW45" s="52"/>
    </row>
    <row r="46" spans="1:53" ht="14" x14ac:dyDescent="0.2">
      <c r="A46" s="3">
        <v>20220726</v>
      </c>
      <c r="B46" s="1">
        <v>16</v>
      </c>
      <c r="C46" s="1" t="s">
        <v>4</v>
      </c>
      <c r="D46" s="1" t="s">
        <v>603</v>
      </c>
      <c r="E46" s="1" t="s">
        <v>605</v>
      </c>
      <c r="F46" s="1" t="s">
        <v>607</v>
      </c>
      <c r="G46" s="7">
        <v>6.4158999999999997</v>
      </c>
      <c r="H46" s="7">
        <v>13.539199999999999</v>
      </c>
      <c r="I46" s="7">
        <v>380.12</v>
      </c>
      <c r="J46" s="3">
        <f>I46/(VLOOKUP(F46,Chemicals!A:E,5,FALSE))</f>
        <v>481.1645569620253</v>
      </c>
      <c r="K46" s="3">
        <f>J46*0.5</f>
        <v>240.58227848101265</v>
      </c>
      <c r="L46" s="3">
        <f>J46*0.5</f>
        <v>240.58227848101265</v>
      </c>
      <c r="M46" s="3">
        <f>J46-K46-L46</f>
        <v>0</v>
      </c>
      <c r="N46" s="8">
        <v>26</v>
      </c>
      <c r="O46" s="56">
        <v>300</v>
      </c>
      <c r="P46" s="56">
        <v>20</v>
      </c>
      <c r="Q46" s="56">
        <v>15</v>
      </c>
      <c r="R46" s="56" t="s">
        <v>2</v>
      </c>
      <c r="S46" s="9">
        <v>11.3</v>
      </c>
      <c r="T46" s="9">
        <v>11.3</v>
      </c>
      <c r="U46" s="9">
        <v>0</v>
      </c>
      <c r="V46" s="9">
        <f>S46+T46+U46</f>
        <v>22.6</v>
      </c>
      <c r="W46" s="9">
        <f>((G46/(K46))*S46)/(VLOOKUP(D46,Chemicals!A:E,4,FALSE))</f>
        <v>1.0130461320297013E-3</v>
      </c>
      <c r="X46" s="9">
        <f>((H46/(L46))*T46)/(VLOOKUP(E46,Chemicals!A:E,4,FALSE))</f>
        <v>7.7448277171040716E-3</v>
      </c>
      <c r="Y46" s="9">
        <f>((I46/(J46))*V46)/(VLOOKUP(F46,Chemicals!A:D,4,FALSE))</f>
        <v>0.55724094881398267</v>
      </c>
      <c r="Z46" s="29">
        <v>1</v>
      </c>
      <c r="AA46" s="29">
        <f>X46/W46</f>
        <v>7.6450888782200126</v>
      </c>
      <c r="AB46" s="29">
        <f>Y46/W46</f>
        <v>550.06473169935077</v>
      </c>
      <c r="AC46" s="3" t="s">
        <v>62</v>
      </c>
      <c r="AD46" s="10">
        <v>19</v>
      </c>
      <c r="AE46" s="10">
        <v>60</v>
      </c>
      <c r="AF46" s="10">
        <v>60</v>
      </c>
      <c r="AG46" s="11" t="s">
        <v>49</v>
      </c>
      <c r="AH46" s="3" t="s">
        <v>62</v>
      </c>
      <c r="AI46" s="3" t="s">
        <v>62</v>
      </c>
      <c r="AJ46" s="3">
        <f>W46</f>
        <v>1.0130461320297013E-3</v>
      </c>
      <c r="AK46" s="3">
        <f>AJ46*(VLOOKUP(C46,Structures!A:D,4,FALSE))</f>
        <v>0.23056929964996001</v>
      </c>
      <c r="AL46" s="3" t="s">
        <v>62</v>
      </c>
      <c r="AM46" s="23" t="s">
        <v>334</v>
      </c>
      <c r="AN46" s="23" t="s">
        <v>334</v>
      </c>
      <c r="AO46" s="26" t="s">
        <v>412</v>
      </c>
      <c r="AP46" s="83" t="s">
        <v>357</v>
      </c>
      <c r="AQ46" s="83" t="s">
        <v>357</v>
      </c>
      <c r="AV46" s="86"/>
      <c r="AW46" s="52"/>
    </row>
    <row r="47" spans="1:53" ht="14" x14ac:dyDescent="0.2">
      <c r="A47" s="3">
        <v>20220726</v>
      </c>
      <c r="B47" s="1">
        <v>17</v>
      </c>
      <c r="C47" s="1" t="s">
        <v>4</v>
      </c>
      <c r="D47" s="1" t="s">
        <v>603</v>
      </c>
      <c r="E47" s="1" t="s">
        <v>605</v>
      </c>
      <c r="F47" s="1" t="s">
        <v>607</v>
      </c>
      <c r="G47" s="7">
        <v>6.4158999999999997</v>
      </c>
      <c r="H47" s="7">
        <v>13.539199999999999</v>
      </c>
      <c r="I47" s="7">
        <v>380.12</v>
      </c>
      <c r="J47" s="3">
        <f>I47/(VLOOKUP(F47,Chemicals!A:E,5,FALSE))</f>
        <v>481.1645569620253</v>
      </c>
      <c r="K47" s="3">
        <f>J47*0.5</f>
        <v>240.58227848101265</v>
      </c>
      <c r="L47" s="3">
        <f>J47*0.5</f>
        <v>240.58227848101265</v>
      </c>
      <c r="M47" s="3">
        <f>J47-K47-L47</f>
        <v>0</v>
      </c>
      <c r="N47" s="8">
        <v>26</v>
      </c>
      <c r="O47" s="56">
        <v>300</v>
      </c>
      <c r="P47" s="56">
        <v>20</v>
      </c>
      <c r="Q47" s="56">
        <v>15</v>
      </c>
      <c r="R47" s="56" t="s">
        <v>2</v>
      </c>
      <c r="S47" s="9">
        <v>11.3</v>
      </c>
      <c r="T47" s="9">
        <v>11.3</v>
      </c>
      <c r="U47" s="9">
        <v>0</v>
      </c>
      <c r="V47" s="9">
        <f>S47+T47+U47</f>
        <v>22.6</v>
      </c>
      <c r="W47" s="9">
        <f>((G47/(K47))*S47)/(VLOOKUP(D47,Chemicals!A:E,4,FALSE))</f>
        <v>1.0130461320297013E-3</v>
      </c>
      <c r="X47" s="9">
        <f>((H47/(L47))*T47)/(VLOOKUP(E47,Chemicals!A:E,4,FALSE))</f>
        <v>7.7448277171040716E-3</v>
      </c>
      <c r="Y47" s="9">
        <f>((I47/(J47))*V47)/(VLOOKUP(F47,Chemicals!A:D,4,FALSE))</f>
        <v>0.55724094881398267</v>
      </c>
      <c r="Z47" s="29">
        <v>1</v>
      </c>
      <c r="AA47" s="29">
        <f>X47/W47</f>
        <v>7.6450888782200126</v>
      </c>
      <c r="AB47" s="29">
        <f>Y47/W47</f>
        <v>550.06473169935077</v>
      </c>
      <c r="AC47" s="3" t="s">
        <v>62</v>
      </c>
      <c r="AD47" s="10">
        <v>19</v>
      </c>
      <c r="AE47" s="10">
        <v>60</v>
      </c>
      <c r="AF47" s="10">
        <v>60</v>
      </c>
      <c r="AG47" s="11" t="s">
        <v>49</v>
      </c>
      <c r="AH47" s="3" t="s">
        <v>62</v>
      </c>
      <c r="AI47" s="3" t="s">
        <v>62</v>
      </c>
      <c r="AJ47" s="3">
        <f>W47</f>
        <v>1.0130461320297013E-3</v>
      </c>
      <c r="AK47" s="3">
        <f>AJ47*(VLOOKUP(C47,Structures!A:D,4,FALSE))</f>
        <v>0.23056929964996001</v>
      </c>
      <c r="AL47" s="3" t="s">
        <v>62</v>
      </c>
      <c r="AM47" s="23" t="s">
        <v>335</v>
      </c>
      <c r="AN47" s="23" t="s">
        <v>335</v>
      </c>
      <c r="AO47" s="26" t="s">
        <v>412</v>
      </c>
      <c r="AP47" s="83" t="s">
        <v>357</v>
      </c>
      <c r="AQ47" s="83" t="s">
        <v>357</v>
      </c>
      <c r="AV47" s="86"/>
      <c r="AW47" s="52"/>
    </row>
    <row r="48" spans="1:53" x14ac:dyDescent="0.15">
      <c r="A48" s="23" t="s">
        <v>256</v>
      </c>
      <c r="J48" s="3"/>
      <c r="K48" s="3"/>
      <c r="L48" s="3"/>
      <c r="W48" s="9"/>
      <c r="X48" s="9"/>
      <c r="Y48" s="9"/>
      <c r="AK48" s="3"/>
      <c r="AV48" s="86"/>
    </row>
    <row r="49" spans="1:63" ht="15" x14ac:dyDescent="0.2">
      <c r="A49" s="1">
        <v>20220727</v>
      </c>
      <c r="B49" s="1">
        <v>1</v>
      </c>
      <c r="C49" s="1" t="s">
        <v>4</v>
      </c>
      <c r="D49" s="13" t="s">
        <v>604</v>
      </c>
      <c r="E49" s="6" t="s">
        <v>606</v>
      </c>
      <c r="F49" s="13" t="s">
        <v>608</v>
      </c>
      <c r="G49" s="7">
        <v>14.743</v>
      </c>
      <c r="H49" s="7">
        <v>32.553699999999999</v>
      </c>
      <c r="I49" s="7">
        <v>953.9</v>
      </c>
      <c r="J49" s="3">
        <f>I49/(VLOOKUP(F49,Chemicals!A:E,5,FALSE))</f>
        <v>1207.4683544303796</v>
      </c>
      <c r="K49" s="3">
        <f>J49*0.5</f>
        <v>603.73417721518979</v>
      </c>
      <c r="L49" s="3">
        <f>J49*0.5</f>
        <v>603.73417721518979</v>
      </c>
      <c r="M49" s="3">
        <f>J49-K49-L49</f>
        <v>0</v>
      </c>
      <c r="N49" s="8">
        <v>26.5</v>
      </c>
      <c r="O49" s="9">
        <v>200</v>
      </c>
      <c r="P49" s="8">
        <v>20</v>
      </c>
      <c r="Q49" s="9" t="s">
        <v>331</v>
      </c>
      <c r="R49" s="8" t="s">
        <v>2</v>
      </c>
      <c r="S49" s="9">
        <v>9.9397682414363935</v>
      </c>
      <c r="T49" s="9">
        <v>9.9397682414363935</v>
      </c>
      <c r="U49" s="9">
        <v>0</v>
      </c>
      <c r="V49" s="9">
        <f t="shared" ref="V49:V68" si="29">S49+T49+U49</f>
        <v>19.879536482872787</v>
      </c>
      <c r="W49" s="9">
        <f>((G49/(K49))*S49)/(VLOOKUP(D49,Chemicals!A:E,4,FALSE))</f>
        <v>8.1596811528957241E-4</v>
      </c>
      <c r="X49" s="9">
        <f>((H49/(L49))*T49)/(VLOOKUP(E49,Chemicals!A:E,4,FALSE))</f>
        <v>6.5273184510344345E-3</v>
      </c>
      <c r="Y49" s="9">
        <f>((I49/(J49))*V49)/(VLOOKUP(F49,Chemicals!A:D,4,FALSE))</f>
        <v>0.49016335273000955</v>
      </c>
      <c r="Z49" s="29">
        <v>1</v>
      </c>
      <c r="AA49" s="29">
        <f t="shared" ref="AA49:AA57" si="30">X49/W49</f>
        <v>7.9994773432023214</v>
      </c>
      <c r="AB49" s="29">
        <f t="shared" ref="AB49:AB57" si="31">Y49/W49</f>
        <v>600.71385578106742</v>
      </c>
      <c r="AC49">
        <v>10.049200000000001</v>
      </c>
      <c r="AD49" s="10">
        <v>20</v>
      </c>
      <c r="AE49" s="10">
        <v>60</v>
      </c>
      <c r="AF49" s="10">
        <v>60</v>
      </c>
      <c r="AG49" s="11" t="s">
        <v>49</v>
      </c>
      <c r="AH49">
        <v>10.120799999999999</v>
      </c>
      <c r="AI49" s="1">
        <f t="shared" si="20"/>
        <v>7.1599999999998332E-2</v>
      </c>
      <c r="AJ49" s="3">
        <f t="shared" ref="AJ49:AJ92" si="32">W49</f>
        <v>8.1596811528957241E-4</v>
      </c>
      <c r="AK49" s="3">
        <f>AJ49*(VLOOKUP(C49,Structures!A:D,4,FALSE))</f>
        <v>0.18571434303990667</v>
      </c>
      <c r="AL49" s="16">
        <f t="shared" ref="AL49:AL70" si="33">AI49/AK49</f>
        <v>0.38553834253185704</v>
      </c>
      <c r="AM49" s="3" t="s">
        <v>373</v>
      </c>
      <c r="AN49" s="1" t="s">
        <v>287</v>
      </c>
      <c r="AP49" s="82" t="s">
        <v>20</v>
      </c>
      <c r="AU49" s="3"/>
      <c r="AV49" s="87"/>
      <c r="AX49" s="3"/>
    </row>
    <row r="50" spans="1:63" ht="15" x14ac:dyDescent="0.2">
      <c r="A50" s="1">
        <v>20220727</v>
      </c>
      <c r="B50" s="1">
        <v>2</v>
      </c>
      <c r="C50" s="1" t="s">
        <v>4</v>
      </c>
      <c r="D50" s="13" t="s">
        <v>604</v>
      </c>
      <c r="E50" s="6" t="s">
        <v>606</v>
      </c>
      <c r="F50" s="13" t="s">
        <v>608</v>
      </c>
      <c r="G50" s="7">
        <v>14.743</v>
      </c>
      <c r="H50" s="7">
        <v>32.553699999999999</v>
      </c>
      <c r="I50" s="7">
        <v>953.9</v>
      </c>
      <c r="J50" s="3">
        <f>I50/(VLOOKUP(F50,Chemicals!A:E,5,FALSE))</f>
        <v>1207.4683544303796</v>
      </c>
      <c r="K50" s="3">
        <f t="shared" ref="K50:K64" si="34">J50*0.5</f>
        <v>603.73417721518979</v>
      </c>
      <c r="L50" s="3">
        <f t="shared" ref="L50:L64" si="35">J50*0.5</f>
        <v>603.73417721518979</v>
      </c>
      <c r="M50" s="3">
        <f>J50-K50-L50</f>
        <v>0</v>
      </c>
      <c r="N50" s="8">
        <v>26.5</v>
      </c>
      <c r="O50" s="9">
        <v>200</v>
      </c>
      <c r="P50" s="8">
        <v>20</v>
      </c>
      <c r="Q50" s="9" t="s">
        <v>331</v>
      </c>
      <c r="R50" s="8" t="s">
        <v>2</v>
      </c>
      <c r="S50" s="9">
        <v>9.9397682414363935</v>
      </c>
      <c r="T50" s="9">
        <v>9.9397682414363935</v>
      </c>
      <c r="U50" s="9">
        <v>0</v>
      </c>
      <c r="V50" s="9">
        <f t="shared" si="29"/>
        <v>19.879536482872787</v>
      </c>
      <c r="W50" s="9">
        <f>((G50/(K50))*S50)/(VLOOKUP(D50,Chemicals!A:E,4,FALSE))</f>
        <v>8.1596811528957241E-4</v>
      </c>
      <c r="X50" s="9">
        <f>((H50/(L50))*T50)/(VLOOKUP(E50,Chemicals!A:E,4,FALSE))</f>
        <v>6.5273184510344345E-3</v>
      </c>
      <c r="Y50" s="9">
        <f>((I50/(J50))*V50)/(VLOOKUP(F50,Chemicals!A:D,4,FALSE))</f>
        <v>0.49016335273000955</v>
      </c>
      <c r="Z50" s="29">
        <v>1</v>
      </c>
      <c r="AA50" s="29">
        <f>X50/W50</f>
        <v>7.9994773432023214</v>
      </c>
      <c r="AB50" s="29">
        <f t="shared" si="31"/>
        <v>600.71385578106742</v>
      </c>
      <c r="AC50">
        <v>10.0985</v>
      </c>
      <c r="AD50" s="10">
        <v>20</v>
      </c>
      <c r="AE50" s="10">
        <v>60</v>
      </c>
      <c r="AF50" s="10">
        <v>60</v>
      </c>
      <c r="AG50" s="11" t="s">
        <v>49</v>
      </c>
      <c r="AH50">
        <v>10.1694</v>
      </c>
      <c r="AI50" s="1">
        <f t="shared" si="20"/>
        <v>7.0899999999999963E-2</v>
      </c>
      <c r="AJ50" s="3">
        <f t="shared" si="32"/>
        <v>8.1596811528957241E-4</v>
      </c>
      <c r="AK50" s="3">
        <f>AJ50*(VLOOKUP(C50,Structures!A:D,4,FALSE))</f>
        <v>0.18571434303990667</v>
      </c>
      <c r="AL50" s="16">
        <f t="shared" si="33"/>
        <v>0.38176911292610732</v>
      </c>
      <c r="AM50" s="3" t="s">
        <v>374</v>
      </c>
      <c r="AN50" s="1" t="s">
        <v>288</v>
      </c>
      <c r="AP50" s="82" t="s">
        <v>20</v>
      </c>
      <c r="AU50" s="3"/>
      <c r="AV50" s="87"/>
      <c r="AX50" s="3"/>
    </row>
    <row r="51" spans="1:63" ht="15" x14ac:dyDescent="0.2">
      <c r="A51" s="1">
        <v>20220727</v>
      </c>
      <c r="B51" s="1">
        <v>3</v>
      </c>
      <c r="C51" s="1" t="s">
        <v>4</v>
      </c>
      <c r="D51" s="13" t="s">
        <v>604</v>
      </c>
      <c r="E51" s="6" t="s">
        <v>606</v>
      </c>
      <c r="F51" s="13" t="s">
        <v>608</v>
      </c>
      <c r="G51" s="7">
        <v>14.743</v>
      </c>
      <c r="H51" s="7">
        <v>32.553699999999999</v>
      </c>
      <c r="I51" s="7">
        <v>953.9</v>
      </c>
      <c r="J51" s="3">
        <f>I51/(VLOOKUP(F51,Chemicals!A:E,5,FALSE))</f>
        <v>1207.4683544303796</v>
      </c>
      <c r="K51" s="3">
        <f t="shared" si="34"/>
        <v>603.73417721518979</v>
      </c>
      <c r="L51" s="3">
        <f t="shared" si="35"/>
        <v>603.73417721518979</v>
      </c>
      <c r="M51" s="3">
        <f t="shared" ref="M51:M71" si="36">J51-K51-L51</f>
        <v>0</v>
      </c>
      <c r="N51" s="8">
        <v>26.5</v>
      </c>
      <c r="O51" s="9">
        <v>200</v>
      </c>
      <c r="P51" s="8">
        <v>20</v>
      </c>
      <c r="Q51" s="9" t="s">
        <v>331</v>
      </c>
      <c r="R51" s="8" t="s">
        <v>2</v>
      </c>
      <c r="S51" s="9">
        <v>9.9397682414363899</v>
      </c>
      <c r="T51" s="9">
        <v>9.9397682414363899</v>
      </c>
      <c r="U51" s="9">
        <v>0</v>
      </c>
      <c r="V51" s="9">
        <f t="shared" si="29"/>
        <v>19.87953648287278</v>
      </c>
      <c r="W51" s="9">
        <f>((G51/(K51))*S51)/(VLOOKUP(D51,Chemicals!A:E,4,FALSE))</f>
        <v>8.1596811528957208E-4</v>
      </c>
      <c r="X51" s="9">
        <f>((H51/(L51))*T51)/(VLOOKUP(E51,Chemicals!A:E,4,FALSE))</f>
        <v>6.527318451034431E-3</v>
      </c>
      <c r="Y51" s="9">
        <f>((I51/(J51))*V51)/(VLOOKUP(F51,Chemicals!A:D,4,FALSE))</f>
        <v>0.49016335273000938</v>
      </c>
      <c r="Z51" s="29">
        <v>1</v>
      </c>
      <c r="AA51" s="29">
        <f t="shared" si="30"/>
        <v>7.9994773432023205</v>
      </c>
      <c r="AB51" s="29">
        <f t="shared" si="31"/>
        <v>600.71385578106742</v>
      </c>
      <c r="AC51">
        <v>10.0992</v>
      </c>
      <c r="AD51" s="10">
        <v>20</v>
      </c>
      <c r="AE51" s="10">
        <v>60</v>
      </c>
      <c r="AF51" s="10">
        <v>60</v>
      </c>
      <c r="AG51" s="11" t="s">
        <v>49</v>
      </c>
      <c r="AH51">
        <v>10.1714</v>
      </c>
      <c r="AI51" s="1">
        <f t="shared" si="20"/>
        <v>7.2200000000000486E-2</v>
      </c>
      <c r="AJ51" s="3">
        <f t="shared" si="32"/>
        <v>8.1596811528957208E-4</v>
      </c>
      <c r="AK51" s="3">
        <f>AJ51*(VLOOKUP(C51,Structures!A:D,4,FALSE))</f>
        <v>0.18571434303990661</v>
      </c>
      <c r="AL51" s="16">
        <f t="shared" si="33"/>
        <v>0.38876911076537601</v>
      </c>
      <c r="AM51" s="3" t="s">
        <v>375</v>
      </c>
      <c r="AN51" s="1" t="s">
        <v>289</v>
      </c>
      <c r="AP51" s="82" t="s">
        <v>20</v>
      </c>
      <c r="AU51" s="3"/>
      <c r="AV51" s="87"/>
      <c r="AX51" s="3"/>
    </row>
    <row r="52" spans="1:63" ht="15" x14ac:dyDescent="0.2">
      <c r="A52" s="1">
        <v>20220727</v>
      </c>
      <c r="B52" s="1">
        <v>4</v>
      </c>
      <c r="C52" s="1" t="s">
        <v>4</v>
      </c>
      <c r="D52" s="13" t="s">
        <v>604</v>
      </c>
      <c r="E52" s="6" t="s">
        <v>606</v>
      </c>
      <c r="F52" s="13" t="s">
        <v>608</v>
      </c>
      <c r="G52" s="7">
        <v>14.743</v>
      </c>
      <c r="H52" s="7">
        <v>32.553699999999999</v>
      </c>
      <c r="I52" s="7">
        <v>953.9</v>
      </c>
      <c r="J52" s="3">
        <f>I52/(VLOOKUP(F52,Chemicals!A:E,5,FALSE))</f>
        <v>1207.4683544303796</v>
      </c>
      <c r="K52" s="3">
        <f t="shared" si="34"/>
        <v>603.73417721518979</v>
      </c>
      <c r="L52" s="3">
        <f t="shared" si="35"/>
        <v>603.73417721518979</v>
      </c>
      <c r="M52" s="3">
        <f t="shared" si="36"/>
        <v>0</v>
      </c>
      <c r="N52" s="8">
        <v>26.5</v>
      </c>
      <c r="O52" s="9">
        <v>200</v>
      </c>
      <c r="P52" s="8">
        <v>20</v>
      </c>
      <c r="Q52" s="9" t="s">
        <v>331</v>
      </c>
      <c r="R52" s="8" t="s">
        <v>2</v>
      </c>
      <c r="S52" s="9">
        <v>9.9397682414363899</v>
      </c>
      <c r="T52" s="9">
        <v>9.9397682414363899</v>
      </c>
      <c r="U52" s="9">
        <v>0</v>
      </c>
      <c r="V52" s="9">
        <f t="shared" si="29"/>
        <v>19.87953648287278</v>
      </c>
      <c r="W52" s="9">
        <f>((G52/(K52))*S52)/(VLOOKUP(D52,Chemicals!A:E,4,FALSE))</f>
        <v>8.1596811528957208E-4</v>
      </c>
      <c r="X52" s="9">
        <f>((H52/(L52))*T52)/(VLOOKUP(E52,Chemicals!A:E,4,FALSE))</f>
        <v>6.527318451034431E-3</v>
      </c>
      <c r="Y52" s="9">
        <f>((I52/(J52))*V52)/(VLOOKUP(F52,Chemicals!A:D,4,FALSE))</f>
        <v>0.49016335273000938</v>
      </c>
      <c r="Z52" s="29">
        <v>1</v>
      </c>
      <c r="AA52" s="29">
        <f t="shared" si="30"/>
        <v>7.9994773432023205</v>
      </c>
      <c r="AB52" s="29">
        <f t="shared" si="31"/>
        <v>600.71385578106742</v>
      </c>
      <c r="AC52" s="23">
        <v>10.067607843137255</v>
      </c>
      <c r="AD52" s="10">
        <v>20</v>
      </c>
      <c r="AE52" s="10">
        <v>60</v>
      </c>
      <c r="AF52" s="10">
        <v>60</v>
      </c>
      <c r="AG52" s="11" t="s">
        <v>49</v>
      </c>
      <c r="AH52">
        <v>10.147500000000001</v>
      </c>
      <c r="AI52" s="5">
        <f t="shared" si="20"/>
        <v>7.9892156862745978E-2</v>
      </c>
      <c r="AJ52" s="3">
        <f t="shared" si="32"/>
        <v>8.1596811528957208E-4</v>
      </c>
      <c r="AK52" s="3">
        <f>AJ52*(VLOOKUP(C52,Structures!A:D,4,FALSE))</f>
        <v>0.18571434303990661</v>
      </c>
      <c r="AL52" s="16">
        <f t="shared" si="33"/>
        <v>0.43018840416423099</v>
      </c>
      <c r="AM52" s="3" t="s">
        <v>376</v>
      </c>
      <c r="AN52" s="1" t="s">
        <v>290</v>
      </c>
      <c r="AP52" s="82" t="s">
        <v>20</v>
      </c>
      <c r="AR52" s="23"/>
      <c r="AU52" s="3"/>
      <c r="AV52" s="87"/>
      <c r="AX52" s="3"/>
    </row>
    <row r="53" spans="1:63" ht="15" x14ac:dyDescent="0.2">
      <c r="A53" s="1">
        <v>20220727</v>
      </c>
      <c r="B53" s="1">
        <v>5</v>
      </c>
      <c r="C53" s="1" t="s">
        <v>4</v>
      </c>
      <c r="D53" s="13" t="s">
        <v>604</v>
      </c>
      <c r="E53" s="6" t="s">
        <v>606</v>
      </c>
      <c r="F53" s="13" t="s">
        <v>608</v>
      </c>
      <c r="G53" s="7">
        <v>14.743</v>
      </c>
      <c r="H53" s="7">
        <v>32.553699999999999</v>
      </c>
      <c r="I53" s="7">
        <v>953.9</v>
      </c>
      <c r="J53" s="3">
        <f>I53/(VLOOKUP(F53,Chemicals!A:E,5,FALSE))</f>
        <v>1207.4683544303796</v>
      </c>
      <c r="K53" s="3">
        <f t="shared" si="34"/>
        <v>603.73417721518979</v>
      </c>
      <c r="L53" s="3">
        <f t="shared" si="35"/>
        <v>603.73417721518979</v>
      </c>
      <c r="M53" s="3">
        <f t="shared" si="36"/>
        <v>0</v>
      </c>
      <c r="N53" s="8">
        <v>26.5</v>
      </c>
      <c r="O53" s="9">
        <v>200</v>
      </c>
      <c r="P53" s="8">
        <v>20</v>
      </c>
      <c r="Q53" s="9" t="s">
        <v>331</v>
      </c>
      <c r="R53" s="8" t="s">
        <v>2</v>
      </c>
      <c r="S53" s="9">
        <v>9.9397682414363899</v>
      </c>
      <c r="T53" s="9">
        <v>9.9397682414363899</v>
      </c>
      <c r="U53" s="9">
        <v>0</v>
      </c>
      <c r="V53" s="9">
        <f t="shared" si="29"/>
        <v>19.87953648287278</v>
      </c>
      <c r="W53" s="9">
        <f>((G53/(K53))*S53)/(VLOOKUP(D53,Chemicals!A:E,4,FALSE))</f>
        <v>8.1596811528957208E-4</v>
      </c>
      <c r="X53" s="9">
        <f>((H53/(L53))*T53)/(VLOOKUP(E53,Chemicals!A:E,4,FALSE))</f>
        <v>6.527318451034431E-3</v>
      </c>
      <c r="Y53" s="9">
        <f>((I53/(J53))*V53)/(VLOOKUP(F53,Chemicals!A:D,4,FALSE))</f>
        <v>0.49016335273000938</v>
      </c>
      <c r="Z53" s="29">
        <v>1</v>
      </c>
      <c r="AA53" s="29">
        <f t="shared" si="30"/>
        <v>7.9994773432023205</v>
      </c>
      <c r="AB53" s="29">
        <f t="shared" si="31"/>
        <v>600.71385578106742</v>
      </c>
      <c r="AC53">
        <v>10.100099999999999</v>
      </c>
      <c r="AD53" s="10">
        <v>20</v>
      </c>
      <c r="AE53" s="10">
        <v>60</v>
      </c>
      <c r="AF53" s="10">
        <v>60</v>
      </c>
      <c r="AG53" s="11" t="s">
        <v>49</v>
      </c>
      <c r="AH53">
        <v>10.1729</v>
      </c>
      <c r="AI53" s="1">
        <f t="shared" si="20"/>
        <v>7.2800000000000864E-2</v>
      </c>
      <c r="AJ53" s="3">
        <f t="shared" si="32"/>
        <v>8.1596811528957208E-4</v>
      </c>
      <c r="AK53" s="3">
        <f>AJ53*(VLOOKUP(C53,Structures!A:D,4,FALSE))</f>
        <v>0.18571434303990661</v>
      </c>
      <c r="AL53" s="16">
        <f t="shared" si="33"/>
        <v>0.39199987899888528</v>
      </c>
      <c r="AM53" s="3" t="s">
        <v>377</v>
      </c>
      <c r="AN53" s="1" t="s">
        <v>291</v>
      </c>
      <c r="AP53" s="82" t="s">
        <v>20</v>
      </c>
      <c r="AU53" s="3"/>
      <c r="AV53" s="87"/>
      <c r="AX53" s="3"/>
    </row>
    <row r="54" spans="1:63" ht="15" x14ac:dyDescent="0.2">
      <c r="A54" s="1">
        <v>20220727</v>
      </c>
      <c r="B54" s="1">
        <v>6</v>
      </c>
      <c r="C54" s="1" t="s">
        <v>4</v>
      </c>
      <c r="D54" s="13" t="s">
        <v>604</v>
      </c>
      <c r="E54" s="6" t="s">
        <v>606</v>
      </c>
      <c r="F54" s="13" t="s">
        <v>608</v>
      </c>
      <c r="G54" s="7">
        <v>14.743</v>
      </c>
      <c r="H54" s="7">
        <v>32.553699999999999</v>
      </c>
      <c r="I54" s="7">
        <v>953.9</v>
      </c>
      <c r="J54" s="3">
        <f>I54/(VLOOKUP(F54,Chemicals!A:E,5,FALSE))</f>
        <v>1207.4683544303796</v>
      </c>
      <c r="K54" s="3">
        <f t="shared" si="34"/>
        <v>603.73417721518979</v>
      </c>
      <c r="L54" s="3">
        <f t="shared" si="35"/>
        <v>603.73417721518979</v>
      </c>
      <c r="M54" s="3">
        <f t="shared" si="36"/>
        <v>0</v>
      </c>
      <c r="N54" s="8">
        <v>26.5</v>
      </c>
      <c r="O54" s="9">
        <v>200</v>
      </c>
      <c r="P54" s="8">
        <v>20</v>
      </c>
      <c r="Q54" s="9" t="s">
        <v>331</v>
      </c>
      <c r="R54" s="8" t="s">
        <v>2</v>
      </c>
      <c r="S54" s="9">
        <v>9.9397682414363899</v>
      </c>
      <c r="T54" s="9">
        <v>9.9397682414363899</v>
      </c>
      <c r="U54" s="9">
        <v>0</v>
      </c>
      <c r="V54" s="9">
        <f t="shared" si="29"/>
        <v>19.87953648287278</v>
      </c>
      <c r="W54" s="9">
        <f>((G54/(K54))*S54)/(VLOOKUP(D54,Chemicals!A:E,4,FALSE))</f>
        <v>8.1596811528957208E-4</v>
      </c>
      <c r="X54" s="9">
        <f>((H54/(L54))*T54)/(VLOOKUP(E54,Chemicals!A:E,4,FALSE))</f>
        <v>6.527318451034431E-3</v>
      </c>
      <c r="Y54" s="9">
        <f>((I54/(J54))*V54)/(VLOOKUP(F54,Chemicals!A:D,4,FALSE))</f>
        <v>0.49016335273000938</v>
      </c>
      <c r="Z54" s="29">
        <v>1</v>
      </c>
      <c r="AA54" s="29">
        <f t="shared" si="30"/>
        <v>7.9994773432023205</v>
      </c>
      <c r="AB54" s="29">
        <f t="shared" si="31"/>
        <v>600.71385578106742</v>
      </c>
      <c r="AC54">
        <v>10.095499999999999</v>
      </c>
      <c r="AD54" s="10">
        <v>20</v>
      </c>
      <c r="AE54" s="10">
        <v>60</v>
      </c>
      <c r="AF54" s="10">
        <v>60</v>
      </c>
      <c r="AG54" s="11" t="s">
        <v>49</v>
      </c>
      <c r="AH54">
        <v>10.1692</v>
      </c>
      <c r="AI54" s="1">
        <f t="shared" si="20"/>
        <v>7.3700000000000543E-2</v>
      </c>
      <c r="AJ54" s="3">
        <f t="shared" si="32"/>
        <v>8.1596811528957208E-4</v>
      </c>
      <c r="AK54" s="3">
        <f>AJ54*(VLOOKUP(C54,Structures!A:D,4,FALSE))</f>
        <v>0.18571434303990661</v>
      </c>
      <c r="AL54" s="16">
        <f t="shared" si="33"/>
        <v>0.39684603134914442</v>
      </c>
      <c r="AM54" s="3" t="s">
        <v>378</v>
      </c>
      <c r="AN54" s="1" t="s">
        <v>292</v>
      </c>
      <c r="AP54" s="82" t="s">
        <v>20</v>
      </c>
      <c r="AR54" s="23"/>
      <c r="AS54" s="62"/>
      <c r="AU54" s="3"/>
      <c r="AV54" s="87"/>
      <c r="AX54" s="3"/>
    </row>
    <row r="55" spans="1:63" ht="15" x14ac:dyDescent="0.2">
      <c r="A55" s="1">
        <v>20220727</v>
      </c>
      <c r="B55" s="1">
        <v>7</v>
      </c>
      <c r="C55" s="1" t="s">
        <v>4</v>
      </c>
      <c r="D55" s="13" t="s">
        <v>604</v>
      </c>
      <c r="E55" s="6" t="s">
        <v>606</v>
      </c>
      <c r="F55" s="13" t="s">
        <v>608</v>
      </c>
      <c r="G55" s="7">
        <v>14.743</v>
      </c>
      <c r="H55" s="7">
        <v>32.553699999999999</v>
      </c>
      <c r="I55" s="7">
        <v>953.9</v>
      </c>
      <c r="J55" s="3">
        <f>I55/(VLOOKUP(F55,Chemicals!A:E,5,FALSE))</f>
        <v>1207.4683544303796</v>
      </c>
      <c r="K55" s="3">
        <f t="shared" si="34"/>
        <v>603.73417721518979</v>
      </c>
      <c r="L55" s="3">
        <f t="shared" si="35"/>
        <v>603.73417721518979</v>
      </c>
      <c r="M55" s="3">
        <f t="shared" si="36"/>
        <v>0</v>
      </c>
      <c r="N55" s="8">
        <v>26.5</v>
      </c>
      <c r="O55" s="9">
        <v>200</v>
      </c>
      <c r="P55" s="8">
        <v>20</v>
      </c>
      <c r="Q55" s="9" t="s">
        <v>331</v>
      </c>
      <c r="R55" s="8" t="s">
        <v>2</v>
      </c>
      <c r="S55" s="9">
        <v>9.9397682414363899</v>
      </c>
      <c r="T55" s="9">
        <v>9.9397682414363899</v>
      </c>
      <c r="U55" s="9">
        <v>0</v>
      </c>
      <c r="V55" s="9">
        <f t="shared" si="29"/>
        <v>19.87953648287278</v>
      </c>
      <c r="W55" s="9">
        <f>((G55/(K55))*S55)/(VLOOKUP(D55,Chemicals!A:E,4,FALSE))</f>
        <v>8.1596811528957208E-4</v>
      </c>
      <c r="X55" s="9">
        <f>((H55/(L55))*T55)/(VLOOKUP(E55,Chemicals!A:E,4,FALSE))</f>
        <v>6.527318451034431E-3</v>
      </c>
      <c r="Y55" s="9">
        <f>((I55/(J55))*V55)/(VLOOKUP(F55,Chemicals!A:D,4,FALSE))</f>
        <v>0.49016335273000938</v>
      </c>
      <c r="Z55" s="29">
        <v>1</v>
      </c>
      <c r="AA55" s="29">
        <f t="shared" si="30"/>
        <v>7.9994773432023205</v>
      </c>
      <c r="AB55" s="29">
        <f t="shared" si="31"/>
        <v>600.71385578106742</v>
      </c>
      <c r="AC55">
        <v>10.085000000000001</v>
      </c>
      <c r="AD55" s="10">
        <v>20</v>
      </c>
      <c r="AE55" s="10">
        <v>60</v>
      </c>
      <c r="AF55" s="10">
        <v>60</v>
      </c>
      <c r="AG55" s="11" t="s">
        <v>49</v>
      </c>
      <c r="AH55">
        <v>10.159700000000001</v>
      </c>
      <c r="AI55" s="1">
        <f t="shared" si="20"/>
        <v>7.4699999999999989E-2</v>
      </c>
      <c r="AJ55" s="3">
        <f t="shared" si="32"/>
        <v>8.1596811528957208E-4</v>
      </c>
      <c r="AK55" s="3">
        <f>AJ55*(VLOOKUP(C55,Structures!A:D,4,FALSE))</f>
        <v>0.18571434303990661</v>
      </c>
      <c r="AL55" s="16">
        <f t="shared" si="33"/>
        <v>0.40223064507165357</v>
      </c>
      <c r="AM55" s="3" t="s">
        <v>379</v>
      </c>
      <c r="AN55" s="1" t="s">
        <v>293</v>
      </c>
      <c r="AP55" s="82" t="s">
        <v>20</v>
      </c>
      <c r="AS55" s="62"/>
      <c r="AU55" s="3"/>
      <c r="AV55" s="87"/>
      <c r="AX55" s="3"/>
    </row>
    <row r="56" spans="1:63" ht="15" x14ac:dyDescent="0.2">
      <c r="A56" s="1">
        <v>20220727</v>
      </c>
      <c r="B56" s="1">
        <v>8</v>
      </c>
      <c r="C56" s="1" t="s">
        <v>4</v>
      </c>
      <c r="D56" s="13" t="s">
        <v>604</v>
      </c>
      <c r="E56" s="6" t="s">
        <v>606</v>
      </c>
      <c r="F56" s="13" t="s">
        <v>608</v>
      </c>
      <c r="G56" s="7">
        <v>14.743</v>
      </c>
      <c r="H56" s="7">
        <v>32.553699999999999</v>
      </c>
      <c r="I56" s="7">
        <v>953.9</v>
      </c>
      <c r="J56" s="3">
        <f>I56/(VLOOKUP(F56,Chemicals!A:E,5,FALSE))</f>
        <v>1207.4683544303796</v>
      </c>
      <c r="K56" s="3">
        <f t="shared" si="34"/>
        <v>603.73417721518979</v>
      </c>
      <c r="L56" s="3">
        <f t="shared" si="35"/>
        <v>603.73417721518979</v>
      </c>
      <c r="M56" s="3">
        <f t="shared" si="36"/>
        <v>0</v>
      </c>
      <c r="N56" s="8">
        <v>26.5</v>
      </c>
      <c r="O56" s="9">
        <v>200</v>
      </c>
      <c r="P56" s="8">
        <v>20</v>
      </c>
      <c r="Q56" s="9" t="s">
        <v>331</v>
      </c>
      <c r="R56" s="8" t="s">
        <v>2</v>
      </c>
      <c r="S56" s="9">
        <v>9.9397682414363899</v>
      </c>
      <c r="T56" s="9">
        <v>9.9397682414363899</v>
      </c>
      <c r="U56" s="9">
        <v>0</v>
      </c>
      <c r="V56" s="9">
        <f t="shared" si="29"/>
        <v>19.87953648287278</v>
      </c>
      <c r="W56" s="9">
        <f>((G56/(K56))*S56)/(VLOOKUP(D56,Chemicals!A:E,4,FALSE))</f>
        <v>8.1596811528957208E-4</v>
      </c>
      <c r="X56" s="9">
        <f>((H56/(L56))*T56)/(VLOOKUP(E56,Chemicals!A:E,4,FALSE))</f>
        <v>6.527318451034431E-3</v>
      </c>
      <c r="Y56" s="9">
        <f>((I56/(J56))*V56)/(VLOOKUP(F56,Chemicals!A:D,4,FALSE))</f>
        <v>0.49016335273000938</v>
      </c>
      <c r="Z56" s="29">
        <v>1</v>
      </c>
      <c r="AA56" s="29">
        <f t="shared" si="30"/>
        <v>7.9994773432023205</v>
      </c>
      <c r="AB56" s="29">
        <f t="shared" si="31"/>
        <v>600.71385578106742</v>
      </c>
      <c r="AC56">
        <v>10.103300000000001</v>
      </c>
      <c r="AD56" s="10">
        <v>20</v>
      </c>
      <c r="AE56" s="10">
        <v>60</v>
      </c>
      <c r="AF56" s="10">
        <v>60</v>
      </c>
      <c r="AG56" s="11" t="s">
        <v>49</v>
      </c>
      <c r="AH56">
        <v>10.1754</v>
      </c>
      <c r="AI56" s="1">
        <f t="shared" si="20"/>
        <v>7.2099999999998943E-2</v>
      </c>
      <c r="AJ56" s="3">
        <f t="shared" si="32"/>
        <v>8.1596811528957208E-4</v>
      </c>
      <c r="AK56" s="3">
        <f>AJ56*(VLOOKUP(C56,Structures!A:D,4,FALSE))</f>
        <v>0.18571434303990661</v>
      </c>
      <c r="AL56" s="16">
        <f t="shared" si="33"/>
        <v>0.38823064939311647</v>
      </c>
      <c r="AM56" s="3" t="s">
        <v>380</v>
      </c>
      <c r="AN56" s="1" t="s">
        <v>294</v>
      </c>
      <c r="AP56" s="82" t="s">
        <v>20</v>
      </c>
      <c r="AS56" s="63"/>
      <c r="AU56" s="3"/>
      <c r="AV56" s="87"/>
      <c r="AX56" s="3"/>
    </row>
    <row r="57" spans="1:63" ht="15" x14ac:dyDescent="0.2">
      <c r="A57" s="1">
        <v>20220727</v>
      </c>
      <c r="B57" s="1">
        <v>9</v>
      </c>
      <c r="C57" s="1" t="s">
        <v>4</v>
      </c>
      <c r="D57" s="13" t="s">
        <v>604</v>
      </c>
      <c r="E57" s="6" t="s">
        <v>606</v>
      </c>
      <c r="F57" s="13" t="s">
        <v>608</v>
      </c>
      <c r="G57" s="7">
        <v>14.743</v>
      </c>
      <c r="H57" s="7">
        <v>32.553699999999999</v>
      </c>
      <c r="I57" s="7">
        <v>953.9</v>
      </c>
      <c r="J57" s="3">
        <f>I57/(VLOOKUP(F57,Chemicals!A:E,5,FALSE))</f>
        <v>1207.4683544303796</v>
      </c>
      <c r="K57" s="3">
        <f t="shared" si="34"/>
        <v>603.73417721518979</v>
      </c>
      <c r="L57" s="3">
        <f t="shared" si="35"/>
        <v>603.73417721518979</v>
      </c>
      <c r="M57" s="3">
        <f t="shared" si="36"/>
        <v>0</v>
      </c>
      <c r="N57" s="8">
        <v>26.5</v>
      </c>
      <c r="O57" s="9">
        <v>200</v>
      </c>
      <c r="P57" s="8">
        <v>20</v>
      </c>
      <c r="Q57" s="9" t="s">
        <v>331</v>
      </c>
      <c r="R57" s="8" t="s">
        <v>2</v>
      </c>
      <c r="S57" s="9">
        <v>9.9397682414363899</v>
      </c>
      <c r="T57" s="9">
        <v>9.9397682414363899</v>
      </c>
      <c r="U57" s="9">
        <v>0</v>
      </c>
      <c r="V57" s="9">
        <f t="shared" si="29"/>
        <v>19.87953648287278</v>
      </c>
      <c r="W57" s="9">
        <f>((G57/(K57))*S57)/(VLOOKUP(D57,Chemicals!A:E,4,FALSE))</f>
        <v>8.1596811528957208E-4</v>
      </c>
      <c r="X57" s="9">
        <f>((H57/(L57))*T57)/(VLOOKUP(E57,Chemicals!A:E,4,FALSE))</f>
        <v>6.527318451034431E-3</v>
      </c>
      <c r="Y57" s="9">
        <f>((I57/(J57))*V57)/(VLOOKUP(F57,Chemicals!A:D,4,FALSE))</f>
        <v>0.49016335273000938</v>
      </c>
      <c r="Z57" s="29">
        <v>1</v>
      </c>
      <c r="AA57" s="29">
        <f t="shared" si="30"/>
        <v>7.9994773432023205</v>
      </c>
      <c r="AB57" s="29">
        <f t="shared" si="31"/>
        <v>600.71385578106742</v>
      </c>
      <c r="AC57">
        <v>10.095499999999999</v>
      </c>
      <c r="AD57" s="10">
        <v>20</v>
      </c>
      <c r="AE57" s="10">
        <v>60</v>
      </c>
      <c r="AF57" s="10">
        <v>60</v>
      </c>
      <c r="AG57" s="11" t="s">
        <v>49</v>
      </c>
      <c r="AH57">
        <v>10.1676</v>
      </c>
      <c r="AI57" s="1">
        <f t="shared" si="20"/>
        <v>7.2100000000000719E-2</v>
      </c>
      <c r="AJ57" s="3">
        <f t="shared" si="32"/>
        <v>8.1596811528957208E-4</v>
      </c>
      <c r="AK57" s="3">
        <f>AJ57*(VLOOKUP(C57,Structures!A:D,4,FALSE))</f>
        <v>0.18571434303990661</v>
      </c>
      <c r="AL57" s="16">
        <f t="shared" si="33"/>
        <v>0.38823064939312601</v>
      </c>
      <c r="AM57" s="3" t="s">
        <v>381</v>
      </c>
      <c r="AN57" s="1" t="s">
        <v>295</v>
      </c>
      <c r="AP57" s="82" t="s">
        <v>20</v>
      </c>
      <c r="AU57" s="3"/>
      <c r="AV57" s="87"/>
      <c r="AX57" s="3"/>
      <c r="BA57" s="3"/>
      <c r="BB57" s="3"/>
    </row>
    <row r="58" spans="1:63" ht="15" x14ac:dyDescent="0.2">
      <c r="A58" s="1">
        <v>20220727</v>
      </c>
      <c r="B58" s="1">
        <v>10</v>
      </c>
      <c r="C58" s="1" t="s">
        <v>4</v>
      </c>
      <c r="D58" s="13" t="s">
        <v>604</v>
      </c>
      <c r="E58" s="6" t="s">
        <v>606</v>
      </c>
      <c r="F58" s="13" t="s">
        <v>608</v>
      </c>
      <c r="G58" s="7">
        <v>14.743</v>
      </c>
      <c r="H58" s="7">
        <v>32.553699999999999</v>
      </c>
      <c r="I58" s="7">
        <v>953.9</v>
      </c>
      <c r="J58" s="3">
        <f>I58/(VLOOKUP(F58,Chemicals!A:E,5,FALSE))</f>
        <v>1207.4683544303796</v>
      </c>
      <c r="K58" s="3">
        <f t="shared" si="34"/>
        <v>603.73417721518979</v>
      </c>
      <c r="L58" s="3">
        <f t="shared" si="35"/>
        <v>603.73417721518979</v>
      </c>
      <c r="M58" s="3">
        <f t="shared" si="36"/>
        <v>0</v>
      </c>
      <c r="N58" s="8">
        <v>26.5</v>
      </c>
      <c r="O58" s="9">
        <v>200</v>
      </c>
      <c r="P58" s="8">
        <v>20</v>
      </c>
      <c r="Q58" s="9" t="s">
        <v>331</v>
      </c>
      <c r="R58" s="8" t="s">
        <v>2</v>
      </c>
      <c r="S58" s="9">
        <v>9.9397682414363899</v>
      </c>
      <c r="T58" s="9">
        <v>9.9397682414363899</v>
      </c>
      <c r="U58" s="9">
        <v>0</v>
      </c>
      <c r="V58" s="9">
        <f t="shared" si="29"/>
        <v>19.87953648287278</v>
      </c>
      <c r="W58" s="9">
        <f>((G58/(K58))*S58)/(VLOOKUP(D58,Chemicals!A:E,4,FALSE))</f>
        <v>8.1596811528957208E-4</v>
      </c>
      <c r="X58" s="9">
        <f>((H58/(L58))*T58)/(VLOOKUP(E58,Chemicals!A:E,4,FALSE))</f>
        <v>6.527318451034431E-3</v>
      </c>
      <c r="Y58" s="9">
        <f>((I58/(J58))*V58)/(VLOOKUP(F58,Chemicals!A:D,4,FALSE))</f>
        <v>0.49016335273000938</v>
      </c>
      <c r="Z58" s="29">
        <v>1</v>
      </c>
      <c r="AA58" s="29">
        <f t="shared" ref="AA58:AA92" si="37">X58/W58</f>
        <v>7.9994773432023205</v>
      </c>
      <c r="AB58" s="29">
        <f t="shared" ref="AB58:AB92" si="38">Y58/W58</f>
        <v>600.71385578106742</v>
      </c>
      <c r="AC58">
        <v>10.0616</v>
      </c>
      <c r="AD58" s="10">
        <v>20</v>
      </c>
      <c r="AE58" s="10">
        <v>60</v>
      </c>
      <c r="AF58" s="10">
        <v>60</v>
      </c>
      <c r="AG58" s="11" t="s">
        <v>49</v>
      </c>
      <c r="AH58">
        <v>10.1348</v>
      </c>
      <c r="AI58" s="1">
        <f t="shared" si="20"/>
        <v>7.3199999999999932E-2</v>
      </c>
      <c r="AJ58" s="3">
        <f t="shared" si="32"/>
        <v>8.1596811528957208E-4</v>
      </c>
      <c r="AK58" s="3">
        <f>AJ58*(VLOOKUP(C58,Structures!A:D,4,FALSE))</f>
        <v>0.18571434303990661</v>
      </c>
      <c r="AL58" s="16">
        <f t="shared" si="33"/>
        <v>0.3941537244878851</v>
      </c>
      <c r="AM58" s="3" t="s">
        <v>382</v>
      </c>
      <c r="AN58" s="1" t="s">
        <v>296</v>
      </c>
      <c r="AP58" s="82" t="s">
        <v>20</v>
      </c>
      <c r="AU58" s="3"/>
      <c r="AV58" s="87"/>
      <c r="AX58" s="3"/>
      <c r="BA58" s="59"/>
      <c r="BB58" s="59"/>
    </row>
    <row r="59" spans="1:63" ht="15" x14ac:dyDescent="0.2">
      <c r="A59" s="1">
        <v>20220727</v>
      </c>
      <c r="B59" s="1">
        <v>11</v>
      </c>
      <c r="C59" s="1" t="s">
        <v>4</v>
      </c>
      <c r="D59" s="13" t="s">
        <v>604</v>
      </c>
      <c r="E59" s="6" t="s">
        <v>606</v>
      </c>
      <c r="F59" s="13" t="s">
        <v>608</v>
      </c>
      <c r="G59" s="7">
        <v>14.743</v>
      </c>
      <c r="H59" s="7">
        <v>32.553699999999999</v>
      </c>
      <c r="I59" s="7">
        <v>953.9</v>
      </c>
      <c r="J59" s="3">
        <f>I59/(VLOOKUP(F59,Chemicals!A:E,5,FALSE))</f>
        <v>1207.4683544303796</v>
      </c>
      <c r="K59" s="3">
        <f t="shared" si="34"/>
        <v>603.73417721518979</v>
      </c>
      <c r="L59" s="3">
        <f t="shared" si="35"/>
        <v>603.73417721518979</v>
      </c>
      <c r="M59" s="3">
        <f t="shared" si="36"/>
        <v>0</v>
      </c>
      <c r="N59" s="8">
        <v>26.5</v>
      </c>
      <c r="O59" s="9">
        <v>200</v>
      </c>
      <c r="P59" s="8">
        <v>20</v>
      </c>
      <c r="Q59" s="9" t="s">
        <v>331</v>
      </c>
      <c r="R59" s="8" t="s">
        <v>2</v>
      </c>
      <c r="S59" s="9">
        <v>9.9397682414363899</v>
      </c>
      <c r="T59" s="9">
        <v>9.9397682414363899</v>
      </c>
      <c r="U59" s="9">
        <v>0</v>
      </c>
      <c r="V59" s="9">
        <f t="shared" si="29"/>
        <v>19.87953648287278</v>
      </c>
      <c r="W59" s="9">
        <f>((G59/(K59))*S59)/(VLOOKUP(D59,Chemicals!A:E,4,FALSE))</f>
        <v>8.1596811528957208E-4</v>
      </c>
      <c r="X59" s="9">
        <f>((H59/(L59))*T59)/(VLOOKUP(E59,Chemicals!A:E,4,FALSE))</f>
        <v>6.527318451034431E-3</v>
      </c>
      <c r="Y59" s="9">
        <f>((I59/(J59))*V59)/(VLOOKUP(F59,Chemicals!A:D,4,FALSE))</f>
        <v>0.49016335273000938</v>
      </c>
      <c r="Z59" s="29">
        <v>1</v>
      </c>
      <c r="AA59" s="29">
        <f t="shared" si="37"/>
        <v>7.9994773432023205</v>
      </c>
      <c r="AB59" s="29">
        <f t="shared" si="38"/>
        <v>600.71385578106742</v>
      </c>
      <c r="AC59">
        <v>9.9982000000000006</v>
      </c>
      <c r="AD59" s="10">
        <v>20</v>
      </c>
      <c r="AE59" s="10">
        <v>60</v>
      </c>
      <c r="AF59" s="10">
        <v>60</v>
      </c>
      <c r="AG59" s="11" t="s">
        <v>49</v>
      </c>
      <c r="AH59">
        <v>10.074299999999999</v>
      </c>
      <c r="AI59" s="1">
        <f t="shared" si="20"/>
        <v>7.6099999999998502E-2</v>
      </c>
      <c r="AJ59" s="3">
        <f t="shared" si="32"/>
        <v>8.1596811528957208E-4</v>
      </c>
      <c r="AK59" s="3">
        <f>AJ59*(VLOOKUP(C59,Structures!A:D,4,FALSE))</f>
        <v>0.18571434303990661</v>
      </c>
      <c r="AL59" s="16">
        <f t="shared" si="33"/>
        <v>0.40976910428316249</v>
      </c>
      <c r="AM59" s="3" t="s">
        <v>383</v>
      </c>
      <c r="AN59" s="1" t="s">
        <v>307</v>
      </c>
      <c r="AP59" s="82" t="s">
        <v>20</v>
      </c>
      <c r="AR59" s="23"/>
      <c r="AS59" s="62"/>
      <c r="AU59" s="3"/>
      <c r="AV59" s="89"/>
      <c r="AX59" s="3"/>
      <c r="BB59" s="60"/>
    </row>
    <row r="60" spans="1:63" ht="15" x14ac:dyDescent="0.2">
      <c r="A60" s="1">
        <v>20220727</v>
      </c>
      <c r="B60" s="1">
        <v>12</v>
      </c>
      <c r="C60" s="1" t="s">
        <v>4</v>
      </c>
      <c r="D60" s="13" t="s">
        <v>604</v>
      </c>
      <c r="E60" s="6" t="s">
        <v>606</v>
      </c>
      <c r="F60" s="13" t="s">
        <v>608</v>
      </c>
      <c r="G60" s="7">
        <v>14.743</v>
      </c>
      <c r="H60" s="7">
        <v>32.553699999999999</v>
      </c>
      <c r="I60" s="7">
        <v>953.9</v>
      </c>
      <c r="J60" s="3">
        <f>I60/(VLOOKUP(F60,Chemicals!A:E,5,FALSE))</f>
        <v>1207.4683544303796</v>
      </c>
      <c r="K60" s="3">
        <f t="shared" si="34"/>
        <v>603.73417721518979</v>
      </c>
      <c r="L60" s="3">
        <f t="shared" si="35"/>
        <v>603.73417721518979</v>
      </c>
      <c r="M60" s="3">
        <f t="shared" si="36"/>
        <v>0</v>
      </c>
      <c r="N60" s="8">
        <v>26.5</v>
      </c>
      <c r="O60" s="9">
        <v>200</v>
      </c>
      <c r="P60" s="8">
        <v>20</v>
      </c>
      <c r="Q60" s="9" t="s">
        <v>331</v>
      </c>
      <c r="R60" s="8" t="s">
        <v>2</v>
      </c>
      <c r="S60" s="9">
        <v>9.9397682414363899</v>
      </c>
      <c r="T60" s="9">
        <v>9.9397682414363899</v>
      </c>
      <c r="U60" s="9">
        <v>0</v>
      </c>
      <c r="V60" s="9">
        <f t="shared" si="29"/>
        <v>19.87953648287278</v>
      </c>
      <c r="W60" s="9">
        <f>((G60/(K60))*S60)/(VLOOKUP(D60,Chemicals!A:E,4,FALSE))</f>
        <v>8.1596811528957208E-4</v>
      </c>
      <c r="X60" s="9">
        <f>((H60/(L60))*T60)/(VLOOKUP(E60,Chemicals!A:E,4,FALSE))</f>
        <v>6.527318451034431E-3</v>
      </c>
      <c r="Y60" s="9">
        <f>((I60/(J60))*V60)/(VLOOKUP(F60,Chemicals!A:D,4,FALSE))</f>
        <v>0.49016335273000938</v>
      </c>
      <c r="Z60" s="29">
        <v>1</v>
      </c>
      <c r="AA60" s="29">
        <f t="shared" si="37"/>
        <v>7.9994773432023205</v>
      </c>
      <c r="AB60" s="29">
        <f t="shared" si="38"/>
        <v>600.71385578106742</v>
      </c>
      <c r="AC60">
        <v>10.0928</v>
      </c>
      <c r="AD60" s="10">
        <v>20</v>
      </c>
      <c r="AE60" s="10">
        <v>60</v>
      </c>
      <c r="AF60" s="10">
        <v>60</v>
      </c>
      <c r="AG60" s="11" t="s">
        <v>49</v>
      </c>
      <c r="AH60">
        <v>10.166499999999999</v>
      </c>
      <c r="AI60" s="1">
        <f t="shared" si="20"/>
        <v>7.3699999999998766E-2</v>
      </c>
      <c r="AJ60" s="3">
        <f t="shared" si="32"/>
        <v>8.1596811528957208E-4</v>
      </c>
      <c r="AK60" s="3">
        <f>AJ60*(VLOOKUP(C60,Structures!A:D,4,FALSE))</f>
        <v>0.18571434303990661</v>
      </c>
      <c r="AL60" s="16">
        <f t="shared" si="33"/>
        <v>0.39684603134913488</v>
      </c>
      <c r="AM60" s="3" t="s">
        <v>384</v>
      </c>
      <c r="AN60" s="1" t="s">
        <v>308</v>
      </c>
      <c r="AP60" s="82" t="s">
        <v>20</v>
      </c>
      <c r="AS60" s="62"/>
      <c r="AU60" s="3"/>
      <c r="AV60" s="89"/>
      <c r="AX60" s="3"/>
    </row>
    <row r="61" spans="1:63" ht="15" x14ac:dyDescent="0.2">
      <c r="A61" s="1">
        <v>20220727</v>
      </c>
      <c r="B61" s="1">
        <v>13</v>
      </c>
      <c r="C61" s="1" t="s">
        <v>4</v>
      </c>
      <c r="D61" s="13" t="s">
        <v>604</v>
      </c>
      <c r="E61" s="6" t="s">
        <v>606</v>
      </c>
      <c r="F61" s="13" t="s">
        <v>608</v>
      </c>
      <c r="G61" s="7">
        <v>14.743</v>
      </c>
      <c r="H61" s="7">
        <v>32.553699999999999</v>
      </c>
      <c r="I61" s="7">
        <v>953.9</v>
      </c>
      <c r="J61" s="3">
        <f>I61/(VLOOKUP(F61,Chemicals!A:E,5,FALSE))</f>
        <v>1207.4683544303796</v>
      </c>
      <c r="K61" s="3">
        <f t="shared" si="34"/>
        <v>603.73417721518979</v>
      </c>
      <c r="L61" s="3">
        <f t="shared" si="35"/>
        <v>603.73417721518979</v>
      </c>
      <c r="M61" s="3">
        <f t="shared" si="36"/>
        <v>0</v>
      </c>
      <c r="N61" s="8">
        <v>26.5</v>
      </c>
      <c r="O61" s="9">
        <v>200</v>
      </c>
      <c r="P61" s="8">
        <v>20</v>
      </c>
      <c r="Q61" s="9" t="s">
        <v>331</v>
      </c>
      <c r="R61" s="8" t="s">
        <v>2</v>
      </c>
      <c r="S61" s="9">
        <v>9.9397682414363899</v>
      </c>
      <c r="T61" s="9">
        <v>9.9397682414363899</v>
      </c>
      <c r="U61" s="9">
        <v>0</v>
      </c>
      <c r="V61" s="9">
        <f t="shared" si="29"/>
        <v>19.87953648287278</v>
      </c>
      <c r="W61" s="9">
        <f>((G61/(K61))*S61)/(VLOOKUP(D61,Chemicals!A:E,4,FALSE))</f>
        <v>8.1596811528957208E-4</v>
      </c>
      <c r="X61" s="9">
        <f>((H61/(L61))*T61)/(VLOOKUP(E61,Chemicals!A:E,4,FALSE))</f>
        <v>6.527318451034431E-3</v>
      </c>
      <c r="Y61" s="9">
        <f>((I61/(J61))*V61)/(VLOOKUP(F61,Chemicals!A:D,4,FALSE))</f>
        <v>0.49016335273000938</v>
      </c>
      <c r="Z61" s="29">
        <v>1</v>
      </c>
      <c r="AA61" s="29">
        <f t="shared" si="37"/>
        <v>7.9994773432023205</v>
      </c>
      <c r="AB61" s="29">
        <f t="shared" si="38"/>
        <v>600.71385578106742</v>
      </c>
      <c r="AC61">
        <v>10.0906</v>
      </c>
      <c r="AD61" s="10">
        <v>20</v>
      </c>
      <c r="AE61" s="10">
        <v>60</v>
      </c>
      <c r="AF61" s="10">
        <v>60</v>
      </c>
      <c r="AG61" s="11" t="s">
        <v>49</v>
      </c>
      <c r="AH61">
        <v>10.1632</v>
      </c>
      <c r="AI61" s="1">
        <f t="shared" si="20"/>
        <v>7.2599999999999554E-2</v>
      </c>
      <c r="AJ61" s="3">
        <f t="shared" si="32"/>
        <v>8.1596811528957208E-4</v>
      </c>
      <c r="AK61" s="3">
        <f>AJ61*(VLOOKUP(C61,Structures!A:D,4,FALSE))</f>
        <v>0.18571434303990661</v>
      </c>
      <c r="AL61" s="16">
        <f t="shared" si="33"/>
        <v>0.39092295625437579</v>
      </c>
      <c r="AM61" s="3" t="s">
        <v>385</v>
      </c>
      <c r="AN61" s="1" t="s">
        <v>309</v>
      </c>
      <c r="AP61" s="82" t="s">
        <v>20</v>
      </c>
      <c r="AS61" s="62"/>
      <c r="AU61" s="3"/>
      <c r="AV61" s="89"/>
      <c r="AX61" s="3"/>
    </row>
    <row r="62" spans="1:63" ht="15" x14ac:dyDescent="0.2">
      <c r="A62" s="1">
        <v>20220727</v>
      </c>
      <c r="B62" s="1">
        <v>14</v>
      </c>
      <c r="C62" s="1" t="s">
        <v>4</v>
      </c>
      <c r="D62" s="13" t="s">
        <v>604</v>
      </c>
      <c r="E62" s="6" t="s">
        <v>606</v>
      </c>
      <c r="F62" s="13" t="s">
        <v>608</v>
      </c>
      <c r="G62" s="7">
        <v>14.743</v>
      </c>
      <c r="H62" s="7">
        <v>32.553699999999999</v>
      </c>
      <c r="I62" s="7">
        <v>953.9</v>
      </c>
      <c r="J62" s="3">
        <f>I62/(VLOOKUP(F62,Chemicals!A:E,5,FALSE))</f>
        <v>1207.4683544303796</v>
      </c>
      <c r="K62" s="3">
        <f t="shared" si="34"/>
        <v>603.73417721518979</v>
      </c>
      <c r="L62" s="3">
        <f t="shared" si="35"/>
        <v>603.73417721518979</v>
      </c>
      <c r="M62" s="3">
        <f t="shared" si="36"/>
        <v>0</v>
      </c>
      <c r="N62" s="8">
        <v>26.5</v>
      </c>
      <c r="O62" s="9">
        <v>200</v>
      </c>
      <c r="P62" s="8">
        <v>20</v>
      </c>
      <c r="Q62" s="9" t="s">
        <v>331</v>
      </c>
      <c r="R62" s="8" t="s">
        <v>2</v>
      </c>
      <c r="S62" s="9">
        <v>9.9397682414363899</v>
      </c>
      <c r="T62" s="9">
        <v>9.9397682414363899</v>
      </c>
      <c r="U62" s="9">
        <v>0</v>
      </c>
      <c r="V62" s="9">
        <f t="shared" si="29"/>
        <v>19.87953648287278</v>
      </c>
      <c r="W62" s="9">
        <f>((G62/(K62))*S62)/(VLOOKUP(D62,Chemicals!A:E,4,FALSE))</f>
        <v>8.1596811528957208E-4</v>
      </c>
      <c r="X62" s="9">
        <f>((H62/(L62))*T62)/(VLOOKUP(E62,Chemicals!A:E,4,FALSE))</f>
        <v>6.527318451034431E-3</v>
      </c>
      <c r="Y62" s="9">
        <f>((I62/(J62))*V62)/(VLOOKUP(F62,Chemicals!A:D,4,FALSE))</f>
        <v>0.49016335273000938</v>
      </c>
      <c r="Z62" s="29">
        <v>1</v>
      </c>
      <c r="AA62" s="29">
        <f t="shared" si="37"/>
        <v>7.9994773432023205</v>
      </c>
      <c r="AB62" s="29">
        <f t="shared" si="38"/>
        <v>600.71385578106742</v>
      </c>
      <c r="AC62" s="23">
        <v>10.067607843137255</v>
      </c>
      <c r="AD62" s="10">
        <v>20</v>
      </c>
      <c r="AE62" s="10">
        <v>60</v>
      </c>
      <c r="AF62" s="10">
        <v>60</v>
      </c>
      <c r="AG62" s="11" t="s">
        <v>49</v>
      </c>
      <c r="AH62">
        <v>10.1374</v>
      </c>
      <c r="AI62" s="5">
        <f t="shared" si="20"/>
        <v>6.9792156862744648E-2</v>
      </c>
      <c r="AJ62" s="3">
        <f t="shared" si="32"/>
        <v>8.1596811528957208E-4</v>
      </c>
      <c r="AK62" s="3">
        <f>AJ62*(VLOOKUP(C62,Structures!A:D,4,FALSE))</f>
        <v>0.18571434303990661</v>
      </c>
      <c r="AL62" s="16">
        <f t="shared" si="33"/>
        <v>0.37580380556685161</v>
      </c>
      <c r="AM62" s="3" t="s">
        <v>386</v>
      </c>
      <c r="AN62" s="1" t="s">
        <v>310</v>
      </c>
      <c r="AP62" s="82" t="s">
        <v>20</v>
      </c>
      <c r="AR62" s="23"/>
      <c r="AS62" s="62"/>
      <c r="AU62" s="3"/>
      <c r="AV62" s="89"/>
      <c r="AX62" s="3"/>
      <c r="BG62"/>
      <c r="BK62"/>
    </row>
    <row r="63" spans="1:63" ht="15" x14ac:dyDescent="0.2">
      <c r="A63" s="1">
        <v>20220727</v>
      </c>
      <c r="B63" s="1">
        <v>15</v>
      </c>
      <c r="C63" s="1" t="s">
        <v>4</v>
      </c>
      <c r="D63" s="13" t="s">
        <v>604</v>
      </c>
      <c r="E63" s="6" t="s">
        <v>606</v>
      </c>
      <c r="F63" s="13" t="s">
        <v>608</v>
      </c>
      <c r="G63" s="7">
        <v>14.743</v>
      </c>
      <c r="H63" s="7">
        <v>32.553699999999999</v>
      </c>
      <c r="I63" s="7">
        <v>953.9</v>
      </c>
      <c r="J63" s="3">
        <f>I63/(VLOOKUP(F63,Chemicals!A:E,5,FALSE))</f>
        <v>1207.4683544303796</v>
      </c>
      <c r="K63" s="3">
        <f t="shared" si="34"/>
        <v>603.73417721518979</v>
      </c>
      <c r="L63" s="3">
        <f t="shared" si="35"/>
        <v>603.73417721518979</v>
      </c>
      <c r="M63" s="3">
        <f t="shared" si="36"/>
        <v>0</v>
      </c>
      <c r="N63" s="8">
        <v>26.5</v>
      </c>
      <c r="O63" s="9">
        <v>200</v>
      </c>
      <c r="P63" s="8">
        <v>20</v>
      </c>
      <c r="Q63" s="9" t="s">
        <v>331</v>
      </c>
      <c r="R63" s="8" t="s">
        <v>2</v>
      </c>
      <c r="S63" s="9">
        <v>9.9397682414363899</v>
      </c>
      <c r="T63" s="9">
        <v>9.9397682414363899</v>
      </c>
      <c r="U63" s="9">
        <v>0</v>
      </c>
      <c r="V63" s="9">
        <f t="shared" si="29"/>
        <v>19.87953648287278</v>
      </c>
      <c r="W63" s="9">
        <f>((G63/(K63))*S63)/(VLOOKUP(D63,Chemicals!A:E,4,FALSE))</f>
        <v>8.1596811528957208E-4</v>
      </c>
      <c r="X63" s="9">
        <f>((H63/(L63))*T63)/(VLOOKUP(E63,Chemicals!A:E,4,FALSE))</f>
        <v>6.527318451034431E-3</v>
      </c>
      <c r="Y63" s="9">
        <f>((I63/(J63))*V63)/(VLOOKUP(F63,Chemicals!A:D,4,FALSE))</f>
        <v>0.49016335273000938</v>
      </c>
      <c r="Z63" s="29">
        <v>1</v>
      </c>
      <c r="AA63" s="29">
        <f t="shared" si="37"/>
        <v>7.9994773432023205</v>
      </c>
      <c r="AB63" s="29">
        <f t="shared" si="38"/>
        <v>600.71385578106742</v>
      </c>
      <c r="AC63">
        <v>10.0107</v>
      </c>
      <c r="AD63" s="10">
        <v>20</v>
      </c>
      <c r="AE63" s="10">
        <v>60</v>
      </c>
      <c r="AF63" s="10">
        <v>60</v>
      </c>
      <c r="AG63" s="11" t="s">
        <v>49</v>
      </c>
      <c r="AH63">
        <v>10.0825</v>
      </c>
      <c r="AI63" s="1">
        <f t="shared" si="20"/>
        <v>7.1799999999999642E-2</v>
      </c>
      <c r="AJ63" s="3">
        <f t="shared" si="32"/>
        <v>8.1596811528957208E-4</v>
      </c>
      <c r="AK63" s="3">
        <f>AJ63*(VLOOKUP(C63,Structures!A:D,4,FALSE))</f>
        <v>0.18571434303990661</v>
      </c>
      <c r="AL63" s="16">
        <f t="shared" si="33"/>
        <v>0.38661526527636658</v>
      </c>
      <c r="AM63" s="3" t="s">
        <v>387</v>
      </c>
      <c r="AN63" s="1" t="s">
        <v>311</v>
      </c>
      <c r="AP63" s="82" t="s">
        <v>20</v>
      </c>
      <c r="AR63" s="4"/>
      <c r="AS63" s="62"/>
      <c r="AU63" s="3"/>
      <c r="AV63" s="89"/>
      <c r="AX63" s="3"/>
      <c r="BG63"/>
      <c r="BK63"/>
    </row>
    <row r="64" spans="1:63" ht="15" x14ac:dyDescent="0.2">
      <c r="A64" s="1">
        <v>20220727</v>
      </c>
      <c r="B64" s="1">
        <v>16</v>
      </c>
      <c r="C64" s="1" t="s">
        <v>4</v>
      </c>
      <c r="D64" s="13" t="s">
        <v>604</v>
      </c>
      <c r="E64" s="6" t="s">
        <v>606</v>
      </c>
      <c r="F64" s="13" t="s">
        <v>608</v>
      </c>
      <c r="G64" s="7">
        <v>14.743</v>
      </c>
      <c r="H64" s="7">
        <v>32.553699999999999</v>
      </c>
      <c r="I64" s="7">
        <v>953.9</v>
      </c>
      <c r="J64" s="3">
        <f>I64/(VLOOKUP(F64,Chemicals!A:E,5,FALSE))</f>
        <v>1207.4683544303796</v>
      </c>
      <c r="K64" s="3">
        <f t="shared" si="34"/>
        <v>603.73417721518979</v>
      </c>
      <c r="L64" s="3">
        <f t="shared" si="35"/>
        <v>603.73417721518979</v>
      </c>
      <c r="M64" s="3">
        <f t="shared" si="36"/>
        <v>0</v>
      </c>
      <c r="N64" s="8">
        <v>26.5</v>
      </c>
      <c r="O64" s="9">
        <v>200</v>
      </c>
      <c r="P64" s="8">
        <v>20</v>
      </c>
      <c r="Q64" s="9" t="s">
        <v>331</v>
      </c>
      <c r="R64" s="8" t="s">
        <v>2</v>
      </c>
      <c r="S64" s="9">
        <v>9.9397682414363899</v>
      </c>
      <c r="T64" s="9">
        <v>9.9397682414363899</v>
      </c>
      <c r="U64" s="9">
        <v>0</v>
      </c>
      <c r="V64" s="9">
        <f t="shared" si="29"/>
        <v>19.87953648287278</v>
      </c>
      <c r="W64" s="9">
        <f>((G64/(K64))*S64)/(VLOOKUP(D64,Chemicals!A:E,4,FALSE))</f>
        <v>8.1596811528957208E-4</v>
      </c>
      <c r="X64" s="9">
        <f>((H64/(L64))*T64)/(VLOOKUP(E64,Chemicals!A:E,4,FALSE))</f>
        <v>6.527318451034431E-3</v>
      </c>
      <c r="Y64" s="9">
        <f>((I64/(J64))*V64)/(VLOOKUP(F64,Chemicals!A:D,4,FALSE))</f>
        <v>0.49016335273000938</v>
      </c>
      <c r="Z64" s="29">
        <v>1</v>
      </c>
      <c r="AA64" s="29">
        <f t="shared" si="37"/>
        <v>7.9994773432023205</v>
      </c>
      <c r="AB64" s="29">
        <f t="shared" si="38"/>
        <v>600.71385578106742</v>
      </c>
      <c r="AC64">
        <v>10.0921</v>
      </c>
      <c r="AD64" s="10">
        <v>20</v>
      </c>
      <c r="AE64" s="10">
        <v>60</v>
      </c>
      <c r="AF64" s="10">
        <v>60</v>
      </c>
      <c r="AG64" s="11" t="s">
        <v>49</v>
      </c>
      <c r="AH64">
        <v>10.163500000000001</v>
      </c>
      <c r="AI64" s="1">
        <f t="shared" si="20"/>
        <v>7.1400000000000574E-2</v>
      </c>
      <c r="AJ64" s="3">
        <f t="shared" si="32"/>
        <v>8.1596811528957208E-4</v>
      </c>
      <c r="AK64" s="3">
        <f>AJ64*(VLOOKUP(C64,Structures!A:D,4,FALSE))</f>
        <v>0.18571434303990661</v>
      </c>
      <c r="AL64" s="16">
        <f t="shared" si="33"/>
        <v>0.38446141978736681</v>
      </c>
      <c r="AM64" s="3" t="s">
        <v>388</v>
      </c>
      <c r="AN64" s="1" t="s">
        <v>312</v>
      </c>
      <c r="AP64" s="82" t="s">
        <v>20</v>
      </c>
      <c r="AS64" s="63"/>
      <c r="AU64" s="3"/>
      <c r="AV64" s="89"/>
      <c r="AX64" s="3"/>
      <c r="BF64" s="23"/>
      <c r="BG64"/>
      <c r="BH64" s="85"/>
      <c r="BK64"/>
    </row>
    <row r="65" spans="1:63" ht="15" x14ac:dyDescent="0.2">
      <c r="A65" s="1">
        <v>20220727</v>
      </c>
      <c r="B65" s="1">
        <v>17</v>
      </c>
      <c r="C65" s="1" t="s">
        <v>4</v>
      </c>
      <c r="D65" s="13" t="s">
        <v>604</v>
      </c>
      <c r="E65" s="6" t="s">
        <v>606</v>
      </c>
      <c r="F65" s="13" t="s">
        <v>608</v>
      </c>
      <c r="G65" s="7">
        <v>14.743</v>
      </c>
      <c r="H65" s="7">
        <v>32.553699999999999</v>
      </c>
      <c r="I65" s="7">
        <v>953.9</v>
      </c>
      <c r="J65" s="3">
        <f>I65/(VLOOKUP(F65,Chemicals!A:E,5,FALSE))</f>
        <v>1207.4683544303796</v>
      </c>
      <c r="K65" s="3">
        <f t="shared" ref="K65:K92" si="39">J65*0.5</f>
        <v>603.73417721518979</v>
      </c>
      <c r="L65" s="3">
        <f t="shared" ref="L65:L92" si="40">J65*0.5</f>
        <v>603.73417721518979</v>
      </c>
      <c r="M65" s="3">
        <f t="shared" si="36"/>
        <v>0</v>
      </c>
      <c r="N65" s="8">
        <v>26.5</v>
      </c>
      <c r="O65" s="9">
        <v>200</v>
      </c>
      <c r="P65" s="8">
        <v>20</v>
      </c>
      <c r="Q65" s="9" t="s">
        <v>331</v>
      </c>
      <c r="R65" s="8" t="s">
        <v>2</v>
      </c>
      <c r="S65" s="9">
        <v>9.9397682414363899</v>
      </c>
      <c r="T65" s="9">
        <v>9.9397682414363899</v>
      </c>
      <c r="U65" s="9">
        <v>0</v>
      </c>
      <c r="V65" s="9">
        <f t="shared" si="29"/>
        <v>19.87953648287278</v>
      </c>
      <c r="W65" s="9">
        <f>((G65/(K65))*S65)/(VLOOKUP(D65,Chemicals!A:E,4,FALSE))</f>
        <v>8.1596811528957208E-4</v>
      </c>
      <c r="X65" s="9">
        <f>((H65/(L65))*T65)/(VLOOKUP(E65,Chemicals!A:E,4,FALSE))</f>
        <v>6.527318451034431E-3</v>
      </c>
      <c r="Y65" s="9">
        <f>((I65/(J65))*V65)/(VLOOKUP(F65,Chemicals!A:D,4,FALSE))</f>
        <v>0.49016335273000938</v>
      </c>
      <c r="Z65" s="29">
        <v>1</v>
      </c>
      <c r="AA65" s="29">
        <f t="shared" si="37"/>
        <v>7.9994773432023205</v>
      </c>
      <c r="AB65" s="29">
        <f t="shared" si="38"/>
        <v>600.71385578106742</v>
      </c>
      <c r="AC65">
        <v>10.022</v>
      </c>
      <c r="AD65" s="10">
        <v>20</v>
      </c>
      <c r="AE65" s="10">
        <v>60</v>
      </c>
      <c r="AF65" s="10">
        <v>60</v>
      </c>
      <c r="AG65" s="11" t="s">
        <v>49</v>
      </c>
      <c r="AH65">
        <v>10.094900000000001</v>
      </c>
      <c r="AI65" s="1">
        <f t="shared" si="20"/>
        <v>7.2900000000000631E-2</v>
      </c>
      <c r="AJ65" s="3">
        <f t="shared" si="32"/>
        <v>8.1596811528957208E-4</v>
      </c>
      <c r="AK65" s="3">
        <f>AJ65*(VLOOKUP(C65,Structures!A:D,4,FALSE))</f>
        <v>0.18571434303990661</v>
      </c>
      <c r="AL65" s="16">
        <f t="shared" si="33"/>
        <v>0.39253834037113522</v>
      </c>
      <c r="AM65" s="3" t="s">
        <v>389</v>
      </c>
      <c r="AN65" s="1" t="s">
        <v>313</v>
      </c>
      <c r="AP65" s="82" t="s">
        <v>20</v>
      </c>
      <c r="AS65" s="62"/>
      <c r="AU65" s="3"/>
      <c r="AV65" s="89"/>
      <c r="AX65" s="3"/>
      <c r="BG65"/>
      <c r="BH65" s="85"/>
      <c r="BK65"/>
    </row>
    <row r="66" spans="1:63" ht="15" x14ac:dyDescent="0.2">
      <c r="A66" s="1">
        <v>20220727</v>
      </c>
      <c r="B66" s="1">
        <v>18</v>
      </c>
      <c r="C66" s="1" t="s">
        <v>4</v>
      </c>
      <c r="D66" s="13" t="s">
        <v>604</v>
      </c>
      <c r="E66" s="6" t="s">
        <v>606</v>
      </c>
      <c r="F66" s="13" t="s">
        <v>608</v>
      </c>
      <c r="G66" s="7">
        <v>14.743</v>
      </c>
      <c r="H66" s="7">
        <v>32.553699999999999</v>
      </c>
      <c r="I66" s="7">
        <v>953.9</v>
      </c>
      <c r="J66" s="3">
        <f>I66/(VLOOKUP(F66,Chemicals!A:E,5,FALSE))</f>
        <v>1207.4683544303796</v>
      </c>
      <c r="K66" s="3">
        <f t="shared" si="39"/>
        <v>603.73417721518979</v>
      </c>
      <c r="L66" s="3">
        <f t="shared" si="40"/>
        <v>603.73417721518979</v>
      </c>
      <c r="M66" s="3">
        <f t="shared" si="36"/>
        <v>0</v>
      </c>
      <c r="N66" s="8">
        <v>26.5</v>
      </c>
      <c r="O66" s="9">
        <v>200</v>
      </c>
      <c r="P66" s="8">
        <v>20</v>
      </c>
      <c r="Q66" s="9" t="s">
        <v>331</v>
      </c>
      <c r="R66" s="8" t="s">
        <v>2</v>
      </c>
      <c r="S66" s="9">
        <v>9.9397682414363899</v>
      </c>
      <c r="T66" s="9">
        <v>9.9397682414363899</v>
      </c>
      <c r="U66" s="9">
        <v>0</v>
      </c>
      <c r="V66" s="9">
        <f t="shared" si="29"/>
        <v>19.87953648287278</v>
      </c>
      <c r="W66" s="9">
        <f>((G66/(K66))*S66)/(VLOOKUP(D66,Chemicals!A:E,4,FALSE))</f>
        <v>8.1596811528957208E-4</v>
      </c>
      <c r="X66" s="9">
        <f>((H66/(L66))*T66)/(VLOOKUP(E66,Chemicals!A:E,4,FALSE))</f>
        <v>6.527318451034431E-3</v>
      </c>
      <c r="Y66" s="9">
        <f>((I66/(J66))*V66)/(VLOOKUP(F66,Chemicals!A:D,4,FALSE))</f>
        <v>0.49016335273000938</v>
      </c>
      <c r="Z66" s="29">
        <v>1</v>
      </c>
      <c r="AA66" s="29">
        <f t="shared" si="37"/>
        <v>7.9994773432023205</v>
      </c>
      <c r="AB66" s="29">
        <f t="shared" si="38"/>
        <v>600.71385578106742</v>
      </c>
      <c r="AC66">
        <v>10.076700000000001</v>
      </c>
      <c r="AD66" s="10">
        <v>20</v>
      </c>
      <c r="AE66" s="10">
        <v>60</v>
      </c>
      <c r="AF66" s="10">
        <v>60</v>
      </c>
      <c r="AG66" s="11" t="s">
        <v>49</v>
      </c>
      <c r="AH66">
        <v>10.1487</v>
      </c>
      <c r="AI66" s="1">
        <f t="shared" si="20"/>
        <v>7.1999999999999176E-2</v>
      </c>
      <c r="AJ66" s="3">
        <f t="shared" si="32"/>
        <v>8.1596811528957208E-4</v>
      </c>
      <c r="AK66" s="3">
        <f>AJ66*(VLOOKUP(C66,Structures!A:D,4,FALSE))</f>
        <v>0.18571434303990661</v>
      </c>
      <c r="AL66" s="16">
        <f t="shared" si="33"/>
        <v>0.38769218802086652</v>
      </c>
      <c r="AM66" s="3" t="s">
        <v>390</v>
      </c>
      <c r="AN66" s="1" t="s">
        <v>314</v>
      </c>
      <c r="AP66" s="82" t="s">
        <v>20</v>
      </c>
      <c r="AS66" s="62"/>
      <c r="AU66" s="3"/>
      <c r="AV66" s="89"/>
      <c r="AX66" s="3"/>
      <c r="BG66"/>
      <c r="BH66" s="85"/>
      <c r="BK66"/>
    </row>
    <row r="67" spans="1:63" ht="15" x14ac:dyDescent="0.2">
      <c r="A67" s="1">
        <v>20220727</v>
      </c>
      <c r="B67" s="1">
        <v>19</v>
      </c>
      <c r="C67" s="1" t="s">
        <v>4</v>
      </c>
      <c r="D67" s="13" t="s">
        <v>604</v>
      </c>
      <c r="E67" s="6" t="s">
        <v>606</v>
      </c>
      <c r="F67" s="13" t="s">
        <v>608</v>
      </c>
      <c r="G67" s="7">
        <v>14.743</v>
      </c>
      <c r="H67" s="7">
        <v>32.553699999999999</v>
      </c>
      <c r="I67" s="7">
        <v>953.9</v>
      </c>
      <c r="J67" s="3">
        <f>I67/(VLOOKUP(F67,Chemicals!A:E,5,FALSE))</f>
        <v>1207.4683544303796</v>
      </c>
      <c r="K67" s="3">
        <f t="shared" si="39"/>
        <v>603.73417721518979</v>
      </c>
      <c r="L67" s="3">
        <f t="shared" si="40"/>
        <v>603.73417721518979</v>
      </c>
      <c r="M67" s="3">
        <f t="shared" si="36"/>
        <v>0</v>
      </c>
      <c r="N67" s="8">
        <v>26.5</v>
      </c>
      <c r="O67" s="9">
        <v>200</v>
      </c>
      <c r="P67" s="8">
        <v>20</v>
      </c>
      <c r="Q67" s="9" t="s">
        <v>331</v>
      </c>
      <c r="R67" s="8" t="s">
        <v>2</v>
      </c>
      <c r="S67" s="9">
        <v>9.9397682414363899</v>
      </c>
      <c r="T67" s="9">
        <v>9.9397682414363899</v>
      </c>
      <c r="U67" s="9">
        <v>0</v>
      </c>
      <c r="V67" s="9">
        <f t="shared" si="29"/>
        <v>19.87953648287278</v>
      </c>
      <c r="W67" s="9">
        <f>((G67/(K67))*S67)/(VLOOKUP(D67,Chemicals!A:E,4,FALSE))</f>
        <v>8.1596811528957208E-4</v>
      </c>
      <c r="X67" s="9">
        <f>((H67/(L67))*T67)/(VLOOKUP(E67,Chemicals!A:E,4,FALSE))</f>
        <v>6.527318451034431E-3</v>
      </c>
      <c r="Y67" s="9">
        <f>((I67/(J67))*V67)/(VLOOKUP(F67,Chemicals!A:D,4,FALSE))</f>
        <v>0.49016335273000938</v>
      </c>
      <c r="Z67" s="29">
        <v>1</v>
      </c>
      <c r="AA67" s="29">
        <f t="shared" si="37"/>
        <v>7.9994773432023205</v>
      </c>
      <c r="AB67" s="29">
        <f t="shared" si="38"/>
        <v>600.71385578106742</v>
      </c>
      <c r="AC67">
        <v>10.0839</v>
      </c>
      <c r="AD67" s="10">
        <v>20</v>
      </c>
      <c r="AE67" s="10">
        <v>60</v>
      </c>
      <c r="AF67" s="10">
        <v>60</v>
      </c>
      <c r="AG67" s="11" t="s">
        <v>49</v>
      </c>
      <c r="AH67">
        <v>10.1548</v>
      </c>
      <c r="AI67" s="1">
        <f t="shared" si="20"/>
        <v>7.0899999999999963E-2</v>
      </c>
      <c r="AJ67" s="3">
        <f t="shared" si="32"/>
        <v>8.1596811528957208E-4</v>
      </c>
      <c r="AK67" s="3">
        <f>AJ67*(VLOOKUP(C67,Structures!A:D,4,FALSE))</f>
        <v>0.18571434303990661</v>
      </c>
      <c r="AL67" s="16">
        <f t="shared" si="33"/>
        <v>0.38176911292610743</v>
      </c>
      <c r="AM67" s="3" t="s">
        <v>391</v>
      </c>
      <c r="AN67" s="1" t="s">
        <v>315</v>
      </c>
      <c r="AP67" s="82" t="s">
        <v>20</v>
      </c>
      <c r="AR67" s="4"/>
      <c r="AS67" s="62"/>
      <c r="AU67" s="3"/>
      <c r="AV67" s="89"/>
      <c r="AX67" s="3"/>
      <c r="BA67" s="3"/>
      <c r="BB67" s="3"/>
      <c r="BG67"/>
      <c r="BH67" s="85"/>
      <c r="BK67"/>
    </row>
    <row r="68" spans="1:63" ht="15" x14ac:dyDescent="0.2">
      <c r="A68" s="1">
        <v>20220727</v>
      </c>
      <c r="B68" s="1">
        <v>20</v>
      </c>
      <c r="C68" s="1" t="s">
        <v>4</v>
      </c>
      <c r="D68" s="13" t="s">
        <v>604</v>
      </c>
      <c r="E68" s="6" t="s">
        <v>606</v>
      </c>
      <c r="F68" s="13" t="s">
        <v>608</v>
      </c>
      <c r="G68" s="7">
        <v>14.743</v>
      </c>
      <c r="H68" s="7">
        <v>32.553699999999999</v>
      </c>
      <c r="I68" s="7">
        <v>953.9</v>
      </c>
      <c r="J68" s="3">
        <f>I68/(VLOOKUP(F68,Chemicals!A:E,5,FALSE))</f>
        <v>1207.4683544303796</v>
      </c>
      <c r="K68" s="3">
        <f t="shared" si="39"/>
        <v>603.73417721518979</v>
      </c>
      <c r="L68" s="3">
        <f t="shared" si="40"/>
        <v>603.73417721518979</v>
      </c>
      <c r="M68" s="3">
        <f t="shared" si="36"/>
        <v>0</v>
      </c>
      <c r="N68" s="8">
        <v>26.5</v>
      </c>
      <c r="O68" s="9">
        <v>200</v>
      </c>
      <c r="P68" s="8">
        <v>20</v>
      </c>
      <c r="Q68" s="9" t="s">
        <v>331</v>
      </c>
      <c r="R68" s="8" t="s">
        <v>2</v>
      </c>
      <c r="S68" s="9">
        <v>9.9397682414363899</v>
      </c>
      <c r="T68" s="9">
        <v>9.9397682414363899</v>
      </c>
      <c r="U68" s="9">
        <v>0</v>
      </c>
      <c r="V68" s="9">
        <f t="shared" si="29"/>
        <v>19.87953648287278</v>
      </c>
      <c r="W68" s="9">
        <f>((G68/(K68))*S68)/(VLOOKUP(D68,Chemicals!A:E,4,FALSE))</f>
        <v>8.1596811528957208E-4</v>
      </c>
      <c r="X68" s="9">
        <f>((H68/(L68))*T68)/(VLOOKUP(E68,Chemicals!A:E,4,FALSE))</f>
        <v>6.527318451034431E-3</v>
      </c>
      <c r="Y68" s="9">
        <f>((I68/(J68))*V68)/(VLOOKUP(F68,Chemicals!A:D,4,FALSE))</f>
        <v>0.49016335273000938</v>
      </c>
      <c r="Z68" s="29">
        <v>1</v>
      </c>
      <c r="AA68" s="29">
        <f t="shared" si="37"/>
        <v>7.9994773432023205</v>
      </c>
      <c r="AB68" s="29">
        <f t="shared" si="38"/>
        <v>600.71385578106742</v>
      </c>
      <c r="AC68">
        <v>10.0786</v>
      </c>
      <c r="AD68" s="10">
        <v>20</v>
      </c>
      <c r="AE68" s="10">
        <v>60</v>
      </c>
      <c r="AF68" s="10">
        <v>60</v>
      </c>
      <c r="AG68" s="11" t="s">
        <v>49</v>
      </c>
      <c r="AH68">
        <v>10.1502</v>
      </c>
      <c r="AI68" s="1">
        <f t="shared" si="20"/>
        <v>7.1600000000000108E-2</v>
      </c>
      <c r="AJ68" s="3">
        <f t="shared" si="32"/>
        <v>8.1596811528957208E-4</v>
      </c>
      <c r="AK68" s="3">
        <f>AJ68*(VLOOKUP(C68,Structures!A:D,4,FALSE))</f>
        <v>0.18571434303990661</v>
      </c>
      <c r="AL68" s="16">
        <f t="shared" si="33"/>
        <v>0.3855383425318667</v>
      </c>
      <c r="AM68" s="3" t="s">
        <v>392</v>
      </c>
      <c r="AN68" s="1" t="s">
        <v>316</v>
      </c>
      <c r="AP68" s="82" t="s">
        <v>20</v>
      </c>
      <c r="AS68" s="62"/>
      <c r="AU68" s="3"/>
      <c r="AV68" s="89"/>
      <c r="AX68" s="3"/>
      <c r="BA68" s="59"/>
      <c r="BB68" s="59"/>
      <c r="BG68"/>
      <c r="BH68" s="85"/>
      <c r="BJ68" s="23"/>
      <c r="BK68"/>
    </row>
    <row r="69" spans="1:63" ht="14" x14ac:dyDescent="0.2">
      <c r="A69" s="1">
        <v>20220727</v>
      </c>
      <c r="B69" s="1">
        <v>21</v>
      </c>
      <c r="C69" s="1" t="s">
        <v>4</v>
      </c>
      <c r="D69" s="13" t="s">
        <v>604</v>
      </c>
      <c r="E69" s="6" t="s">
        <v>606</v>
      </c>
      <c r="F69" s="13" t="s">
        <v>608</v>
      </c>
      <c r="G69" s="7">
        <v>14.743</v>
      </c>
      <c r="H69" s="7">
        <v>32.553699999999999</v>
      </c>
      <c r="I69" s="7">
        <v>953.9</v>
      </c>
      <c r="J69" s="3">
        <f>I69/(VLOOKUP(F69,Chemicals!A:E,5,FALSE))</f>
        <v>1207.4683544303796</v>
      </c>
      <c r="K69" s="3">
        <f t="shared" si="39"/>
        <v>603.73417721518979</v>
      </c>
      <c r="L69" s="3">
        <f t="shared" si="40"/>
        <v>603.73417721518979</v>
      </c>
      <c r="M69" s="3">
        <f t="shared" si="36"/>
        <v>0</v>
      </c>
      <c r="N69" s="8">
        <v>26.5</v>
      </c>
      <c r="O69" s="9">
        <v>200</v>
      </c>
      <c r="P69" s="8">
        <v>20</v>
      </c>
      <c r="Q69" s="8">
        <v>10</v>
      </c>
      <c r="R69" s="8" t="s">
        <v>2</v>
      </c>
      <c r="S69" s="9">
        <v>9.9397682414363899</v>
      </c>
      <c r="T69" s="9">
        <v>9.9397682414363899</v>
      </c>
      <c r="U69" s="9">
        <v>0</v>
      </c>
      <c r="V69" s="9">
        <f t="shared" ref="V69:V92" si="41">S69+T69+U69</f>
        <v>19.87953648287278</v>
      </c>
      <c r="W69" s="9">
        <f>((G69/(K69))*S69)/(VLOOKUP(D69,Chemicals!A:E,4,FALSE))</f>
        <v>8.1596811528957208E-4</v>
      </c>
      <c r="X69" s="9">
        <f>((H69/(L69))*T69)/(VLOOKUP(E69,Chemicals!A:E,4,FALSE))</f>
        <v>6.527318451034431E-3</v>
      </c>
      <c r="Y69" s="9">
        <f>((I69/(J69))*V69)/(VLOOKUP(F69,Chemicals!A:D,4,FALSE))</f>
        <v>0.49016335273000938</v>
      </c>
      <c r="Z69" s="29">
        <v>1</v>
      </c>
      <c r="AA69" s="29">
        <f t="shared" si="37"/>
        <v>7.9994773432023205</v>
      </c>
      <c r="AB69" s="29">
        <f t="shared" si="38"/>
        <v>600.71385578106742</v>
      </c>
      <c r="AC69">
        <v>10.057499999999999</v>
      </c>
      <c r="AD69" s="10">
        <v>20</v>
      </c>
      <c r="AE69" s="10">
        <v>60</v>
      </c>
      <c r="AF69" s="10">
        <v>60</v>
      </c>
      <c r="AG69" s="11" t="s">
        <v>49</v>
      </c>
      <c r="AH69">
        <v>10.127800000000001</v>
      </c>
      <c r="AI69" s="1">
        <f t="shared" si="20"/>
        <v>7.0300000000001361E-2</v>
      </c>
      <c r="AJ69" s="3">
        <f t="shared" si="32"/>
        <v>8.1596811528957208E-4</v>
      </c>
      <c r="AK69" s="3">
        <f>AJ69*(VLOOKUP(C69,Structures!A:D,4,FALSE))</f>
        <v>0.18571434303990661</v>
      </c>
      <c r="AL69" s="16">
        <f t="shared" si="33"/>
        <v>0.37853834469260772</v>
      </c>
      <c r="AM69" s="3" t="s">
        <v>358</v>
      </c>
      <c r="AN69" s="1" t="s">
        <v>297</v>
      </c>
      <c r="AO69"/>
      <c r="AP69" s="82" t="s">
        <v>20</v>
      </c>
      <c r="AS69" s="62"/>
      <c r="AU69" s="3"/>
      <c r="AV69" s="88"/>
      <c r="AX69" s="3"/>
      <c r="AY69" s="58"/>
      <c r="BB69" s="60"/>
      <c r="BG69"/>
      <c r="BH69" s="85"/>
      <c r="BK69"/>
    </row>
    <row r="70" spans="1:63" ht="14" x14ac:dyDescent="0.2">
      <c r="A70" s="1">
        <v>20220727</v>
      </c>
      <c r="B70" s="1">
        <v>22</v>
      </c>
      <c r="C70" s="1" t="s">
        <v>4</v>
      </c>
      <c r="D70" s="13" t="s">
        <v>604</v>
      </c>
      <c r="E70" s="6" t="s">
        <v>606</v>
      </c>
      <c r="F70" s="13" t="s">
        <v>608</v>
      </c>
      <c r="G70" s="7">
        <v>14.743</v>
      </c>
      <c r="H70" s="7">
        <v>32.553699999999999</v>
      </c>
      <c r="I70" s="7">
        <v>953.9</v>
      </c>
      <c r="J70" s="3">
        <f>I70/(VLOOKUP(F70,Chemicals!A:E,5,FALSE))</f>
        <v>1207.4683544303796</v>
      </c>
      <c r="K70" s="3">
        <f t="shared" si="39"/>
        <v>603.73417721518979</v>
      </c>
      <c r="L70" s="3">
        <f t="shared" si="40"/>
        <v>603.73417721518979</v>
      </c>
      <c r="M70" s="3">
        <f t="shared" si="36"/>
        <v>0</v>
      </c>
      <c r="N70" s="8">
        <v>26.5</v>
      </c>
      <c r="O70" s="9">
        <v>200</v>
      </c>
      <c r="P70" s="8">
        <v>20</v>
      </c>
      <c r="Q70" s="8">
        <v>10</v>
      </c>
      <c r="R70" s="8" t="s">
        <v>2</v>
      </c>
      <c r="S70" s="9">
        <v>9.9397682414363899</v>
      </c>
      <c r="T70" s="9">
        <v>9.9397682414363899</v>
      </c>
      <c r="U70" s="9">
        <v>0</v>
      </c>
      <c r="V70" s="9">
        <f t="shared" si="41"/>
        <v>19.87953648287278</v>
      </c>
      <c r="W70" s="9">
        <f>((G70/(K70))*S70)/(VLOOKUP(D70,Chemicals!A:E,4,FALSE))</f>
        <v>8.1596811528957208E-4</v>
      </c>
      <c r="X70" s="9">
        <f>((H70/(L70))*T70)/(VLOOKUP(E70,Chemicals!A:E,4,FALSE))</f>
        <v>6.527318451034431E-3</v>
      </c>
      <c r="Y70" s="9">
        <f>((I70/(J70))*V70)/(VLOOKUP(F70,Chemicals!A:D,4,FALSE))</f>
        <v>0.49016335273000938</v>
      </c>
      <c r="Z70" s="29">
        <v>1</v>
      </c>
      <c r="AA70" s="29">
        <f t="shared" si="37"/>
        <v>7.9994773432023205</v>
      </c>
      <c r="AB70" s="29">
        <f t="shared" si="38"/>
        <v>600.71385578106742</v>
      </c>
      <c r="AC70">
        <v>10.0512</v>
      </c>
      <c r="AD70" s="10">
        <v>20</v>
      </c>
      <c r="AE70" s="10">
        <v>60</v>
      </c>
      <c r="AF70" s="10">
        <v>60</v>
      </c>
      <c r="AG70" s="11" t="s">
        <v>49</v>
      </c>
      <c r="AH70">
        <v>10.1227</v>
      </c>
      <c r="AI70" s="1">
        <f t="shared" si="20"/>
        <v>7.1500000000000341E-2</v>
      </c>
      <c r="AJ70" s="3">
        <f t="shared" si="32"/>
        <v>8.1596811528957208E-4</v>
      </c>
      <c r="AK70" s="3">
        <f>AJ70*(VLOOKUP(C70,Structures!A:D,4,FALSE))</f>
        <v>0.18571434303990661</v>
      </c>
      <c r="AL70" s="16">
        <f t="shared" si="33"/>
        <v>0.38499988115961675</v>
      </c>
      <c r="AM70" s="3" t="s">
        <v>359</v>
      </c>
      <c r="AN70" s="1" t="s">
        <v>298</v>
      </c>
      <c r="AO70"/>
      <c r="AP70" s="82" t="s">
        <v>20</v>
      </c>
      <c r="AS70" s="62"/>
      <c r="AU70" s="3"/>
      <c r="AV70" s="88"/>
      <c r="AX70" s="3"/>
      <c r="AY70" s="58"/>
      <c r="BG70"/>
      <c r="BH70" s="85"/>
      <c r="BK70"/>
    </row>
    <row r="71" spans="1:63" ht="14" x14ac:dyDescent="0.2">
      <c r="A71" s="1">
        <v>20220727</v>
      </c>
      <c r="B71" s="1">
        <v>23</v>
      </c>
      <c r="C71" s="1" t="s">
        <v>4</v>
      </c>
      <c r="D71" s="13" t="s">
        <v>604</v>
      </c>
      <c r="E71" s="6" t="s">
        <v>606</v>
      </c>
      <c r="F71" s="13" t="s">
        <v>608</v>
      </c>
      <c r="G71" s="7">
        <v>14.743</v>
      </c>
      <c r="H71" s="7">
        <v>32.553699999999999</v>
      </c>
      <c r="I71" s="7">
        <v>953.9</v>
      </c>
      <c r="J71" s="3">
        <f>I71/(VLOOKUP(F71,Chemicals!A:E,5,FALSE))</f>
        <v>1207.4683544303796</v>
      </c>
      <c r="K71" s="3">
        <f t="shared" si="39"/>
        <v>603.73417721518979</v>
      </c>
      <c r="L71" s="3">
        <f t="shared" si="40"/>
        <v>603.73417721518979</v>
      </c>
      <c r="M71" s="3">
        <f t="shared" si="36"/>
        <v>0</v>
      </c>
      <c r="N71" s="8">
        <v>26.5</v>
      </c>
      <c r="O71" s="9">
        <v>200</v>
      </c>
      <c r="P71" s="8">
        <v>20</v>
      </c>
      <c r="Q71" s="8">
        <v>10</v>
      </c>
      <c r="R71" s="8" t="s">
        <v>2</v>
      </c>
      <c r="S71" s="9">
        <v>9.9397682414363899</v>
      </c>
      <c r="T71" s="9">
        <v>9.9397682414363899</v>
      </c>
      <c r="U71" s="9">
        <v>0</v>
      </c>
      <c r="V71" s="9">
        <f t="shared" si="41"/>
        <v>19.87953648287278</v>
      </c>
      <c r="W71" s="9">
        <f>((G71/(K71))*S71)/(VLOOKUP(D71,Chemicals!A:E,4,FALSE))</f>
        <v>8.1596811528957208E-4</v>
      </c>
      <c r="X71" s="9">
        <f>((H71/(L71))*T71)/(VLOOKUP(E71,Chemicals!A:E,4,FALSE))</f>
        <v>6.527318451034431E-3</v>
      </c>
      <c r="Y71" s="9">
        <f>((I71/(J71))*V71)/(VLOOKUP(F71,Chemicals!A:D,4,FALSE))</f>
        <v>0.49016335273000938</v>
      </c>
      <c r="Z71" s="29">
        <v>1</v>
      </c>
      <c r="AA71" s="29">
        <f t="shared" si="37"/>
        <v>7.9994773432023205</v>
      </c>
      <c r="AB71" s="29">
        <f t="shared" si="38"/>
        <v>600.71385578106742</v>
      </c>
      <c r="AC71">
        <v>10.0977</v>
      </c>
      <c r="AD71" s="10">
        <v>20</v>
      </c>
      <c r="AE71" s="10">
        <v>60</v>
      </c>
      <c r="AF71" s="10">
        <v>60</v>
      </c>
      <c r="AG71" s="11" t="s">
        <v>49</v>
      </c>
      <c r="AH71">
        <v>10.1714</v>
      </c>
      <c r="AI71" s="1">
        <f t="shared" si="20"/>
        <v>7.3700000000000543E-2</v>
      </c>
      <c r="AJ71" s="3">
        <f t="shared" si="32"/>
        <v>8.1596811528957208E-4</v>
      </c>
      <c r="AK71" s="3">
        <f>AJ71*(VLOOKUP(C71,Structures!A:D,4,FALSE))</f>
        <v>0.18571434303990661</v>
      </c>
      <c r="AL71" s="16">
        <f t="shared" ref="AL71:AL92" si="42">AI71/AK71</f>
        <v>0.39684603134914442</v>
      </c>
      <c r="AM71" s="3" t="s">
        <v>360</v>
      </c>
      <c r="AN71" s="1" t="s">
        <v>299</v>
      </c>
      <c r="AO71"/>
      <c r="AP71" s="82" t="s">
        <v>20</v>
      </c>
      <c r="AR71" s="23"/>
      <c r="AS71" s="62"/>
      <c r="AU71" s="3"/>
      <c r="AV71" s="58"/>
      <c r="AX71" s="3"/>
      <c r="AY71" s="58"/>
      <c r="BF71" s="23"/>
      <c r="BG71"/>
      <c r="BH71" s="85"/>
      <c r="BJ71" s="23"/>
      <c r="BK71"/>
    </row>
    <row r="72" spans="1:63" ht="14" x14ac:dyDescent="0.2">
      <c r="A72" s="1">
        <v>20220727</v>
      </c>
      <c r="B72" s="1">
        <v>24</v>
      </c>
      <c r="C72" s="1" t="s">
        <v>4</v>
      </c>
      <c r="D72" s="13" t="s">
        <v>604</v>
      </c>
      <c r="E72" s="6" t="s">
        <v>606</v>
      </c>
      <c r="F72" s="13" t="s">
        <v>608</v>
      </c>
      <c r="G72" s="7">
        <v>14.743</v>
      </c>
      <c r="H72" s="7">
        <v>32.553699999999999</v>
      </c>
      <c r="I72" s="7">
        <v>953.9</v>
      </c>
      <c r="J72" s="3">
        <f>I72/(VLOOKUP(F72,Chemicals!A:E,5,FALSE))</f>
        <v>1207.4683544303796</v>
      </c>
      <c r="K72" s="3">
        <f t="shared" si="39"/>
        <v>603.73417721518979</v>
      </c>
      <c r="L72" s="3">
        <f t="shared" si="40"/>
        <v>603.73417721518979</v>
      </c>
      <c r="M72" s="3">
        <f t="shared" ref="M72:M92" si="43">J72-K72-L72</f>
        <v>0</v>
      </c>
      <c r="N72" s="8">
        <v>26.5</v>
      </c>
      <c r="O72" s="9">
        <v>200</v>
      </c>
      <c r="P72" s="8">
        <v>20</v>
      </c>
      <c r="Q72" s="8">
        <v>10</v>
      </c>
      <c r="R72" s="8" t="s">
        <v>2</v>
      </c>
      <c r="S72" s="9">
        <v>9.9397682414363899</v>
      </c>
      <c r="T72" s="9">
        <v>9.9397682414363899</v>
      </c>
      <c r="U72" s="9">
        <v>0</v>
      </c>
      <c r="V72" s="9">
        <f t="shared" si="41"/>
        <v>19.87953648287278</v>
      </c>
      <c r="W72" s="9">
        <f>((G72/(K72))*S72)/(VLOOKUP(D72,Chemicals!A:E,4,FALSE))</f>
        <v>8.1596811528957208E-4</v>
      </c>
      <c r="X72" s="9">
        <f>((H72/(L72))*T72)/(VLOOKUP(E72,Chemicals!A:E,4,FALSE))</f>
        <v>6.527318451034431E-3</v>
      </c>
      <c r="Y72" s="9">
        <f>((I72/(J72))*V72)/(VLOOKUP(F72,Chemicals!A:D,4,FALSE))</f>
        <v>0.49016335273000938</v>
      </c>
      <c r="Z72" s="29">
        <v>1</v>
      </c>
      <c r="AA72" s="29">
        <f t="shared" si="37"/>
        <v>7.9994773432023205</v>
      </c>
      <c r="AB72" s="29">
        <f t="shared" si="38"/>
        <v>600.71385578106742</v>
      </c>
      <c r="AC72">
        <v>9.9961000000000002</v>
      </c>
      <c r="AD72" s="10">
        <v>20</v>
      </c>
      <c r="AE72" s="10">
        <v>60</v>
      </c>
      <c r="AF72" s="10">
        <v>60</v>
      </c>
      <c r="AG72" s="11" t="s">
        <v>49</v>
      </c>
      <c r="AH72">
        <v>10.0672</v>
      </c>
      <c r="AI72" s="1">
        <f t="shared" si="20"/>
        <v>7.1099999999999497E-2</v>
      </c>
      <c r="AJ72" s="3">
        <f t="shared" si="32"/>
        <v>8.1596811528957208E-4</v>
      </c>
      <c r="AK72" s="3">
        <f>AJ72*(VLOOKUP(C72,Structures!A:D,4,FALSE))</f>
        <v>0.18571434303990661</v>
      </c>
      <c r="AL72" s="16">
        <f t="shared" si="42"/>
        <v>0.38284603567060738</v>
      </c>
      <c r="AM72" s="3" t="s">
        <v>361</v>
      </c>
      <c r="AN72" s="1" t="s">
        <v>300</v>
      </c>
      <c r="AO72"/>
      <c r="AP72" s="82" t="s">
        <v>20</v>
      </c>
      <c r="AS72" s="62"/>
      <c r="AU72" s="3"/>
      <c r="AV72" s="58"/>
      <c r="AX72" s="3"/>
      <c r="AY72" s="58"/>
      <c r="BH72" s="85"/>
    </row>
    <row r="73" spans="1:63" ht="14" x14ac:dyDescent="0.2">
      <c r="A73" s="1">
        <v>20220727</v>
      </c>
      <c r="B73" s="1">
        <v>25</v>
      </c>
      <c r="C73" s="1" t="s">
        <v>4</v>
      </c>
      <c r="D73" s="13" t="s">
        <v>604</v>
      </c>
      <c r="E73" s="6" t="s">
        <v>606</v>
      </c>
      <c r="F73" s="13" t="s">
        <v>608</v>
      </c>
      <c r="G73" s="7">
        <v>14.743</v>
      </c>
      <c r="H73" s="7">
        <v>32.553699999999999</v>
      </c>
      <c r="I73" s="7">
        <v>953.9</v>
      </c>
      <c r="J73" s="3">
        <f>I73/(VLOOKUP(F73,Chemicals!A:E,5,FALSE))</f>
        <v>1207.4683544303796</v>
      </c>
      <c r="K73" s="3">
        <f t="shared" si="39"/>
        <v>603.73417721518979</v>
      </c>
      <c r="L73" s="3">
        <f t="shared" si="40"/>
        <v>603.73417721518979</v>
      </c>
      <c r="M73" s="3">
        <f t="shared" si="43"/>
        <v>0</v>
      </c>
      <c r="N73" s="8">
        <v>26.5</v>
      </c>
      <c r="O73" s="9">
        <v>200</v>
      </c>
      <c r="P73" s="8">
        <v>20</v>
      </c>
      <c r="Q73" s="8">
        <v>10</v>
      </c>
      <c r="R73" s="8" t="s">
        <v>2</v>
      </c>
      <c r="S73" s="9">
        <v>9.9397682414363899</v>
      </c>
      <c r="T73" s="9">
        <v>9.9397682414363899</v>
      </c>
      <c r="U73" s="9">
        <v>0</v>
      </c>
      <c r="V73" s="9">
        <f t="shared" si="41"/>
        <v>19.87953648287278</v>
      </c>
      <c r="W73" s="9">
        <f>((G73/(K73))*S73)/(VLOOKUP(D73,Chemicals!A:E,4,FALSE))</f>
        <v>8.1596811528957208E-4</v>
      </c>
      <c r="X73" s="9">
        <f>((H73/(L73))*T73)/(VLOOKUP(E73,Chemicals!A:E,4,FALSE))</f>
        <v>6.527318451034431E-3</v>
      </c>
      <c r="Y73" s="9">
        <f>((I73/(J73))*V73)/(VLOOKUP(F73,Chemicals!A:D,4,FALSE))</f>
        <v>0.49016335273000938</v>
      </c>
      <c r="Z73" s="29">
        <v>1</v>
      </c>
      <c r="AA73" s="29">
        <f t="shared" si="37"/>
        <v>7.9994773432023205</v>
      </c>
      <c r="AB73" s="29">
        <f t="shared" si="38"/>
        <v>600.71385578106742</v>
      </c>
      <c r="AC73">
        <v>10.0937</v>
      </c>
      <c r="AD73" s="10">
        <v>20</v>
      </c>
      <c r="AE73" s="10">
        <v>60</v>
      </c>
      <c r="AF73" s="10">
        <v>60</v>
      </c>
      <c r="AG73" s="11" t="s">
        <v>49</v>
      </c>
      <c r="AH73">
        <v>10.1646</v>
      </c>
      <c r="AI73" s="1">
        <f t="shared" si="20"/>
        <v>7.0899999999999963E-2</v>
      </c>
      <c r="AJ73" s="3">
        <f t="shared" si="32"/>
        <v>8.1596811528957208E-4</v>
      </c>
      <c r="AK73" s="3">
        <f>AJ73*(VLOOKUP(C73,Structures!A:D,4,FALSE))</f>
        <v>0.18571434303990661</v>
      </c>
      <c r="AL73" s="16">
        <f t="shared" si="42"/>
        <v>0.38176911292610743</v>
      </c>
      <c r="AM73" s="3" t="s">
        <v>362</v>
      </c>
      <c r="AN73" s="1" t="s">
        <v>301</v>
      </c>
      <c r="AO73"/>
      <c r="AP73" s="82" t="s">
        <v>20</v>
      </c>
      <c r="AS73" s="62"/>
      <c r="AU73" s="3"/>
      <c r="AV73" s="58"/>
      <c r="AX73" s="3"/>
      <c r="AY73" s="58"/>
      <c r="BH73" s="84"/>
    </row>
    <row r="74" spans="1:63" ht="14" x14ac:dyDescent="0.2">
      <c r="A74" s="1">
        <v>20220727</v>
      </c>
      <c r="B74" s="1">
        <v>26</v>
      </c>
      <c r="C74" s="1" t="s">
        <v>4</v>
      </c>
      <c r="D74" s="13" t="s">
        <v>604</v>
      </c>
      <c r="E74" s="6" t="s">
        <v>606</v>
      </c>
      <c r="F74" s="13" t="s">
        <v>608</v>
      </c>
      <c r="G74" s="7">
        <v>14.743</v>
      </c>
      <c r="H74" s="7">
        <v>32.553699999999999</v>
      </c>
      <c r="I74" s="7">
        <v>953.9</v>
      </c>
      <c r="J74" s="3">
        <f>I74/(VLOOKUP(F74,Chemicals!A:E,5,FALSE))</f>
        <v>1207.4683544303796</v>
      </c>
      <c r="K74" s="3">
        <f t="shared" si="39"/>
        <v>603.73417721518979</v>
      </c>
      <c r="L74" s="3">
        <f t="shared" si="40"/>
        <v>603.73417721518979</v>
      </c>
      <c r="M74" s="3">
        <f t="shared" si="43"/>
        <v>0</v>
      </c>
      <c r="N74" s="8">
        <v>26.5</v>
      </c>
      <c r="O74" s="9">
        <v>200</v>
      </c>
      <c r="P74" s="8">
        <v>20</v>
      </c>
      <c r="Q74" s="8">
        <v>10</v>
      </c>
      <c r="R74" s="8" t="s">
        <v>2</v>
      </c>
      <c r="S74" s="9">
        <v>9.9397682414363899</v>
      </c>
      <c r="T74" s="9">
        <v>9.9397682414363899</v>
      </c>
      <c r="U74" s="9">
        <v>0</v>
      </c>
      <c r="V74" s="9">
        <f t="shared" si="41"/>
        <v>19.87953648287278</v>
      </c>
      <c r="W74" s="9">
        <f>((G74/(K74))*S74)/(VLOOKUP(D74,Chemicals!A:E,4,FALSE))</f>
        <v>8.1596811528957208E-4</v>
      </c>
      <c r="X74" s="9">
        <f>((H74/(L74))*T74)/(VLOOKUP(E74,Chemicals!A:E,4,FALSE))</f>
        <v>6.527318451034431E-3</v>
      </c>
      <c r="Y74" s="9">
        <f>((I74/(J74))*V74)/(VLOOKUP(F74,Chemicals!A:D,4,FALSE))</f>
        <v>0.49016335273000938</v>
      </c>
      <c r="Z74" s="29">
        <v>1</v>
      </c>
      <c r="AA74" s="29">
        <f t="shared" si="37"/>
        <v>7.9994773432023205</v>
      </c>
      <c r="AB74" s="29">
        <f t="shared" si="38"/>
        <v>600.71385578106742</v>
      </c>
      <c r="AC74">
        <v>10.072800000000001</v>
      </c>
      <c r="AD74" s="10">
        <v>20</v>
      </c>
      <c r="AE74" s="10">
        <v>60</v>
      </c>
      <c r="AF74" s="10">
        <v>60</v>
      </c>
      <c r="AG74" s="11" t="s">
        <v>49</v>
      </c>
      <c r="AH74">
        <v>10.1455</v>
      </c>
      <c r="AI74" s="1">
        <f t="shared" si="20"/>
        <v>7.2699999999999321E-2</v>
      </c>
      <c r="AJ74" s="3">
        <f t="shared" si="32"/>
        <v>8.1596811528957208E-4</v>
      </c>
      <c r="AK74" s="3">
        <f>AJ74*(VLOOKUP(C74,Structures!A:D,4,FALSE))</f>
        <v>0.18571434303990661</v>
      </c>
      <c r="AL74" s="16">
        <f t="shared" si="42"/>
        <v>0.39146141762662579</v>
      </c>
      <c r="AM74" s="3" t="s">
        <v>363</v>
      </c>
      <c r="AN74" s="1" t="s">
        <v>302</v>
      </c>
      <c r="AO74"/>
      <c r="AP74" s="82" t="s">
        <v>20</v>
      </c>
      <c r="AS74" s="62"/>
      <c r="AU74" s="3"/>
      <c r="AV74" s="58"/>
      <c r="AX74" s="3"/>
      <c r="AY74" s="58"/>
    </row>
    <row r="75" spans="1:63" ht="14" x14ac:dyDescent="0.2">
      <c r="A75" s="1">
        <v>20220727</v>
      </c>
      <c r="B75" s="1">
        <v>27</v>
      </c>
      <c r="C75" s="1" t="s">
        <v>4</v>
      </c>
      <c r="D75" s="13" t="s">
        <v>604</v>
      </c>
      <c r="E75" s="6" t="s">
        <v>606</v>
      </c>
      <c r="F75" s="13" t="s">
        <v>608</v>
      </c>
      <c r="G75" s="7">
        <v>14.743</v>
      </c>
      <c r="H75" s="7">
        <v>32.553699999999999</v>
      </c>
      <c r="I75" s="7">
        <v>953.9</v>
      </c>
      <c r="J75" s="3">
        <f>I75/(VLOOKUP(F75,Chemicals!A:E,5,FALSE))</f>
        <v>1207.4683544303796</v>
      </c>
      <c r="K75" s="3">
        <f t="shared" si="39"/>
        <v>603.73417721518979</v>
      </c>
      <c r="L75" s="3">
        <f t="shared" si="40"/>
        <v>603.73417721518979</v>
      </c>
      <c r="M75" s="3">
        <f t="shared" si="43"/>
        <v>0</v>
      </c>
      <c r="N75" s="8">
        <v>26.5</v>
      </c>
      <c r="O75" s="9">
        <v>200</v>
      </c>
      <c r="P75" s="8">
        <v>20</v>
      </c>
      <c r="Q75" s="8">
        <v>10</v>
      </c>
      <c r="R75" s="8" t="s">
        <v>2</v>
      </c>
      <c r="S75" s="9">
        <v>9.9397682414363899</v>
      </c>
      <c r="T75" s="9">
        <v>9.9397682414363899</v>
      </c>
      <c r="U75" s="9">
        <v>0</v>
      </c>
      <c r="V75" s="9">
        <f t="shared" si="41"/>
        <v>19.87953648287278</v>
      </c>
      <c r="W75" s="9">
        <f>((G75/(K75))*S75)/(VLOOKUP(D75,Chemicals!A:E,4,FALSE))</f>
        <v>8.1596811528957208E-4</v>
      </c>
      <c r="X75" s="9">
        <f>((H75/(L75))*T75)/(VLOOKUP(E75,Chemicals!A:E,4,FALSE))</f>
        <v>6.527318451034431E-3</v>
      </c>
      <c r="Y75" s="9">
        <f>((I75/(J75))*V75)/(VLOOKUP(F75,Chemicals!A:D,4,FALSE))</f>
        <v>0.49016335273000938</v>
      </c>
      <c r="Z75" s="29">
        <v>1</v>
      </c>
      <c r="AA75" s="29">
        <f t="shared" si="37"/>
        <v>7.9994773432023205</v>
      </c>
      <c r="AB75" s="29">
        <f t="shared" si="38"/>
        <v>600.71385578106742</v>
      </c>
      <c r="AC75">
        <v>10.011799999999999</v>
      </c>
      <c r="AD75" s="10">
        <v>20</v>
      </c>
      <c r="AE75" s="10">
        <v>60</v>
      </c>
      <c r="AF75" s="10">
        <v>60</v>
      </c>
      <c r="AG75" s="11" t="s">
        <v>49</v>
      </c>
      <c r="AH75">
        <v>10.0844</v>
      </c>
      <c r="AI75" s="1">
        <f t="shared" si="20"/>
        <v>7.260000000000133E-2</v>
      </c>
      <c r="AJ75" s="3">
        <f t="shared" si="32"/>
        <v>8.1596811528957208E-4</v>
      </c>
      <c r="AK75" s="3">
        <f>AJ75*(VLOOKUP(C75,Structures!A:D,4,FALSE))</f>
        <v>0.18571434303990661</v>
      </c>
      <c r="AL75" s="16">
        <f t="shared" si="42"/>
        <v>0.39092295625438539</v>
      </c>
      <c r="AM75" s="3" t="s">
        <v>364</v>
      </c>
      <c r="AN75" s="1" t="s">
        <v>303</v>
      </c>
      <c r="AO75"/>
      <c r="AP75" s="82" t="s">
        <v>20</v>
      </c>
      <c r="AS75" s="62"/>
      <c r="AU75" s="3"/>
      <c r="AV75" s="58"/>
      <c r="AX75" s="3"/>
      <c r="AY75" s="58"/>
    </row>
    <row r="76" spans="1:63" ht="14" x14ac:dyDescent="0.2">
      <c r="A76" s="1">
        <v>20220727</v>
      </c>
      <c r="B76" s="1">
        <v>28</v>
      </c>
      <c r="C76" s="1" t="s">
        <v>4</v>
      </c>
      <c r="D76" s="13" t="s">
        <v>604</v>
      </c>
      <c r="E76" s="6" t="s">
        <v>606</v>
      </c>
      <c r="F76" s="13" t="s">
        <v>608</v>
      </c>
      <c r="G76" s="7">
        <v>14.743</v>
      </c>
      <c r="H76" s="7">
        <v>32.553699999999999</v>
      </c>
      <c r="I76" s="7">
        <v>953.9</v>
      </c>
      <c r="J76" s="3">
        <f>I76/(VLOOKUP(F76,Chemicals!A:E,5,FALSE))</f>
        <v>1207.4683544303796</v>
      </c>
      <c r="K76" s="3">
        <f t="shared" si="39"/>
        <v>603.73417721518979</v>
      </c>
      <c r="L76" s="3">
        <f t="shared" si="40"/>
        <v>603.73417721518979</v>
      </c>
      <c r="M76" s="3">
        <f t="shared" si="43"/>
        <v>0</v>
      </c>
      <c r="N76" s="8">
        <v>26.5</v>
      </c>
      <c r="O76" s="9">
        <v>200</v>
      </c>
      <c r="P76" s="8">
        <v>20</v>
      </c>
      <c r="Q76" s="8">
        <v>10</v>
      </c>
      <c r="R76" s="8" t="s">
        <v>2</v>
      </c>
      <c r="S76" s="9">
        <v>9.9397682414363899</v>
      </c>
      <c r="T76" s="9">
        <v>9.9397682414363899</v>
      </c>
      <c r="U76" s="9">
        <v>0</v>
      </c>
      <c r="V76" s="9">
        <f t="shared" si="41"/>
        <v>19.87953648287278</v>
      </c>
      <c r="W76" s="9">
        <f>((G76/(K76))*S76)/(VLOOKUP(D76,Chemicals!A:E,4,FALSE))</f>
        <v>8.1596811528957208E-4</v>
      </c>
      <c r="X76" s="9">
        <f>((H76/(L76))*T76)/(VLOOKUP(E76,Chemicals!A:E,4,FALSE))</f>
        <v>6.527318451034431E-3</v>
      </c>
      <c r="Y76" s="9">
        <f>((I76/(J76))*V76)/(VLOOKUP(F76,Chemicals!A:D,4,FALSE))</f>
        <v>0.49016335273000938</v>
      </c>
      <c r="Z76" s="29">
        <v>1</v>
      </c>
      <c r="AA76" s="29">
        <f t="shared" si="37"/>
        <v>7.9994773432023205</v>
      </c>
      <c r="AB76" s="29">
        <f t="shared" si="38"/>
        <v>600.71385578106742</v>
      </c>
      <c r="AC76">
        <v>10.007400000000001</v>
      </c>
      <c r="AD76" s="10">
        <v>20</v>
      </c>
      <c r="AE76" s="10">
        <v>60</v>
      </c>
      <c r="AF76" s="10">
        <v>60</v>
      </c>
      <c r="AG76" s="11" t="s">
        <v>49</v>
      </c>
      <c r="AH76">
        <v>10.0777</v>
      </c>
      <c r="AI76" s="1">
        <f t="shared" si="20"/>
        <v>7.0299999999999585E-2</v>
      </c>
      <c r="AJ76" s="3">
        <f t="shared" si="32"/>
        <v>8.1596811528957208E-4</v>
      </c>
      <c r="AK76" s="3">
        <f>AJ76*(VLOOKUP(C76,Structures!A:D,4,FALSE))</f>
        <v>0.18571434303990661</v>
      </c>
      <c r="AL76" s="16">
        <f t="shared" si="42"/>
        <v>0.37853834469259817</v>
      </c>
      <c r="AM76" s="3" t="s">
        <v>365</v>
      </c>
      <c r="AN76" s="1" t="s">
        <v>304</v>
      </c>
      <c r="AO76"/>
      <c r="AP76" s="82" t="s">
        <v>20</v>
      </c>
      <c r="AS76" s="62"/>
      <c r="AU76" s="3"/>
      <c r="AV76" s="58"/>
      <c r="AX76" s="3"/>
      <c r="AY76" s="58"/>
    </row>
    <row r="77" spans="1:63" ht="14" x14ac:dyDescent="0.2">
      <c r="A77" s="1">
        <v>20220727</v>
      </c>
      <c r="B77" s="1">
        <v>29</v>
      </c>
      <c r="C77" s="1" t="s">
        <v>4</v>
      </c>
      <c r="D77" s="13" t="s">
        <v>604</v>
      </c>
      <c r="E77" s="6" t="s">
        <v>606</v>
      </c>
      <c r="F77" s="13" t="s">
        <v>608</v>
      </c>
      <c r="G77" s="7">
        <v>14.743</v>
      </c>
      <c r="H77" s="7">
        <v>32.553699999999999</v>
      </c>
      <c r="I77" s="7">
        <v>953.9</v>
      </c>
      <c r="J77" s="3">
        <f>I77/(VLOOKUP(F77,Chemicals!A:E,5,FALSE))</f>
        <v>1207.4683544303796</v>
      </c>
      <c r="K77" s="3">
        <f t="shared" si="39"/>
        <v>603.73417721518979</v>
      </c>
      <c r="L77" s="3">
        <f t="shared" si="40"/>
        <v>603.73417721518979</v>
      </c>
      <c r="M77" s="3">
        <f t="shared" si="43"/>
        <v>0</v>
      </c>
      <c r="N77" s="8">
        <v>26.5</v>
      </c>
      <c r="O77" s="9">
        <v>200</v>
      </c>
      <c r="P77" s="8">
        <v>20</v>
      </c>
      <c r="Q77" s="8">
        <v>10</v>
      </c>
      <c r="R77" s="8" t="s">
        <v>2</v>
      </c>
      <c r="S77" s="9">
        <v>9.9397682414363899</v>
      </c>
      <c r="T77" s="9">
        <v>9.9397682414363899</v>
      </c>
      <c r="U77" s="9">
        <v>0</v>
      </c>
      <c r="V77" s="9">
        <f t="shared" si="41"/>
        <v>19.87953648287278</v>
      </c>
      <c r="W77" s="9">
        <f>((G77/(K77))*S77)/(VLOOKUP(D77,Chemicals!A:E,4,FALSE))</f>
        <v>8.1596811528957208E-4</v>
      </c>
      <c r="X77" s="9">
        <f>((H77/(L77))*T77)/(VLOOKUP(E77,Chemicals!A:E,4,FALSE))</f>
        <v>6.527318451034431E-3</v>
      </c>
      <c r="Y77" s="9">
        <f>((I77/(J77))*V77)/(VLOOKUP(F77,Chemicals!A:D,4,FALSE))</f>
        <v>0.49016335273000938</v>
      </c>
      <c r="Z77" s="29">
        <v>1</v>
      </c>
      <c r="AA77" s="29">
        <f t="shared" si="37"/>
        <v>7.9994773432023205</v>
      </c>
      <c r="AB77" s="29">
        <f t="shared" si="38"/>
        <v>600.71385578106742</v>
      </c>
      <c r="AC77">
        <v>10.1015</v>
      </c>
      <c r="AD77" s="10">
        <v>20</v>
      </c>
      <c r="AE77" s="10">
        <v>60</v>
      </c>
      <c r="AF77" s="10">
        <v>60</v>
      </c>
      <c r="AG77" s="11" t="s">
        <v>49</v>
      </c>
      <c r="AH77">
        <v>10.1731</v>
      </c>
      <c r="AI77" s="1">
        <f t="shared" si="20"/>
        <v>7.1600000000000108E-2</v>
      </c>
      <c r="AJ77" s="3">
        <f t="shared" si="32"/>
        <v>8.1596811528957208E-4</v>
      </c>
      <c r="AK77" s="3">
        <f>AJ77*(VLOOKUP(C77,Structures!A:D,4,FALSE))</f>
        <v>0.18571434303990661</v>
      </c>
      <c r="AL77" s="16">
        <f t="shared" si="42"/>
        <v>0.3855383425318667</v>
      </c>
      <c r="AM77" s="3" t="s">
        <v>366</v>
      </c>
      <c r="AN77" s="1" t="s">
        <v>305</v>
      </c>
      <c r="AO77"/>
      <c r="AP77" s="82" t="s">
        <v>20</v>
      </c>
      <c r="AR77" s="23"/>
      <c r="AS77" s="62"/>
      <c r="AT77" s="63"/>
      <c r="AU77" s="3"/>
      <c r="AV77" s="58"/>
      <c r="AX77" s="3"/>
      <c r="AY77" s="58"/>
      <c r="BA77" s="3"/>
      <c r="BB77" s="3"/>
    </row>
    <row r="78" spans="1:63" ht="14" x14ac:dyDescent="0.2">
      <c r="A78" s="1">
        <v>20220727</v>
      </c>
      <c r="B78" s="1">
        <v>30</v>
      </c>
      <c r="C78" s="1" t="s">
        <v>4</v>
      </c>
      <c r="D78" s="13" t="s">
        <v>604</v>
      </c>
      <c r="E78" s="6" t="s">
        <v>606</v>
      </c>
      <c r="F78" s="13" t="s">
        <v>608</v>
      </c>
      <c r="G78" s="7">
        <v>14.743</v>
      </c>
      <c r="H78" s="7">
        <v>32.553699999999999</v>
      </c>
      <c r="I78" s="7">
        <v>953.9</v>
      </c>
      <c r="J78" s="3">
        <f>I78/(VLOOKUP(F78,Chemicals!A:E,5,FALSE))</f>
        <v>1207.4683544303796</v>
      </c>
      <c r="K78" s="3">
        <f t="shared" si="39"/>
        <v>603.73417721518979</v>
      </c>
      <c r="L78" s="3">
        <f t="shared" si="40"/>
        <v>603.73417721518979</v>
      </c>
      <c r="M78" s="3">
        <f t="shared" si="43"/>
        <v>0</v>
      </c>
      <c r="N78" s="8">
        <v>26.5</v>
      </c>
      <c r="O78" s="9">
        <v>200</v>
      </c>
      <c r="P78" s="8">
        <v>20</v>
      </c>
      <c r="Q78" s="8">
        <v>10</v>
      </c>
      <c r="R78" s="8" t="s">
        <v>2</v>
      </c>
      <c r="S78" s="9">
        <v>9.9397682414363899</v>
      </c>
      <c r="T78" s="9">
        <v>9.9397682414363899</v>
      </c>
      <c r="U78" s="9">
        <v>0</v>
      </c>
      <c r="V78" s="9">
        <f t="shared" si="41"/>
        <v>19.87953648287278</v>
      </c>
      <c r="W78" s="9">
        <f>((G78/(K78))*S78)/(VLOOKUP(D78,Chemicals!A:E,4,FALSE))</f>
        <v>8.1596811528957208E-4</v>
      </c>
      <c r="X78" s="9">
        <f>((H78/(L78))*T78)/(VLOOKUP(E78,Chemicals!A:E,4,FALSE))</f>
        <v>6.527318451034431E-3</v>
      </c>
      <c r="Y78" s="9">
        <f>((I78/(J78))*V78)/(VLOOKUP(F78,Chemicals!A:D,4,FALSE))</f>
        <v>0.49016335273000938</v>
      </c>
      <c r="Z78" s="29">
        <v>1</v>
      </c>
      <c r="AA78" s="29">
        <f t="shared" si="37"/>
        <v>7.9994773432023205</v>
      </c>
      <c r="AB78" s="29">
        <f t="shared" si="38"/>
        <v>600.71385578106742</v>
      </c>
      <c r="AC78">
        <v>10.0197</v>
      </c>
      <c r="AD78" s="10">
        <v>20</v>
      </c>
      <c r="AE78" s="10">
        <v>60</v>
      </c>
      <c r="AF78" s="10">
        <v>60</v>
      </c>
      <c r="AG78" s="11" t="s">
        <v>49</v>
      </c>
      <c r="AH78">
        <v>10.090299999999999</v>
      </c>
      <c r="AI78" s="1">
        <f t="shared" si="20"/>
        <v>7.0599999999998886E-2</v>
      </c>
      <c r="AJ78" s="3">
        <f t="shared" si="32"/>
        <v>8.1596811528957208E-4</v>
      </c>
      <c r="AK78" s="3">
        <f>AJ78*(VLOOKUP(C78,Structures!A:D,4,FALSE))</f>
        <v>0.18571434303990661</v>
      </c>
      <c r="AL78" s="16">
        <f t="shared" si="42"/>
        <v>0.380153728809348</v>
      </c>
      <c r="AM78" s="3" t="s">
        <v>367</v>
      </c>
      <c r="AN78" s="1" t="s">
        <v>306</v>
      </c>
      <c r="AO78"/>
      <c r="AP78" s="82" t="s">
        <v>20</v>
      </c>
      <c r="AS78" s="62"/>
      <c r="AU78" s="3"/>
      <c r="AV78" s="58"/>
      <c r="AX78" s="3"/>
      <c r="AY78" s="58"/>
      <c r="AZ78" s="60"/>
      <c r="BA78" s="59"/>
      <c r="BB78" s="59"/>
    </row>
    <row r="79" spans="1:63" ht="14" x14ac:dyDescent="0.2">
      <c r="A79" s="1">
        <v>20220727</v>
      </c>
      <c r="B79" s="1">
        <v>31</v>
      </c>
      <c r="C79" s="1" t="s">
        <v>4</v>
      </c>
      <c r="D79" s="13" t="s">
        <v>604</v>
      </c>
      <c r="E79" s="6" t="s">
        <v>606</v>
      </c>
      <c r="F79" s="13" t="s">
        <v>608</v>
      </c>
      <c r="G79" s="7">
        <v>14.743</v>
      </c>
      <c r="H79" s="7">
        <v>32.553699999999999</v>
      </c>
      <c r="I79" s="7">
        <v>953.9</v>
      </c>
      <c r="J79" s="3">
        <f>I79/(VLOOKUP(F79,Chemicals!A:E,5,FALSE))</f>
        <v>1207.4683544303796</v>
      </c>
      <c r="K79" s="3">
        <f t="shared" si="39"/>
        <v>603.73417721518979</v>
      </c>
      <c r="L79" s="3">
        <f t="shared" si="40"/>
        <v>603.73417721518979</v>
      </c>
      <c r="M79" s="3">
        <f t="shared" si="43"/>
        <v>0</v>
      </c>
      <c r="N79" s="8">
        <v>26.5</v>
      </c>
      <c r="O79" s="9">
        <v>200</v>
      </c>
      <c r="P79" s="9" t="s">
        <v>332</v>
      </c>
      <c r="Q79" s="8">
        <v>10</v>
      </c>
      <c r="R79" s="9" t="s">
        <v>60</v>
      </c>
      <c r="S79" s="9">
        <v>9.9397682414363899</v>
      </c>
      <c r="T79" s="9">
        <v>9.9397682414363899</v>
      </c>
      <c r="U79" s="9">
        <v>0</v>
      </c>
      <c r="V79" s="9">
        <f t="shared" si="41"/>
        <v>19.87953648287278</v>
      </c>
      <c r="W79" s="9">
        <f>((G79/(K79))*S79)/(VLOOKUP(D79,Chemicals!A:E,4,FALSE))</f>
        <v>8.1596811528957208E-4</v>
      </c>
      <c r="X79" s="9">
        <f>((H79/(L79))*T79)/(VLOOKUP(E79,Chemicals!A:E,4,FALSE))</f>
        <v>6.527318451034431E-3</v>
      </c>
      <c r="Y79" s="9">
        <f>((I79/(J79))*V79)/(VLOOKUP(F79,Chemicals!A:D,4,FALSE))</f>
        <v>0.49016335273000938</v>
      </c>
      <c r="Z79" s="29">
        <v>1</v>
      </c>
      <c r="AA79" s="29">
        <f t="shared" si="37"/>
        <v>7.9994773432023205</v>
      </c>
      <c r="AB79" s="29">
        <f t="shared" si="38"/>
        <v>600.71385578106742</v>
      </c>
      <c r="AC79">
        <v>12.846500000000001</v>
      </c>
      <c r="AD79" s="10">
        <v>20</v>
      </c>
      <c r="AE79" s="10">
        <v>60</v>
      </c>
      <c r="AF79" s="10">
        <v>60</v>
      </c>
      <c r="AG79" s="11" t="s">
        <v>49</v>
      </c>
      <c r="AH79">
        <v>10.104799999999999</v>
      </c>
      <c r="AI79" s="1">
        <f t="shared" si="20"/>
        <v>-2.7417000000000016</v>
      </c>
      <c r="AJ79" s="3">
        <f t="shared" si="32"/>
        <v>8.1596811528957208E-4</v>
      </c>
      <c r="AK79" s="3">
        <f>AJ79*(VLOOKUP(C79,Structures!A:D,4,FALSE))</f>
        <v>0.18571434303990661</v>
      </c>
      <c r="AL79" s="16">
        <f t="shared" si="42"/>
        <v>-14.762995443011423</v>
      </c>
      <c r="AM79" s="3" t="s">
        <v>393</v>
      </c>
      <c r="AN79" s="1" t="s">
        <v>317</v>
      </c>
      <c r="AO79" s="26" t="s">
        <v>353</v>
      </c>
      <c r="AP79" s="82" t="s">
        <v>20</v>
      </c>
      <c r="AS79" s="62"/>
      <c r="AV79" s="52"/>
      <c r="BB79" s="60"/>
    </row>
    <row r="80" spans="1:63" ht="14" x14ac:dyDescent="0.2">
      <c r="A80" s="1">
        <v>20220727</v>
      </c>
      <c r="B80" s="1">
        <v>32</v>
      </c>
      <c r="C80" s="1" t="s">
        <v>4</v>
      </c>
      <c r="D80" s="13" t="s">
        <v>604</v>
      </c>
      <c r="E80" s="6" t="s">
        <v>606</v>
      </c>
      <c r="F80" s="13" t="s">
        <v>608</v>
      </c>
      <c r="G80" s="7">
        <v>14.743</v>
      </c>
      <c r="H80" s="7">
        <v>32.553699999999999</v>
      </c>
      <c r="I80" s="7">
        <v>953.9</v>
      </c>
      <c r="J80" s="3">
        <f>I80/(VLOOKUP(F80,Chemicals!A:E,5,FALSE))</f>
        <v>1207.4683544303796</v>
      </c>
      <c r="K80" s="3">
        <f t="shared" si="39"/>
        <v>603.73417721518979</v>
      </c>
      <c r="L80" s="3">
        <f t="shared" si="40"/>
        <v>603.73417721518979</v>
      </c>
      <c r="M80" s="3">
        <f t="shared" si="43"/>
        <v>0</v>
      </c>
      <c r="N80" s="8">
        <v>26.5</v>
      </c>
      <c r="O80" s="9">
        <v>200</v>
      </c>
      <c r="P80" s="8">
        <v>20</v>
      </c>
      <c r="Q80" s="8">
        <v>1</v>
      </c>
      <c r="R80" s="9" t="s">
        <v>60</v>
      </c>
      <c r="S80" s="9">
        <v>9.9397682414363899</v>
      </c>
      <c r="T80" s="9">
        <v>9.9397682414363899</v>
      </c>
      <c r="U80" s="9">
        <v>0</v>
      </c>
      <c r="V80" s="9">
        <f t="shared" si="41"/>
        <v>19.87953648287278</v>
      </c>
      <c r="W80" s="9">
        <f>((G80/(K80))*S80)/(VLOOKUP(D80,Chemicals!A:E,4,FALSE))</f>
        <v>8.1596811528957208E-4</v>
      </c>
      <c r="X80" s="9">
        <f>((H80/(L80))*T80)/(VLOOKUP(E80,Chemicals!A:E,4,FALSE))</f>
        <v>6.527318451034431E-3</v>
      </c>
      <c r="Y80" s="9">
        <f>((I80/(J80))*V80)/(VLOOKUP(F80,Chemicals!A:D,4,FALSE))</f>
        <v>0.49016335273000938</v>
      </c>
      <c r="Z80" s="29">
        <v>1</v>
      </c>
      <c r="AA80" s="29">
        <f t="shared" si="37"/>
        <v>7.9994773432023205</v>
      </c>
      <c r="AB80" s="29">
        <f t="shared" si="38"/>
        <v>600.71385578106742</v>
      </c>
      <c r="AC80">
        <v>10.0863</v>
      </c>
      <c r="AD80" s="10">
        <v>20</v>
      </c>
      <c r="AE80" s="10">
        <v>60</v>
      </c>
      <c r="AF80" s="10">
        <v>60</v>
      </c>
      <c r="AG80" s="11" t="s">
        <v>49</v>
      </c>
      <c r="AH80">
        <v>10.147399999999999</v>
      </c>
      <c r="AI80" s="1">
        <f t="shared" si="20"/>
        <v>6.109999999999971E-2</v>
      </c>
      <c r="AJ80" s="3">
        <f t="shared" si="32"/>
        <v>8.1596811528957208E-4</v>
      </c>
      <c r="AK80" s="3">
        <f>AJ80*(VLOOKUP(C80,Structures!A:D,4,FALSE))</f>
        <v>0.18571434303990661</v>
      </c>
      <c r="AL80" s="16">
        <f t="shared" si="42"/>
        <v>0.32899989844548755</v>
      </c>
      <c r="AM80" s="3" t="s">
        <v>394</v>
      </c>
      <c r="AN80" s="1" t="s">
        <v>318</v>
      </c>
      <c r="AP80" s="82" t="s">
        <v>20</v>
      </c>
      <c r="AQ80" s="3"/>
      <c r="AS80" s="62"/>
      <c r="AV80" s="59"/>
      <c r="AW80" s="60"/>
    </row>
    <row r="81" spans="1:51" ht="14" x14ac:dyDescent="0.2">
      <c r="A81" s="1">
        <v>20220727</v>
      </c>
      <c r="B81" s="1">
        <v>33</v>
      </c>
      <c r="C81" s="1" t="s">
        <v>4</v>
      </c>
      <c r="D81" s="13" t="s">
        <v>604</v>
      </c>
      <c r="E81" s="6" t="s">
        <v>606</v>
      </c>
      <c r="F81" s="13" t="s">
        <v>608</v>
      </c>
      <c r="G81" s="7">
        <v>14.743</v>
      </c>
      <c r="H81" s="7">
        <v>32.553699999999999</v>
      </c>
      <c r="I81" s="7">
        <v>953.9</v>
      </c>
      <c r="J81" s="3">
        <f>I81/(VLOOKUP(F81,Chemicals!A:E,5,FALSE))</f>
        <v>1207.4683544303796</v>
      </c>
      <c r="K81" s="3">
        <f t="shared" si="39"/>
        <v>603.73417721518979</v>
      </c>
      <c r="L81" s="3">
        <f t="shared" si="40"/>
        <v>603.73417721518979</v>
      </c>
      <c r="M81" s="3">
        <f t="shared" si="43"/>
        <v>0</v>
      </c>
      <c r="N81" s="8">
        <v>26.5</v>
      </c>
      <c r="O81" s="9">
        <v>200</v>
      </c>
      <c r="P81" s="8">
        <v>20</v>
      </c>
      <c r="Q81" s="8">
        <v>2</v>
      </c>
      <c r="R81" s="9" t="s">
        <v>60</v>
      </c>
      <c r="S81" s="9">
        <v>9.9397682414363899</v>
      </c>
      <c r="T81" s="9">
        <v>9.9397682414363899</v>
      </c>
      <c r="U81" s="9">
        <v>0</v>
      </c>
      <c r="V81" s="9">
        <f t="shared" si="41"/>
        <v>19.87953648287278</v>
      </c>
      <c r="W81" s="9">
        <f>((G81/(K81))*S81)/(VLOOKUP(D81,Chemicals!A:E,4,FALSE))</f>
        <v>8.1596811528957208E-4</v>
      </c>
      <c r="X81" s="9">
        <f>((H81/(L81))*T81)/(VLOOKUP(E81,Chemicals!A:E,4,FALSE))</f>
        <v>6.527318451034431E-3</v>
      </c>
      <c r="Y81" s="9">
        <f>((I81/(J81))*V81)/(VLOOKUP(F81,Chemicals!A:D,4,FALSE))</f>
        <v>0.49016335273000938</v>
      </c>
      <c r="Z81" s="29">
        <v>1</v>
      </c>
      <c r="AA81" s="29">
        <f t="shared" si="37"/>
        <v>7.9994773432023205</v>
      </c>
      <c r="AB81" s="29">
        <f t="shared" si="38"/>
        <v>600.71385578106742</v>
      </c>
      <c r="AC81">
        <v>10.0975</v>
      </c>
      <c r="AD81" s="10">
        <v>20</v>
      </c>
      <c r="AE81" s="10">
        <v>60</v>
      </c>
      <c r="AF81" s="10">
        <v>60</v>
      </c>
      <c r="AG81" s="11" t="s">
        <v>49</v>
      </c>
      <c r="AH81">
        <v>10.1637</v>
      </c>
      <c r="AI81" s="1">
        <f t="shared" si="20"/>
        <v>6.6200000000000259E-2</v>
      </c>
      <c r="AJ81" s="3">
        <f t="shared" si="32"/>
        <v>8.1596811528957208E-4</v>
      </c>
      <c r="AK81" s="3">
        <f>AJ81*(VLOOKUP(C81,Structures!A:D,4,FALSE))</f>
        <v>0.18571434303990661</v>
      </c>
      <c r="AL81" s="16">
        <f t="shared" si="42"/>
        <v>0.35646142843030221</v>
      </c>
      <c r="AM81" s="3" t="s">
        <v>395</v>
      </c>
      <c r="AN81" s="1" t="s">
        <v>319</v>
      </c>
      <c r="AP81" s="82" t="s">
        <v>20</v>
      </c>
      <c r="AQ81" s="3"/>
      <c r="AS81" s="62"/>
      <c r="AV81" s="59"/>
      <c r="AW81" s="60"/>
    </row>
    <row r="82" spans="1:51" ht="14" x14ac:dyDescent="0.2">
      <c r="A82" s="1">
        <v>20220727</v>
      </c>
      <c r="B82" s="1">
        <v>34</v>
      </c>
      <c r="C82" s="1" t="s">
        <v>4</v>
      </c>
      <c r="D82" s="13" t="s">
        <v>604</v>
      </c>
      <c r="E82" s="6" t="s">
        <v>606</v>
      </c>
      <c r="F82" s="13" t="s">
        <v>608</v>
      </c>
      <c r="G82" s="7">
        <v>14.743</v>
      </c>
      <c r="H82" s="7">
        <v>32.553699999999999</v>
      </c>
      <c r="I82" s="7">
        <v>953.9</v>
      </c>
      <c r="J82" s="3">
        <f>I82/(VLOOKUP(F82,Chemicals!A:E,5,FALSE))</f>
        <v>1207.4683544303796</v>
      </c>
      <c r="K82" s="3">
        <f t="shared" si="39"/>
        <v>603.73417721518979</v>
      </c>
      <c r="L82" s="3">
        <f t="shared" si="40"/>
        <v>603.73417721518979</v>
      </c>
      <c r="M82" s="3">
        <f t="shared" si="43"/>
        <v>0</v>
      </c>
      <c r="N82" s="8">
        <v>26.5</v>
      </c>
      <c r="O82" s="9">
        <v>200</v>
      </c>
      <c r="P82" s="8">
        <v>20</v>
      </c>
      <c r="Q82" s="8">
        <v>5</v>
      </c>
      <c r="R82" s="9" t="s">
        <v>60</v>
      </c>
      <c r="S82" s="9">
        <v>9.9397682414363899</v>
      </c>
      <c r="T82" s="9">
        <v>9.9397682414363899</v>
      </c>
      <c r="U82" s="9">
        <v>0</v>
      </c>
      <c r="V82" s="9">
        <f t="shared" si="41"/>
        <v>19.87953648287278</v>
      </c>
      <c r="W82" s="9">
        <f>((G82/(K82))*S82)/(VLOOKUP(D82,Chemicals!A:E,4,FALSE))</f>
        <v>8.1596811528957208E-4</v>
      </c>
      <c r="X82" s="9">
        <f>((H82/(L82))*T82)/(VLOOKUP(E82,Chemicals!A:E,4,FALSE))</f>
        <v>6.527318451034431E-3</v>
      </c>
      <c r="Y82" s="9">
        <f>((I82/(J82))*V82)/(VLOOKUP(F82,Chemicals!A:D,4,FALSE))</f>
        <v>0.49016335273000938</v>
      </c>
      <c r="Z82" s="29">
        <v>1</v>
      </c>
      <c r="AA82" s="29">
        <f t="shared" si="37"/>
        <v>7.9994773432023205</v>
      </c>
      <c r="AB82" s="29">
        <f t="shared" si="38"/>
        <v>600.71385578106742</v>
      </c>
      <c r="AC82">
        <v>10.0528</v>
      </c>
      <c r="AD82" s="10">
        <v>20</v>
      </c>
      <c r="AE82" s="10">
        <v>60</v>
      </c>
      <c r="AF82" s="10">
        <v>60</v>
      </c>
      <c r="AG82" s="11" t="s">
        <v>49</v>
      </c>
      <c r="AH82">
        <v>10.1221</v>
      </c>
      <c r="AI82" s="1">
        <f t="shared" si="20"/>
        <v>6.9300000000000139E-2</v>
      </c>
      <c r="AJ82" s="3">
        <f t="shared" si="32"/>
        <v>8.1596811528957208E-4</v>
      </c>
      <c r="AK82" s="3">
        <f>AJ82*(VLOOKUP(C82,Structures!A:D,4,FALSE))</f>
        <v>0.18571434303990661</v>
      </c>
      <c r="AL82" s="16">
        <f t="shared" si="42"/>
        <v>0.37315373097008903</v>
      </c>
      <c r="AM82" s="3" t="s">
        <v>396</v>
      </c>
      <c r="AN82" s="1" t="s">
        <v>320</v>
      </c>
      <c r="AP82" s="82" t="s">
        <v>20</v>
      </c>
      <c r="AQ82" s="3"/>
      <c r="AS82" s="62"/>
      <c r="AV82" s="59"/>
      <c r="AW82" s="60"/>
    </row>
    <row r="83" spans="1:51" ht="14" x14ac:dyDescent="0.2">
      <c r="A83" s="1">
        <v>20220727</v>
      </c>
      <c r="B83" s="1">
        <v>35</v>
      </c>
      <c r="C83" s="1" t="s">
        <v>4</v>
      </c>
      <c r="D83" s="13" t="s">
        <v>604</v>
      </c>
      <c r="E83" s="6" t="s">
        <v>606</v>
      </c>
      <c r="F83" s="13" t="s">
        <v>608</v>
      </c>
      <c r="G83" s="7">
        <v>14.743</v>
      </c>
      <c r="H83" s="7">
        <v>32.553699999999999</v>
      </c>
      <c r="I83" s="7">
        <v>953.9</v>
      </c>
      <c r="J83" s="3">
        <f>I83/(VLOOKUP(F83,Chemicals!A:E,5,FALSE))</f>
        <v>1207.4683544303796</v>
      </c>
      <c r="K83" s="3">
        <f t="shared" si="39"/>
        <v>603.73417721518979</v>
      </c>
      <c r="L83" s="3">
        <f t="shared" si="40"/>
        <v>603.73417721518979</v>
      </c>
      <c r="M83" s="3">
        <f t="shared" si="43"/>
        <v>0</v>
      </c>
      <c r="N83" s="8">
        <v>26.5</v>
      </c>
      <c r="O83" s="9">
        <v>200</v>
      </c>
      <c r="P83" s="8">
        <v>20</v>
      </c>
      <c r="Q83" s="8">
        <v>10</v>
      </c>
      <c r="R83" s="9" t="s">
        <v>60</v>
      </c>
      <c r="S83" s="9">
        <v>9.9397682414363899</v>
      </c>
      <c r="T83" s="9">
        <v>9.9397682414363899</v>
      </c>
      <c r="U83" s="9">
        <v>0</v>
      </c>
      <c r="V83" s="9">
        <f t="shared" si="41"/>
        <v>19.87953648287278</v>
      </c>
      <c r="W83" s="9">
        <f>((G83/(K83))*S83)/(VLOOKUP(D83,Chemicals!A:E,4,FALSE))</f>
        <v>8.1596811528957208E-4</v>
      </c>
      <c r="X83" s="9">
        <f>((H83/(L83))*T83)/(VLOOKUP(E83,Chemicals!A:E,4,FALSE))</f>
        <v>6.527318451034431E-3</v>
      </c>
      <c r="Y83" s="9">
        <f>((I83/(J83))*V83)/(VLOOKUP(F83,Chemicals!A:D,4,FALSE))</f>
        <v>0.49016335273000938</v>
      </c>
      <c r="Z83" s="29">
        <v>1</v>
      </c>
      <c r="AA83" s="29">
        <f t="shared" si="37"/>
        <v>7.9994773432023205</v>
      </c>
      <c r="AB83" s="29">
        <f t="shared" si="38"/>
        <v>600.71385578106742</v>
      </c>
      <c r="AC83">
        <v>10.017899999999999</v>
      </c>
      <c r="AD83" s="10">
        <v>20</v>
      </c>
      <c r="AE83" s="10">
        <v>60</v>
      </c>
      <c r="AF83" s="10">
        <v>60</v>
      </c>
      <c r="AG83" s="11" t="s">
        <v>49</v>
      </c>
      <c r="AH83">
        <v>10.089700000000001</v>
      </c>
      <c r="AI83" s="1">
        <f t="shared" si="20"/>
        <v>7.1800000000001418E-2</v>
      </c>
      <c r="AJ83" s="3">
        <f t="shared" si="32"/>
        <v>8.1596811528957208E-4</v>
      </c>
      <c r="AK83" s="3">
        <f>AJ83*(VLOOKUP(C83,Structures!A:D,4,FALSE))</f>
        <v>0.18571434303990661</v>
      </c>
      <c r="AL83" s="16">
        <f t="shared" si="42"/>
        <v>0.38661526527637619</v>
      </c>
      <c r="AM83" s="3" t="s">
        <v>397</v>
      </c>
      <c r="AN83" s="1" t="s">
        <v>321</v>
      </c>
      <c r="AP83" s="82" t="s">
        <v>20</v>
      </c>
      <c r="AQ83" s="3"/>
      <c r="AS83" s="62"/>
      <c r="AV83" s="59"/>
      <c r="AW83" s="60"/>
    </row>
    <row r="84" spans="1:51" ht="14" x14ac:dyDescent="0.2">
      <c r="A84" s="1">
        <v>20220727</v>
      </c>
      <c r="B84" s="1">
        <v>36</v>
      </c>
      <c r="C84" s="1" t="s">
        <v>4</v>
      </c>
      <c r="D84" s="13" t="s">
        <v>604</v>
      </c>
      <c r="E84" s="6" t="s">
        <v>606</v>
      </c>
      <c r="F84" s="13" t="s">
        <v>608</v>
      </c>
      <c r="G84" s="7">
        <v>14.743</v>
      </c>
      <c r="H84" s="7">
        <v>32.553699999999999</v>
      </c>
      <c r="I84" s="7">
        <v>953.9</v>
      </c>
      <c r="J84" s="3">
        <f>I84/(VLOOKUP(F84,Chemicals!A:E,5,FALSE))</f>
        <v>1207.4683544303796</v>
      </c>
      <c r="K84" s="3">
        <f t="shared" si="39"/>
        <v>603.73417721518979</v>
      </c>
      <c r="L84" s="3">
        <f t="shared" si="40"/>
        <v>603.73417721518979</v>
      </c>
      <c r="M84" s="3">
        <f t="shared" si="43"/>
        <v>0</v>
      </c>
      <c r="N84" s="8">
        <v>26.5</v>
      </c>
      <c r="O84" s="9">
        <v>200</v>
      </c>
      <c r="P84" s="8">
        <v>20</v>
      </c>
      <c r="Q84" s="8">
        <v>15</v>
      </c>
      <c r="R84" s="9" t="s">
        <v>60</v>
      </c>
      <c r="S84" s="9">
        <v>9.9397682414363899</v>
      </c>
      <c r="T84" s="9">
        <v>9.9397682414363899</v>
      </c>
      <c r="U84" s="9">
        <v>0</v>
      </c>
      <c r="V84" s="9">
        <f t="shared" si="41"/>
        <v>19.87953648287278</v>
      </c>
      <c r="W84" s="9">
        <f>((G84/(K84))*S84)/(VLOOKUP(D84,Chemicals!A:E,4,FALSE))</f>
        <v>8.1596811528957208E-4</v>
      </c>
      <c r="X84" s="9">
        <f>((H84/(L84))*T84)/(VLOOKUP(E84,Chemicals!A:E,4,FALSE))</f>
        <v>6.527318451034431E-3</v>
      </c>
      <c r="Y84" s="9">
        <f>((I84/(J84))*V84)/(VLOOKUP(F84,Chemicals!A:D,4,FALSE))</f>
        <v>0.49016335273000938</v>
      </c>
      <c r="Z84" s="29">
        <v>1</v>
      </c>
      <c r="AA84" s="29">
        <f t="shared" si="37"/>
        <v>7.9994773432023205</v>
      </c>
      <c r="AB84" s="29">
        <f t="shared" si="38"/>
        <v>600.71385578106742</v>
      </c>
      <c r="AC84">
        <v>9.9968000000000004</v>
      </c>
      <c r="AD84" s="10">
        <v>20</v>
      </c>
      <c r="AE84" s="10">
        <v>60</v>
      </c>
      <c r="AF84" s="10">
        <v>60</v>
      </c>
      <c r="AG84" s="11" t="s">
        <v>49</v>
      </c>
      <c r="AH84">
        <v>10.069699999999999</v>
      </c>
      <c r="AI84" s="1">
        <f t="shared" si="20"/>
        <v>7.2899999999998855E-2</v>
      </c>
      <c r="AJ84" s="3">
        <f t="shared" si="32"/>
        <v>8.1596811528957208E-4</v>
      </c>
      <c r="AK84" s="3">
        <f>AJ84*(VLOOKUP(C84,Structures!A:D,4,FALSE))</f>
        <v>0.18571434303990661</v>
      </c>
      <c r="AL84" s="16">
        <f t="shared" si="42"/>
        <v>0.39253834037112567</v>
      </c>
      <c r="AM84" s="3" t="s">
        <v>398</v>
      </c>
      <c r="AN84" s="1" t="s">
        <v>322</v>
      </c>
      <c r="AP84" s="82" t="s">
        <v>20</v>
      </c>
      <c r="AQ84" s="3"/>
      <c r="AS84" s="62"/>
      <c r="AV84" s="59"/>
      <c r="AW84" s="60"/>
    </row>
    <row r="85" spans="1:51" ht="14" x14ac:dyDescent="0.2">
      <c r="A85" s="1">
        <v>20220727</v>
      </c>
      <c r="B85" s="1">
        <v>37</v>
      </c>
      <c r="C85" s="1" t="s">
        <v>4</v>
      </c>
      <c r="D85" s="13" t="s">
        <v>604</v>
      </c>
      <c r="E85" s="6" t="s">
        <v>606</v>
      </c>
      <c r="F85" s="13" t="s">
        <v>608</v>
      </c>
      <c r="G85" s="7">
        <v>14.743</v>
      </c>
      <c r="H85" s="7">
        <v>32.553699999999999</v>
      </c>
      <c r="I85" s="7">
        <v>953.9</v>
      </c>
      <c r="J85" s="3">
        <f>I85/(VLOOKUP(F85,Chemicals!A:E,5,FALSE))</f>
        <v>1207.4683544303796</v>
      </c>
      <c r="K85" s="3">
        <f t="shared" si="39"/>
        <v>603.73417721518979</v>
      </c>
      <c r="L85" s="3">
        <f t="shared" si="40"/>
        <v>603.73417721518979</v>
      </c>
      <c r="M85" s="3">
        <f t="shared" si="43"/>
        <v>0</v>
      </c>
      <c r="N85" s="8">
        <v>26.5</v>
      </c>
      <c r="O85" s="9">
        <v>200</v>
      </c>
      <c r="Q85" s="8">
        <v>10</v>
      </c>
      <c r="R85" s="9" t="s">
        <v>60</v>
      </c>
      <c r="S85" s="9">
        <v>9.9397682414363899</v>
      </c>
      <c r="T85" s="9">
        <v>9.9397682414363899</v>
      </c>
      <c r="U85" s="9">
        <v>0</v>
      </c>
      <c r="V85" s="9">
        <f t="shared" si="41"/>
        <v>19.87953648287278</v>
      </c>
      <c r="W85" s="9">
        <f>((G85/(K85))*S85)/(VLOOKUP(D85,Chemicals!A:E,4,FALSE))</f>
        <v>8.1596811528957208E-4</v>
      </c>
      <c r="X85" s="9">
        <f>((H85/(L85))*T85)/(VLOOKUP(E85,Chemicals!A:E,4,FALSE))</f>
        <v>6.527318451034431E-3</v>
      </c>
      <c r="Y85" s="9">
        <f>((I85/(J85))*V85)/(VLOOKUP(F85,Chemicals!A:D,4,FALSE))</f>
        <v>0.49016335273000938</v>
      </c>
      <c r="Z85" s="29">
        <v>1</v>
      </c>
      <c r="AA85" s="29">
        <f t="shared" si="37"/>
        <v>7.9994773432023205</v>
      </c>
      <c r="AB85" s="29">
        <f t="shared" si="38"/>
        <v>600.71385578106742</v>
      </c>
      <c r="AC85">
        <v>10.0989</v>
      </c>
      <c r="AD85" s="10">
        <v>20</v>
      </c>
      <c r="AE85" s="10">
        <v>60</v>
      </c>
      <c r="AF85" s="10">
        <v>60</v>
      </c>
      <c r="AG85" s="11" t="s">
        <v>49</v>
      </c>
      <c r="AH85">
        <v>10.1683</v>
      </c>
      <c r="AI85" s="1">
        <f t="shared" si="20"/>
        <v>6.9399999999999906E-2</v>
      </c>
      <c r="AJ85" s="3">
        <f t="shared" si="32"/>
        <v>8.1596811528957208E-4</v>
      </c>
      <c r="AK85" s="3">
        <f>AJ85*(VLOOKUP(C85,Structures!A:D,4,FALSE))</f>
        <v>0.18571434303990661</v>
      </c>
      <c r="AL85" s="16">
        <f t="shared" si="42"/>
        <v>0.37369219234233897</v>
      </c>
      <c r="AM85" s="3" t="s">
        <v>399</v>
      </c>
      <c r="AN85" s="1" t="s">
        <v>323</v>
      </c>
      <c r="AP85" s="82" t="s">
        <v>20</v>
      </c>
      <c r="AS85" s="62"/>
      <c r="AV85" s="59"/>
      <c r="AW85" s="60"/>
    </row>
    <row r="86" spans="1:51" ht="14" x14ac:dyDescent="0.2">
      <c r="A86" s="1">
        <v>20220727</v>
      </c>
      <c r="B86" s="1">
        <v>38</v>
      </c>
      <c r="C86" s="1" t="s">
        <v>4</v>
      </c>
      <c r="D86" s="13" t="s">
        <v>604</v>
      </c>
      <c r="E86" s="6" t="s">
        <v>606</v>
      </c>
      <c r="F86" s="13" t="s">
        <v>608</v>
      </c>
      <c r="G86" s="7">
        <v>14.743</v>
      </c>
      <c r="H86" s="7">
        <v>32.553699999999999</v>
      </c>
      <c r="I86" s="7">
        <v>953.9</v>
      </c>
      <c r="J86" s="3">
        <f>I86/(VLOOKUP(F86,Chemicals!A:E,5,FALSE))</f>
        <v>1207.4683544303796</v>
      </c>
      <c r="K86" s="3">
        <f t="shared" si="39"/>
        <v>603.73417721518979</v>
      </c>
      <c r="L86" s="3">
        <f t="shared" si="40"/>
        <v>603.73417721518979</v>
      </c>
      <c r="M86" s="3">
        <f t="shared" si="43"/>
        <v>0</v>
      </c>
      <c r="N86" s="8">
        <v>26.5</v>
      </c>
      <c r="O86" s="9">
        <v>200</v>
      </c>
      <c r="Q86" s="8">
        <v>10</v>
      </c>
      <c r="R86" s="9" t="s">
        <v>60</v>
      </c>
      <c r="S86" s="9">
        <v>9.9397682414363899</v>
      </c>
      <c r="T86" s="9">
        <v>9.9397682414363899</v>
      </c>
      <c r="U86" s="9">
        <v>0</v>
      </c>
      <c r="V86" s="9">
        <f t="shared" si="41"/>
        <v>19.87953648287278</v>
      </c>
      <c r="W86" s="9">
        <f>((G86/(K86))*S86)/(VLOOKUP(D86,Chemicals!A:E,4,FALSE))</f>
        <v>8.1596811528957208E-4</v>
      </c>
      <c r="X86" s="9">
        <f>((H86/(L86))*T86)/(VLOOKUP(E86,Chemicals!A:E,4,FALSE))</f>
        <v>6.527318451034431E-3</v>
      </c>
      <c r="Y86" s="9">
        <f>((I86/(J86))*V86)/(VLOOKUP(F86,Chemicals!A:D,4,FALSE))</f>
        <v>0.49016335273000938</v>
      </c>
      <c r="Z86" s="29">
        <v>1</v>
      </c>
      <c r="AA86" s="29">
        <f t="shared" si="37"/>
        <v>7.9994773432023205</v>
      </c>
      <c r="AB86" s="29">
        <f t="shared" si="38"/>
        <v>600.71385578106742</v>
      </c>
      <c r="AC86">
        <v>10.023999999999999</v>
      </c>
      <c r="AD86" s="10">
        <v>20</v>
      </c>
      <c r="AE86" s="10">
        <v>60</v>
      </c>
      <c r="AF86" s="10">
        <v>60</v>
      </c>
      <c r="AG86" s="11" t="s">
        <v>49</v>
      </c>
      <c r="AH86">
        <v>10.091799999999999</v>
      </c>
      <c r="AI86" s="1">
        <f t="shared" si="20"/>
        <v>6.7800000000000082E-2</v>
      </c>
      <c r="AJ86" s="3">
        <f t="shared" si="32"/>
        <v>8.1596811528957208E-4</v>
      </c>
      <c r="AK86" s="3">
        <f>AJ86*(VLOOKUP(C86,Structures!A:D,4,FALSE))</f>
        <v>0.18571434303990661</v>
      </c>
      <c r="AL86" s="16">
        <f t="shared" si="42"/>
        <v>0.36507681038632062</v>
      </c>
      <c r="AM86" s="3" t="s">
        <v>400</v>
      </c>
      <c r="AN86" s="1" t="s">
        <v>324</v>
      </c>
      <c r="AP86" s="82" t="s">
        <v>20</v>
      </c>
      <c r="AS86" s="62"/>
      <c r="AV86" s="59"/>
      <c r="AW86" s="60"/>
      <c r="AY86" s="58"/>
    </row>
    <row r="87" spans="1:51" ht="14" x14ac:dyDescent="0.2">
      <c r="A87" s="1">
        <v>20220727</v>
      </c>
      <c r="B87" s="1">
        <v>39</v>
      </c>
      <c r="C87" s="1" t="s">
        <v>4</v>
      </c>
      <c r="D87" s="13" t="s">
        <v>604</v>
      </c>
      <c r="E87" s="6" t="s">
        <v>606</v>
      </c>
      <c r="F87" s="13" t="s">
        <v>608</v>
      </c>
      <c r="G87" s="7">
        <v>14.743</v>
      </c>
      <c r="H87" s="7">
        <v>32.553699999999999</v>
      </c>
      <c r="I87" s="7">
        <v>953.9</v>
      </c>
      <c r="J87" s="3">
        <f>I87/(VLOOKUP(F87,Chemicals!A:E,5,FALSE))</f>
        <v>1207.4683544303796</v>
      </c>
      <c r="K87" s="3">
        <f t="shared" si="39"/>
        <v>603.73417721518979</v>
      </c>
      <c r="L87" s="3">
        <f t="shared" si="40"/>
        <v>603.73417721518979</v>
      </c>
      <c r="M87" s="3">
        <f t="shared" si="43"/>
        <v>0</v>
      </c>
      <c r="N87" s="8">
        <v>26.5</v>
      </c>
      <c r="O87" s="9">
        <v>200</v>
      </c>
      <c r="Q87" s="8">
        <v>10</v>
      </c>
      <c r="R87" s="9" t="s">
        <v>60</v>
      </c>
      <c r="S87" s="9">
        <v>9.9397682414363899</v>
      </c>
      <c r="T87" s="9">
        <v>9.9397682414363899</v>
      </c>
      <c r="U87" s="9">
        <v>0</v>
      </c>
      <c r="V87" s="9">
        <f t="shared" si="41"/>
        <v>19.87953648287278</v>
      </c>
      <c r="W87" s="9">
        <f>((G87/(K87))*S87)/(VLOOKUP(D87,Chemicals!A:E,4,FALSE))</f>
        <v>8.1596811528957208E-4</v>
      </c>
      <c r="X87" s="9">
        <f>((H87/(L87))*T87)/(VLOOKUP(E87,Chemicals!A:E,4,FALSE))</f>
        <v>6.527318451034431E-3</v>
      </c>
      <c r="Y87" s="9">
        <f>((I87/(J87))*V87)/(VLOOKUP(F87,Chemicals!A:D,4,FALSE))</f>
        <v>0.49016335273000938</v>
      </c>
      <c r="Z87" s="29">
        <v>1</v>
      </c>
      <c r="AA87" s="29">
        <f t="shared" si="37"/>
        <v>7.9994773432023205</v>
      </c>
      <c r="AB87" s="29">
        <f t="shared" si="38"/>
        <v>600.71385578106742</v>
      </c>
      <c r="AC87">
        <v>10.0067</v>
      </c>
      <c r="AD87" s="10">
        <v>20</v>
      </c>
      <c r="AE87" s="10">
        <v>60</v>
      </c>
      <c r="AF87" s="10">
        <v>60</v>
      </c>
      <c r="AG87" s="11" t="s">
        <v>49</v>
      </c>
      <c r="AH87">
        <v>10.0717</v>
      </c>
      <c r="AI87" s="1">
        <f t="shared" si="20"/>
        <v>6.4999999999999503E-2</v>
      </c>
      <c r="AJ87" s="3">
        <f t="shared" si="32"/>
        <v>8.1596811528957208E-4</v>
      </c>
      <c r="AK87" s="3">
        <f>AJ87*(VLOOKUP(C87,Structures!A:D,4,FALSE))</f>
        <v>0.18571434303990661</v>
      </c>
      <c r="AL87" s="16">
        <f t="shared" si="42"/>
        <v>0.34999989196328357</v>
      </c>
      <c r="AM87" s="3" t="s">
        <v>401</v>
      </c>
      <c r="AN87" s="1" t="s">
        <v>325</v>
      </c>
      <c r="AP87" s="82" t="s">
        <v>20</v>
      </c>
      <c r="AS87" s="62"/>
      <c r="AV87" s="59"/>
      <c r="AW87" s="60"/>
      <c r="AY87" s="58"/>
    </row>
    <row r="88" spans="1:51" ht="14" x14ac:dyDescent="0.2">
      <c r="A88" s="1">
        <v>20220727</v>
      </c>
      <c r="B88" s="1">
        <v>40</v>
      </c>
      <c r="C88" s="1" t="s">
        <v>4</v>
      </c>
      <c r="D88" s="13" t="s">
        <v>604</v>
      </c>
      <c r="E88" s="6" t="s">
        <v>606</v>
      </c>
      <c r="F88" s="13" t="s">
        <v>608</v>
      </c>
      <c r="G88" s="7">
        <v>14.743</v>
      </c>
      <c r="H88" s="7">
        <v>32.553699999999999</v>
      </c>
      <c r="I88" s="7">
        <v>953.9</v>
      </c>
      <c r="J88" s="3">
        <f>I88/(VLOOKUP(F88,Chemicals!A:E,5,FALSE))</f>
        <v>1207.4683544303796</v>
      </c>
      <c r="K88" s="3">
        <f t="shared" si="39"/>
        <v>603.73417721518979</v>
      </c>
      <c r="L88" s="3">
        <f t="shared" si="40"/>
        <v>603.73417721518979</v>
      </c>
      <c r="M88" s="3">
        <f t="shared" si="43"/>
        <v>0</v>
      </c>
      <c r="N88" s="8">
        <v>26.5</v>
      </c>
      <c r="O88" s="9">
        <v>200</v>
      </c>
      <c r="Q88" s="8">
        <v>10</v>
      </c>
      <c r="R88" s="9" t="s">
        <v>60</v>
      </c>
      <c r="S88" s="9">
        <v>9.9397682414363899</v>
      </c>
      <c r="T88" s="9">
        <v>9.9397682414363899</v>
      </c>
      <c r="U88" s="9">
        <v>0</v>
      </c>
      <c r="V88" s="9">
        <f t="shared" si="41"/>
        <v>19.87953648287278</v>
      </c>
      <c r="W88" s="9">
        <f>((G88/(K88))*S88)/(VLOOKUP(D88,Chemicals!A:E,4,FALSE))</f>
        <v>8.1596811528957208E-4</v>
      </c>
      <c r="X88" s="9">
        <f>((H88/(L88))*T88)/(VLOOKUP(E88,Chemicals!A:E,4,FALSE))</f>
        <v>6.527318451034431E-3</v>
      </c>
      <c r="Y88" s="9">
        <f>((I88/(J88))*V88)/(VLOOKUP(F88,Chemicals!A:D,4,FALSE))</f>
        <v>0.49016335273000938</v>
      </c>
      <c r="Z88" s="29">
        <v>1</v>
      </c>
      <c r="AA88" s="29">
        <f t="shared" si="37"/>
        <v>7.9994773432023205</v>
      </c>
      <c r="AB88" s="29">
        <f t="shared" si="38"/>
        <v>600.71385578106742</v>
      </c>
      <c r="AC88">
        <v>10.102</v>
      </c>
      <c r="AD88" s="10">
        <v>20</v>
      </c>
      <c r="AE88" s="10">
        <v>60</v>
      </c>
      <c r="AF88" s="10">
        <v>60</v>
      </c>
      <c r="AG88" s="11" t="s">
        <v>49</v>
      </c>
      <c r="AH88">
        <v>10.167299999999999</v>
      </c>
      <c r="AI88" s="1">
        <f t="shared" si="20"/>
        <v>6.5299999999998803E-2</v>
      </c>
      <c r="AJ88" s="3">
        <f t="shared" si="32"/>
        <v>8.1596811528957208E-4</v>
      </c>
      <c r="AK88" s="3">
        <f>AJ88*(VLOOKUP(C88,Structures!A:D,4,FALSE))</f>
        <v>0.18571434303990661</v>
      </c>
      <c r="AL88" s="16">
        <f t="shared" si="42"/>
        <v>0.35161527608003346</v>
      </c>
      <c r="AM88" s="3" t="s">
        <v>402</v>
      </c>
      <c r="AN88" s="1" t="s">
        <v>326</v>
      </c>
      <c r="AP88" s="82" t="s">
        <v>20</v>
      </c>
      <c r="AS88" s="62"/>
      <c r="AV88" s="59"/>
      <c r="AW88" s="60"/>
      <c r="AY88" s="58"/>
    </row>
    <row r="89" spans="1:51" ht="14" x14ac:dyDescent="0.2">
      <c r="A89" s="1">
        <v>20220727</v>
      </c>
      <c r="B89" s="1">
        <v>41</v>
      </c>
      <c r="C89" s="1" t="s">
        <v>4</v>
      </c>
      <c r="D89" s="13" t="s">
        <v>604</v>
      </c>
      <c r="E89" s="6" t="s">
        <v>606</v>
      </c>
      <c r="F89" s="13" t="s">
        <v>608</v>
      </c>
      <c r="G89" s="7">
        <v>14.743</v>
      </c>
      <c r="H89" s="7">
        <v>32.553699999999999</v>
      </c>
      <c r="I89" s="7">
        <v>953.9</v>
      </c>
      <c r="J89" s="3">
        <f>I89/(VLOOKUP(F89,Chemicals!A:E,5,FALSE))</f>
        <v>1207.4683544303796</v>
      </c>
      <c r="K89" s="3">
        <f t="shared" si="39"/>
        <v>603.73417721518979</v>
      </c>
      <c r="L89" s="3">
        <f t="shared" si="40"/>
        <v>603.73417721518979</v>
      </c>
      <c r="M89" s="3">
        <f t="shared" si="43"/>
        <v>0</v>
      </c>
      <c r="N89" s="8">
        <v>26.5</v>
      </c>
      <c r="O89" s="9">
        <v>200</v>
      </c>
      <c r="Q89" s="8">
        <v>15</v>
      </c>
      <c r="R89" s="9" t="s">
        <v>60</v>
      </c>
      <c r="S89" s="9">
        <v>9.9397682414363899</v>
      </c>
      <c r="T89" s="9">
        <v>9.9397682414363899</v>
      </c>
      <c r="U89" s="9">
        <v>0</v>
      </c>
      <c r="V89" s="9">
        <f t="shared" si="41"/>
        <v>19.87953648287278</v>
      </c>
      <c r="W89" s="9">
        <f>((G89/(K89))*S89)/(VLOOKUP(D89,Chemicals!A:E,4,FALSE))</f>
        <v>8.1596811528957208E-4</v>
      </c>
      <c r="X89" s="9">
        <f>((H89/(L89))*T89)/(VLOOKUP(E89,Chemicals!A:E,4,FALSE))</f>
        <v>6.527318451034431E-3</v>
      </c>
      <c r="Y89" s="9">
        <f>((I89/(J89))*V89)/(VLOOKUP(F89,Chemicals!A:D,4,FALSE))</f>
        <v>0.49016335273000938</v>
      </c>
      <c r="Z89" s="29">
        <v>1</v>
      </c>
      <c r="AA89" s="29">
        <f t="shared" si="37"/>
        <v>7.9994773432023205</v>
      </c>
      <c r="AB89" s="29">
        <f t="shared" si="38"/>
        <v>600.71385578106742</v>
      </c>
      <c r="AC89">
        <v>10.054600000000001</v>
      </c>
      <c r="AD89" s="10">
        <v>20</v>
      </c>
      <c r="AE89" s="10">
        <v>60</v>
      </c>
      <c r="AF89" s="10">
        <v>60</v>
      </c>
      <c r="AG89" s="11" t="s">
        <v>49</v>
      </c>
      <c r="AH89">
        <v>10.1244</v>
      </c>
      <c r="AI89" s="1">
        <f t="shared" si="20"/>
        <v>6.9799999999998974E-2</v>
      </c>
      <c r="AJ89" s="3">
        <f t="shared" si="32"/>
        <v>8.1596811528957208E-4</v>
      </c>
      <c r="AK89" s="3">
        <f>AJ89*(VLOOKUP(C89,Structures!A:D,4,FALSE))</f>
        <v>0.18571434303990661</v>
      </c>
      <c r="AL89" s="16">
        <f t="shared" si="42"/>
        <v>0.3758460378313388</v>
      </c>
      <c r="AM89" s="3" t="s">
        <v>403</v>
      </c>
      <c r="AN89" s="1" t="s">
        <v>327</v>
      </c>
      <c r="AP89" s="82" t="s">
        <v>20</v>
      </c>
      <c r="AS89" s="62"/>
      <c r="AV89" s="59"/>
      <c r="AW89" s="60"/>
      <c r="AY89" s="58"/>
    </row>
    <row r="90" spans="1:51" ht="14" x14ac:dyDescent="0.2">
      <c r="A90" s="1">
        <v>20220727</v>
      </c>
      <c r="B90" s="1">
        <v>42</v>
      </c>
      <c r="C90" s="1" t="s">
        <v>4</v>
      </c>
      <c r="D90" s="13" t="s">
        <v>604</v>
      </c>
      <c r="E90" s="6" t="s">
        <v>606</v>
      </c>
      <c r="F90" s="13" t="s">
        <v>608</v>
      </c>
      <c r="G90" s="7">
        <v>14.743</v>
      </c>
      <c r="H90" s="7">
        <v>32.553699999999999</v>
      </c>
      <c r="I90" s="7">
        <v>953.9</v>
      </c>
      <c r="J90" s="3">
        <f>I90/(VLOOKUP(F90,Chemicals!A:E,5,FALSE))</f>
        <v>1207.4683544303796</v>
      </c>
      <c r="K90" s="3">
        <f t="shared" si="39"/>
        <v>603.73417721518979</v>
      </c>
      <c r="L90" s="3">
        <f t="shared" si="40"/>
        <v>603.73417721518979</v>
      </c>
      <c r="M90" s="3">
        <f t="shared" si="43"/>
        <v>0</v>
      </c>
      <c r="N90" s="8">
        <v>26.5</v>
      </c>
      <c r="O90" s="9">
        <v>200</v>
      </c>
      <c r="Q90" s="8">
        <v>15</v>
      </c>
      <c r="R90" s="9" t="s">
        <v>60</v>
      </c>
      <c r="S90" s="9">
        <v>9.9397682414363899</v>
      </c>
      <c r="T90" s="9">
        <v>9.9397682414363899</v>
      </c>
      <c r="U90" s="9">
        <v>0</v>
      </c>
      <c r="V90" s="9">
        <f t="shared" si="41"/>
        <v>19.87953648287278</v>
      </c>
      <c r="W90" s="9">
        <f>((G90/(K90))*S90)/(VLOOKUP(D90,Chemicals!A:E,4,FALSE))</f>
        <v>8.1596811528957208E-4</v>
      </c>
      <c r="X90" s="9">
        <f>((H90/(L90))*T90)/(VLOOKUP(E90,Chemicals!A:E,4,FALSE))</f>
        <v>6.527318451034431E-3</v>
      </c>
      <c r="Y90" s="9">
        <f>((I90/(J90))*V90)/(VLOOKUP(F90,Chemicals!A:D,4,FALSE))</f>
        <v>0.49016335273000938</v>
      </c>
      <c r="Z90" s="29">
        <v>1</v>
      </c>
      <c r="AA90" s="29">
        <f t="shared" si="37"/>
        <v>7.9994773432023205</v>
      </c>
      <c r="AB90" s="29">
        <f t="shared" si="38"/>
        <v>600.71385578106742</v>
      </c>
      <c r="AC90">
        <v>10.102399999999999</v>
      </c>
      <c r="AD90" s="10">
        <v>20</v>
      </c>
      <c r="AE90" s="10">
        <v>60</v>
      </c>
      <c r="AF90" s="10">
        <v>60</v>
      </c>
      <c r="AG90" s="11" t="s">
        <v>49</v>
      </c>
      <c r="AH90">
        <v>10.171099999999999</v>
      </c>
      <c r="AI90" s="1">
        <f t="shared" si="20"/>
        <v>6.8699999999999761E-2</v>
      </c>
      <c r="AJ90" s="3">
        <f t="shared" si="32"/>
        <v>8.1596811528957208E-4</v>
      </c>
      <c r="AK90" s="3">
        <f>AJ90*(VLOOKUP(C90,Structures!A:D,4,FALSE))</f>
        <v>0.18571434303990661</v>
      </c>
      <c r="AL90" s="16">
        <f t="shared" si="42"/>
        <v>0.36992296273657976</v>
      </c>
      <c r="AM90" s="3" t="s">
        <v>404</v>
      </c>
      <c r="AN90" s="1" t="s">
        <v>328</v>
      </c>
      <c r="AP90" s="82" t="s">
        <v>20</v>
      </c>
      <c r="AS90" s="62"/>
      <c r="AV90" s="59"/>
      <c r="AW90" s="60"/>
      <c r="AY90" s="58"/>
    </row>
    <row r="91" spans="1:51" ht="14" x14ac:dyDescent="0.2">
      <c r="A91" s="1">
        <v>20220727</v>
      </c>
      <c r="B91" s="1">
        <v>43</v>
      </c>
      <c r="C91" s="1" t="s">
        <v>4</v>
      </c>
      <c r="D91" s="13" t="s">
        <v>604</v>
      </c>
      <c r="E91" s="6" t="s">
        <v>606</v>
      </c>
      <c r="F91" s="13" t="s">
        <v>608</v>
      </c>
      <c r="G91" s="7">
        <v>14.743</v>
      </c>
      <c r="H91" s="7">
        <v>32.553699999999999</v>
      </c>
      <c r="I91" s="7">
        <v>953.9</v>
      </c>
      <c r="J91" s="3">
        <f>I91/(VLOOKUP(F91,Chemicals!A:E,5,FALSE))</f>
        <v>1207.4683544303796</v>
      </c>
      <c r="K91" s="3">
        <f t="shared" si="39"/>
        <v>603.73417721518979</v>
      </c>
      <c r="L91" s="3">
        <f t="shared" si="40"/>
        <v>603.73417721518979</v>
      </c>
      <c r="M91" s="3">
        <f t="shared" si="43"/>
        <v>0</v>
      </c>
      <c r="N91" s="8">
        <v>26.5</v>
      </c>
      <c r="O91" s="9">
        <v>200</v>
      </c>
      <c r="Q91" s="8">
        <v>15</v>
      </c>
      <c r="R91" s="9" t="s">
        <v>60</v>
      </c>
      <c r="S91" s="9">
        <v>9.9397682414363899</v>
      </c>
      <c r="T91" s="9">
        <v>9.9397682414363899</v>
      </c>
      <c r="U91" s="9">
        <v>0</v>
      </c>
      <c r="V91" s="9">
        <f t="shared" si="41"/>
        <v>19.87953648287278</v>
      </c>
      <c r="W91" s="9">
        <f>((G91/(K91))*S91)/(VLOOKUP(D91,Chemicals!A:E,4,FALSE))</f>
        <v>8.1596811528957208E-4</v>
      </c>
      <c r="X91" s="9">
        <f>((H91/(L91))*T91)/(VLOOKUP(E91,Chemicals!A:E,4,FALSE))</f>
        <v>6.527318451034431E-3</v>
      </c>
      <c r="Y91" s="9">
        <f>((I91/(J91))*V91)/(VLOOKUP(F91,Chemicals!A:D,4,FALSE))</f>
        <v>0.49016335273000938</v>
      </c>
      <c r="Z91" s="29">
        <v>1</v>
      </c>
      <c r="AA91" s="29">
        <f t="shared" si="37"/>
        <v>7.9994773432023205</v>
      </c>
      <c r="AB91" s="29">
        <f t="shared" si="38"/>
        <v>600.71385578106742</v>
      </c>
      <c r="AC91">
        <v>10.073399999999999</v>
      </c>
      <c r="AD91" s="10">
        <v>20</v>
      </c>
      <c r="AE91" s="10">
        <v>60</v>
      </c>
      <c r="AF91" s="10">
        <v>60</v>
      </c>
      <c r="AG91" s="11" t="s">
        <v>49</v>
      </c>
      <c r="AH91">
        <v>10.1425</v>
      </c>
      <c r="AI91" s="1">
        <f t="shared" si="20"/>
        <v>6.9100000000000605E-2</v>
      </c>
      <c r="AJ91" s="3">
        <f t="shared" si="32"/>
        <v>8.1596811528957208E-4</v>
      </c>
      <c r="AK91" s="3">
        <f>AJ91*(VLOOKUP(C91,Structures!A:D,4,FALSE))</f>
        <v>0.18571434303990661</v>
      </c>
      <c r="AL91" s="16">
        <f t="shared" si="42"/>
        <v>0.37207680822558914</v>
      </c>
      <c r="AM91" s="3" t="s">
        <v>405</v>
      </c>
      <c r="AN91" s="1" t="s">
        <v>329</v>
      </c>
      <c r="AP91" s="82" t="s">
        <v>20</v>
      </c>
      <c r="AS91" s="62"/>
      <c r="AV91" s="59"/>
      <c r="AW91" s="60"/>
    </row>
    <row r="92" spans="1:51" ht="14" x14ac:dyDescent="0.2">
      <c r="A92" s="1">
        <v>20220727</v>
      </c>
      <c r="B92" s="1">
        <v>44</v>
      </c>
      <c r="C92" s="1" t="s">
        <v>4</v>
      </c>
      <c r="D92" s="13" t="s">
        <v>604</v>
      </c>
      <c r="E92" s="6" t="s">
        <v>606</v>
      </c>
      <c r="F92" s="13" t="s">
        <v>608</v>
      </c>
      <c r="G92" s="7">
        <v>14.743</v>
      </c>
      <c r="H92" s="7">
        <v>32.553699999999999</v>
      </c>
      <c r="I92" s="7">
        <v>953.9</v>
      </c>
      <c r="J92" s="3">
        <f>I92/(VLOOKUP(F92,Chemicals!A:E,5,FALSE))</f>
        <v>1207.4683544303796</v>
      </c>
      <c r="K92" s="3">
        <f t="shared" si="39"/>
        <v>603.73417721518979</v>
      </c>
      <c r="L92" s="3">
        <f t="shared" si="40"/>
        <v>603.73417721518979</v>
      </c>
      <c r="M92" s="3">
        <f t="shared" si="43"/>
        <v>0</v>
      </c>
      <c r="N92" s="8">
        <v>26.5</v>
      </c>
      <c r="O92" s="9">
        <v>200</v>
      </c>
      <c r="Q92" s="8">
        <v>15</v>
      </c>
      <c r="R92" s="9" t="s">
        <v>60</v>
      </c>
      <c r="S92" s="9">
        <v>9.9397682414363899</v>
      </c>
      <c r="T92" s="9">
        <v>9.9397682414363899</v>
      </c>
      <c r="U92" s="9">
        <v>0</v>
      </c>
      <c r="V92" s="9">
        <f t="shared" si="41"/>
        <v>19.87953648287278</v>
      </c>
      <c r="W92" s="9">
        <f>((G92/(K92))*S92)/(VLOOKUP(D92,Chemicals!A:E,4,FALSE))</f>
        <v>8.1596811528957208E-4</v>
      </c>
      <c r="X92" s="9">
        <f>((H92/(L92))*T92)/(VLOOKUP(E92,Chemicals!A:E,4,FALSE))</f>
        <v>6.527318451034431E-3</v>
      </c>
      <c r="Y92" s="9">
        <f>((I92/(J92))*V92)/(VLOOKUP(F92,Chemicals!A:D,4,FALSE))</f>
        <v>0.49016335273000938</v>
      </c>
      <c r="Z92" s="29">
        <v>1</v>
      </c>
      <c r="AA92" s="29">
        <f t="shared" si="37"/>
        <v>7.9994773432023205</v>
      </c>
      <c r="AB92" s="29">
        <f t="shared" si="38"/>
        <v>600.71385578106742</v>
      </c>
      <c r="AC92">
        <v>10.0999</v>
      </c>
      <c r="AD92" s="10">
        <v>20</v>
      </c>
      <c r="AE92" s="10">
        <v>60</v>
      </c>
      <c r="AF92" s="10">
        <v>60</v>
      </c>
      <c r="AG92" s="11" t="s">
        <v>49</v>
      </c>
      <c r="AH92">
        <v>10.1669</v>
      </c>
      <c r="AI92" s="1">
        <f>AH92-AC92</f>
        <v>6.7000000000000171E-2</v>
      </c>
      <c r="AJ92" s="3">
        <f t="shared" si="32"/>
        <v>8.1596811528957208E-4</v>
      </c>
      <c r="AK92" s="3">
        <f>AJ92*(VLOOKUP(C92,Structures!A:D,4,FALSE))</f>
        <v>0.18571434303990661</v>
      </c>
      <c r="AL92" s="16">
        <f t="shared" si="42"/>
        <v>0.36076911940831141</v>
      </c>
      <c r="AM92" s="3" t="s">
        <v>406</v>
      </c>
      <c r="AN92" s="1" t="s">
        <v>330</v>
      </c>
      <c r="AP92" s="82" t="s">
        <v>20</v>
      </c>
      <c r="AS92" s="62"/>
      <c r="AV92" s="59"/>
      <c r="AW92" s="60"/>
      <c r="AY92" s="58"/>
    </row>
    <row r="93" spans="1:51" ht="14" x14ac:dyDescent="0.2">
      <c r="A93" s="1">
        <v>20220727</v>
      </c>
      <c r="B93" s="1">
        <v>45</v>
      </c>
      <c r="C93" s="1" t="s">
        <v>4</v>
      </c>
      <c r="D93" s="13" t="s">
        <v>604</v>
      </c>
      <c r="E93" s="6" t="s">
        <v>606</v>
      </c>
      <c r="F93" s="13" t="s">
        <v>608</v>
      </c>
      <c r="G93" s="7">
        <v>14.743</v>
      </c>
      <c r="H93" s="7">
        <v>32.553699999999999</v>
      </c>
      <c r="I93" s="7">
        <v>953.9</v>
      </c>
      <c r="J93" s="3">
        <f>I93/(VLOOKUP(F93,Chemicals!A:E,5,FALSE))</f>
        <v>1207.4683544303796</v>
      </c>
      <c r="K93" s="3">
        <f t="shared" ref="K93:K102" si="44">J93*0.5</f>
        <v>603.73417721518979</v>
      </c>
      <c r="L93" s="3">
        <f t="shared" ref="L93:L102" si="45">J93*0.5</f>
        <v>603.73417721518979</v>
      </c>
      <c r="M93" s="3">
        <f t="shared" ref="M93:M102" si="46">J93-K93-L93</f>
        <v>0</v>
      </c>
      <c r="N93" s="8">
        <v>26.5</v>
      </c>
      <c r="O93" s="9">
        <v>200</v>
      </c>
      <c r="P93" s="8">
        <v>20</v>
      </c>
      <c r="Q93" s="8">
        <v>1</v>
      </c>
      <c r="R93" s="9" t="s">
        <v>2</v>
      </c>
      <c r="S93" s="9">
        <v>9.9397682414363899</v>
      </c>
      <c r="T93" s="9">
        <v>9.9397682414363899</v>
      </c>
      <c r="U93" s="9">
        <v>0</v>
      </c>
      <c r="V93" s="9">
        <f t="shared" ref="V93:V102" si="47">S93+T93+U93</f>
        <v>19.87953648287278</v>
      </c>
      <c r="W93" s="9">
        <f>((G93/(K93))*S93)/(VLOOKUP(D93,Chemicals!A:E,4,FALSE))</f>
        <v>8.1596811528957208E-4</v>
      </c>
      <c r="X93" s="9">
        <f>((H93/(L93))*T93)/(VLOOKUP(E93,Chemicals!A:E,4,FALSE))</f>
        <v>6.527318451034431E-3</v>
      </c>
      <c r="Y93" s="9">
        <f>((I93/(J93))*V93)/(VLOOKUP(F93,Chemicals!A:D,4,FALSE))</f>
        <v>0.49016335273000938</v>
      </c>
      <c r="Z93" s="29">
        <v>1</v>
      </c>
      <c r="AA93" s="29">
        <f t="shared" ref="AA93:AA102" si="48">X93/W93</f>
        <v>7.9994773432023205</v>
      </c>
      <c r="AB93" s="29">
        <f t="shared" ref="AB93:AB102" si="49">Y93/W93</f>
        <v>600.71385578106742</v>
      </c>
      <c r="AC93" s="55">
        <v>10.0867</v>
      </c>
      <c r="AD93" s="10">
        <v>20</v>
      </c>
      <c r="AE93" s="10">
        <v>60</v>
      </c>
      <c r="AF93" s="10">
        <v>60</v>
      </c>
      <c r="AG93" s="11" t="s">
        <v>49</v>
      </c>
      <c r="AH93">
        <v>10.149699999999999</v>
      </c>
      <c r="AI93" s="1">
        <f t="shared" ref="AI93:AI102" si="50">AH93-AC93</f>
        <v>6.2999999999998835E-2</v>
      </c>
      <c r="AJ93" s="3">
        <f t="shared" ref="AJ93:AJ102" si="51">W93</f>
        <v>8.1596811528957208E-4</v>
      </c>
      <c r="AK93" s="3">
        <f>AJ93*(VLOOKUP(C93,Structures!A:D,4,FALSE))</f>
        <v>0.18571434303990661</v>
      </c>
      <c r="AL93" s="16">
        <f t="shared" ref="AL93:AL102" si="52">AI93/AK93</f>
        <v>0.33923066451825579</v>
      </c>
      <c r="AM93" s="3" t="s">
        <v>368</v>
      </c>
      <c r="AN93" s="3" t="s">
        <v>277</v>
      </c>
      <c r="AO93" s="26"/>
      <c r="AP93" s="82" t="s">
        <v>20</v>
      </c>
      <c r="AQ93" s="3"/>
      <c r="AS93" s="62"/>
      <c r="AV93" s="59"/>
      <c r="AY93" s="58"/>
    </row>
    <row r="94" spans="1:51" ht="14" x14ac:dyDescent="0.2">
      <c r="A94" s="1">
        <v>20220727</v>
      </c>
      <c r="B94" s="1">
        <v>46</v>
      </c>
      <c r="C94" s="1" t="s">
        <v>4</v>
      </c>
      <c r="D94" s="13" t="s">
        <v>604</v>
      </c>
      <c r="E94" s="6" t="s">
        <v>606</v>
      </c>
      <c r="F94" s="13" t="s">
        <v>608</v>
      </c>
      <c r="G94" s="7">
        <v>14.743</v>
      </c>
      <c r="H94" s="7">
        <v>32.553699999999999</v>
      </c>
      <c r="I94" s="7">
        <v>953.9</v>
      </c>
      <c r="J94" s="3">
        <f>I94/(VLOOKUP(F94,Chemicals!A:E,5,FALSE))</f>
        <v>1207.4683544303796</v>
      </c>
      <c r="K94" s="3">
        <f t="shared" si="44"/>
        <v>603.73417721518979</v>
      </c>
      <c r="L94" s="3">
        <f t="shared" si="45"/>
        <v>603.73417721518979</v>
      </c>
      <c r="M94" s="3">
        <f t="shared" si="46"/>
        <v>0</v>
      </c>
      <c r="N94" s="8">
        <v>26.5</v>
      </c>
      <c r="O94" s="9">
        <v>200</v>
      </c>
      <c r="P94" s="8">
        <v>20</v>
      </c>
      <c r="Q94" s="8">
        <v>2</v>
      </c>
      <c r="R94" s="9" t="s">
        <v>2</v>
      </c>
      <c r="S94" s="9">
        <v>9.9397682414363899</v>
      </c>
      <c r="T94" s="9">
        <v>9.9397682414363899</v>
      </c>
      <c r="U94" s="9">
        <v>0</v>
      </c>
      <c r="V94" s="9">
        <f t="shared" si="47"/>
        <v>19.87953648287278</v>
      </c>
      <c r="W94" s="9">
        <f>((G94/(K94))*S94)/(VLOOKUP(D94,Chemicals!A:E,4,FALSE))</f>
        <v>8.1596811528957208E-4</v>
      </c>
      <c r="X94" s="9">
        <f>((H94/(L94))*T94)/(VLOOKUP(E94,Chemicals!A:E,4,FALSE))</f>
        <v>6.527318451034431E-3</v>
      </c>
      <c r="Y94" s="9">
        <f>((I94/(J94))*V94)/(VLOOKUP(F94,Chemicals!A:D,4,FALSE))</f>
        <v>0.49016335273000938</v>
      </c>
      <c r="Z94" s="29">
        <v>1</v>
      </c>
      <c r="AA94" s="29">
        <f t="shared" si="48"/>
        <v>7.9994773432023205</v>
      </c>
      <c r="AB94" s="29">
        <f t="shared" si="49"/>
        <v>600.71385578106742</v>
      </c>
      <c r="AC94">
        <v>10.0876</v>
      </c>
      <c r="AD94" s="10">
        <v>20</v>
      </c>
      <c r="AE94" s="10">
        <v>60</v>
      </c>
      <c r="AF94" s="10">
        <v>60</v>
      </c>
      <c r="AG94" s="11" t="s">
        <v>49</v>
      </c>
      <c r="AH94">
        <v>10.1557</v>
      </c>
      <c r="AI94" s="1">
        <f t="shared" si="50"/>
        <v>6.8099999999999383E-2</v>
      </c>
      <c r="AJ94" s="3">
        <f t="shared" si="51"/>
        <v>8.1596811528957208E-4</v>
      </c>
      <c r="AK94" s="3">
        <f>AJ94*(VLOOKUP(C94,Structures!A:D,4,FALSE))</f>
        <v>0.18571434303990661</v>
      </c>
      <c r="AL94" s="16">
        <f t="shared" si="52"/>
        <v>0.36669219450307045</v>
      </c>
      <c r="AM94" s="3" t="s">
        <v>369</v>
      </c>
      <c r="AN94" s="3" t="s">
        <v>279</v>
      </c>
      <c r="AO94" s="26"/>
      <c r="AP94" s="82" t="s">
        <v>20</v>
      </c>
      <c r="AQ94" s="3"/>
      <c r="AS94" s="62"/>
      <c r="AV94" s="59"/>
      <c r="AY94" s="58"/>
    </row>
    <row r="95" spans="1:51" ht="14" x14ac:dyDescent="0.2">
      <c r="A95" s="1">
        <v>20220727</v>
      </c>
      <c r="B95" s="1">
        <v>47</v>
      </c>
      <c r="C95" s="1" t="s">
        <v>4</v>
      </c>
      <c r="D95" s="13" t="s">
        <v>604</v>
      </c>
      <c r="E95" s="6" t="s">
        <v>606</v>
      </c>
      <c r="F95" s="13" t="s">
        <v>608</v>
      </c>
      <c r="G95" s="7">
        <v>14.743</v>
      </c>
      <c r="H95" s="7">
        <v>32.553699999999999</v>
      </c>
      <c r="I95" s="7">
        <v>953.9</v>
      </c>
      <c r="J95" s="3">
        <f>I95/(VLOOKUP(F95,Chemicals!A:E,5,FALSE))</f>
        <v>1207.4683544303796</v>
      </c>
      <c r="K95" s="3">
        <f t="shared" si="44"/>
        <v>603.73417721518979</v>
      </c>
      <c r="L95" s="3">
        <f t="shared" si="45"/>
        <v>603.73417721518979</v>
      </c>
      <c r="M95" s="3">
        <f t="shared" si="46"/>
        <v>0</v>
      </c>
      <c r="N95" s="8">
        <v>26.5</v>
      </c>
      <c r="O95" s="9">
        <v>200</v>
      </c>
      <c r="P95" s="8">
        <v>20</v>
      </c>
      <c r="Q95" s="8">
        <v>5</v>
      </c>
      <c r="R95" s="9" t="s">
        <v>2</v>
      </c>
      <c r="S95" s="9">
        <v>9.9397682414363899</v>
      </c>
      <c r="T95" s="9">
        <v>9.9397682414363899</v>
      </c>
      <c r="U95" s="9">
        <v>0</v>
      </c>
      <c r="V95" s="9">
        <f t="shared" si="47"/>
        <v>19.87953648287278</v>
      </c>
      <c r="W95" s="9">
        <f>((G95/(K95))*S95)/(VLOOKUP(D95,Chemicals!A:E,4,FALSE))</f>
        <v>8.1596811528957208E-4</v>
      </c>
      <c r="X95" s="9">
        <f>((H95/(L95))*T95)/(VLOOKUP(E95,Chemicals!A:E,4,FALSE))</f>
        <v>6.527318451034431E-3</v>
      </c>
      <c r="Y95" s="9">
        <f>((I95/(J95))*V95)/(VLOOKUP(F95,Chemicals!A:D,4,FALSE))</f>
        <v>0.49016335273000938</v>
      </c>
      <c r="Z95" s="29">
        <v>1</v>
      </c>
      <c r="AA95" s="29">
        <f t="shared" si="48"/>
        <v>7.9994773432023205</v>
      </c>
      <c r="AB95" s="29">
        <f t="shared" si="49"/>
        <v>600.71385578106742</v>
      </c>
      <c r="AC95">
        <v>10.1188</v>
      </c>
      <c r="AD95" s="10">
        <v>20</v>
      </c>
      <c r="AE95" s="10">
        <v>60</v>
      </c>
      <c r="AF95" s="10">
        <v>60</v>
      </c>
      <c r="AG95" s="11" t="s">
        <v>49</v>
      </c>
      <c r="AH95">
        <v>10.189399999999999</v>
      </c>
      <c r="AI95" s="1">
        <f t="shared" si="50"/>
        <v>7.0599999999998886E-2</v>
      </c>
      <c r="AJ95" s="3">
        <f t="shared" si="51"/>
        <v>8.1596811528957208E-4</v>
      </c>
      <c r="AK95" s="3">
        <f>AJ95*(VLOOKUP(C95,Structures!A:D,4,FALSE))</f>
        <v>0.18571434303990661</v>
      </c>
      <c r="AL95" s="16">
        <f t="shared" si="52"/>
        <v>0.380153728809348</v>
      </c>
      <c r="AM95" s="3" t="s">
        <v>370</v>
      </c>
      <c r="AN95" s="3" t="s">
        <v>281</v>
      </c>
      <c r="AO95" s="26"/>
      <c r="AP95" s="82" t="s">
        <v>20</v>
      </c>
      <c r="AQ95" s="3"/>
      <c r="AV95" s="59"/>
      <c r="AY95" s="58"/>
    </row>
    <row r="96" spans="1:51" ht="14" x14ac:dyDescent="0.2">
      <c r="A96" s="1">
        <v>20220727</v>
      </c>
      <c r="B96" s="1">
        <v>48</v>
      </c>
      <c r="C96" s="1" t="s">
        <v>4</v>
      </c>
      <c r="D96" s="13" t="s">
        <v>604</v>
      </c>
      <c r="E96" s="6" t="s">
        <v>606</v>
      </c>
      <c r="F96" s="13" t="s">
        <v>608</v>
      </c>
      <c r="G96" s="7">
        <v>14.743</v>
      </c>
      <c r="H96" s="7">
        <v>32.553699999999999</v>
      </c>
      <c r="I96" s="7">
        <v>953.9</v>
      </c>
      <c r="J96" s="3">
        <f>I96/(VLOOKUP(F96,Chemicals!A:E,5,FALSE))</f>
        <v>1207.4683544303796</v>
      </c>
      <c r="K96" s="3">
        <f t="shared" si="44"/>
        <v>603.73417721518979</v>
      </c>
      <c r="L96" s="3">
        <f t="shared" si="45"/>
        <v>603.73417721518979</v>
      </c>
      <c r="M96" s="3">
        <f t="shared" si="46"/>
        <v>0</v>
      </c>
      <c r="N96" s="8">
        <v>26.5</v>
      </c>
      <c r="O96" s="9">
        <v>200</v>
      </c>
      <c r="P96" s="8">
        <v>20</v>
      </c>
      <c r="Q96" s="8">
        <v>10</v>
      </c>
      <c r="R96" s="9" t="s">
        <v>2</v>
      </c>
      <c r="S96" s="9">
        <v>9.9397682414363899</v>
      </c>
      <c r="T96" s="9">
        <v>9.9397682414363899</v>
      </c>
      <c r="U96" s="9">
        <v>0</v>
      </c>
      <c r="V96" s="9">
        <f t="shared" si="47"/>
        <v>19.87953648287278</v>
      </c>
      <c r="W96" s="9">
        <f>((G96/(K96))*S96)/(VLOOKUP(D96,Chemicals!A:E,4,FALSE))</f>
        <v>8.1596811528957208E-4</v>
      </c>
      <c r="X96" s="9">
        <f>((H96/(L96))*T96)/(VLOOKUP(E96,Chemicals!A:E,4,FALSE))</f>
        <v>6.527318451034431E-3</v>
      </c>
      <c r="Y96" s="9">
        <f>((I96/(J96))*V96)/(VLOOKUP(F96,Chemicals!A:D,4,FALSE))</f>
        <v>0.49016335273000938</v>
      </c>
      <c r="Z96" s="29">
        <v>1</v>
      </c>
      <c r="AA96" s="29">
        <f t="shared" si="48"/>
        <v>7.9994773432023205</v>
      </c>
      <c r="AB96" s="29">
        <f t="shared" si="49"/>
        <v>600.71385578106742</v>
      </c>
      <c r="AC96">
        <v>10.0886</v>
      </c>
      <c r="AD96" s="10">
        <v>20</v>
      </c>
      <c r="AE96" s="10">
        <v>60</v>
      </c>
      <c r="AF96" s="10">
        <v>60</v>
      </c>
      <c r="AG96" s="11" t="s">
        <v>49</v>
      </c>
      <c r="AH96">
        <v>10.0886</v>
      </c>
      <c r="AI96" s="1">
        <f t="shared" si="50"/>
        <v>0</v>
      </c>
      <c r="AJ96" s="3">
        <f t="shared" si="51"/>
        <v>8.1596811528957208E-4</v>
      </c>
      <c r="AK96" s="3">
        <f>AJ96*(VLOOKUP(C96,Structures!A:D,4,FALSE))</f>
        <v>0.18571434303990661</v>
      </c>
      <c r="AL96" s="16">
        <f t="shared" si="52"/>
        <v>0</v>
      </c>
      <c r="AM96" s="3" t="s">
        <v>371</v>
      </c>
      <c r="AN96" s="3" t="s">
        <v>283</v>
      </c>
      <c r="AO96" s="26"/>
      <c r="AP96" s="82" t="s">
        <v>20</v>
      </c>
      <c r="AQ96" s="3"/>
      <c r="AV96" s="59"/>
      <c r="AY96" s="58"/>
    </row>
    <row r="97" spans="1:54" ht="14" x14ac:dyDescent="0.2">
      <c r="A97" s="1">
        <v>20220727</v>
      </c>
      <c r="B97" s="1">
        <v>49</v>
      </c>
      <c r="C97" s="1" t="s">
        <v>4</v>
      </c>
      <c r="D97" s="13" t="s">
        <v>604</v>
      </c>
      <c r="E97" s="6" t="s">
        <v>606</v>
      </c>
      <c r="F97" s="13" t="s">
        <v>608</v>
      </c>
      <c r="G97" s="7">
        <v>14.743</v>
      </c>
      <c r="H97" s="7">
        <v>32.553699999999999</v>
      </c>
      <c r="I97" s="7">
        <v>953.9</v>
      </c>
      <c r="J97" s="3">
        <f>I97/(VLOOKUP(F97,Chemicals!A:E,5,FALSE))</f>
        <v>1207.4683544303796</v>
      </c>
      <c r="K97" s="3">
        <f t="shared" si="44"/>
        <v>603.73417721518979</v>
      </c>
      <c r="L97" s="3">
        <f t="shared" si="45"/>
        <v>603.73417721518979</v>
      </c>
      <c r="M97" s="3">
        <f t="shared" si="46"/>
        <v>0</v>
      </c>
      <c r="N97" s="8">
        <v>26.5</v>
      </c>
      <c r="O97" s="9">
        <v>200</v>
      </c>
      <c r="P97" s="8">
        <v>20</v>
      </c>
      <c r="Q97" s="8">
        <v>15</v>
      </c>
      <c r="R97" s="9" t="s">
        <v>2</v>
      </c>
      <c r="S97" s="9">
        <v>9.9397682414363899</v>
      </c>
      <c r="T97" s="9">
        <v>9.9397682414363899</v>
      </c>
      <c r="U97" s="9">
        <v>0</v>
      </c>
      <c r="V97" s="9">
        <f t="shared" si="47"/>
        <v>19.87953648287278</v>
      </c>
      <c r="W97" s="9">
        <f>((G97/(K97))*S97)/(VLOOKUP(D97,Chemicals!A:E,4,FALSE))</f>
        <v>8.1596811528957208E-4</v>
      </c>
      <c r="X97" s="9">
        <f>((H97/(L97))*T97)/(VLOOKUP(E97,Chemicals!A:E,4,FALSE))</f>
        <v>6.527318451034431E-3</v>
      </c>
      <c r="Y97" s="9">
        <f>((I97/(J97))*V97)/(VLOOKUP(F97,Chemicals!A:D,4,FALSE))</f>
        <v>0.49016335273000938</v>
      </c>
      <c r="Z97" s="29">
        <v>1</v>
      </c>
      <c r="AA97" s="29">
        <f t="shared" si="48"/>
        <v>7.9994773432023205</v>
      </c>
      <c r="AB97" s="29">
        <f t="shared" si="49"/>
        <v>600.71385578106742</v>
      </c>
      <c r="AC97">
        <v>10.0686</v>
      </c>
      <c r="AD97" s="10">
        <v>20</v>
      </c>
      <c r="AE97" s="10">
        <v>60</v>
      </c>
      <c r="AF97" s="10">
        <v>60</v>
      </c>
      <c r="AG97" s="11" t="s">
        <v>49</v>
      </c>
      <c r="AH97">
        <v>10.141</v>
      </c>
      <c r="AI97" s="1">
        <f t="shared" si="50"/>
        <v>7.240000000000002E-2</v>
      </c>
      <c r="AJ97" s="3">
        <f t="shared" si="51"/>
        <v>8.1596811528957208E-4</v>
      </c>
      <c r="AK97" s="3">
        <f>AJ97*(VLOOKUP(C97,Structures!A:D,4,FALSE))</f>
        <v>0.18571434303990661</v>
      </c>
      <c r="AL97" s="16">
        <f t="shared" si="52"/>
        <v>0.3898460335098759</v>
      </c>
      <c r="AM97" s="3" t="s">
        <v>372</v>
      </c>
      <c r="AN97" s="3" t="s">
        <v>285</v>
      </c>
      <c r="AO97" s="26"/>
      <c r="AP97" s="82" t="s">
        <v>20</v>
      </c>
      <c r="AQ97" s="3"/>
      <c r="AV97" s="59"/>
      <c r="AY97" s="58"/>
    </row>
    <row r="98" spans="1:54" ht="14" x14ac:dyDescent="0.2">
      <c r="A98" s="1">
        <v>20220727</v>
      </c>
      <c r="B98" s="1">
        <v>50</v>
      </c>
      <c r="C98" s="1" t="s">
        <v>4</v>
      </c>
      <c r="D98" s="13" t="s">
        <v>604</v>
      </c>
      <c r="E98" s="6" t="s">
        <v>606</v>
      </c>
      <c r="F98" s="13" t="s">
        <v>608</v>
      </c>
      <c r="G98" s="7">
        <v>14.743</v>
      </c>
      <c r="H98" s="7">
        <v>32.553699999999999</v>
      </c>
      <c r="I98" s="7">
        <v>953.9</v>
      </c>
      <c r="J98" s="3">
        <f>I98/(VLOOKUP(F98,Chemicals!A:E,5,FALSE))</f>
        <v>1207.4683544303796</v>
      </c>
      <c r="K98" s="3">
        <f t="shared" si="44"/>
        <v>603.73417721518979</v>
      </c>
      <c r="L98" s="3">
        <f t="shared" si="45"/>
        <v>603.73417721518979</v>
      </c>
      <c r="M98" s="3">
        <f t="shared" si="46"/>
        <v>0</v>
      </c>
      <c r="N98" s="8">
        <v>26.5</v>
      </c>
      <c r="O98" s="9">
        <v>200</v>
      </c>
      <c r="P98" s="8">
        <v>20</v>
      </c>
      <c r="Q98" s="8">
        <v>1</v>
      </c>
      <c r="R98" s="8" t="s">
        <v>5</v>
      </c>
      <c r="S98" s="9">
        <v>9.9397682414363899</v>
      </c>
      <c r="T98" s="9">
        <v>9.9397682414363899</v>
      </c>
      <c r="U98" s="9">
        <v>0</v>
      </c>
      <c r="V98" s="9">
        <f t="shared" si="47"/>
        <v>19.87953648287278</v>
      </c>
      <c r="W98" s="9">
        <f>((G98/(K98))*S98)/(VLOOKUP(D98,Chemicals!A:E,4,FALSE))</f>
        <v>8.1596811528957208E-4</v>
      </c>
      <c r="X98" s="9">
        <f>((H98/(L98))*T98)/(VLOOKUP(E98,Chemicals!A:E,4,FALSE))</f>
        <v>6.527318451034431E-3</v>
      </c>
      <c r="Y98" s="9">
        <f>((I98/(J98))*V98)/(VLOOKUP(F98,Chemicals!A:D,4,FALSE))</f>
        <v>0.49016335273000938</v>
      </c>
      <c r="Z98" s="29">
        <v>1</v>
      </c>
      <c r="AA98" s="29">
        <f t="shared" si="48"/>
        <v>7.9994773432023205</v>
      </c>
      <c r="AB98" s="29">
        <f t="shared" si="49"/>
        <v>600.71385578106742</v>
      </c>
      <c r="AC98">
        <v>10.0359</v>
      </c>
      <c r="AD98" s="10">
        <v>20</v>
      </c>
      <c r="AE98" s="10">
        <v>60</v>
      </c>
      <c r="AF98" s="10">
        <v>60</v>
      </c>
      <c r="AG98" s="11" t="s">
        <v>49</v>
      </c>
      <c r="AH98">
        <v>10.108000000000001</v>
      </c>
      <c r="AI98" s="1">
        <f t="shared" si="50"/>
        <v>7.2100000000000719E-2</v>
      </c>
      <c r="AJ98" s="3">
        <f t="shared" si="51"/>
        <v>8.1596811528957208E-4</v>
      </c>
      <c r="AK98" s="3">
        <f>AJ98*(VLOOKUP(C98,Structures!A:D,4,FALSE))</f>
        <v>0.18571434303990661</v>
      </c>
      <c r="AL98" s="16">
        <f t="shared" si="52"/>
        <v>0.38823064939312601</v>
      </c>
      <c r="AM98" s="3" t="s">
        <v>407</v>
      </c>
      <c r="AN98" s="3" t="s">
        <v>278</v>
      </c>
      <c r="AO98" s="26"/>
      <c r="AP98" s="82" t="s">
        <v>20</v>
      </c>
      <c r="AQ98" s="3"/>
      <c r="AR98" s="3"/>
      <c r="AV98" s="59"/>
      <c r="AY98" s="58"/>
    </row>
    <row r="99" spans="1:54" ht="14" x14ac:dyDescent="0.2">
      <c r="A99" s="1">
        <v>20220727</v>
      </c>
      <c r="B99" s="1">
        <v>51</v>
      </c>
      <c r="C99" s="1" t="s">
        <v>4</v>
      </c>
      <c r="D99" s="13" t="s">
        <v>604</v>
      </c>
      <c r="E99" s="6" t="s">
        <v>606</v>
      </c>
      <c r="F99" s="13" t="s">
        <v>608</v>
      </c>
      <c r="G99" s="7">
        <v>14.743</v>
      </c>
      <c r="H99" s="7">
        <v>32.553699999999999</v>
      </c>
      <c r="I99" s="7">
        <v>953.9</v>
      </c>
      <c r="J99" s="3">
        <f>I99/(VLOOKUP(F99,Chemicals!A:E,5,FALSE))</f>
        <v>1207.4683544303796</v>
      </c>
      <c r="K99" s="3">
        <f t="shared" si="44"/>
        <v>603.73417721518979</v>
      </c>
      <c r="L99" s="3">
        <f t="shared" si="45"/>
        <v>603.73417721518979</v>
      </c>
      <c r="M99" s="3">
        <f t="shared" si="46"/>
        <v>0</v>
      </c>
      <c r="N99" s="8">
        <v>26.5</v>
      </c>
      <c r="O99" s="9">
        <v>200</v>
      </c>
      <c r="P99" s="8">
        <v>20</v>
      </c>
      <c r="Q99" s="8">
        <v>2</v>
      </c>
      <c r="R99" s="8" t="s">
        <v>5</v>
      </c>
      <c r="S99" s="9">
        <v>9.9397682414363899</v>
      </c>
      <c r="T99" s="9">
        <v>9.9397682414363899</v>
      </c>
      <c r="U99" s="9">
        <v>0</v>
      </c>
      <c r="V99" s="9">
        <f t="shared" si="47"/>
        <v>19.87953648287278</v>
      </c>
      <c r="W99" s="9">
        <f>((G99/(K99))*S99)/(VLOOKUP(D99,Chemicals!A:E,4,FALSE))</f>
        <v>8.1596811528957208E-4</v>
      </c>
      <c r="X99" s="9">
        <f>((H99/(L99))*T99)/(VLOOKUP(E99,Chemicals!A:E,4,FALSE))</f>
        <v>6.527318451034431E-3</v>
      </c>
      <c r="Y99" s="9">
        <f>((I99/(J99))*V99)/(VLOOKUP(F99,Chemicals!A:D,4,FALSE))</f>
        <v>0.49016335273000938</v>
      </c>
      <c r="Z99" s="29">
        <v>1</v>
      </c>
      <c r="AA99" s="29">
        <f t="shared" si="48"/>
        <v>7.9994773432023205</v>
      </c>
      <c r="AB99" s="29">
        <f t="shared" si="49"/>
        <v>600.71385578106742</v>
      </c>
      <c r="AC99">
        <v>10.0402</v>
      </c>
      <c r="AD99" s="10">
        <v>20</v>
      </c>
      <c r="AE99" s="10">
        <v>60</v>
      </c>
      <c r="AF99" s="10">
        <v>60</v>
      </c>
      <c r="AG99" s="11" t="s">
        <v>49</v>
      </c>
      <c r="AH99">
        <v>10.117900000000001</v>
      </c>
      <c r="AI99" s="1">
        <f t="shared" si="50"/>
        <v>7.7700000000000102E-2</v>
      </c>
      <c r="AJ99" s="3">
        <f t="shared" si="51"/>
        <v>8.1596811528957208E-4</v>
      </c>
      <c r="AK99" s="3">
        <f>AJ99*(VLOOKUP(C99,Structures!A:D,4,FALSE))</f>
        <v>0.18571434303990661</v>
      </c>
      <c r="AL99" s="16">
        <f t="shared" si="52"/>
        <v>0.41838448623919045</v>
      </c>
      <c r="AM99" s="3" t="s">
        <v>408</v>
      </c>
      <c r="AN99" s="3" t="s">
        <v>280</v>
      </c>
      <c r="AO99" s="26"/>
      <c r="AP99" s="82" t="s">
        <v>20</v>
      </c>
      <c r="AQ99" s="3"/>
      <c r="AR99" s="3"/>
      <c r="AV99" s="59"/>
      <c r="AY99" s="58"/>
    </row>
    <row r="100" spans="1:54" ht="14" x14ac:dyDescent="0.2">
      <c r="A100" s="1">
        <v>20220727</v>
      </c>
      <c r="B100" s="1">
        <v>52</v>
      </c>
      <c r="C100" s="1" t="s">
        <v>4</v>
      </c>
      <c r="D100" s="13" t="s">
        <v>604</v>
      </c>
      <c r="E100" s="6" t="s">
        <v>606</v>
      </c>
      <c r="F100" s="13" t="s">
        <v>608</v>
      </c>
      <c r="G100" s="7">
        <v>14.743</v>
      </c>
      <c r="H100" s="7">
        <v>32.553699999999999</v>
      </c>
      <c r="I100" s="7">
        <v>953.9</v>
      </c>
      <c r="J100" s="3">
        <f>I100/(VLOOKUP(F100,Chemicals!A:E,5,FALSE))</f>
        <v>1207.4683544303796</v>
      </c>
      <c r="K100" s="3">
        <f t="shared" si="44"/>
        <v>603.73417721518979</v>
      </c>
      <c r="L100" s="3">
        <f t="shared" si="45"/>
        <v>603.73417721518979</v>
      </c>
      <c r="M100" s="3">
        <f t="shared" si="46"/>
        <v>0</v>
      </c>
      <c r="N100" s="8">
        <v>26.5</v>
      </c>
      <c r="O100" s="9">
        <v>200</v>
      </c>
      <c r="P100" s="8">
        <v>20</v>
      </c>
      <c r="Q100" s="8">
        <v>5</v>
      </c>
      <c r="R100" s="8" t="s">
        <v>5</v>
      </c>
      <c r="S100" s="9">
        <v>9.9397682414363899</v>
      </c>
      <c r="T100" s="9">
        <v>9.9397682414363899</v>
      </c>
      <c r="U100" s="9">
        <v>0</v>
      </c>
      <c r="V100" s="9">
        <f t="shared" si="47"/>
        <v>19.87953648287278</v>
      </c>
      <c r="W100" s="9">
        <f>((G100/(K100))*S100)/(VLOOKUP(D100,Chemicals!A:E,4,FALSE))</f>
        <v>8.1596811528957208E-4</v>
      </c>
      <c r="X100" s="9">
        <f>((H100/(L100))*T100)/(VLOOKUP(E100,Chemicals!A:E,4,FALSE))</f>
        <v>6.527318451034431E-3</v>
      </c>
      <c r="Y100" s="9">
        <f>((I100/(J100))*V100)/(VLOOKUP(F100,Chemicals!A:D,4,FALSE))</f>
        <v>0.49016335273000938</v>
      </c>
      <c r="Z100" s="29">
        <v>1</v>
      </c>
      <c r="AA100" s="29">
        <f t="shared" si="48"/>
        <v>7.9994773432023205</v>
      </c>
      <c r="AB100" s="29">
        <f t="shared" si="49"/>
        <v>600.71385578106742</v>
      </c>
      <c r="AC100">
        <v>10.0908</v>
      </c>
      <c r="AD100" s="10">
        <v>20</v>
      </c>
      <c r="AE100" s="10">
        <v>60</v>
      </c>
      <c r="AF100" s="10">
        <v>60</v>
      </c>
      <c r="AG100" s="11" t="s">
        <v>49</v>
      </c>
      <c r="AH100">
        <v>10.1714</v>
      </c>
      <c r="AI100" s="1">
        <f t="shared" si="50"/>
        <v>8.0600000000000449E-2</v>
      </c>
      <c r="AJ100" s="3">
        <f t="shared" si="51"/>
        <v>8.1596811528957208E-4</v>
      </c>
      <c r="AK100" s="3">
        <f>AJ100*(VLOOKUP(C100,Structures!A:D,4,FALSE))</f>
        <v>0.18571434303990661</v>
      </c>
      <c r="AL100" s="16">
        <f t="shared" si="52"/>
        <v>0.43399986603447738</v>
      </c>
      <c r="AM100" s="3" t="s">
        <v>409</v>
      </c>
      <c r="AN100" s="3" t="s">
        <v>282</v>
      </c>
      <c r="AO100" s="26"/>
      <c r="AP100" s="82" t="s">
        <v>20</v>
      </c>
      <c r="AQ100" s="3"/>
      <c r="AR100" s="3"/>
      <c r="AV100" s="59"/>
      <c r="AY100" s="58"/>
    </row>
    <row r="101" spans="1:54" ht="14" x14ac:dyDescent="0.2">
      <c r="A101" s="1">
        <v>20220727</v>
      </c>
      <c r="B101" s="1">
        <v>53</v>
      </c>
      <c r="C101" s="1" t="s">
        <v>4</v>
      </c>
      <c r="D101" s="13" t="s">
        <v>604</v>
      </c>
      <c r="E101" s="6" t="s">
        <v>606</v>
      </c>
      <c r="F101" s="13" t="s">
        <v>608</v>
      </c>
      <c r="G101" s="7">
        <v>14.743</v>
      </c>
      <c r="H101" s="7">
        <v>32.553699999999999</v>
      </c>
      <c r="I101" s="7">
        <v>953.9</v>
      </c>
      <c r="J101" s="3">
        <f>I101/(VLOOKUP(F101,Chemicals!A:E,5,FALSE))</f>
        <v>1207.4683544303796</v>
      </c>
      <c r="K101" s="3">
        <f t="shared" si="44"/>
        <v>603.73417721518979</v>
      </c>
      <c r="L101" s="3">
        <f t="shared" si="45"/>
        <v>603.73417721518979</v>
      </c>
      <c r="M101" s="3">
        <f t="shared" si="46"/>
        <v>0</v>
      </c>
      <c r="N101" s="8">
        <v>26.5</v>
      </c>
      <c r="O101" s="9">
        <v>200</v>
      </c>
      <c r="P101" s="8">
        <v>20</v>
      </c>
      <c r="Q101" s="8">
        <v>10</v>
      </c>
      <c r="R101" s="8" t="s">
        <v>5</v>
      </c>
      <c r="S101" s="9">
        <v>9.9397682414363899</v>
      </c>
      <c r="T101" s="9">
        <v>9.9397682414363899</v>
      </c>
      <c r="U101" s="9">
        <v>0</v>
      </c>
      <c r="V101" s="9">
        <f t="shared" si="47"/>
        <v>19.87953648287278</v>
      </c>
      <c r="W101" s="9">
        <f>((G101/(K101))*S101)/(VLOOKUP(D101,Chemicals!A:E,4,FALSE))</f>
        <v>8.1596811528957208E-4</v>
      </c>
      <c r="X101" s="9">
        <f>((H101/(L101))*T101)/(VLOOKUP(E101,Chemicals!A:E,4,FALSE))</f>
        <v>6.527318451034431E-3</v>
      </c>
      <c r="Y101" s="9">
        <f>((I101/(J101))*V101)/(VLOOKUP(F101,Chemicals!A:D,4,FALSE))</f>
        <v>0.49016335273000938</v>
      </c>
      <c r="Z101" s="29">
        <v>1</v>
      </c>
      <c r="AA101" s="29">
        <f t="shared" si="48"/>
        <v>7.9994773432023205</v>
      </c>
      <c r="AB101" s="29">
        <f t="shared" si="49"/>
        <v>600.71385578106742</v>
      </c>
      <c r="AC101">
        <v>10.0779</v>
      </c>
      <c r="AD101" s="10">
        <v>20</v>
      </c>
      <c r="AE101" s="10">
        <v>60</v>
      </c>
      <c r="AF101" s="10">
        <v>60</v>
      </c>
      <c r="AG101" s="11" t="s">
        <v>49</v>
      </c>
      <c r="AH101">
        <v>10.1608</v>
      </c>
      <c r="AI101" s="1">
        <f t="shared" si="50"/>
        <v>8.2900000000000418E-2</v>
      </c>
      <c r="AJ101" s="3">
        <f t="shared" si="51"/>
        <v>8.1596811528957208E-4</v>
      </c>
      <c r="AK101" s="3">
        <f>AJ101*(VLOOKUP(C101,Structures!A:D,4,FALSE))</f>
        <v>0.18571434303990661</v>
      </c>
      <c r="AL101" s="16">
        <f t="shared" si="52"/>
        <v>0.44638447759625505</v>
      </c>
      <c r="AM101" s="3" t="s">
        <v>410</v>
      </c>
      <c r="AN101" s="3" t="s">
        <v>284</v>
      </c>
      <c r="AO101" s="26"/>
      <c r="AP101" s="82" t="s">
        <v>20</v>
      </c>
      <c r="AQ101" s="3"/>
      <c r="AR101" s="3"/>
      <c r="AV101" s="59"/>
      <c r="AY101" s="58"/>
    </row>
    <row r="102" spans="1:54" ht="14" x14ac:dyDescent="0.2">
      <c r="A102" s="1">
        <v>20220727</v>
      </c>
      <c r="B102" s="1">
        <v>54</v>
      </c>
      <c r="C102" s="1" t="s">
        <v>4</v>
      </c>
      <c r="D102" s="13" t="s">
        <v>604</v>
      </c>
      <c r="E102" s="6" t="s">
        <v>606</v>
      </c>
      <c r="F102" s="13" t="s">
        <v>608</v>
      </c>
      <c r="G102" s="7">
        <v>14.743</v>
      </c>
      <c r="H102" s="7">
        <v>32.553699999999999</v>
      </c>
      <c r="I102" s="7">
        <v>953.9</v>
      </c>
      <c r="J102" s="3">
        <f>I102/(VLOOKUP(F102,Chemicals!A:E,5,FALSE))</f>
        <v>1207.4683544303796</v>
      </c>
      <c r="K102" s="3">
        <f t="shared" si="44"/>
        <v>603.73417721518979</v>
      </c>
      <c r="L102" s="3">
        <f t="shared" si="45"/>
        <v>603.73417721518979</v>
      </c>
      <c r="M102" s="3">
        <f t="shared" si="46"/>
        <v>0</v>
      </c>
      <c r="N102" s="8">
        <v>26.5</v>
      </c>
      <c r="O102" s="9">
        <v>200</v>
      </c>
      <c r="P102" s="8">
        <v>20</v>
      </c>
      <c r="Q102" s="8">
        <v>15</v>
      </c>
      <c r="R102" s="8" t="s">
        <v>5</v>
      </c>
      <c r="S102" s="9">
        <v>9.9397682414363899</v>
      </c>
      <c r="T102" s="9">
        <v>9.9397682414363899</v>
      </c>
      <c r="U102" s="9">
        <v>0</v>
      </c>
      <c r="V102" s="9">
        <f t="shared" si="47"/>
        <v>19.87953648287278</v>
      </c>
      <c r="W102" s="9">
        <f>((G102/(K102))*S102)/(VLOOKUP(D102,Chemicals!A:E,4,FALSE))</f>
        <v>8.1596811528957208E-4</v>
      </c>
      <c r="X102" s="9">
        <f>((H102/(L102))*T102)/(VLOOKUP(E102,Chemicals!A:E,4,FALSE))</f>
        <v>6.527318451034431E-3</v>
      </c>
      <c r="Y102" s="9">
        <f>((I102/(J102))*V102)/(VLOOKUP(F102,Chemicals!A:D,4,FALSE))</f>
        <v>0.49016335273000938</v>
      </c>
      <c r="Z102" s="29">
        <v>1</v>
      </c>
      <c r="AA102" s="29">
        <f t="shared" si="48"/>
        <v>7.9994773432023205</v>
      </c>
      <c r="AB102" s="29">
        <f t="shared" si="49"/>
        <v>600.71385578106742</v>
      </c>
      <c r="AC102">
        <v>10.0968</v>
      </c>
      <c r="AD102" s="10">
        <v>20</v>
      </c>
      <c r="AE102" s="10">
        <v>60</v>
      </c>
      <c r="AF102" s="10">
        <v>60</v>
      </c>
      <c r="AG102" s="11" t="s">
        <v>49</v>
      </c>
      <c r="AH102">
        <v>10.181900000000001</v>
      </c>
      <c r="AI102" s="1">
        <f t="shared" si="50"/>
        <v>8.510000000000062E-2</v>
      </c>
      <c r="AJ102" s="3">
        <f t="shared" si="51"/>
        <v>8.1596811528957208E-4</v>
      </c>
      <c r="AK102" s="3">
        <f>AJ102*(VLOOKUP(C102,Structures!A:D,4,FALSE))</f>
        <v>0.18571434303990661</v>
      </c>
      <c r="AL102" s="16">
        <f t="shared" si="52"/>
        <v>0.45823062778578277</v>
      </c>
      <c r="AM102" s="3" t="s">
        <v>411</v>
      </c>
      <c r="AN102" s="3" t="s">
        <v>286</v>
      </c>
      <c r="AO102" s="26"/>
      <c r="AP102" s="82" t="s">
        <v>20</v>
      </c>
      <c r="AQ102" s="3"/>
      <c r="AR102" s="3"/>
      <c r="AV102" s="59"/>
      <c r="AY102" s="58"/>
    </row>
    <row r="103" spans="1:54" x14ac:dyDescent="0.15">
      <c r="A103" s="23" t="s">
        <v>336</v>
      </c>
      <c r="J103" s="3"/>
      <c r="K103" s="3">
        <f>I104/2</f>
        <v>477.6</v>
      </c>
      <c r="L103" s="3"/>
      <c r="W103" s="9"/>
      <c r="X103" s="9"/>
      <c r="Y103" s="9"/>
      <c r="AK103" s="3"/>
      <c r="AV103" s="86"/>
    </row>
    <row r="104" spans="1:54" ht="15" x14ac:dyDescent="0.2">
      <c r="A104" s="1">
        <v>20220808</v>
      </c>
      <c r="B104" s="1">
        <v>1</v>
      </c>
      <c r="C104" s="1" t="s">
        <v>4</v>
      </c>
      <c r="D104" s="13" t="s">
        <v>604</v>
      </c>
      <c r="E104" s="6" t="s">
        <v>606</v>
      </c>
      <c r="F104" s="13" t="s">
        <v>608</v>
      </c>
      <c r="G104" s="7" t="s">
        <v>487</v>
      </c>
      <c r="H104" s="7" t="s">
        <v>488</v>
      </c>
      <c r="I104" s="7">
        <v>955.2</v>
      </c>
      <c r="J104" s="3">
        <f>I104/(VLOOKUP(F104,Chemicals!A:E,5,FALSE))</f>
        <v>1209.1139240506329</v>
      </c>
      <c r="K104" s="3">
        <f>J104*0.5</f>
        <v>604.55696202531647</v>
      </c>
      <c r="L104" s="3">
        <f t="shared" ref="L104" si="53">J104*0.5</f>
        <v>604.55696202531647</v>
      </c>
      <c r="M104" s="3">
        <f t="shared" ref="M104:M137" si="54">J104-K104-L104</f>
        <v>0</v>
      </c>
      <c r="N104" s="8">
        <v>26.5</v>
      </c>
      <c r="O104" s="9">
        <v>200</v>
      </c>
      <c r="P104" s="8">
        <v>20</v>
      </c>
      <c r="Q104" s="9" t="s">
        <v>331</v>
      </c>
      <c r="R104" s="8" t="s">
        <v>2</v>
      </c>
      <c r="S104" s="9">
        <v>9.9397682414363935</v>
      </c>
      <c r="T104" s="9">
        <v>9.9397682414363935</v>
      </c>
      <c r="U104" s="9">
        <v>0</v>
      </c>
      <c r="V104" s="9">
        <f t="shared" ref="V104:V137" si="55">S104+T104+U104</f>
        <v>19.879536482872787</v>
      </c>
      <c r="W104" s="9">
        <f>((G104/(K103))*S104)/(VLOOKUP(D104,Chemicals!A:E,4,FALSE))</f>
        <v>2.0683247994604313E-3</v>
      </c>
      <c r="X104" s="9">
        <f>((H104/(K103))*T104)/(VLOOKUP(E104,Chemicals!A:E,4,FALSE))</f>
        <v>1.6696925767365998E-2</v>
      </c>
      <c r="Y104" s="9">
        <f>((I104/(J104))*V104)/(VLOOKUP(F104,Chemicals!A:D,4,FALSE))</f>
        <v>0.49016335273000949</v>
      </c>
      <c r="Z104" s="29">
        <f>W104/W104</f>
        <v>1</v>
      </c>
      <c r="AA104" s="29">
        <f>X104/W104</f>
        <v>8.0726807374362881</v>
      </c>
      <c r="AB104" s="29">
        <f t="shared" ref="AB104:AB137" si="56">Y104/W104</f>
        <v>236.98567693907628</v>
      </c>
      <c r="AC104">
        <v>10.049200000000001</v>
      </c>
      <c r="AD104" s="10">
        <v>20</v>
      </c>
      <c r="AE104" s="10">
        <v>60</v>
      </c>
      <c r="AF104" s="10">
        <v>60</v>
      </c>
      <c r="AG104" s="11" t="s">
        <v>49</v>
      </c>
      <c r="AH104">
        <v>10.120799999999999</v>
      </c>
      <c r="AI104" s="1">
        <f t="shared" ref="AI104:AI137" si="57">AH104-AC104</f>
        <v>7.1599999999998332E-2</v>
      </c>
      <c r="AJ104" s="3">
        <f t="shared" ref="AJ104:AJ137" si="58">W104</f>
        <v>2.0683247994604313E-3</v>
      </c>
      <c r="AK104" s="3">
        <f>AJ104*(VLOOKUP(C104,Structures!A:D,4,FALSE))</f>
        <v>0.47075072435719417</v>
      </c>
      <c r="AL104" s="16">
        <f t="shared" ref="AL104:AL137" si="59">AI104/AK104</f>
        <v>0.15209748237300638</v>
      </c>
      <c r="AM104" s="3" t="s">
        <v>415</v>
      </c>
      <c r="AN104" s="1" t="s">
        <v>287</v>
      </c>
      <c r="AP104" s="83" t="s">
        <v>357</v>
      </c>
      <c r="AU104" s="3"/>
      <c r="AV104" s="87"/>
      <c r="AX104" s="3"/>
    </row>
    <row r="105" spans="1:54" ht="15" x14ac:dyDescent="0.2">
      <c r="A105" s="1">
        <v>20220808</v>
      </c>
      <c r="B105" s="1">
        <v>2</v>
      </c>
      <c r="C105" s="1" t="s">
        <v>4</v>
      </c>
      <c r="D105" s="13" t="s">
        <v>604</v>
      </c>
      <c r="E105" s="6" t="s">
        <v>606</v>
      </c>
      <c r="F105" s="13" t="s">
        <v>608</v>
      </c>
      <c r="G105" s="7" t="s">
        <v>491</v>
      </c>
      <c r="H105" s="7" t="s">
        <v>492</v>
      </c>
      <c r="I105" s="7">
        <v>956.2</v>
      </c>
      <c r="J105" s="3">
        <f>I105/(VLOOKUP(F105,Chemicals!A:E,5,FALSE))</f>
        <v>1210.379746835443</v>
      </c>
      <c r="K105" s="3">
        <f t="shared" ref="K105:K157" si="60">J105*0.5</f>
        <v>605.18987341772151</v>
      </c>
      <c r="L105" s="3">
        <f t="shared" ref="L105:L157" si="61">J105*0.5</f>
        <v>605.18987341772151</v>
      </c>
      <c r="M105" s="3">
        <f t="shared" si="54"/>
        <v>0</v>
      </c>
      <c r="N105" s="8">
        <v>26.5</v>
      </c>
      <c r="O105" s="9">
        <v>200</v>
      </c>
      <c r="P105" s="8">
        <v>20</v>
      </c>
      <c r="Q105" s="9" t="s">
        <v>331</v>
      </c>
      <c r="R105" s="8" t="s">
        <v>2</v>
      </c>
      <c r="S105" s="9">
        <v>9.9397682414363935</v>
      </c>
      <c r="T105" s="9">
        <v>9.9397682414363935</v>
      </c>
      <c r="U105" s="9">
        <v>0</v>
      </c>
      <c r="V105" s="9">
        <f t="shared" si="55"/>
        <v>19.879536482872787</v>
      </c>
      <c r="W105" s="9">
        <f>((G105/(K105))*S105)/(VLOOKUP(D105,Chemicals!A:E,4,FALSE))</f>
        <v>1.6322732898340923E-3</v>
      </c>
      <c r="X105" s="9">
        <f>((H105/(L105))*T105)/(VLOOKUP(E105,Chemicals!A:E,4,FALSE))</f>
        <v>1.3176976600343174E-2</v>
      </c>
      <c r="Y105" s="9">
        <f>((I105/(J105))*V105)/(VLOOKUP(F105,Chemicals!A:D,4,FALSE))</f>
        <v>0.49016335273000949</v>
      </c>
      <c r="Z105" s="29">
        <f t="shared" ref="Z105:Z155" si="62">W105/W105</f>
        <v>1</v>
      </c>
      <c r="AA105" s="29">
        <f>X105/W105</f>
        <v>8.0727759759412034</v>
      </c>
      <c r="AB105" s="29">
        <f t="shared" si="56"/>
        <v>300.29490513799362</v>
      </c>
      <c r="AC105">
        <v>10.0985</v>
      </c>
      <c r="AD105" s="10">
        <v>20</v>
      </c>
      <c r="AE105" s="10">
        <v>60</v>
      </c>
      <c r="AF105" s="10">
        <v>60</v>
      </c>
      <c r="AG105" s="11" t="s">
        <v>49</v>
      </c>
      <c r="AH105">
        <v>10.1694</v>
      </c>
      <c r="AI105" s="1">
        <f t="shared" si="57"/>
        <v>7.0899999999999963E-2</v>
      </c>
      <c r="AJ105" s="3">
        <f t="shared" si="58"/>
        <v>1.6322732898340923E-3</v>
      </c>
      <c r="AK105" s="3">
        <f>AJ105*(VLOOKUP(C105,Structures!A:D,4,FALSE))</f>
        <v>0.37150540076623939</v>
      </c>
      <c r="AL105" s="16">
        <f t="shared" si="59"/>
        <v>0.19084513940784414</v>
      </c>
      <c r="AM105" s="3" t="s">
        <v>416</v>
      </c>
      <c r="AN105" s="1" t="s">
        <v>288</v>
      </c>
      <c r="AP105" s="83" t="s">
        <v>357</v>
      </c>
      <c r="AU105" s="3"/>
      <c r="AV105" s="87"/>
      <c r="AX105" s="3"/>
    </row>
    <row r="106" spans="1:54" ht="15" x14ac:dyDescent="0.2">
      <c r="A106" s="1">
        <v>20220808</v>
      </c>
      <c r="B106" s="1">
        <v>3</v>
      </c>
      <c r="C106" s="1" t="s">
        <v>4</v>
      </c>
      <c r="D106" s="13" t="s">
        <v>604</v>
      </c>
      <c r="E106" s="6" t="s">
        <v>606</v>
      </c>
      <c r="F106" s="13" t="s">
        <v>608</v>
      </c>
      <c r="G106" s="7" t="s">
        <v>493</v>
      </c>
      <c r="H106" s="7" t="s">
        <v>494</v>
      </c>
      <c r="I106" s="7">
        <v>957.2</v>
      </c>
      <c r="J106" s="3">
        <f>I106/(VLOOKUP(F106,Chemicals!A:E,5,FALSE))</f>
        <v>1211.6455696202531</v>
      </c>
      <c r="K106" s="3">
        <f t="shared" si="60"/>
        <v>605.82278481012656</v>
      </c>
      <c r="L106" s="3">
        <f t="shared" si="61"/>
        <v>605.82278481012656</v>
      </c>
      <c r="M106" s="3">
        <f t="shared" si="54"/>
        <v>0</v>
      </c>
      <c r="N106" s="8">
        <v>26.5</v>
      </c>
      <c r="O106" s="9">
        <v>200</v>
      </c>
      <c r="P106" s="8">
        <v>20</v>
      </c>
      <c r="Q106" s="9" t="s">
        <v>331</v>
      </c>
      <c r="R106" s="8" t="s">
        <v>2</v>
      </c>
      <c r="S106" s="9">
        <v>9.9397682414363899</v>
      </c>
      <c r="T106" s="9">
        <v>9.9397682414363899</v>
      </c>
      <c r="U106" s="9">
        <v>0</v>
      </c>
      <c r="V106" s="9">
        <f t="shared" si="55"/>
        <v>19.87953648287278</v>
      </c>
      <c r="W106" s="9">
        <f>((G106/(K106))*S106)/(VLOOKUP(D106,Chemicals!A:E,4,FALSE))</f>
        <v>1.6305735470199334E-3</v>
      </c>
      <c r="X106" s="9">
        <f>((H106/(L106))*T106)/(VLOOKUP(E106,Chemicals!A:E,4,FALSE))</f>
        <v>1.3163410249723942E-2</v>
      </c>
      <c r="Y106" s="9">
        <f>((I106/(J106))*V106)/(VLOOKUP(F106,Chemicals!A:D,4,FALSE))</f>
        <v>0.49016335273000933</v>
      </c>
      <c r="Z106" s="29">
        <f t="shared" si="62"/>
        <v>1</v>
      </c>
      <c r="AA106" s="29">
        <f t="shared" ref="AA106:AA137" si="63">X106/W106</f>
        <v>8.0728712138018146</v>
      </c>
      <c r="AB106" s="29">
        <f t="shared" si="56"/>
        <v>300.60793861512167</v>
      </c>
      <c r="AC106">
        <v>10.0992</v>
      </c>
      <c r="AD106" s="10">
        <v>20</v>
      </c>
      <c r="AE106" s="10">
        <v>60</v>
      </c>
      <c r="AF106" s="10">
        <v>60</v>
      </c>
      <c r="AG106" s="11" t="s">
        <v>49</v>
      </c>
      <c r="AH106">
        <v>10.1714</v>
      </c>
      <c r="AI106" s="1">
        <f t="shared" si="57"/>
        <v>7.2200000000000486E-2</v>
      </c>
      <c r="AJ106" s="3">
        <f t="shared" si="58"/>
        <v>1.6305735470199334E-3</v>
      </c>
      <c r="AK106" s="3">
        <f>AJ106*(VLOOKUP(C106,Structures!A:D,4,FALSE))</f>
        <v>0.37111853930173683</v>
      </c>
      <c r="AL106" s="16">
        <f t="shared" si="59"/>
        <v>0.19454700413470449</v>
      </c>
      <c r="AM106" s="3" t="s">
        <v>417</v>
      </c>
      <c r="AN106" s="1" t="s">
        <v>289</v>
      </c>
      <c r="AP106" s="83" t="s">
        <v>357</v>
      </c>
      <c r="AU106" s="3"/>
      <c r="AV106" s="87"/>
      <c r="AX106" s="3"/>
    </row>
    <row r="107" spans="1:54" ht="15" x14ac:dyDescent="0.2">
      <c r="A107" s="1">
        <v>20220808</v>
      </c>
      <c r="B107" s="1">
        <v>4</v>
      </c>
      <c r="C107" s="1" t="s">
        <v>4</v>
      </c>
      <c r="D107" s="13" t="s">
        <v>604</v>
      </c>
      <c r="E107" s="6" t="s">
        <v>606</v>
      </c>
      <c r="F107" s="13" t="s">
        <v>608</v>
      </c>
      <c r="G107" s="7" t="s">
        <v>495</v>
      </c>
      <c r="H107" s="7" t="s">
        <v>496</v>
      </c>
      <c r="I107" s="7">
        <v>958.2</v>
      </c>
      <c r="J107" s="3">
        <f>I107/(VLOOKUP(F107,Chemicals!A:E,5,FALSE))</f>
        <v>1212.9113924050632</v>
      </c>
      <c r="K107" s="3">
        <f t="shared" si="60"/>
        <v>606.45569620253161</v>
      </c>
      <c r="L107" s="3">
        <f t="shared" si="61"/>
        <v>606.45569620253161</v>
      </c>
      <c r="M107" s="3">
        <f t="shared" si="54"/>
        <v>0</v>
      </c>
      <c r="N107" s="8">
        <v>26.5</v>
      </c>
      <c r="O107" s="9">
        <v>200</v>
      </c>
      <c r="P107" s="8">
        <v>20</v>
      </c>
      <c r="Q107" s="9" t="s">
        <v>331</v>
      </c>
      <c r="R107" s="8" t="s">
        <v>2</v>
      </c>
      <c r="S107" s="9">
        <v>9.9397682414363899</v>
      </c>
      <c r="T107" s="9">
        <v>9.9397682414363899</v>
      </c>
      <c r="U107" s="9">
        <v>0</v>
      </c>
      <c r="V107" s="9">
        <f t="shared" si="55"/>
        <v>19.87953648287278</v>
      </c>
      <c r="W107" s="9">
        <f>((G107/(K107))*S107)/(VLOOKUP(D107,Chemicals!A:E,4,FALSE))</f>
        <v>1.6288773519887311E-3</v>
      </c>
      <c r="X107" s="9">
        <f>((H107/(L107))*T107)/(VLOOKUP(E107,Chemicals!A:E,4,FALSE))</f>
        <v>1.3149872215428279E-2</v>
      </c>
      <c r="Y107" s="9">
        <f>((I107/(J107))*V107)/(VLOOKUP(F107,Chemicals!A:D,4,FALSE))</f>
        <v>0.49016335273000933</v>
      </c>
      <c r="Z107" s="29">
        <f t="shared" si="62"/>
        <v>1</v>
      </c>
      <c r="AA107" s="29">
        <f t="shared" si="63"/>
        <v>8.0729664510181323</v>
      </c>
      <c r="AB107" s="29">
        <f t="shared" si="56"/>
        <v>300.92096997454013</v>
      </c>
      <c r="AC107" s="23">
        <v>10.067607843137255</v>
      </c>
      <c r="AD107" s="10">
        <v>20</v>
      </c>
      <c r="AE107" s="10">
        <v>60</v>
      </c>
      <c r="AF107" s="10">
        <v>60</v>
      </c>
      <c r="AG107" s="11" t="s">
        <v>49</v>
      </c>
      <c r="AH107">
        <v>10.147500000000001</v>
      </c>
      <c r="AI107" s="5">
        <f t="shared" si="57"/>
        <v>7.9892156862745978E-2</v>
      </c>
      <c r="AJ107" s="3">
        <f t="shared" si="58"/>
        <v>1.6288773519887311E-3</v>
      </c>
      <c r="AK107" s="3">
        <f>AJ107*(VLOOKUP(C107,Structures!A:D,4,FALSE))</f>
        <v>0.3707324853126352</v>
      </c>
      <c r="AL107" s="16">
        <f t="shared" si="59"/>
        <v>0.21549812877976873</v>
      </c>
      <c r="AM107" s="3" t="s">
        <v>418</v>
      </c>
      <c r="AN107" s="1" t="s">
        <v>290</v>
      </c>
      <c r="AP107" s="83" t="s">
        <v>357</v>
      </c>
      <c r="AU107" s="3"/>
      <c r="AV107" s="87"/>
      <c r="AX107" s="3"/>
    </row>
    <row r="108" spans="1:54" ht="15" x14ac:dyDescent="0.2">
      <c r="A108" s="1">
        <v>20220808</v>
      </c>
      <c r="B108" s="1">
        <v>5</v>
      </c>
      <c r="C108" s="1" t="s">
        <v>4</v>
      </c>
      <c r="D108" s="13" t="s">
        <v>604</v>
      </c>
      <c r="E108" s="6" t="s">
        <v>606</v>
      </c>
      <c r="F108" s="13" t="s">
        <v>608</v>
      </c>
      <c r="G108" s="7" t="s">
        <v>497</v>
      </c>
      <c r="H108" s="7" t="s">
        <v>498</v>
      </c>
      <c r="I108" s="7">
        <v>959.2</v>
      </c>
      <c r="J108" s="3">
        <f>I108/(VLOOKUP(F108,Chemicals!A:E,5,FALSE))</f>
        <v>1214.1772151898733</v>
      </c>
      <c r="K108" s="3">
        <f t="shared" si="60"/>
        <v>607.08860759493666</v>
      </c>
      <c r="L108" s="3">
        <f t="shared" si="61"/>
        <v>607.08860759493666</v>
      </c>
      <c r="M108" s="3">
        <f t="shared" si="54"/>
        <v>0</v>
      </c>
      <c r="N108" s="8">
        <v>26.5</v>
      </c>
      <c r="O108" s="9">
        <v>200</v>
      </c>
      <c r="P108" s="8">
        <v>20</v>
      </c>
      <c r="Q108" s="9" t="s">
        <v>331</v>
      </c>
      <c r="R108" s="8" t="s">
        <v>2</v>
      </c>
      <c r="S108" s="9">
        <v>9.9397682414363899</v>
      </c>
      <c r="T108" s="9">
        <v>9.9397682414363899</v>
      </c>
      <c r="U108" s="9">
        <v>0</v>
      </c>
      <c r="V108" s="9">
        <f t="shared" si="55"/>
        <v>19.87953648287278</v>
      </c>
      <c r="W108" s="9">
        <f>((G108/(K108))*S108)/(VLOOKUP(D108,Chemicals!A:E,4,FALSE))</f>
        <v>1.6271846936444158E-3</v>
      </c>
      <c r="X108" s="9">
        <f>((H108/(L108))*T108)/(VLOOKUP(E108,Chemicals!A:E,4,FALSE))</f>
        <v>1.3136362408893869E-2</v>
      </c>
      <c r="Y108" s="9">
        <f>((I108/(J108))*V108)/(VLOOKUP(F108,Chemicals!A:D,4,FALSE))</f>
        <v>0.49016335273000938</v>
      </c>
      <c r="Z108" s="29">
        <f t="shared" si="62"/>
        <v>1</v>
      </c>
      <c r="AA108" s="29">
        <f t="shared" si="63"/>
        <v>8.0730616875901617</v>
      </c>
      <c r="AB108" s="29">
        <f t="shared" si="56"/>
        <v>301.23399921627055</v>
      </c>
      <c r="AC108">
        <v>10.100099999999999</v>
      </c>
      <c r="AD108" s="10">
        <v>20</v>
      </c>
      <c r="AE108" s="10">
        <v>60</v>
      </c>
      <c r="AF108" s="10">
        <v>60</v>
      </c>
      <c r="AG108" s="11" t="s">
        <v>49</v>
      </c>
      <c r="AH108">
        <v>10.1729</v>
      </c>
      <c r="AI108" s="1">
        <f t="shared" si="57"/>
        <v>7.2800000000000864E-2</v>
      </c>
      <c r="AJ108" s="3">
        <f t="shared" si="58"/>
        <v>1.6271846936444158E-3</v>
      </c>
      <c r="AK108" s="3">
        <f>AJ108*(VLOOKUP(C108,Structures!A:D,4,FALSE))</f>
        <v>0.37034723627346905</v>
      </c>
      <c r="AL108" s="16">
        <f t="shared" si="59"/>
        <v>0.19657227830976556</v>
      </c>
      <c r="AM108" s="3" t="s">
        <v>419</v>
      </c>
      <c r="AN108" s="1" t="s">
        <v>291</v>
      </c>
      <c r="AP108" s="83" t="s">
        <v>357</v>
      </c>
      <c r="AU108" s="3"/>
      <c r="AV108" s="87"/>
      <c r="AX108" s="3"/>
    </row>
    <row r="109" spans="1:54" ht="15" x14ac:dyDescent="0.2">
      <c r="A109" s="1">
        <v>20220808</v>
      </c>
      <c r="B109" s="1">
        <v>6</v>
      </c>
      <c r="C109" s="1" t="s">
        <v>4</v>
      </c>
      <c r="D109" s="13" t="s">
        <v>604</v>
      </c>
      <c r="E109" s="6" t="s">
        <v>606</v>
      </c>
      <c r="F109" s="13" t="s">
        <v>608</v>
      </c>
      <c r="G109" s="7" t="s">
        <v>499</v>
      </c>
      <c r="H109" s="7" t="s">
        <v>500</v>
      </c>
      <c r="I109" s="7">
        <v>960.2</v>
      </c>
      <c r="J109" s="3">
        <f>I109/(VLOOKUP(F109,Chemicals!A:E,5,FALSE))</f>
        <v>1215.4430379746836</v>
      </c>
      <c r="K109" s="3">
        <f t="shared" si="60"/>
        <v>607.72151898734182</v>
      </c>
      <c r="L109" s="3">
        <f t="shared" si="61"/>
        <v>607.72151898734182</v>
      </c>
      <c r="M109" s="3">
        <f t="shared" si="54"/>
        <v>0</v>
      </c>
      <c r="N109" s="8">
        <v>26.5</v>
      </c>
      <c r="O109" s="9">
        <v>200</v>
      </c>
      <c r="P109" s="8">
        <v>20</v>
      </c>
      <c r="Q109" s="9" t="s">
        <v>331</v>
      </c>
      <c r="R109" s="8" t="s">
        <v>2</v>
      </c>
      <c r="S109" s="9">
        <v>9.9397682414363899</v>
      </c>
      <c r="T109" s="9">
        <v>9.9397682414363899</v>
      </c>
      <c r="U109" s="9">
        <v>0</v>
      </c>
      <c r="V109" s="9">
        <f t="shared" si="55"/>
        <v>19.87953648287278</v>
      </c>
      <c r="W109" s="9">
        <f>((G109/(K109))*S109)/(VLOOKUP(D109,Chemicals!A:E,4,FALSE))</f>
        <v>1.6254955609371433E-3</v>
      </c>
      <c r="X109" s="9">
        <f>((H109/(L109))*T109)/(VLOOKUP(E109,Chemicals!A:E,4,FALSE))</f>
        <v>1.3122880741927322E-2</v>
      </c>
      <c r="Y109" s="9">
        <f>((I109/(J109))*V109)/(VLOOKUP(F109,Chemicals!A:D,4,FALSE))</f>
        <v>0.49016335273000922</v>
      </c>
      <c r="Z109" s="29">
        <f t="shared" si="62"/>
        <v>1</v>
      </c>
      <c r="AA109" s="29">
        <f t="shared" si="63"/>
        <v>8.0731569235179066</v>
      </c>
      <c r="AB109" s="29">
        <f t="shared" si="56"/>
        <v>301.5470263403343</v>
      </c>
      <c r="AC109">
        <v>10.095499999999999</v>
      </c>
      <c r="AD109" s="10">
        <v>20</v>
      </c>
      <c r="AE109" s="10">
        <v>60</v>
      </c>
      <c r="AF109" s="10">
        <v>60</v>
      </c>
      <c r="AG109" s="11" t="s">
        <v>49</v>
      </c>
      <c r="AH109">
        <v>10.1692</v>
      </c>
      <c r="AI109" s="1">
        <f t="shared" si="57"/>
        <v>7.3700000000000543E-2</v>
      </c>
      <c r="AJ109" s="3">
        <f t="shared" si="58"/>
        <v>1.6254955609371433E-3</v>
      </c>
      <c r="AK109" s="3">
        <f>AJ109*(VLOOKUP(C109,Structures!A:D,4,FALSE))</f>
        <v>0.3699627896692938</v>
      </c>
      <c r="AL109" s="16">
        <f t="shared" si="59"/>
        <v>0.19920922335427374</v>
      </c>
      <c r="AM109" s="3" t="s">
        <v>420</v>
      </c>
      <c r="AN109" s="1" t="s">
        <v>292</v>
      </c>
      <c r="AP109" s="83" t="s">
        <v>357</v>
      </c>
      <c r="AU109" s="3"/>
      <c r="AV109" s="87"/>
      <c r="AX109" s="3"/>
    </row>
    <row r="110" spans="1:54" ht="15" x14ac:dyDescent="0.2">
      <c r="A110" s="1">
        <v>20220808</v>
      </c>
      <c r="B110" s="1">
        <v>7</v>
      </c>
      <c r="C110" s="1" t="s">
        <v>4</v>
      </c>
      <c r="D110" s="13" t="s">
        <v>604</v>
      </c>
      <c r="E110" s="6" t="s">
        <v>606</v>
      </c>
      <c r="F110" s="13" t="s">
        <v>608</v>
      </c>
      <c r="G110" s="7" t="s">
        <v>501</v>
      </c>
      <c r="H110" s="7" t="s">
        <v>502</v>
      </c>
      <c r="I110" s="7">
        <v>961.2</v>
      </c>
      <c r="J110" s="3">
        <f>I110/(VLOOKUP(F110,Chemicals!A:E,5,FALSE))</f>
        <v>1216.7088607594937</v>
      </c>
      <c r="K110" s="3">
        <f t="shared" si="60"/>
        <v>608.35443037974687</v>
      </c>
      <c r="L110" s="3">
        <f t="shared" si="61"/>
        <v>608.35443037974687</v>
      </c>
      <c r="M110" s="3">
        <f t="shared" si="54"/>
        <v>0</v>
      </c>
      <c r="N110" s="8">
        <v>26.5</v>
      </c>
      <c r="O110" s="9">
        <v>200</v>
      </c>
      <c r="P110" s="8">
        <v>20</v>
      </c>
      <c r="Q110" s="9" t="s">
        <v>331</v>
      </c>
      <c r="R110" s="8" t="s">
        <v>2</v>
      </c>
      <c r="S110" s="9">
        <v>9.9397682414363899</v>
      </c>
      <c r="T110" s="9">
        <v>9.9397682414363899</v>
      </c>
      <c r="U110" s="9">
        <v>0</v>
      </c>
      <c r="V110" s="9">
        <f t="shared" si="55"/>
        <v>19.87953648287278</v>
      </c>
      <c r="W110" s="9">
        <f>((G110/(K110))*S110)/(VLOOKUP(D110,Chemicals!A:E,4,FALSE))</f>
        <v>1.623809942863053E-3</v>
      </c>
      <c r="X110" s="9">
        <f>((H110/(L110))*T110)/(VLOOKUP(E110,Chemicals!A:E,4,FALSE))</f>
        <v>1.3109427126702286E-2</v>
      </c>
      <c r="Y110" s="9">
        <f>((I110/(J110))*V110)/(VLOOKUP(F110,Chemicals!A:D,4,FALSE))</f>
        <v>0.49016335273000933</v>
      </c>
      <c r="Z110" s="29">
        <f t="shared" si="62"/>
        <v>1</v>
      </c>
      <c r="AA110" s="29">
        <f t="shared" si="63"/>
        <v>8.0732521588013793</v>
      </c>
      <c r="AB110" s="29">
        <f t="shared" si="56"/>
        <v>301.86005134675304</v>
      </c>
      <c r="AC110">
        <v>10.085000000000001</v>
      </c>
      <c r="AD110" s="10">
        <v>20</v>
      </c>
      <c r="AE110" s="10">
        <v>60</v>
      </c>
      <c r="AF110" s="10">
        <v>60</v>
      </c>
      <c r="AG110" s="11" t="s">
        <v>49</v>
      </c>
      <c r="AH110">
        <v>10.159700000000001</v>
      </c>
      <c r="AI110" s="1">
        <f t="shared" si="57"/>
        <v>7.4699999999999989E-2</v>
      </c>
      <c r="AJ110" s="3">
        <f t="shared" si="58"/>
        <v>1.623809942863053E-3</v>
      </c>
      <c r="AK110" s="3">
        <f>AJ110*(VLOOKUP(C110,Structures!A:D,4,FALSE))</f>
        <v>0.36957914299563083</v>
      </c>
      <c r="AL110" s="16">
        <f t="shared" si="59"/>
        <v>0.20212179560382576</v>
      </c>
      <c r="AM110" s="3" t="s">
        <v>421</v>
      </c>
      <c r="AN110" s="1" t="s">
        <v>293</v>
      </c>
      <c r="AP110" s="83" t="s">
        <v>357</v>
      </c>
      <c r="AU110" s="3"/>
      <c r="AV110" s="87"/>
      <c r="AX110" s="3"/>
    </row>
    <row r="111" spans="1:54" ht="15" x14ac:dyDescent="0.2">
      <c r="A111" s="1">
        <v>20220808</v>
      </c>
      <c r="B111" s="1">
        <v>8</v>
      </c>
      <c r="C111" s="1" t="s">
        <v>4</v>
      </c>
      <c r="D111" s="13" t="s">
        <v>604</v>
      </c>
      <c r="E111" s="6" t="s">
        <v>606</v>
      </c>
      <c r="F111" s="13" t="s">
        <v>608</v>
      </c>
      <c r="G111" s="7" t="s">
        <v>503</v>
      </c>
      <c r="H111" s="7" t="s">
        <v>504</v>
      </c>
      <c r="I111" s="7">
        <v>962.2</v>
      </c>
      <c r="J111" s="3">
        <f>I111/(VLOOKUP(F111,Chemicals!A:E,5,FALSE))</f>
        <v>1217.9746835443038</v>
      </c>
      <c r="K111" s="3">
        <f t="shared" si="60"/>
        <v>608.98734177215192</v>
      </c>
      <c r="L111" s="3">
        <f t="shared" si="61"/>
        <v>608.98734177215192</v>
      </c>
      <c r="M111" s="3">
        <f t="shared" si="54"/>
        <v>0</v>
      </c>
      <c r="N111" s="8">
        <v>26.5</v>
      </c>
      <c r="O111" s="9">
        <v>200</v>
      </c>
      <c r="P111" s="8">
        <v>20</v>
      </c>
      <c r="Q111" s="9" t="s">
        <v>331</v>
      </c>
      <c r="R111" s="8" t="s">
        <v>2</v>
      </c>
      <c r="S111" s="9">
        <v>9.9397682414363899</v>
      </c>
      <c r="T111" s="9">
        <v>9.9397682414363899</v>
      </c>
      <c r="U111" s="9">
        <v>0</v>
      </c>
      <c r="V111" s="9">
        <f t="shared" si="55"/>
        <v>19.87953648287278</v>
      </c>
      <c r="W111" s="9">
        <f>((G111/(K111))*S111)/(VLOOKUP(D111,Chemicals!A:E,4,FALSE))</f>
        <v>1.6221278284640284E-3</v>
      </c>
      <c r="X111" s="9">
        <f>((H111/(L111))*T111)/(VLOOKUP(E111,Chemicals!A:E,4,FALSE))</f>
        <v>1.309600147575749E-2</v>
      </c>
      <c r="Y111" s="9">
        <f>((I111/(J111))*V111)/(VLOOKUP(F111,Chemicals!A:D,4,FALSE))</f>
        <v>0.49016335273000933</v>
      </c>
      <c r="Z111" s="29">
        <f t="shared" si="62"/>
        <v>1</v>
      </c>
      <c r="AA111" s="29">
        <f t="shared" si="63"/>
        <v>8.0733473934405797</v>
      </c>
      <c r="AB111" s="29">
        <f t="shared" si="56"/>
        <v>302.17307423554814</v>
      </c>
      <c r="AC111">
        <v>10.103300000000001</v>
      </c>
      <c r="AD111" s="10">
        <v>20</v>
      </c>
      <c r="AE111" s="10">
        <v>60</v>
      </c>
      <c r="AF111" s="10">
        <v>60</v>
      </c>
      <c r="AG111" s="11" t="s">
        <v>49</v>
      </c>
      <c r="AH111">
        <v>10.1754</v>
      </c>
      <c r="AI111" s="1">
        <f t="shared" si="57"/>
        <v>7.2099999999998943E-2</v>
      </c>
      <c r="AJ111" s="3">
        <f t="shared" si="58"/>
        <v>1.6221278284640284E-3</v>
      </c>
      <c r="AK111" s="3">
        <f>AJ111*(VLOOKUP(C111,Structures!A:D,4,FALSE))</f>
        <v>0.36919629375841284</v>
      </c>
      <c r="AL111" s="16">
        <f t="shared" si="59"/>
        <v>0.1952890676827278</v>
      </c>
      <c r="AM111" s="3" t="s">
        <v>422</v>
      </c>
      <c r="AN111" s="1" t="s">
        <v>294</v>
      </c>
      <c r="AP111" s="83" t="s">
        <v>357</v>
      </c>
      <c r="AU111" s="3"/>
      <c r="AV111" s="87"/>
      <c r="AX111" s="3"/>
    </row>
    <row r="112" spans="1:54" ht="15" x14ac:dyDescent="0.2">
      <c r="A112" s="1">
        <v>20220808</v>
      </c>
      <c r="B112" s="1">
        <v>9</v>
      </c>
      <c r="C112" s="1" t="s">
        <v>4</v>
      </c>
      <c r="D112" s="13" t="s">
        <v>604</v>
      </c>
      <c r="E112" s="6" t="s">
        <v>606</v>
      </c>
      <c r="F112" s="13" t="s">
        <v>608</v>
      </c>
      <c r="G112" s="7" t="s">
        <v>505</v>
      </c>
      <c r="H112" s="7" t="s">
        <v>506</v>
      </c>
      <c r="I112" s="7">
        <v>963.2</v>
      </c>
      <c r="J112" s="3">
        <f>I112/(VLOOKUP(F112,Chemicals!A:E,5,FALSE))</f>
        <v>1219.2405063291139</v>
      </c>
      <c r="K112" s="3">
        <f t="shared" si="60"/>
        <v>609.62025316455697</v>
      </c>
      <c r="L112" s="3">
        <f t="shared" si="61"/>
        <v>609.62025316455697</v>
      </c>
      <c r="M112" s="3">
        <f t="shared" si="54"/>
        <v>0</v>
      </c>
      <c r="N112" s="8">
        <v>26.5</v>
      </c>
      <c r="O112" s="9">
        <v>200</v>
      </c>
      <c r="P112" s="8">
        <v>20</v>
      </c>
      <c r="Q112" s="9" t="s">
        <v>331</v>
      </c>
      <c r="R112" s="8" t="s">
        <v>2</v>
      </c>
      <c r="S112" s="9">
        <v>9.9397682414363899</v>
      </c>
      <c r="T112" s="9">
        <v>9.9397682414363899</v>
      </c>
      <c r="U112" s="9">
        <v>0</v>
      </c>
      <c r="V112" s="9">
        <f t="shared" si="55"/>
        <v>19.87953648287278</v>
      </c>
      <c r="W112" s="9">
        <f>((G112/(K112))*S112)/(VLOOKUP(D112,Chemicals!A:E,4,FALSE))</f>
        <v>1.6204492068274607E-3</v>
      </c>
      <c r="X112" s="9">
        <f>((H112/(L112))*T112)/(VLOOKUP(E112,Chemicals!A:E,4,FALSE))</f>
        <v>1.3082603701994888E-2</v>
      </c>
      <c r="Y112" s="9">
        <f>((I112/(J112))*V112)/(VLOOKUP(F112,Chemicals!A:D,4,FALSE))</f>
        <v>0.49016335273000933</v>
      </c>
      <c r="Z112" s="29">
        <f t="shared" si="62"/>
        <v>1</v>
      </c>
      <c r="AA112" s="29">
        <f t="shared" si="63"/>
        <v>8.0734426274355133</v>
      </c>
      <c r="AB112" s="29">
        <f t="shared" si="56"/>
        <v>302.48609500674098</v>
      </c>
      <c r="AC112">
        <v>10.095499999999999</v>
      </c>
      <c r="AD112" s="10">
        <v>20</v>
      </c>
      <c r="AE112" s="10">
        <v>60</v>
      </c>
      <c r="AF112" s="10">
        <v>60</v>
      </c>
      <c r="AG112" s="11" t="s">
        <v>49</v>
      </c>
      <c r="AH112">
        <v>10.1676</v>
      </c>
      <c r="AI112" s="1">
        <f t="shared" si="57"/>
        <v>7.2100000000000719E-2</v>
      </c>
      <c r="AJ112" s="3">
        <f t="shared" si="58"/>
        <v>1.6204492068274607E-3</v>
      </c>
      <c r="AK112" s="3">
        <f>AJ112*(VLOOKUP(C112,Structures!A:D,4,FALSE))</f>
        <v>0.36881423947393005</v>
      </c>
      <c r="AL112" s="16">
        <f t="shared" si="59"/>
        <v>0.19549136742345646</v>
      </c>
      <c r="AM112" s="3" t="s">
        <v>423</v>
      </c>
      <c r="AN112" s="1" t="s">
        <v>295</v>
      </c>
      <c r="AP112" s="83" t="s">
        <v>357</v>
      </c>
      <c r="AR112" s="59"/>
      <c r="AU112" s="3"/>
      <c r="AV112" s="87"/>
      <c r="AX112" s="3"/>
      <c r="BA112" s="3"/>
      <c r="BB112" s="3"/>
    </row>
    <row r="113" spans="1:54" ht="15" x14ac:dyDescent="0.2">
      <c r="A113" s="1">
        <v>20220808</v>
      </c>
      <c r="B113" s="1">
        <v>10</v>
      </c>
      <c r="C113" s="1" t="s">
        <v>4</v>
      </c>
      <c r="D113" s="13" t="s">
        <v>604</v>
      </c>
      <c r="E113" s="6" t="s">
        <v>606</v>
      </c>
      <c r="F113" s="13" t="s">
        <v>608</v>
      </c>
      <c r="G113" s="7" t="s">
        <v>507</v>
      </c>
      <c r="H113" s="7" t="s">
        <v>508</v>
      </c>
      <c r="I113" s="7">
        <v>964.2</v>
      </c>
      <c r="J113" s="3">
        <f>I113/(VLOOKUP(F113,Chemicals!A:E,5,FALSE))</f>
        <v>1220.506329113924</v>
      </c>
      <c r="K113" s="3">
        <f t="shared" si="60"/>
        <v>610.25316455696202</v>
      </c>
      <c r="L113" s="3">
        <f t="shared" si="61"/>
        <v>610.25316455696202</v>
      </c>
      <c r="M113" s="3">
        <f t="shared" si="54"/>
        <v>0</v>
      </c>
      <c r="N113" s="8">
        <v>26.5</v>
      </c>
      <c r="O113" s="9">
        <v>200</v>
      </c>
      <c r="P113" s="8">
        <v>20</v>
      </c>
      <c r="Q113" s="9" t="s">
        <v>331</v>
      </c>
      <c r="R113" s="8" t="s">
        <v>2</v>
      </c>
      <c r="S113" s="9">
        <v>9.9397682414363899</v>
      </c>
      <c r="T113" s="9">
        <v>9.9397682414363899</v>
      </c>
      <c r="U113" s="9">
        <v>0</v>
      </c>
      <c r="V113" s="9">
        <f t="shared" si="55"/>
        <v>19.87953648287278</v>
      </c>
      <c r="W113" s="9">
        <f>((G113/(K113))*S113)/(VLOOKUP(D113,Chemicals!A:E,4,FALSE))</f>
        <v>1.6187740670860109E-3</v>
      </c>
      <c r="X113" s="9">
        <f>((H113/(L113))*T113)/(VLOOKUP(E113,Chemicals!A:E,4,FALSE))</f>
        <v>1.3069233718677761E-2</v>
      </c>
      <c r="Y113" s="9">
        <f>((I113/(J113))*V113)/(VLOOKUP(F113,Chemicals!A:D,4,FALSE))</f>
        <v>0.49016335273000933</v>
      </c>
      <c r="Z113" s="29">
        <f t="shared" si="62"/>
        <v>1</v>
      </c>
      <c r="AA113" s="29">
        <f t="shared" si="63"/>
        <v>8.0735378607861943</v>
      </c>
      <c r="AB113" s="29">
        <f t="shared" si="56"/>
        <v>302.79911366035327</v>
      </c>
      <c r="AC113">
        <v>10.0616</v>
      </c>
      <c r="AD113" s="10">
        <v>20</v>
      </c>
      <c r="AE113" s="10">
        <v>60</v>
      </c>
      <c r="AF113" s="10">
        <v>60</v>
      </c>
      <c r="AG113" s="11" t="s">
        <v>49</v>
      </c>
      <c r="AH113">
        <v>10.1348</v>
      </c>
      <c r="AI113" s="1">
        <f t="shared" si="57"/>
        <v>7.3199999999999932E-2</v>
      </c>
      <c r="AJ113" s="3">
        <f t="shared" si="58"/>
        <v>1.6187740670860109E-3</v>
      </c>
      <c r="AK113" s="3">
        <f>AJ113*(VLOOKUP(C113,Structures!A:D,4,FALSE))</f>
        <v>0.36843297766877608</v>
      </c>
      <c r="AL113" s="16">
        <f t="shared" si="59"/>
        <v>0.19867928344299099</v>
      </c>
      <c r="AM113" s="3" t="s">
        <v>424</v>
      </c>
      <c r="AN113" s="1" t="s">
        <v>296</v>
      </c>
      <c r="AP113" s="83" t="s">
        <v>357</v>
      </c>
      <c r="AU113" s="3"/>
      <c r="AV113" s="87"/>
      <c r="AX113" s="3"/>
      <c r="BA113" s="59"/>
      <c r="BB113" s="59"/>
    </row>
    <row r="114" spans="1:54" ht="14" x14ac:dyDescent="0.2">
      <c r="A114" s="1">
        <v>20220808</v>
      </c>
      <c r="B114" s="1">
        <v>11</v>
      </c>
      <c r="C114" s="1" t="s">
        <v>4</v>
      </c>
      <c r="D114" s="13" t="s">
        <v>604</v>
      </c>
      <c r="E114" s="6" t="s">
        <v>606</v>
      </c>
      <c r="F114" s="13" t="s">
        <v>608</v>
      </c>
      <c r="G114" s="7" t="s">
        <v>509</v>
      </c>
      <c r="H114" s="7" t="s">
        <v>510</v>
      </c>
      <c r="I114" s="7">
        <v>965.2</v>
      </c>
      <c r="J114" s="3">
        <f>I114/(VLOOKUP(F114,Chemicals!A:E,5,FALSE))</f>
        <v>1221.7721518987341</v>
      </c>
      <c r="K114" s="3">
        <f t="shared" si="60"/>
        <v>610.88607594936707</v>
      </c>
      <c r="L114" s="3">
        <f t="shared" si="61"/>
        <v>610.88607594936707</v>
      </c>
      <c r="M114" s="3">
        <f t="shared" si="54"/>
        <v>0</v>
      </c>
      <c r="N114" s="8">
        <v>26.5</v>
      </c>
      <c r="O114" s="9">
        <v>200</v>
      </c>
      <c r="P114" s="8">
        <v>20</v>
      </c>
      <c r="Q114" s="8">
        <v>10</v>
      </c>
      <c r="R114" s="8" t="s">
        <v>2</v>
      </c>
      <c r="S114" s="9">
        <v>9.9397682414363899</v>
      </c>
      <c r="T114" s="9">
        <v>9.9397682414363899</v>
      </c>
      <c r="U114" s="9">
        <v>0</v>
      </c>
      <c r="V114" s="9">
        <f t="shared" si="55"/>
        <v>19.87953648287278</v>
      </c>
      <c r="W114" s="9">
        <f>((G114/(K114))*S114)/(VLOOKUP(D114,Chemicals!A:E,4,FALSE))</f>
        <v>1.6171023984173781E-3</v>
      </c>
      <c r="X114" s="9">
        <f>((H114/(L114))*T114)/(VLOOKUP(E114,Chemicals!A:E,4,FALSE))</f>
        <v>1.3055891439428841E-2</v>
      </c>
      <c r="Y114" s="9">
        <f>((I114/(J114))*V114)/(VLOOKUP(F114,Chemicals!A:D,4,FALSE))</f>
        <v>0.49016335273000933</v>
      </c>
      <c r="Z114" s="29">
        <f t="shared" si="62"/>
        <v>1</v>
      </c>
      <c r="AA114" s="29">
        <f t="shared" si="63"/>
        <v>8.0736330934926261</v>
      </c>
      <c r="AB114" s="29">
        <f t="shared" si="56"/>
        <v>303.11213019640638</v>
      </c>
      <c r="AC114">
        <v>10.057499999999999</v>
      </c>
      <c r="AD114" s="10">
        <v>20</v>
      </c>
      <c r="AE114" s="10">
        <v>60</v>
      </c>
      <c r="AF114" s="10">
        <v>60</v>
      </c>
      <c r="AG114" s="11" t="s">
        <v>49</v>
      </c>
      <c r="AH114">
        <v>10.127800000000001</v>
      </c>
      <c r="AI114" s="1">
        <f t="shared" si="57"/>
        <v>7.0300000000001361E-2</v>
      </c>
      <c r="AJ114" s="3">
        <f t="shared" si="58"/>
        <v>1.6171023984173781E-3</v>
      </c>
      <c r="AK114" s="3">
        <f>AJ114*(VLOOKUP(C114,Structures!A:D,4,FALSE))</f>
        <v>0.36805250587979527</v>
      </c>
      <c r="AL114" s="16">
        <f t="shared" si="59"/>
        <v>0.1910053562383871</v>
      </c>
      <c r="AM114" s="3" t="s">
        <v>426</v>
      </c>
      <c r="AN114" s="1" t="s">
        <v>297</v>
      </c>
      <c r="AP114" s="83" t="s">
        <v>357</v>
      </c>
      <c r="AU114" s="3"/>
      <c r="AV114" s="88"/>
      <c r="AX114" s="3"/>
      <c r="AY114" s="58"/>
      <c r="BB114" s="60"/>
    </row>
    <row r="115" spans="1:54" ht="14" x14ac:dyDescent="0.2">
      <c r="A115" s="1">
        <v>20220808</v>
      </c>
      <c r="B115" s="1">
        <v>12</v>
      </c>
      <c r="C115" s="1" t="s">
        <v>4</v>
      </c>
      <c r="D115" s="13" t="s">
        <v>604</v>
      </c>
      <c r="E115" s="6" t="s">
        <v>606</v>
      </c>
      <c r="F115" s="13" t="s">
        <v>608</v>
      </c>
      <c r="G115" s="7" t="s">
        <v>511</v>
      </c>
      <c r="H115" s="7" t="s">
        <v>512</v>
      </c>
      <c r="I115" s="7">
        <v>966.2</v>
      </c>
      <c r="J115" s="3">
        <f>I115/(VLOOKUP(F115,Chemicals!A:E,5,FALSE))</f>
        <v>1223.0379746835442</v>
      </c>
      <c r="K115" s="3">
        <f t="shared" si="60"/>
        <v>611.51898734177212</v>
      </c>
      <c r="L115" s="3">
        <f t="shared" si="61"/>
        <v>611.51898734177212</v>
      </c>
      <c r="M115" s="3">
        <f t="shared" si="54"/>
        <v>0</v>
      </c>
      <c r="N115" s="8">
        <v>26.5</v>
      </c>
      <c r="O115" s="9">
        <v>200</v>
      </c>
      <c r="P115" s="8">
        <v>20</v>
      </c>
      <c r="Q115" s="8">
        <v>10</v>
      </c>
      <c r="R115" s="8" t="s">
        <v>2</v>
      </c>
      <c r="S115" s="9">
        <v>9.9397682414363899</v>
      </c>
      <c r="T115" s="9">
        <v>9.9397682414363899</v>
      </c>
      <c r="U115" s="9">
        <v>0</v>
      </c>
      <c r="V115" s="9">
        <f t="shared" si="55"/>
        <v>19.87953648287278</v>
      </c>
      <c r="W115" s="9">
        <f>((G115/(K115))*S115)/(VLOOKUP(D115,Chemicals!A:E,4,FALSE))</f>
        <v>1.6154341900440645E-3</v>
      </c>
      <c r="X115" s="9">
        <f>((H115/(L115))*T115)/(VLOOKUP(E115,Chemicals!A:E,4,FALSE))</f>
        <v>1.3042576778228459E-2</v>
      </c>
      <c r="Y115" s="9">
        <f>((I115/(J115))*V115)/(VLOOKUP(F115,Chemicals!A:D,4,FALSE))</f>
        <v>0.49016335273000933</v>
      </c>
      <c r="Z115" s="29">
        <f t="shared" si="62"/>
        <v>1</v>
      </c>
      <c r="AA115" s="29">
        <f t="shared" si="63"/>
        <v>8.0737283255548125</v>
      </c>
      <c r="AB115" s="29">
        <f t="shared" si="56"/>
        <v>303.42514461492181</v>
      </c>
      <c r="AC115">
        <v>10.0512</v>
      </c>
      <c r="AD115" s="10">
        <v>20</v>
      </c>
      <c r="AE115" s="10">
        <v>60</v>
      </c>
      <c r="AF115" s="10">
        <v>60</v>
      </c>
      <c r="AG115" s="11" t="s">
        <v>49</v>
      </c>
      <c r="AH115">
        <v>10.1227</v>
      </c>
      <c r="AI115" s="1">
        <f t="shared" si="57"/>
        <v>7.1500000000000341E-2</v>
      </c>
      <c r="AJ115" s="3">
        <f t="shared" si="58"/>
        <v>1.6154341900440645E-3</v>
      </c>
      <c r="AK115" s="3">
        <f>AJ115*(VLOOKUP(C115,Structures!A:D,4,FALSE))</f>
        <v>0.36767282165402909</v>
      </c>
      <c r="AL115" s="16">
        <f t="shared" si="59"/>
        <v>0.19446637278857681</v>
      </c>
      <c r="AM115" s="3" t="s">
        <v>427</v>
      </c>
      <c r="AN115" s="1" t="s">
        <v>298</v>
      </c>
      <c r="AP115" s="83" t="s">
        <v>357</v>
      </c>
      <c r="AU115" s="3"/>
      <c r="AV115" s="58"/>
      <c r="AX115" s="3"/>
      <c r="AY115" s="58"/>
    </row>
    <row r="116" spans="1:54" ht="14" x14ac:dyDescent="0.2">
      <c r="A116" s="1">
        <v>20220808</v>
      </c>
      <c r="B116" s="1">
        <v>13</v>
      </c>
      <c r="C116" s="1" t="s">
        <v>4</v>
      </c>
      <c r="D116" s="13" t="s">
        <v>604</v>
      </c>
      <c r="E116" s="6" t="s">
        <v>606</v>
      </c>
      <c r="F116" s="13" t="s">
        <v>608</v>
      </c>
      <c r="G116" s="7" t="s">
        <v>513</v>
      </c>
      <c r="H116" s="7" t="s">
        <v>514</v>
      </c>
      <c r="I116" s="7">
        <v>967.2</v>
      </c>
      <c r="J116" s="3">
        <f>I116/(VLOOKUP(F116,Chemicals!A:E,5,FALSE))</f>
        <v>1224.3037974683543</v>
      </c>
      <c r="K116" s="3">
        <f t="shared" si="60"/>
        <v>612.15189873417717</v>
      </c>
      <c r="L116" s="3">
        <f t="shared" si="61"/>
        <v>612.15189873417717</v>
      </c>
      <c r="M116" s="3">
        <f t="shared" si="54"/>
        <v>0</v>
      </c>
      <c r="N116" s="8">
        <v>26.5</v>
      </c>
      <c r="O116" s="9">
        <v>200</v>
      </c>
      <c r="P116" s="8">
        <v>20</v>
      </c>
      <c r="Q116" s="8">
        <v>10</v>
      </c>
      <c r="R116" s="8" t="s">
        <v>2</v>
      </c>
      <c r="S116" s="9">
        <v>9.9397682414363899</v>
      </c>
      <c r="T116" s="9">
        <v>9.9397682414363899</v>
      </c>
      <c r="U116" s="9">
        <v>0</v>
      </c>
      <c r="V116" s="9">
        <f t="shared" si="55"/>
        <v>19.87953648287278</v>
      </c>
      <c r="W116" s="9">
        <f>((G116/(K116))*S116)/(VLOOKUP(D116,Chemicals!A:E,4,FALSE))</f>
        <v>1.6137694312331437E-3</v>
      </c>
      <c r="X116" s="9">
        <f>((H116/(L116))*T116)/(VLOOKUP(E116,Chemicals!A:E,4,FALSE))</f>
        <v>1.3029289649412691E-2</v>
      </c>
      <c r="Y116" s="9">
        <f>((I116/(J116))*V116)/(VLOOKUP(F116,Chemicals!A:D,4,FALSE))</f>
        <v>0.49016335273000938</v>
      </c>
      <c r="Z116" s="29">
        <f t="shared" si="62"/>
        <v>1</v>
      </c>
      <c r="AA116" s="29">
        <f t="shared" si="63"/>
        <v>8.0738235569727621</v>
      </c>
      <c r="AB116" s="29">
        <f t="shared" si="56"/>
        <v>303.73815691592114</v>
      </c>
      <c r="AC116">
        <v>10.0977</v>
      </c>
      <c r="AD116" s="10">
        <v>20</v>
      </c>
      <c r="AE116" s="10">
        <v>60</v>
      </c>
      <c r="AF116" s="10">
        <v>60</v>
      </c>
      <c r="AG116" s="11" t="s">
        <v>49</v>
      </c>
      <c r="AH116">
        <v>10.1714</v>
      </c>
      <c r="AI116" s="1">
        <f t="shared" si="57"/>
        <v>7.3700000000000543E-2</v>
      </c>
      <c r="AJ116" s="3">
        <f t="shared" si="58"/>
        <v>1.6137694312331437E-3</v>
      </c>
      <c r="AK116" s="3">
        <f>AJ116*(VLOOKUP(C116,Structures!A:D,4,FALSE))</f>
        <v>0.3672939225486635</v>
      </c>
      <c r="AL116" s="16">
        <f t="shared" si="59"/>
        <v>0.20065673694950911</v>
      </c>
      <c r="AM116" s="3" t="s">
        <v>428</v>
      </c>
      <c r="AN116" s="1" t="s">
        <v>299</v>
      </c>
      <c r="AP116" s="83" t="s">
        <v>357</v>
      </c>
      <c r="AU116" s="3"/>
      <c r="AV116" s="58"/>
      <c r="AX116" s="3"/>
      <c r="AY116" s="58"/>
    </row>
    <row r="117" spans="1:54" ht="14" x14ac:dyDescent="0.2">
      <c r="A117" s="1">
        <v>20220808</v>
      </c>
      <c r="B117" s="1">
        <v>14</v>
      </c>
      <c r="C117" s="1" t="s">
        <v>4</v>
      </c>
      <c r="D117" s="13" t="s">
        <v>604</v>
      </c>
      <c r="E117" s="6" t="s">
        <v>606</v>
      </c>
      <c r="F117" s="13" t="s">
        <v>608</v>
      </c>
      <c r="G117" s="7" t="s">
        <v>515</v>
      </c>
      <c r="H117" s="7" t="s">
        <v>516</v>
      </c>
      <c r="I117" s="7">
        <v>968.2</v>
      </c>
      <c r="J117" s="3">
        <f>I117/(VLOOKUP(F117,Chemicals!A:E,5,FALSE))</f>
        <v>1225.5696202531647</v>
      </c>
      <c r="K117" s="3">
        <f t="shared" si="60"/>
        <v>612.78481012658233</v>
      </c>
      <c r="L117" s="3">
        <f t="shared" si="61"/>
        <v>612.78481012658233</v>
      </c>
      <c r="M117" s="3">
        <f t="shared" si="54"/>
        <v>0</v>
      </c>
      <c r="N117" s="8">
        <v>26.5</v>
      </c>
      <c r="O117" s="9">
        <v>200</v>
      </c>
      <c r="P117" s="8">
        <v>20</v>
      </c>
      <c r="Q117" s="8">
        <v>10</v>
      </c>
      <c r="R117" s="8" t="s">
        <v>2</v>
      </c>
      <c r="S117" s="9">
        <v>9.9397682414363899</v>
      </c>
      <c r="T117" s="9">
        <v>9.9397682414363899</v>
      </c>
      <c r="U117" s="9">
        <v>0</v>
      </c>
      <c r="V117" s="9">
        <f t="shared" si="55"/>
        <v>19.87953648287278</v>
      </c>
      <c r="W117" s="9">
        <f>((G117/(K117))*S117)/(VLOOKUP(D117,Chemicals!A:E,4,FALSE))</f>
        <v>1.612108111296032E-3</v>
      </c>
      <c r="X117" s="9">
        <f>((H117/(L117))*T117)/(VLOOKUP(E117,Chemicals!A:E,4,FALSE))</f>
        <v>1.3016029967671532E-2</v>
      </c>
      <c r="Y117" s="9">
        <f>((I117/(J117))*V117)/(VLOOKUP(F117,Chemicals!A:D,4,FALSE))</f>
        <v>0.49016335273000922</v>
      </c>
      <c r="Z117" s="29">
        <f t="shared" si="62"/>
        <v>1</v>
      </c>
      <c r="AA117" s="29">
        <f t="shared" si="63"/>
        <v>8.073918787746484</v>
      </c>
      <c r="AB117" s="29">
        <f t="shared" si="56"/>
        <v>304.05116709942558</v>
      </c>
      <c r="AC117">
        <v>9.9961000000000002</v>
      </c>
      <c r="AD117" s="10">
        <v>20</v>
      </c>
      <c r="AE117" s="10">
        <v>60</v>
      </c>
      <c r="AF117" s="10">
        <v>60</v>
      </c>
      <c r="AG117" s="11" t="s">
        <v>49</v>
      </c>
      <c r="AH117">
        <v>10.0672</v>
      </c>
      <c r="AI117" s="1">
        <f t="shared" si="57"/>
        <v>7.1099999999999497E-2</v>
      </c>
      <c r="AJ117" s="3">
        <f t="shared" si="58"/>
        <v>1.612108111296032E-3</v>
      </c>
      <c r="AK117" s="3">
        <f>AJ117*(VLOOKUP(C117,Structures!A:D,4,FALSE))</f>
        <v>0.36691580613097685</v>
      </c>
      <c r="AL117" s="16">
        <f t="shared" si="59"/>
        <v>0.19377742471693668</v>
      </c>
      <c r="AM117" s="3" t="s">
        <v>429</v>
      </c>
      <c r="AN117" s="1" t="s">
        <v>300</v>
      </c>
      <c r="AP117" s="83" t="s">
        <v>357</v>
      </c>
      <c r="AU117" s="3"/>
      <c r="AV117" s="58"/>
      <c r="AX117" s="3"/>
      <c r="AY117" s="58"/>
    </row>
    <row r="118" spans="1:54" ht="14" x14ac:dyDescent="0.2">
      <c r="A118" s="1">
        <v>20220808</v>
      </c>
      <c r="B118" s="1">
        <v>15</v>
      </c>
      <c r="C118" s="1" t="s">
        <v>4</v>
      </c>
      <c r="D118" s="13" t="s">
        <v>604</v>
      </c>
      <c r="E118" s="6" t="s">
        <v>606</v>
      </c>
      <c r="F118" s="13" t="s">
        <v>608</v>
      </c>
      <c r="G118" s="7" t="s">
        <v>517</v>
      </c>
      <c r="H118" s="7" t="s">
        <v>518</v>
      </c>
      <c r="I118" s="7">
        <v>969.2</v>
      </c>
      <c r="J118" s="3">
        <f>I118/(VLOOKUP(F118,Chemicals!A:E,5,FALSE))</f>
        <v>1226.8354430379748</v>
      </c>
      <c r="K118" s="3">
        <f t="shared" si="60"/>
        <v>613.41772151898738</v>
      </c>
      <c r="L118" s="3">
        <f t="shared" si="61"/>
        <v>613.41772151898738</v>
      </c>
      <c r="M118" s="3">
        <f t="shared" si="54"/>
        <v>0</v>
      </c>
      <c r="N118" s="8">
        <v>26.5</v>
      </c>
      <c r="O118" s="9">
        <v>200</v>
      </c>
      <c r="P118" s="8">
        <v>20</v>
      </c>
      <c r="Q118" s="8">
        <v>10</v>
      </c>
      <c r="R118" s="8" t="s">
        <v>2</v>
      </c>
      <c r="S118" s="9">
        <v>9.9397682414363899</v>
      </c>
      <c r="T118" s="9">
        <v>9.9397682414363899</v>
      </c>
      <c r="U118" s="9">
        <v>0</v>
      </c>
      <c r="V118" s="9">
        <f t="shared" si="55"/>
        <v>19.87953648287278</v>
      </c>
      <c r="W118" s="9">
        <f>((G118/(K118))*S118)/(VLOOKUP(D118,Chemicals!A:E,4,FALSE))</f>
        <v>1.610450219588258E-3</v>
      </c>
      <c r="X118" s="9">
        <f>((H118/(L118))*T118)/(VLOOKUP(E118,Chemicals!A:E,4,FALSE))</f>
        <v>1.3002797648047045E-2</v>
      </c>
      <c r="Y118" s="9">
        <f>((I118/(J118))*V118)/(VLOOKUP(F118,Chemicals!A:D,4,FALSE))</f>
        <v>0.49016335273000933</v>
      </c>
      <c r="Z118" s="29">
        <f t="shared" si="62"/>
        <v>1</v>
      </c>
      <c r="AA118" s="29">
        <f t="shared" si="63"/>
        <v>8.0740140178759798</v>
      </c>
      <c r="AB118" s="29">
        <f t="shared" si="56"/>
        <v>304.36417516545703</v>
      </c>
      <c r="AC118">
        <v>10.0937</v>
      </c>
      <c r="AD118" s="10">
        <v>20</v>
      </c>
      <c r="AE118" s="10">
        <v>60</v>
      </c>
      <c r="AF118" s="10">
        <v>60</v>
      </c>
      <c r="AG118" s="11" t="s">
        <v>49</v>
      </c>
      <c r="AH118">
        <v>10.1646</v>
      </c>
      <c r="AI118" s="1">
        <f t="shared" si="57"/>
        <v>7.0899999999999963E-2</v>
      </c>
      <c r="AJ118" s="3">
        <f t="shared" si="58"/>
        <v>1.610450219588258E-3</v>
      </c>
      <c r="AK118" s="3">
        <f>AJ118*(VLOOKUP(C118,Structures!A:D,4,FALSE))</f>
        <v>0.36653846997828748</v>
      </c>
      <c r="AL118" s="16">
        <f t="shared" si="59"/>
        <v>0.19343126522080981</v>
      </c>
      <c r="AM118" s="3" t="s">
        <v>430</v>
      </c>
      <c r="AN118" s="1" t="s">
        <v>301</v>
      </c>
      <c r="AP118" s="83" t="s">
        <v>357</v>
      </c>
      <c r="AU118" s="3"/>
      <c r="AV118" s="58"/>
      <c r="AX118" s="3"/>
      <c r="AY118" s="58"/>
    </row>
    <row r="119" spans="1:54" ht="14" x14ac:dyDescent="0.2">
      <c r="A119" s="1">
        <v>20220808</v>
      </c>
      <c r="B119" s="1">
        <v>16</v>
      </c>
      <c r="C119" s="1" t="s">
        <v>4</v>
      </c>
      <c r="D119" s="13" t="s">
        <v>604</v>
      </c>
      <c r="E119" s="6" t="s">
        <v>606</v>
      </c>
      <c r="F119" s="13" t="s">
        <v>608</v>
      </c>
      <c r="G119" s="7" t="s">
        <v>519</v>
      </c>
      <c r="H119" s="7" t="s">
        <v>520</v>
      </c>
      <c r="I119" s="7">
        <v>970.2</v>
      </c>
      <c r="J119" s="3">
        <f>I119/(VLOOKUP(F119,Chemicals!A:E,5,FALSE))</f>
        <v>1228.1012658227849</v>
      </c>
      <c r="K119" s="3">
        <f t="shared" si="60"/>
        <v>614.05063291139243</v>
      </c>
      <c r="L119" s="3">
        <f t="shared" si="61"/>
        <v>614.05063291139243</v>
      </c>
      <c r="M119" s="3">
        <f t="shared" si="54"/>
        <v>0</v>
      </c>
      <c r="N119" s="8">
        <v>26.5</v>
      </c>
      <c r="O119" s="9">
        <v>200</v>
      </c>
      <c r="P119" s="8">
        <v>20</v>
      </c>
      <c r="Q119" s="8">
        <v>10</v>
      </c>
      <c r="R119" s="8" t="s">
        <v>2</v>
      </c>
      <c r="S119" s="9">
        <v>9.9397682414363899</v>
      </c>
      <c r="T119" s="9">
        <v>9.9397682414363899</v>
      </c>
      <c r="U119" s="9">
        <v>0</v>
      </c>
      <c r="V119" s="9">
        <f t="shared" si="55"/>
        <v>19.87953648287278</v>
      </c>
      <c r="W119" s="9">
        <f>((G119/(K119))*S119)/(VLOOKUP(D119,Chemicals!A:E,4,FALSE))</f>
        <v>1.6087957455092367E-3</v>
      </c>
      <c r="X119" s="9">
        <f>((H119/(L119))*T119)/(VLOOKUP(E119,Chemicals!A:E,4,FALSE))</f>
        <v>1.2989592605931575E-2</v>
      </c>
      <c r="Y119" s="9">
        <f>((I119/(J119))*V119)/(VLOOKUP(F119,Chemicals!A:D,4,FALSE))</f>
        <v>0.49016335273000933</v>
      </c>
      <c r="Z119" s="29">
        <f t="shared" si="62"/>
        <v>1</v>
      </c>
      <c r="AA119" s="29">
        <f t="shared" si="63"/>
        <v>8.0741092473612568</v>
      </c>
      <c r="AB119" s="29">
        <f t="shared" si="56"/>
        <v>304.67718111403667</v>
      </c>
      <c r="AC119">
        <v>10.072800000000001</v>
      </c>
      <c r="AD119" s="10">
        <v>20</v>
      </c>
      <c r="AE119" s="10">
        <v>60</v>
      </c>
      <c r="AF119" s="10">
        <v>60</v>
      </c>
      <c r="AG119" s="11" t="s">
        <v>49</v>
      </c>
      <c r="AH119">
        <v>10.1455</v>
      </c>
      <c r="AI119" s="1">
        <f t="shared" si="57"/>
        <v>7.2699999999999321E-2</v>
      </c>
      <c r="AJ119" s="3">
        <f t="shared" si="58"/>
        <v>1.6087957455092367E-3</v>
      </c>
      <c r="AK119" s="3">
        <f>AJ119*(VLOOKUP(C119,Structures!A:D,4,FALSE))</f>
        <v>0.36616191167790224</v>
      </c>
      <c r="AL119" s="16">
        <f t="shared" si="59"/>
        <v>0.19854604665695147</v>
      </c>
      <c r="AM119" s="3" t="s">
        <v>431</v>
      </c>
      <c r="AN119" s="1" t="s">
        <v>302</v>
      </c>
      <c r="AP119" s="83" t="s">
        <v>357</v>
      </c>
      <c r="AU119" s="3"/>
      <c r="AV119" s="58"/>
      <c r="AX119" s="3"/>
      <c r="AY119" s="58"/>
    </row>
    <row r="120" spans="1:54" ht="14" x14ac:dyDescent="0.2">
      <c r="A120" s="1">
        <v>20220808</v>
      </c>
      <c r="B120" s="1">
        <v>17</v>
      </c>
      <c r="C120" s="1" t="s">
        <v>4</v>
      </c>
      <c r="D120" s="13" t="s">
        <v>604</v>
      </c>
      <c r="E120" s="6" t="s">
        <v>606</v>
      </c>
      <c r="F120" s="13" t="s">
        <v>608</v>
      </c>
      <c r="G120" s="7" t="s">
        <v>521</v>
      </c>
      <c r="H120" s="7" t="s">
        <v>522</v>
      </c>
      <c r="I120" s="7">
        <v>971.2</v>
      </c>
      <c r="J120" s="3">
        <f>I120/(VLOOKUP(F120,Chemicals!A:E,5,FALSE))</f>
        <v>1229.367088607595</v>
      </c>
      <c r="K120" s="3">
        <f t="shared" si="60"/>
        <v>614.68354430379748</v>
      </c>
      <c r="L120" s="3">
        <f t="shared" si="61"/>
        <v>614.68354430379748</v>
      </c>
      <c r="M120" s="3">
        <f t="shared" si="54"/>
        <v>0</v>
      </c>
      <c r="N120" s="8">
        <v>26.5</v>
      </c>
      <c r="O120" s="9">
        <v>200</v>
      </c>
      <c r="P120" s="8">
        <v>20</v>
      </c>
      <c r="Q120" s="8">
        <v>10</v>
      </c>
      <c r="R120" s="8" t="s">
        <v>2</v>
      </c>
      <c r="S120" s="9">
        <v>9.9397682414363899</v>
      </c>
      <c r="T120" s="9">
        <v>9.9397682414363899</v>
      </c>
      <c r="U120" s="9">
        <v>0</v>
      </c>
      <c r="V120" s="9">
        <f t="shared" si="55"/>
        <v>19.87953648287278</v>
      </c>
      <c r="W120" s="9">
        <f>((G120/(K120))*S120)/(VLOOKUP(D120,Chemicals!A:E,4,FALSE))</f>
        <v>1.6071446785020419E-3</v>
      </c>
      <c r="X120" s="9">
        <f>((H120/(L120))*T120)/(VLOOKUP(E120,Chemicals!A:E,4,FALSE))</f>
        <v>1.2976414757065935E-2</v>
      </c>
      <c r="Y120" s="9">
        <f>((I120/(J120))*V120)/(VLOOKUP(F120,Chemicals!A:D,4,FALSE))</f>
        <v>0.49016335273000933</v>
      </c>
      <c r="Z120" s="29">
        <f t="shared" si="62"/>
        <v>1</v>
      </c>
      <c r="AA120" s="29">
        <f t="shared" si="63"/>
        <v>8.0742044762023255</v>
      </c>
      <c r="AB120" s="29">
        <f t="shared" si="56"/>
        <v>304.99018494518606</v>
      </c>
      <c r="AC120">
        <v>10.011799999999999</v>
      </c>
      <c r="AD120" s="10">
        <v>20</v>
      </c>
      <c r="AE120" s="10">
        <v>60</v>
      </c>
      <c r="AF120" s="10">
        <v>60</v>
      </c>
      <c r="AG120" s="11" t="s">
        <v>49</v>
      </c>
      <c r="AH120">
        <v>10.0844</v>
      </c>
      <c r="AI120" s="1">
        <f t="shared" si="57"/>
        <v>7.260000000000133E-2</v>
      </c>
      <c r="AJ120" s="3">
        <f t="shared" si="58"/>
        <v>1.6071446785020419E-3</v>
      </c>
      <c r="AK120" s="3">
        <f>AJ120*(VLOOKUP(C120,Structures!A:D,4,FALSE))</f>
        <v>0.36578612882706474</v>
      </c>
      <c r="AL120" s="16">
        <f t="shared" si="59"/>
        <v>0.19847663505666979</v>
      </c>
      <c r="AM120" s="3" t="s">
        <v>432</v>
      </c>
      <c r="AN120" s="1" t="s">
        <v>303</v>
      </c>
      <c r="AP120" s="83" t="s">
        <v>357</v>
      </c>
      <c r="AR120" s="59"/>
      <c r="AU120" s="3"/>
      <c r="AV120" s="58"/>
      <c r="AX120" s="3"/>
      <c r="AY120" s="58"/>
    </row>
    <row r="121" spans="1:54" ht="14" x14ac:dyDescent="0.2">
      <c r="A121" s="1">
        <v>20220808</v>
      </c>
      <c r="B121" s="1">
        <v>18</v>
      </c>
      <c r="C121" s="1" t="s">
        <v>4</v>
      </c>
      <c r="D121" s="13" t="s">
        <v>604</v>
      </c>
      <c r="E121" s="6" t="s">
        <v>606</v>
      </c>
      <c r="F121" s="13" t="s">
        <v>608</v>
      </c>
      <c r="G121" s="7" t="s">
        <v>523</v>
      </c>
      <c r="H121" s="7" t="s">
        <v>524</v>
      </c>
      <c r="I121" s="7">
        <v>972.2</v>
      </c>
      <c r="J121" s="3">
        <f>I121/(VLOOKUP(F121,Chemicals!A:E,5,FALSE))</f>
        <v>1230.632911392405</v>
      </c>
      <c r="K121" s="3">
        <f t="shared" si="60"/>
        <v>615.31645569620252</v>
      </c>
      <c r="L121" s="3">
        <f t="shared" si="61"/>
        <v>615.31645569620252</v>
      </c>
      <c r="M121" s="3">
        <f t="shared" si="54"/>
        <v>0</v>
      </c>
      <c r="N121" s="8">
        <v>26.5</v>
      </c>
      <c r="O121" s="9">
        <v>200</v>
      </c>
      <c r="P121" s="8">
        <v>20</v>
      </c>
      <c r="Q121" s="8">
        <v>10</v>
      </c>
      <c r="R121" s="8" t="s">
        <v>2</v>
      </c>
      <c r="S121" s="9">
        <v>9.9397682414363899</v>
      </c>
      <c r="T121" s="9">
        <v>9.9397682414363899</v>
      </c>
      <c r="U121" s="9">
        <v>0</v>
      </c>
      <c r="V121" s="9">
        <f t="shared" si="55"/>
        <v>19.87953648287278</v>
      </c>
      <c r="W121" s="9">
        <f>((G121/(K121))*S121)/(VLOOKUP(D121,Chemicals!A:E,4,FALSE))</f>
        <v>1.6054970080531833E-3</v>
      </c>
      <c r="X121" s="9">
        <f>((H121/(L121))*T121)/(VLOOKUP(E121,Chemicals!A:E,4,FALSE))</f>
        <v>1.2963264017537598E-2</v>
      </c>
      <c r="Y121" s="9">
        <f>((I121/(J121))*V121)/(VLOOKUP(F121,Chemicals!A:D,4,FALSE))</f>
        <v>0.49016335273000933</v>
      </c>
      <c r="Z121" s="29">
        <f t="shared" si="62"/>
        <v>1</v>
      </c>
      <c r="AA121" s="29">
        <f t="shared" si="63"/>
        <v>8.0742997043991878</v>
      </c>
      <c r="AB121" s="29">
        <f t="shared" si="56"/>
        <v>305.30318665892668</v>
      </c>
      <c r="AC121">
        <v>10.007400000000001</v>
      </c>
      <c r="AD121" s="10">
        <v>20</v>
      </c>
      <c r="AE121" s="10">
        <v>60</v>
      </c>
      <c r="AF121" s="10">
        <v>60</v>
      </c>
      <c r="AG121" s="11" t="s">
        <v>49</v>
      </c>
      <c r="AH121">
        <v>10.0777</v>
      </c>
      <c r="AI121" s="1">
        <f t="shared" si="57"/>
        <v>7.0299999999999585E-2</v>
      </c>
      <c r="AJ121" s="3">
        <f t="shared" si="58"/>
        <v>1.6054970080531833E-3</v>
      </c>
      <c r="AK121" s="3">
        <f>AJ121*(VLOOKUP(C121,Structures!A:D,4,FALSE))</f>
        <v>0.36541111903290452</v>
      </c>
      <c r="AL121" s="16">
        <f t="shared" si="59"/>
        <v>0.19238604502800916</v>
      </c>
      <c r="AM121" s="3" t="s">
        <v>433</v>
      </c>
      <c r="AN121" s="1" t="s">
        <v>304</v>
      </c>
      <c r="AP121" s="83" t="s">
        <v>357</v>
      </c>
      <c r="AU121" s="3"/>
      <c r="AV121" s="58"/>
      <c r="AX121" s="3"/>
      <c r="AY121" s="58"/>
    </row>
    <row r="122" spans="1:54" ht="14" x14ac:dyDescent="0.2">
      <c r="A122" s="1">
        <v>20220808</v>
      </c>
      <c r="B122" s="1">
        <v>19</v>
      </c>
      <c r="C122" s="1" t="s">
        <v>4</v>
      </c>
      <c r="D122" s="13" t="s">
        <v>604</v>
      </c>
      <c r="E122" s="6" t="s">
        <v>606</v>
      </c>
      <c r="F122" s="13" t="s">
        <v>608</v>
      </c>
      <c r="G122" s="7" t="s">
        <v>525</v>
      </c>
      <c r="H122" s="7" t="s">
        <v>526</v>
      </c>
      <c r="I122" s="7">
        <v>973.2</v>
      </c>
      <c r="J122" s="3">
        <f>I122/(VLOOKUP(F122,Chemicals!A:E,5,FALSE))</f>
        <v>1231.8987341772151</v>
      </c>
      <c r="K122" s="3">
        <f t="shared" si="60"/>
        <v>615.94936708860757</v>
      </c>
      <c r="L122" s="3">
        <f t="shared" si="61"/>
        <v>615.94936708860757</v>
      </c>
      <c r="M122" s="3">
        <f t="shared" si="54"/>
        <v>0</v>
      </c>
      <c r="N122" s="8">
        <v>26.5</v>
      </c>
      <c r="O122" s="9">
        <v>200</v>
      </c>
      <c r="P122" s="8">
        <v>20</v>
      </c>
      <c r="Q122" s="8">
        <v>10</v>
      </c>
      <c r="R122" s="8" t="s">
        <v>2</v>
      </c>
      <c r="S122" s="9">
        <v>9.9397682414363899</v>
      </c>
      <c r="T122" s="9">
        <v>9.9397682414363899</v>
      </c>
      <c r="U122" s="9">
        <v>0</v>
      </c>
      <c r="V122" s="9">
        <f t="shared" si="55"/>
        <v>19.87953648287278</v>
      </c>
      <c r="W122" s="9">
        <f>((G122/(K122))*S122)/(VLOOKUP(D122,Chemicals!A:E,4,FALSE))</f>
        <v>1.6038527236923825E-3</v>
      </c>
      <c r="X122" s="9">
        <f>((H122/(L122))*T122)/(VLOOKUP(E122,Chemicals!A:E,4,FALSE))</f>
        <v>1.2950140303778952E-2</v>
      </c>
      <c r="Y122" s="9">
        <f>((I122/(J122))*V122)/(VLOOKUP(F122,Chemicals!A:D,4,FALSE))</f>
        <v>0.49016335273000933</v>
      </c>
      <c r="Z122" s="29">
        <f t="shared" si="62"/>
        <v>1</v>
      </c>
      <c r="AA122" s="29">
        <f t="shared" si="63"/>
        <v>8.0743949319518542</v>
      </c>
      <c r="AB122" s="29">
        <f t="shared" si="56"/>
        <v>305.61618625528001</v>
      </c>
      <c r="AC122">
        <v>10.1015</v>
      </c>
      <c r="AD122" s="10">
        <v>20</v>
      </c>
      <c r="AE122" s="10">
        <v>60</v>
      </c>
      <c r="AF122" s="10">
        <v>60</v>
      </c>
      <c r="AG122" s="11" t="s">
        <v>49</v>
      </c>
      <c r="AH122">
        <v>10.1731</v>
      </c>
      <c r="AI122" s="1">
        <f t="shared" si="57"/>
        <v>7.1600000000000108E-2</v>
      </c>
      <c r="AJ122" s="3">
        <f t="shared" si="58"/>
        <v>1.6038527236923825E-3</v>
      </c>
      <c r="AK122" s="3">
        <f>AJ122*(VLOOKUP(C122,Structures!A:D,4,FALSE))</f>
        <v>0.36503687991238626</v>
      </c>
      <c r="AL122" s="16">
        <f t="shared" si="59"/>
        <v>0.19614456494693103</v>
      </c>
      <c r="AM122" s="3" t="s">
        <v>434</v>
      </c>
      <c r="AN122" s="1" t="s">
        <v>305</v>
      </c>
      <c r="AP122" s="83" t="s">
        <v>357</v>
      </c>
      <c r="AU122" s="3"/>
      <c r="AV122" s="58"/>
      <c r="AX122" s="3"/>
      <c r="AY122" s="58"/>
      <c r="BA122" s="3"/>
      <c r="BB122" s="3"/>
    </row>
    <row r="123" spans="1:54" ht="14" x14ac:dyDescent="0.2">
      <c r="A123" s="1">
        <v>20220808</v>
      </c>
      <c r="B123" s="1">
        <v>20</v>
      </c>
      <c r="C123" s="1" t="s">
        <v>4</v>
      </c>
      <c r="D123" s="13" t="s">
        <v>604</v>
      </c>
      <c r="E123" s="6" t="s">
        <v>606</v>
      </c>
      <c r="F123" s="13" t="s">
        <v>608</v>
      </c>
      <c r="G123" s="7" t="s">
        <v>527</v>
      </c>
      <c r="H123" s="7" t="s">
        <v>528</v>
      </c>
      <c r="I123" s="7">
        <v>974.2</v>
      </c>
      <c r="J123" s="3">
        <f>I123/(VLOOKUP(F123,Chemicals!A:E,5,FALSE))</f>
        <v>1233.1645569620252</v>
      </c>
      <c r="K123" s="3">
        <f t="shared" si="60"/>
        <v>616.58227848101262</v>
      </c>
      <c r="L123" s="3">
        <f t="shared" si="61"/>
        <v>616.58227848101262</v>
      </c>
      <c r="M123" s="3">
        <f t="shared" si="54"/>
        <v>0</v>
      </c>
      <c r="N123" s="8">
        <v>26.5</v>
      </c>
      <c r="O123" s="9">
        <v>200</v>
      </c>
      <c r="P123" s="8">
        <v>20</v>
      </c>
      <c r="Q123" s="8">
        <v>10</v>
      </c>
      <c r="R123" s="8" t="s">
        <v>2</v>
      </c>
      <c r="S123" s="9">
        <v>9.9397682414363899</v>
      </c>
      <c r="T123" s="9">
        <v>9.9397682414363899</v>
      </c>
      <c r="U123" s="9">
        <v>0</v>
      </c>
      <c r="V123" s="9">
        <f t="shared" si="55"/>
        <v>19.87953648287278</v>
      </c>
      <c r="W123" s="9">
        <f>((G123/(K123))*S123)/(VLOOKUP(D123,Chemicals!A:E,4,FALSE))</f>
        <v>1.6022118149923508E-3</v>
      </c>
      <c r="X123" s="9">
        <f>((H123/(L123))*T123)/(VLOOKUP(E123,Chemicals!A:E,4,FALSE))</f>
        <v>1.2937043532565487E-2</v>
      </c>
      <c r="Y123" s="9">
        <f>((I123/(J123))*V123)/(VLOOKUP(F123,Chemicals!A:D,4,FALSE))</f>
        <v>0.49016335273000933</v>
      </c>
      <c r="Z123" s="29">
        <f t="shared" si="62"/>
        <v>1</v>
      </c>
      <c r="AA123" s="29">
        <f t="shared" si="63"/>
        <v>8.0744901588603319</v>
      </c>
      <c r="AB123" s="29">
        <f t="shared" si="56"/>
        <v>305.92918373426767</v>
      </c>
      <c r="AC123">
        <v>10.0197</v>
      </c>
      <c r="AD123" s="10">
        <v>20</v>
      </c>
      <c r="AE123" s="10">
        <v>60</v>
      </c>
      <c r="AF123" s="10">
        <v>60</v>
      </c>
      <c r="AG123" s="11" t="s">
        <v>49</v>
      </c>
      <c r="AH123">
        <v>10.090299999999999</v>
      </c>
      <c r="AI123" s="1">
        <f t="shared" si="57"/>
        <v>7.0599999999998886E-2</v>
      </c>
      <c r="AJ123" s="3">
        <f t="shared" si="58"/>
        <v>1.6022118149923508E-3</v>
      </c>
      <c r="AK123" s="3">
        <f>AJ123*(VLOOKUP(C123,Structures!A:D,4,FALSE))</f>
        <v>0.36466340909225903</v>
      </c>
      <c r="AL123" s="16">
        <f t="shared" si="59"/>
        <v>0.19360319198391865</v>
      </c>
      <c r="AM123" s="3" t="s">
        <v>435</v>
      </c>
      <c r="AN123" s="1" t="s">
        <v>306</v>
      </c>
      <c r="AP123" s="83" t="s">
        <v>357</v>
      </c>
      <c r="AR123" s="3"/>
      <c r="AS123" s="58"/>
      <c r="AU123" s="3"/>
      <c r="AV123" s="58"/>
      <c r="AW123" s="60"/>
      <c r="AX123" s="59"/>
      <c r="AY123" s="59"/>
    </row>
    <row r="124" spans="1:54" ht="14" x14ac:dyDescent="0.2">
      <c r="A124" s="1">
        <v>20220808</v>
      </c>
      <c r="B124" s="1">
        <v>21</v>
      </c>
      <c r="C124" s="1" t="s">
        <v>4</v>
      </c>
      <c r="D124" s="13" t="s">
        <v>604</v>
      </c>
      <c r="E124" s="6" t="s">
        <v>606</v>
      </c>
      <c r="F124" s="13" t="s">
        <v>608</v>
      </c>
      <c r="G124" s="7" t="s">
        <v>529</v>
      </c>
      <c r="H124" s="7" t="s">
        <v>530</v>
      </c>
      <c r="I124" s="7">
        <v>975.2</v>
      </c>
      <c r="J124" s="3">
        <f>I124/(VLOOKUP(F124,Chemicals!A:E,5,FALSE))</f>
        <v>1234.4303797468353</v>
      </c>
      <c r="K124" s="3">
        <f t="shared" si="60"/>
        <v>617.21518987341767</v>
      </c>
      <c r="L124" s="3">
        <f t="shared" si="61"/>
        <v>617.21518987341767</v>
      </c>
      <c r="M124" s="3">
        <f t="shared" si="54"/>
        <v>0</v>
      </c>
      <c r="N124" s="8">
        <v>26.5</v>
      </c>
      <c r="O124" s="9">
        <v>200</v>
      </c>
      <c r="P124" s="9" t="s">
        <v>332</v>
      </c>
      <c r="Q124" s="8">
        <v>10</v>
      </c>
      <c r="R124" s="9" t="s">
        <v>60</v>
      </c>
      <c r="S124" s="9">
        <v>9.9397682414363899</v>
      </c>
      <c r="T124" s="9">
        <v>9.9397682414363899</v>
      </c>
      <c r="U124" s="9">
        <v>0</v>
      </c>
      <c r="V124" s="9">
        <f t="shared" si="55"/>
        <v>19.87953648287278</v>
      </c>
      <c r="W124" s="9">
        <f>((G124/(K124))*S124)/(VLOOKUP(D124,Chemicals!A:E,4,FALSE))</f>
        <v>1.6005742715685704E-3</v>
      </c>
      <c r="X124" s="9">
        <f>((H124/(L124))*T124)/(VLOOKUP(E124,Chemicals!A:E,4,FALSE))</f>
        <v>1.2923973621014061E-2</v>
      </c>
      <c r="Y124" s="9">
        <f>((I124/(J124))*V124)/(VLOOKUP(F124,Chemicals!A:D,4,FALSE))</f>
        <v>0.49016335273000938</v>
      </c>
      <c r="Z124" s="29">
        <f t="shared" si="62"/>
        <v>1</v>
      </c>
      <c r="AA124" s="29">
        <f t="shared" si="63"/>
        <v>8.0745853851246192</v>
      </c>
      <c r="AB124" s="29">
        <f t="shared" si="56"/>
        <v>306.24217909591096</v>
      </c>
      <c r="AC124">
        <v>12.846500000000001</v>
      </c>
      <c r="AD124" s="10">
        <v>20</v>
      </c>
      <c r="AE124" s="10">
        <v>60</v>
      </c>
      <c r="AF124" s="10">
        <v>60</v>
      </c>
      <c r="AG124" s="11" t="s">
        <v>49</v>
      </c>
      <c r="AH124">
        <v>10.104799999999999</v>
      </c>
      <c r="AI124" s="1">
        <f t="shared" si="57"/>
        <v>-2.7417000000000016</v>
      </c>
      <c r="AJ124" s="3">
        <f t="shared" si="58"/>
        <v>1.6005742715685704E-3</v>
      </c>
      <c r="AK124" s="3">
        <f>AJ124*(VLOOKUP(C124,Structures!A:D,4,FALSE))</f>
        <v>0.36429070420900661</v>
      </c>
      <c r="AL124" s="16">
        <f t="shared" si="59"/>
        <v>-7.5261322024483785</v>
      </c>
      <c r="AM124" s="3" t="s">
        <v>436</v>
      </c>
      <c r="AN124" s="1" t="s">
        <v>317</v>
      </c>
      <c r="AP124" s="82" t="s">
        <v>20</v>
      </c>
      <c r="AY124" s="60"/>
    </row>
    <row r="125" spans="1:54" ht="14" x14ac:dyDescent="0.2">
      <c r="A125" s="1">
        <v>20220808</v>
      </c>
      <c r="B125" s="1">
        <v>22</v>
      </c>
      <c r="C125" s="1" t="s">
        <v>4</v>
      </c>
      <c r="D125" s="13" t="s">
        <v>604</v>
      </c>
      <c r="E125" s="6" t="s">
        <v>606</v>
      </c>
      <c r="F125" s="13" t="s">
        <v>608</v>
      </c>
      <c r="G125" s="7" t="s">
        <v>531</v>
      </c>
      <c r="H125" s="7" t="s">
        <v>532</v>
      </c>
      <c r="I125" s="7">
        <v>976.2</v>
      </c>
      <c r="J125" s="3">
        <f>I125/(VLOOKUP(F125,Chemicals!A:E,5,FALSE))</f>
        <v>1235.6962025316457</v>
      </c>
      <c r="K125" s="3">
        <f t="shared" si="60"/>
        <v>617.84810126582283</v>
      </c>
      <c r="L125" s="3">
        <f t="shared" si="61"/>
        <v>617.84810126582283</v>
      </c>
      <c r="M125" s="3">
        <f t="shared" si="54"/>
        <v>0</v>
      </c>
      <c r="N125" s="8">
        <v>26.5</v>
      </c>
      <c r="O125" s="9">
        <v>200</v>
      </c>
      <c r="P125" s="8">
        <v>20</v>
      </c>
      <c r="Q125" s="8">
        <v>1</v>
      </c>
      <c r="R125" s="9" t="s">
        <v>60</v>
      </c>
      <c r="S125" s="9">
        <v>9.9397682414363899</v>
      </c>
      <c r="T125" s="9">
        <v>9.9397682414363899</v>
      </c>
      <c r="U125" s="9">
        <v>0</v>
      </c>
      <c r="V125" s="9">
        <f t="shared" si="55"/>
        <v>19.87953648287278</v>
      </c>
      <c r="W125" s="9">
        <f>((G125/(K125))*S125)/(VLOOKUP(D125,Chemicals!A:E,4,FALSE))</f>
        <v>1.5989400830790732E-3</v>
      </c>
      <c r="X125" s="9">
        <f>((H125/(L125))*T125)/(VLOOKUP(E125,Chemicals!A:E,4,FALSE))</f>
        <v>1.2910930486581167E-2</v>
      </c>
      <c r="Y125" s="9">
        <f>((I125/(J125))*V125)/(VLOOKUP(F125,Chemicals!A:D,4,FALSE))</f>
        <v>0.49016335273000922</v>
      </c>
      <c r="Z125" s="29">
        <f t="shared" si="62"/>
        <v>1</v>
      </c>
      <c r="AA125" s="29">
        <f t="shared" si="63"/>
        <v>8.0746806107447338</v>
      </c>
      <c r="AB125" s="29">
        <f t="shared" si="56"/>
        <v>306.55517234023142</v>
      </c>
      <c r="AC125">
        <v>10.0863</v>
      </c>
      <c r="AD125" s="10">
        <v>20</v>
      </c>
      <c r="AE125" s="10">
        <v>60</v>
      </c>
      <c r="AF125" s="10">
        <v>60</v>
      </c>
      <c r="AG125" s="11" t="s">
        <v>49</v>
      </c>
      <c r="AH125">
        <v>10.147399999999999</v>
      </c>
      <c r="AI125" s="1">
        <f t="shared" si="57"/>
        <v>6.109999999999971E-2</v>
      </c>
      <c r="AJ125" s="3">
        <f t="shared" si="58"/>
        <v>1.5989400830790732E-3</v>
      </c>
      <c r="AK125" s="3">
        <f>AJ125*(VLOOKUP(C125,Structures!A:D,4,FALSE))</f>
        <v>0.36391876290879704</v>
      </c>
      <c r="AL125" s="16">
        <f t="shared" si="59"/>
        <v>0.16789461337917386</v>
      </c>
      <c r="AM125" s="3" t="s">
        <v>437</v>
      </c>
      <c r="AN125" s="1" t="s">
        <v>318</v>
      </c>
      <c r="AP125" s="82" t="s">
        <v>20</v>
      </c>
      <c r="AS125" s="59"/>
      <c r="AT125" s="60"/>
    </row>
    <row r="126" spans="1:54" ht="14" x14ac:dyDescent="0.2">
      <c r="A126" s="1">
        <v>20220808</v>
      </c>
      <c r="B126" s="1">
        <v>23</v>
      </c>
      <c r="C126" s="1" t="s">
        <v>4</v>
      </c>
      <c r="D126" s="13" t="s">
        <v>604</v>
      </c>
      <c r="E126" s="6" t="s">
        <v>606</v>
      </c>
      <c r="F126" s="13" t="s">
        <v>608</v>
      </c>
      <c r="G126" s="7" t="s">
        <v>533</v>
      </c>
      <c r="H126" s="7" t="s">
        <v>534</v>
      </c>
      <c r="I126" s="7">
        <v>977.2</v>
      </c>
      <c r="J126" s="3">
        <f>I126/(VLOOKUP(F126,Chemicals!A:E,5,FALSE))</f>
        <v>1236.9620253164558</v>
      </c>
      <c r="K126" s="3">
        <f t="shared" si="60"/>
        <v>618.48101265822788</v>
      </c>
      <c r="L126" s="3">
        <f t="shared" si="61"/>
        <v>618.48101265822788</v>
      </c>
      <c r="M126" s="3">
        <f t="shared" si="54"/>
        <v>0</v>
      </c>
      <c r="N126" s="8">
        <v>26.5</v>
      </c>
      <c r="O126" s="9">
        <v>200</v>
      </c>
      <c r="P126" s="8">
        <v>20</v>
      </c>
      <c r="Q126" s="8">
        <v>2</v>
      </c>
      <c r="R126" s="9" t="s">
        <v>60</v>
      </c>
      <c r="S126" s="9">
        <v>9.9397682414363899</v>
      </c>
      <c r="T126" s="9">
        <v>9.9397682414363899</v>
      </c>
      <c r="U126" s="9">
        <v>0</v>
      </c>
      <c r="V126" s="9">
        <f t="shared" si="55"/>
        <v>19.87953648287278</v>
      </c>
      <c r="W126" s="9">
        <f>((G126/(K126))*S126)/(VLOOKUP(D126,Chemicals!A:E,4,FALSE))</f>
        <v>1.5973092392242254E-3</v>
      </c>
      <c r="X126" s="9">
        <f>((H126/(L126))*T126)/(VLOOKUP(E126,Chemicals!A:E,4,FALSE))</f>
        <v>1.289791404706115E-2</v>
      </c>
      <c r="Y126" s="9">
        <f>((I126/(J126))*V126)/(VLOOKUP(F126,Chemicals!A:D,4,FALSE))</f>
        <v>0.49016335273000933</v>
      </c>
      <c r="Z126" s="29">
        <f t="shared" si="62"/>
        <v>1</v>
      </c>
      <c r="AA126" s="29">
        <f t="shared" si="63"/>
        <v>8.0747758357206756</v>
      </c>
      <c r="AB126" s="29">
        <f t="shared" si="56"/>
        <v>306.86816346725061</v>
      </c>
      <c r="AC126">
        <v>10.0975</v>
      </c>
      <c r="AD126" s="10">
        <v>20</v>
      </c>
      <c r="AE126" s="10">
        <v>60</v>
      </c>
      <c r="AF126" s="10">
        <v>60</v>
      </c>
      <c r="AG126" s="11" t="s">
        <v>49</v>
      </c>
      <c r="AH126">
        <v>10.1637</v>
      </c>
      <c r="AI126" s="1">
        <f t="shared" si="57"/>
        <v>6.6200000000000259E-2</v>
      </c>
      <c r="AJ126" s="3">
        <f t="shared" si="58"/>
        <v>1.5973092392242254E-3</v>
      </c>
      <c r="AK126" s="3">
        <f>AJ126*(VLOOKUP(C126,Structures!A:D,4,FALSE))</f>
        <v>0.36354758284743371</v>
      </c>
      <c r="AL126" s="16">
        <f t="shared" si="59"/>
        <v>0.18209445784647599</v>
      </c>
      <c r="AM126" s="3" t="s">
        <v>438</v>
      </c>
      <c r="AN126" s="1" t="s">
        <v>319</v>
      </c>
      <c r="AP126" s="82" t="s">
        <v>20</v>
      </c>
      <c r="AS126" s="59"/>
      <c r="AT126" s="60"/>
    </row>
    <row r="127" spans="1:54" ht="14" x14ac:dyDescent="0.2">
      <c r="A127" s="1">
        <v>20220808</v>
      </c>
      <c r="B127" s="1">
        <v>24</v>
      </c>
      <c r="C127" s="1" t="s">
        <v>4</v>
      </c>
      <c r="D127" s="13" t="s">
        <v>604</v>
      </c>
      <c r="E127" s="6" t="s">
        <v>606</v>
      </c>
      <c r="F127" s="13" t="s">
        <v>608</v>
      </c>
      <c r="G127" s="7" t="s">
        <v>535</v>
      </c>
      <c r="H127" s="7" t="s">
        <v>536</v>
      </c>
      <c r="I127" s="7">
        <v>978.2</v>
      </c>
      <c r="J127" s="3">
        <f>I127/(VLOOKUP(F127,Chemicals!A:E,5,FALSE))</f>
        <v>1238.2278481012659</v>
      </c>
      <c r="K127" s="3">
        <f t="shared" si="60"/>
        <v>619.11392405063293</v>
      </c>
      <c r="L127" s="3">
        <f t="shared" si="61"/>
        <v>619.11392405063293</v>
      </c>
      <c r="M127" s="3">
        <f t="shared" si="54"/>
        <v>0</v>
      </c>
      <c r="N127" s="8">
        <v>26.5</v>
      </c>
      <c r="O127" s="9">
        <v>200</v>
      </c>
      <c r="P127" s="8">
        <v>20</v>
      </c>
      <c r="Q127" s="8">
        <v>5</v>
      </c>
      <c r="R127" s="9" t="s">
        <v>60</v>
      </c>
      <c r="S127" s="9">
        <v>9.9397682414363899</v>
      </c>
      <c r="T127" s="9">
        <v>9.9397682414363899</v>
      </c>
      <c r="U127" s="9">
        <v>0</v>
      </c>
      <c r="V127" s="9">
        <f t="shared" si="55"/>
        <v>19.87953648287278</v>
      </c>
      <c r="W127" s="9">
        <f>((G127/(K127))*S127)/(VLOOKUP(D127,Chemicals!A:E,4,FALSE))</f>
        <v>1.5956817297465087E-3</v>
      </c>
      <c r="X127" s="9">
        <f>((H127/(L127))*T127)/(VLOOKUP(E127,Chemicals!A:E,4,FALSE))</f>
        <v>1.2884924220584517E-2</v>
      </c>
      <c r="Y127" s="9">
        <f>((I127/(J127))*V127)/(VLOOKUP(F127,Chemicals!A:D,4,FALSE))</f>
        <v>0.49016335273000933</v>
      </c>
      <c r="Z127" s="29">
        <f t="shared" si="62"/>
        <v>1</v>
      </c>
      <c r="AA127" s="29">
        <f t="shared" si="63"/>
        <v>8.07487106005245</v>
      </c>
      <c r="AB127" s="29">
        <f t="shared" si="56"/>
        <v>307.18115247698995</v>
      </c>
      <c r="AC127">
        <v>10.0528</v>
      </c>
      <c r="AD127" s="10">
        <v>20</v>
      </c>
      <c r="AE127" s="10">
        <v>60</v>
      </c>
      <c r="AF127" s="10">
        <v>60</v>
      </c>
      <c r="AG127" s="11" t="s">
        <v>49</v>
      </c>
      <c r="AH127">
        <v>10.1221</v>
      </c>
      <c r="AI127" s="1">
        <f t="shared" si="57"/>
        <v>6.9300000000000139E-2</v>
      </c>
      <c r="AJ127" s="3">
        <f t="shared" si="58"/>
        <v>1.5956817297465087E-3</v>
      </c>
      <c r="AK127" s="3">
        <f>AJ127*(VLOOKUP(C127,Structures!A:D,4,FALSE))</f>
        <v>0.36317716169030539</v>
      </c>
      <c r="AL127" s="16">
        <f t="shared" si="59"/>
        <v>0.19081596341978907</v>
      </c>
      <c r="AM127" s="3" t="s">
        <v>439</v>
      </c>
      <c r="AN127" s="1" t="s">
        <v>320</v>
      </c>
      <c r="AP127" s="82" t="s">
        <v>20</v>
      </c>
      <c r="AS127" s="59"/>
      <c r="AT127" s="60"/>
    </row>
    <row r="128" spans="1:54" ht="14" x14ac:dyDescent="0.2">
      <c r="A128" s="1">
        <v>20220808</v>
      </c>
      <c r="B128" s="1">
        <v>25</v>
      </c>
      <c r="C128" s="1" t="s">
        <v>4</v>
      </c>
      <c r="D128" s="13" t="s">
        <v>604</v>
      </c>
      <c r="E128" s="6" t="s">
        <v>606</v>
      </c>
      <c r="F128" s="13" t="s">
        <v>608</v>
      </c>
      <c r="G128" s="7" t="s">
        <v>537</v>
      </c>
      <c r="H128" s="7" t="s">
        <v>538</v>
      </c>
      <c r="I128" s="7">
        <v>979.2</v>
      </c>
      <c r="J128" s="3">
        <f>I128/(VLOOKUP(F128,Chemicals!A:E,5,FALSE))</f>
        <v>1239.493670886076</v>
      </c>
      <c r="K128" s="3">
        <f t="shared" si="60"/>
        <v>619.74683544303798</v>
      </c>
      <c r="L128" s="3">
        <f t="shared" si="61"/>
        <v>619.74683544303798</v>
      </c>
      <c r="M128" s="3">
        <f t="shared" si="54"/>
        <v>0</v>
      </c>
      <c r="N128" s="8">
        <v>26.5</v>
      </c>
      <c r="O128" s="9">
        <v>200</v>
      </c>
      <c r="P128" s="8">
        <v>20</v>
      </c>
      <c r="Q128" s="8">
        <v>10</v>
      </c>
      <c r="R128" s="9" t="s">
        <v>60</v>
      </c>
      <c r="S128" s="9">
        <v>9.9397682414363899</v>
      </c>
      <c r="T128" s="9">
        <v>9.9397682414363899</v>
      </c>
      <c r="U128" s="9">
        <v>0</v>
      </c>
      <c r="V128" s="9">
        <f t="shared" si="55"/>
        <v>19.87953648287278</v>
      </c>
      <c r="W128" s="9">
        <f>((G128/(K128))*S128)/(VLOOKUP(D128,Chemicals!A:E,4,FALSE))</f>
        <v>1.5940575444303069E-3</v>
      </c>
      <c r="X128" s="9">
        <f>((H128/(L128))*T128)/(VLOOKUP(E128,Chemicals!A:E,4,FALSE))</f>
        <v>1.2871960925616212E-2</v>
      </c>
      <c r="Y128" s="9">
        <f>((I128/(J128))*V128)/(VLOOKUP(F128,Chemicals!A:D,4,FALSE))</f>
        <v>0.49016335273000933</v>
      </c>
      <c r="Z128" s="29">
        <f t="shared" si="62"/>
        <v>1</v>
      </c>
      <c r="AA128" s="29">
        <f t="shared" si="63"/>
        <v>8.0749662837400678</v>
      </c>
      <c r="AB128" s="29">
        <f t="shared" si="56"/>
        <v>307.49413936947087</v>
      </c>
      <c r="AC128">
        <v>10.017899999999999</v>
      </c>
      <c r="AD128" s="10">
        <v>20</v>
      </c>
      <c r="AE128" s="10">
        <v>60</v>
      </c>
      <c r="AF128" s="10">
        <v>60</v>
      </c>
      <c r="AG128" s="11" t="s">
        <v>49</v>
      </c>
      <c r="AH128">
        <v>10.089700000000001</v>
      </c>
      <c r="AI128" s="1">
        <f t="shared" si="57"/>
        <v>7.1800000000001418E-2</v>
      </c>
      <c r="AJ128" s="3">
        <f t="shared" si="58"/>
        <v>1.5940575444303069E-3</v>
      </c>
      <c r="AK128" s="3">
        <f>AJ128*(VLOOKUP(C128,Structures!A:D,4,FALSE))</f>
        <v>0.36280749711233784</v>
      </c>
      <c r="AL128" s="16">
        <f t="shared" si="59"/>
        <v>0.19790109237398046</v>
      </c>
      <c r="AM128" s="3" t="s">
        <v>440</v>
      </c>
      <c r="AN128" s="1" t="s">
        <v>321</v>
      </c>
      <c r="AP128" s="82" t="s">
        <v>20</v>
      </c>
      <c r="AS128" s="59"/>
      <c r="AT128" s="60"/>
    </row>
    <row r="129" spans="1:48" ht="14" x14ac:dyDescent="0.2">
      <c r="A129" s="1">
        <v>20220808</v>
      </c>
      <c r="B129" s="1">
        <v>26</v>
      </c>
      <c r="C129" s="1" t="s">
        <v>4</v>
      </c>
      <c r="D129" s="13" t="s">
        <v>604</v>
      </c>
      <c r="E129" s="6" t="s">
        <v>606</v>
      </c>
      <c r="F129" s="13" t="s">
        <v>608</v>
      </c>
      <c r="G129" s="7" t="s">
        <v>539</v>
      </c>
      <c r="H129" s="7" t="s">
        <v>540</v>
      </c>
      <c r="I129" s="7">
        <v>980.2</v>
      </c>
      <c r="J129" s="3">
        <f>I129/(VLOOKUP(F129,Chemicals!A:E,5,FALSE))</f>
        <v>1240.7594936708861</v>
      </c>
      <c r="K129" s="3">
        <f t="shared" si="60"/>
        <v>620.37974683544303</v>
      </c>
      <c r="L129" s="3">
        <f t="shared" si="61"/>
        <v>620.37974683544303</v>
      </c>
      <c r="M129" s="3">
        <f t="shared" si="54"/>
        <v>0</v>
      </c>
      <c r="N129" s="8">
        <v>26.5</v>
      </c>
      <c r="O129" s="9">
        <v>200</v>
      </c>
      <c r="P129" s="8">
        <v>20</v>
      </c>
      <c r="Q129" s="8">
        <v>15</v>
      </c>
      <c r="R129" s="9" t="s">
        <v>60</v>
      </c>
      <c r="S129" s="9">
        <v>9.9397682414363899</v>
      </c>
      <c r="T129" s="9">
        <v>9.9397682414363899</v>
      </c>
      <c r="U129" s="9">
        <v>0</v>
      </c>
      <c r="V129" s="9">
        <f t="shared" si="55"/>
        <v>19.87953648287278</v>
      </c>
      <c r="W129" s="9">
        <f>((G129/(K129))*S129)/(VLOOKUP(D129,Chemicals!A:E,4,FALSE))</f>
        <v>1.5924366731016914E-3</v>
      </c>
      <c r="X129" s="9">
        <f>((H129/(L129))*T129)/(VLOOKUP(E129,Chemicals!A:E,4,FALSE))</f>
        <v>1.2859024080953902E-2</v>
      </c>
      <c r="Y129" s="9">
        <f>((I129/(J129))*V129)/(VLOOKUP(F129,Chemicals!A:D,4,FALSE))</f>
        <v>0.49016335273000933</v>
      </c>
      <c r="Z129" s="29">
        <f t="shared" si="62"/>
        <v>1</v>
      </c>
      <c r="AA129" s="29">
        <f t="shared" si="63"/>
        <v>8.0750615067835341</v>
      </c>
      <c r="AB129" s="29">
        <f t="shared" si="56"/>
        <v>307.80712414471503</v>
      </c>
      <c r="AC129">
        <v>9.9968000000000004</v>
      </c>
      <c r="AD129" s="10">
        <v>20</v>
      </c>
      <c r="AE129" s="10">
        <v>60</v>
      </c>
      <c r="AF129" s="10">
        <v>60</v>
      </c>
      <c r="AG129" s="11" t="s">
        <v>49</v>
      </c>
      <c r="AH129">
        <v>10.069699999999999</v>
      </c>
      <c r="AI129" s="1">
        <f t="shared" si="57"/>
        <v>7.2899999999998855E-2</v>
      </c>
      <c r="AJ129" s="3">
        <f t="shared" si="58"/>
        <v>1.5924366731016914E-3</v>
      </c>
      <c r="AK129" s="3">
        <f>AJ129*(VLOOKUP(C129,Structures!A:D,4,FALSE))</f>
        <v>0.36243858679794494</v>
      </c>
      <c r="AL129" s="16">
        <f t="shared" si="59"/>
        <v>0.20113752413630204</v>
      </c>
      <c r="AM129" s="3" t="s">
        <v>441</v>
      </c>
      <c r="AN129" s="1" t="s">
        <v>322</v>
      </c>
      <c r="AP129" s="82" t="s">
        <v>20</v>
      </c>
      <c r="AS129" s="59"/>
      <c r="AT129" s="60"/>
    </row>
    <row r="130" spans="1:48" ht="14" x14ac:dyDescent="0.2">
      <c r="A130" s="1">
        <v>20220808</v>
      </c>
      <c r="B130" s="1">
        <v>27</v>
      </c>
      <c r="C130" s="1" t="s">
        <v>4</v>
      </c>
      <c r="D130" s="13" t="s">
        <v>604</v>
      </c>
      <c r="E130" s="6" t="s">
        <v>606</v>
      </c>
      <c r="F130" s="13" t="s">
        <v>608</v>
      </c>
      <c r="G130" s="7" t="s">
        <v>541</v>
      </c>
      <c r="H130" s="7" t="s">
        <v>542</v>
      </c>
      <c r="I130" s="7">
        <v>981.2</v>
      </c>
      <c r="J130" s="3">
        <f>I130/(VLOOKUP(F130,Chemicals!A:E,5,FALSE))</f>
        <v>1242.0253164556962</v>
      </c>
      <c r="K130" s="3">
        <f t="shared" si="60"/>
        <v>621.01265822784808</v>
      </c>
      <c r="L130" s="3">
        <f t="shared" si="61"/>
        <v>621.01265822784808</v>
      </c>
      <c r="M130" s="3">
        <f t="shared" si="54"/>
        <v>0</v>
      </c>
      <c r="N130" s="8">
        <v>26.5</v>
      </c>
      <c r="O130" s="9">
        <v>200</v>
      </c>
      <c r="P130" s="8">
        <v>16</v>
      </c>
      <c r="Q130" s="8">
        <v>10</v>
      </c>
      <c r="R130" s="9" t="s">
        <v>60</v>
      </c>
      <c r="S130" s="9">
        <v>9.9397682414363899</v>
      </c>
      <c r="T130" s="9">
        <v>9.9397682414363899</v>
      </c>
      <c r="U130" s="9">
        <v>0</v>
      </c>
      <c r="V130" s="9">
        <f t="shared" si="55"/>
        <v>19.87953648287278</v>
      </c>
      <c r="W130" s="9">
        <f>((G130/(K130))*S130)/(VLOOKUP(D130,Chemicals!A:E,4,FALSE))</f>
        <v>1.59081910562821E-3</v>
      </c>
      <c r="X130" s="9">
        <f>((H130/(L130))*T130)/(VLOOKUP(E130,Chemicals!A:E,4,FALSE))</f>
        <v>1.2846113605726288E-2</v>
      </c>
      <c r="Y130" s="9">
        <f>((I130/(J130))*V130)/(VLOOKUP(F130,Chemicals!A:D,4,FALSE))</f>
        <v>0.49016335273000933</v>
      </c>
      <c r="Z130" s="29">
        <f t="shared" si="62"/>
        <v>1</v>
      </c>
      <c r="AA130" s="29">
        <f t="shared" si="63"/>
        <v>8.0751567291828525</v>
      </c>
      <c r="AB130" s="29">
        <f t="shared" si="56"/>
        <v>308.12010680274375</v>
      </c>
      <c r="AC130">
        <v>10.0989</v>
      </c>
      <c r="AD130" s="10">
        <v>20</v>
      </c>
      <c r="AE130" s="10">
        <v>60</v>
      </c>
      <c r="AF130" s="10">
        <v>60</v>
      </c>
      <c r="AG130" s="11" t="s">
        <v>49</v>
      </c>
      <c r="AH130">
        <v>10.1683</v>
      </c>
      <c r="AI130" s="1">
        <f t="shared" si="57"/>
        <v>6.9399999999999906E-2</v>
      </c>
      <c r="AJ130" s="3">
        <f t="shared" si="58"/>
        <v>1.59081910562821E-3</v>
      </c>
      <c r="AK130" s="3">
        <f>AJ130*(VLOOKUP(C130,Structures!A:D,4,FALSE))</f>
        <v>0.36207042844098059</v>
      </c>
      <c r="AL130" s="16">
        <f t="shared" si="59"/>
        <v>0.19167541602009752</v>
      </c>
      <c r="AM130" s="3" t="s">
        <v>442</v>
      </c>
      <c r="AN130" s="1" t="s">
        <v>323</v>
      </c>
      <c r="AP130" s="82" t="s">
        <v>20</v>
      </c>
      <c r="AS130" s="59"/>
      <c r="AT130" s="60"/>
    </row>
    <row r="131" spans="1:48" ht="14" x14ac:dyDescent="0.2">
      <c r="A131" s="1">
        <v>20220808</v>
      </c>
      <c r="B131" s="1">
        <v>28</v>
      </c>
      <c r="C131" s="1" t="s">
        <v>4</v>
      </c>
      <c r="D131" s="13" t="s">
        <v>604</v>
      </c>
      <c r="E131" s="6" t="s">
        <v>606</v>
      </c>
      <c r="F131" s="13" t="s">
        <v>608</v>
      </c>
      <c r="G131" s="7" t="s">
        <v>543</v>
      </c>
      <c r="H131" s="7" t="s">
        <v>544</v>
      </c>
      <c r="I131" s="7">
        <v>982.2</v>
      </c>
      <c r="J131" s="3">
        <f>I131/(VLOOKUP(F131,Chemicals!A:E,5,FALSE))</f>
        <v>1243.2911392405063</v>
      </c>
      <c r="K131" s="3">
        <f t="shared" si="60"/>
        <v>621.64556962025313</v>
      </c>
      <c r="L131" s="3">
        <f t="shared" si="61"/>
        <v>621.64556962025313</v>
      </c>
      <c r="M131" s="3">
        <f t="shared" si="54"/>
        <v>0</v>
      </c>
      <c r="N131" s="8">
        <v>26.5</v>
      </c>
      <c r="O131" s="9">
        <v>200</v>
      </c>
      <c r="P131" s="8">
        <v>14</v>
      </c>
      <c r="Q131" s="8">
        <v>10</v>
      </c>
      <c r="R131" s="9" t="s">
        <v>60</v>
      </c>
      <c r="S131" s="9">
        <v>9.9397682414363899</v>
      </c>
      <c r="T131" s="9">
        <v>9.9397682414363899</v>
      </c>
      <c r="U131" s="9">
        <v>0</v>
      </c>
      <c r="V131" s="9">
        <f t="shared" si="55"/>
        <v>19.87953648287278</v>
      </c>
      <c r="W131" s="9">
        <f>((G131/(K131))*S131)/(VLOOKUP(D131,Chemicals!A:E,4,FALSE))</f>
        <v>1.5892048319186738E-3</v>
      </c>
      <c r="X131" s="9">
        <f>((H131/(L131))*T131)/(VLOOKUP(E131,Chemicals!A:E,4,FALSE))</f>
        <v>1.2833229419391422E-2</v>
      </c>
      <c r="Y131" s="9">
        <f>((I131/(J131))*V131)/(VLOOKUP(F131,Chemicals!A:D,4,FALSE))</f>
        <v>0.49016335273000933</v>
      </c>
      <c r="Z131" s="29">
        <f t="shared" si="62"/>
        <v>1</v>
      </c>
      <c r="AA131" s="29">
        <f t="shared" si="63"/>
        <v>8.0752519509380356</v>
      </c>
      <c r="AB131" s="29">
        <f t="shared" si="56"/>
        <v>308.43308734357851</v>
      </c>
      <c r="AC131">
        <v>10.023999999999999</v>
      </c>
      <c r="AD131" s="10">
        <v>20</v>
      </c>
      <c r="AE131" s="10">
        <v>60</v>
      </c>
      <c r="AF131" s="10">
        <v>60</v>
      </c>
      <c r="AG131" s="11" t="s">
        <v>49</v>
      </c>
      <c r="AH131">
        <v>10.091799999999999</v>
      </c>
      <c r="AI131" s="1">
        <f t="shared" si="57"/>
        <v>6.7800000000000082E-2</v>
      </c>
      <c r="AJ131" s="3">
        <f t="shared" si="58"/>
        <v>1.5892048319186738E-3</v>
      </c>
      <c r="AK131" s="3">
        <f>AJ131*(VLOOKUP(C131,Structures!A:D,4,FALSE))</f>
        <v>0.36170301974469016</v>
      </c>
      <c r="AL131" s="16">
        <f t="shared" si="59"/>
        <v>0.1874465965140602</v>
      </c>
      <c r="AM131" s="3" t="s">
        <v>443</v>
      </c>
      <c r="AN131" s="1" t="s">
        <v>324</v>
      </c>
      <c r="AP131" s="82" t="s">
        <v>20</v>
      </c>
      <c r="AS131" s="59"/>
      <c r="AT131" s="60"/>
      <c r="AV131" s="58"/>
    </row>
    <row r="132" spans="1:48" ht="14" x14ac:dyDescent="0.2">
      <c r="A132" s="1">
        <v>20220808</v>
      </c>
      <c r="B132" s="1">
        <v>29</v>
      </c>
      <c r="C132" s="1" t="s">
        <v>4</v>
      </c>
      <c r="D132" s="13" t="s">
        <v>604</v>
      </c>
      <c r="E132" s="6" t="s">
        <v>606</v>
      </c>
      <c r="F132" s="13" t="s">
        <v>608</v>
      </c>
      <c r="G132" s="7" t="s">
        <v>545</v>
      </c>
      <c r="H132" s="7" t="s">
        <v>546</v>
      </c>
      <c r="I132" s="7">
        <v>983.2</v>
      </c>
      <c r="J132" s="3">
        <f>I132/(VLOOKUP(F132,Chemicals!A:E,5,FALSE))</f>
        <v>1244.5569620253164</v>
      </c>
      <c r="K132" s="3">
        <f t="shared" si="60"/>
        <v>622.27848101265818</v>
      </c>
      <c r="L132" s="3">
        <f t="shared" si="61"/>
        <v>622.27848101265818</v>
      </c>
      <c r="M132" s="3">
        <f t="shared" si="54"/>
        <v>0</v>
      </c>
      <c r="N132" s="8">
        <v>26.5</v>
      </c>
      <c r="O132" s="9">
        <v>200</v>
      </c>
      <c r="P132" s="8">
        <v>12</v>
      </c>
      <c r="Q132" s="8">
        <v>10</v>
      </c>
      <c r="R132" s="9" t="s">
        <v>60</v>
      </c>
      <c r="S132" s="9">
        <v>9.9397682414363899</v>
      </c>
      <c r="T132" s="9">
        <v>9.9397682414363899</v>
      </c>
      <c r="U132" s="9">
        <v>0</v>
      </c>
      <c r="V132" s="9">
        <f t="shared" si="55"/>
        <v>19.87953648287278</v>
      </c>
      <c r="W132" s="9">
        <f>((G132/(K132))*S132)/(VLOOKUP(D132,Chemicals!A:E,4,FALSE))</f>
        <v>1.5875938419229484E-3</v>
      </c>
      <c r="X132" s="9">
        <f>((H132/(L132))*T132)/(VLOOKUP(E132,Chemicals!A:E,4,FALSE))</f>
        <v>1.2820371441735024E-2</v>
      </c>
      <c r="Y132" s="9">
        <f>((I132/(J132))*V132)/(VLOOKUP(F132,Chemicals!A:D,4,FALSE))</f>
        <v>0.49016335273000938</v>
      </c>
      <c r="Z132" s="29">
        <f t="shared" si="62"/>
        <v>1</v>
      </c>
      <c r="AA132" s="29">
        <f t="shared" si="63"/>
        <v>8.075347172049085</v>
      </c>
      <c r="AB132" s="29">
        <f t="shared" si="56"/>
        <v>308.74606576724096</v>
      </c>
      <c r="AC132">
        <v>10.0067</v>
      </c>
      <c r="AD132" s="10">
        <v>20</v>
      </c>
      <c r="AE132" s="10">
        <v>60</v>
      </c>
      <c r="AF132" s="10">
        <v>60</v>
      </c>
      <c r="AG132" s="11" t="s">
        <v>49</v>
      </c>
      <c r="AH132">
        <v>10.0717</v>
      </c>
      <c r="AI132" s="1">
        <f t="shared" si="57"/>
        <v>6.4999999999999503E-2</v>
      </c>
      <c r="AJ132" s="3">
        <f t="shared" si="58"/>
        <v>1.5875938419229484E-3</v>
      </c>
      <c r="AK132" s="3">
        <f>AJ132*(VLOOKUP(C132,Structures!A:D,4,FALSE))</f>
        <v>0.36133635842166306</v>
      </c>
      <c r="AL132" s="16">
        <f t="shared" si="59"/>
        <v>0.17988779286956633</v>
      </c>
      <c r="AM132" s="3" t="s">
        <v>444</v>
      </c>
      <c r="AN132" s="1" t="s">
        <v>325</v>
      </c>
      <c r="AP132" s="82" t="s">
        <v>20</v>
      </c>
      <c r="AS132" s="59"/>
      <c r="AT132" s="60"/>
      <c r="AV132" s="58"/>
    </row>
    <row r="133" spans="1:48" ht="14" x14ac:dyDescent="0.2">
      <c r="A133" s="1">
        <v>20220808</v>
      </c>
      <c r="B133" s="1">
        <v>30</v>
      </c>
      <c r="C133" s="1" t="s">
        <v>4</v>
      </c>
      <c r="D133" s="13" t="s">
        <v>604</v>
      </c>
      <c r="E133" s="6" t="s">
        <v>606</v>
      </c>
      <c r="F133" s="13" t="s">
        <v>608</v>
      </c>
      <c r="G133" s="7" t="s">
        <v>547</v>
      </c>
      <c r="H133" s="7" t="s">
        <v>548</v>
      </c>
      <c r="I133" s="7">
        <v>984.2</v>
      </c>
      <c r="J133" s="3">
        <f>I133/(VLOOKUP(F133,Chemicals!A:E,5,FALSE))</f>
        <v>1245.8227848101267</v>
      </c>
      <c r="K133" s="3">
        <f t="shared" si="60"/>
        <v>622.91139240506334</v>
      </c>
      <c r="L133" s="3">
        <f t="shared" si="61"/>
        <v>622.91139240506334</v>
      </c>
      <c r="M133" s="3">
        <f t="shared" si="54"/>
        <v>0</v>
      </c>
      <c r="N133" s="8">
        <v>26.5</v>
      </c>
      <c r="O133" s="9">
        <v>200</v>
      </c>
      <c r="P133" s="8">
        <v>10</v>
      </c>
      <c r="Q133" s="8">
        <v>10</v>
      </c>
      <c r="R133" s="9" t="s">
        <v>60</v>
      </c>
      <c r="S133" s="9">
        <v>9.9397682414363899</v>
      </c>
      <c r="T133" s="9">
        <v>9.9397682414363899</v>
      </c>
      <c r="U133" s="9">
        <v>0</v>
      </c>
      <c r="V133" s="9">
        <f t="shared" si="55"/>
        <v>19.87953648287278</v>
      </c>
      <c r="W133" s="9">
        <f>((G133/(K133))*S133)/(VLOOKUP(D133,Chemicals!A:E,4,FALSE))</f>
        <v>1.5859861256317461E-3</v>
      </c>
      <c r="X133" s="9">
        <f>((H133/(L133))*T133)/(VLOOKUP(E133,Chemicals!A:E,4,FALSE))</f>
        <v>1.2807539592868818E-2</v>
      </c>
      <c r="Y133" s="9">
        <f>((I133/(J133))*V133)/(VLOOKUP(F133,Chemicals!A:D,4,FALSE))</f>
        <v>0.49016335273000922</v>
      </c>
      <c r="Z133" s="29">
        <f t="shared" si="62"/>
        <v>1</v>
      </c>
      <c r="AA133" s="29">
        <f t="shared" si="63"/>
        <v>8.0754423925160062</v>
      </c>
      <c r="AB133" s="29">
        <f t="shared" si="56"/>
        <v>309.05904207375232</v>
      </c>
      <c r="AC133">
        <v>10.102</v>
      </c>
      <c r="AD133" s="10">
        <v>20</v>
      </c>
      <c r="AE133" s="10">
        <v>60</v>
      </c>
      <c r="AF133" s="10">
        <v>60</v>
      </c>
      <c r="AG133" s="11" t="s">
        <v>49</v>
      </c>
      <c r="AH133">
        <v>10.167299999999999</v>
      </c>
      <c r="AI133" s="1">
        <f t="shared" si="57"/>
        <v>6.5299999999998803E-2</v>
      </c>
      <c r="AJ133" s="3">
        <f t="shared" si="58"/>
        <v>1.5859861256317461E-3</v>
      </c>
      <c r="AK133" s="3">
        <f>AJ133*(VLOOKUP(C133,Structures!A:D,4,FALSE))</f>
        <v>0.36097044219378538</v>
      </c>
      <c r="AL133" s="16">
        <f t="shared" si="59"/>
        <v>0.18090123834832655</v>
      </c>
      <c r="AM133" s="3" t="s">
        <v>445</v>
      </c>
      <c r="AN133" s="1" t="s">
        <v>326</v>
      </c>
      <c r="AP133" s="82" t="s">
        <v>20</v>
      </c>
      <c r="AS133" s="59"/>
      <c r="AT133" s="60"/>
      <c r="AV133" s="58"/>
    </row>
    <row r="134" spans="1:48" ht="14" x14ac:dyDescent="0.2">
      <c r="A134" s="1">
        <v>20220808</v>
      </c>
      <c r="B134" s="1">
        <v>31</v>
      </c>
      <c r="C134" s="1" t="s">
        <v>4</v>
      </c>
      <c r="D134" s="13" t="s">
        <v>604</v>
      </c>
      <c r="E134" s="6" t="s">
        <v>606</v>
      </c>
      <c r="F134" s="13" t="s">
        <v>608</v>
      </c>
      <c r="G134" s="7" t="s">
        <v>549</v>
      </c>
      <c r="H134" s="7" t="s">
        <v>550</v>
      </c>
      <c r="I134" s="7">
        <v>985.2</v>
      </c>
      <c r="J134" s="3">
        <f>I134/(VLOOKUP(F134,Chemicals!A:E,5,FALSE))</f>
        <v>1247.0886075949368</v>
      </c>
      <c r="K134" s="3">
        <f t="shared" si="60"/>
        <v>623.54430379746839</v>
      </c>
      <c r="L134" s="3">
        <f t="shared" si="61"/>
        <v>623.54430379746839</v>
      </c>
      <c r="M134" s="3">
        <f t="shared" si="54"/>
        <v>0</v>
      </c>
      <c r="N134" s="8">
        <v>26.5</v>
      </c>
      <c r="O134" s="9">
        <v>200</v>
      </c>
      <c r="P134" s="8">
        <v>16</v>
      </c>
      <c r="Q134" s="8">
        <v>15</v>
      </c>
      <c r="R134" s="9" t="s">
        <v>60</v>
      </c>
      <c r="S134" s="9">
        <v>9.9397682414363899</v>
      </c>
      <c r="T134" s="9">
        <v>9.9397682414363899</v>
      </c>
      <c r="U134" s="9">
        <v>0</v>
      </c>
      <c r="V134" s="9">
        <f t="shared" si="55"/>
        <v>19.87953648287278</v>
      </c>
      <c r="W134" s="9">
        <f>((G134/(K134))*S134)/(VLOOKUP(D134,Chemicals!A:E,4,FALSE))</f>
        <v>1.584381673076417E-3</v>
      </c>
      <c r="X134" s="9">
        <f>((H134/(L134))*T134)/(VLOOKUP(E134,Chemicals!A:E,4,FALSE))</f>
        <v>1.2794733793228904E-2</v>
      </c>
      <c r="Y134" s="9">
        <f>((I134/(J134))*V134)/(VLOOKUP(F134,Chemicals!A:D,4,FALSE))</f>
        <v>0.49016335273000933</v>
      </c>
      <c r="Z134" s="29">
        <f t="shared" si="62"/>
        <v>1</v>
      </c>
      <c r="AA134" s="29">
        <f t="shared" si="63"/>
        <v>8.0755376123388132</v>
      </c>
      <c r="AB134" s="29">
        <f t="shared" si="56"/>
        <v>309.37201626313436</v>
      </c>
      <c r="AC134">
        <v>10.054600000000001</v>
      </c>
      <c r="AD134" s="10">
        <v>20</v>
      </c>
      <c r="AE134" s="10">
        <v>60</v>
      </c>
      <c r="AF134" s="10">
        <v>60</v>
      </c>
      <c r="AG134" s="11" t="s">
        <v>49</v>
      </c>
      <c r="AH134">
        <v>10.1244</v>
      </c>
      <c r="AI134" s="1">
        <f t="shared" si="57"/>
        <v>6.9799999999998974E-2</v>
      </c>
      <c r="AJ134" s="3">
        <f t="shared" si="58"/>
        <v>1.584381673076417E-3</v>
      </c>
      <c r="AK134" s="3">
        <f>AJ134*(VLOOKUP(C134,Structures!A:D,4,FALSE))</f>
        <v>0.36060526879219251</v>
      </c>
      <c r="AL134" s="16">
        <f t="shared" si="59"/>
        <v>0.1935634502340644</v>
      </c>
      <c r="AM134" s="3" t="s">
        <v>446</v>
      </c>
      <c r="AN134" s="1" t="s">
        <v>327</v>
      </c>
      <c r="AP134" s="82" t="s">
        <v>20</v>
      </c>
      <c r="AS134" s="59"/>
      <c r="AT134" s="60"/>
      <c r="AV134" s="58"/>
    </row>
    <row r="135" spans="1:48" ht="14" x14ac:dyDescent="0.2">
      <c r="A135" s="1">
        <v>20220808</v>
      </c>
      <c r="B135" s="1">
        <v>32</v>
      </c>
      <c r="C135" s="1" t="s">
        <v>4</v>
      </c>
      <c r="D135" s="13" t="s">
        <v>604</v>
      </c>
      <c r="E135" s="6" t="s">
        <v>606</v>
      </c>
      <c r="F135" s="13" t="s">
        <v>608</v>
      </c>
      <c r="G135" s="7" t="s">
        <v>551</v>
      </c>
      <c r="H135" s="7" t="s">
        <v>552</v>
      </c>
      <c r="I135" s="7">
        <v>986.2</v>
      </c>
      <c r="J135" s="3">
        <f>I135/(VLOOKUP(F135,Chemicals!A:E,5,FALSE))</f>
        <v>1248.3544303797469</v>
      </c>
      <c r="K135" s="3">
        <f t="shared" si="60"/>
        <v>624.17721518987344</v>
      </c>
      <c r="L135" s="3">
        <f t="shared" si="61"/>
        <v>624.17721518987344</v>
      </c>
      <c r="M135" s="3">
        <f t="shared" si="54"/>
        <v>0</v>
      </c>
      <c r="N135" s="8">
        <v>26.5</v>
      </c>
      <c r="O135" s="9">
        <v>200</v>
      </c>
      <c r="P135" s="8">
        <v>14</v>
      </c>
      <c r="Q135" s="8">
        <v>15</v>
      </c>
      <c r="R135" s="9" t="s">
        <v>60</v>
      </c>
      <c r="S135" s="9">
        <v>9.9397682414363899</v>
      </c>
      <c r="T135" s="9">
        <v>9.9397682414363899</v>
      </c>
      <c r="U135" s="9">
        <v>0</v>
      </c>
      <c r="V135" s="9">
        <f t="shared" si="55"/>
        <v>19.87953648287278</v>
      </c>
      <c r="W135" s="9">
        <f>((G135/(K135))*S135)/(VLOOKUP(D135,Chemicals!A:E,4,FALSE))</f>
        <v>1.5827804743287445E-3</v>
      </c>
      <c r="X135" s="9">
        <f>((H135/(L135))*T135)/(VLOOKUP(E135,Chemicals!A:E,4,FALSE))</f>
        <v>1.2781953963574058E-2</v>
      </c>
      <c r="Y135" s="9">
        <f>((I135/(J135))*V135)/(VLOOKUP(F135,Chemicals!A:D,4,FALSE))</f>
        <v>0.49016335273000933</v>
      </c>
      <c r="Z135" s="29">
        <f t="shared" si="62"/>
        <v>1</v>
      </c>
      <c r="AA135" s="29">
        <f t="shared" si="63"/>
        <v>8.0756328315175043</v>
      </c>
      <c r="AB135" s="29">
        <f t="shared" si="56"/>
        <v>309.68498833540838</v>
      </c>
      <c r="AC135">
        <v>10.102399999999999</v>
      </c>
      <c r="AD135" s="10">
        <v>20</v>
      </c>
      <c r="AE135" s="10">
        <v>60</v>
      </c>
      <c r="AF135" s="10">
        <v>60</v>
      </c>
      <c r="AG135" s="11" t="s">
        <v>49</v>
      </c>
      <c r="AH135">
        <v>10.171099999999999</v>
      </c>
      <c r="AI135" s="1">
        <f t="shared" si="57"/>
        <v>6.8699999999999761E-2</v>
      </c>
      <c r="AJ135" s="3">
        <f t="shared" si="58"/>
        <v>1.5827804743287445E-3</v>
      </c>
      <c r="AK135" s="3">
        <f>AJ135*(VLOOKUP(C135,Structures!A:D,4,FALSE))</f>
        <v>0.36024083595722223</v>
      </c>
      <c r="AL135" s="16">
        <f t="shared" si="59"/>
        <v>0.19070575332597142</v>
      </c>
      <c r="AM135" s="3" t="s">
        <v>447</v>
      </c>
      <c r="AN135" s="1" t="s">
        <v>328</v>
      </c>
      <c r="AP135" s="82" t="s">
        <v>20</v>
      </c>
      <c r="AS135" s="59"/>
      <c r="AT135" s="60"/>
      <c r="AV135" s="58"/>
    </row>
    <row r="136" spans="1:48" ht="14" x14ac:dyDescent="0.2">
      <c r="A136" s="1">
        <v>20220808</v>
      </c>
      <c r="B136" s="1">
        <v>33</v>
      </c>
      <c r="C136" s="1" t="s">
        <v>4</v>
      </c>
      <c r="D136" s="13" t="s">
        <v>604</v>
      </c>
      <c r="E136" s="6" t="s">
        <v>606</v>
      </c>
      <c r="F136" s="13" t="s">
        <v>608</v>
      </c>
      <c r="G136" s="7" t="s">
        <v>553</v>
      </c>
      <c r="H136" s="7" t="s">
        <v>554</v>
      </c>
      <c r="I136" s="7">
        <v>987.2</v>
      </c>
      <c r="J136" s="3">
        <f>I136/(VLOOKUP(F136,Chemicals!A:E,5,FALSE))</f>
        <v>1249.620253164557</v>
      </c>
      <c r="K136" s="3">
        <f t="shared" si="60"/>
        <v>624.81012658227849</v>
      </c>
      <c r="L136" s="3">
        <f t="shared" si="61"/>
        <v>624.81012658227849</v>
      </c>
      <c r="M136" s="3">
        <f t="shared" si="54"/>
        <v>0</v>
      </c>
      <c r="N136" s="8">
        <v>26.5</v>
      </c>
      <c r="O136" s="9">
        <v>200</v>
      </c>
      <c r="P136" s="8">
        <v>12</v>
      </c>
      <c r="Q136" s="8">
        <v>15</v>
      </c>
      <c r="R136" s="9" t="s">
        <v>60</v>
      </c>
      <c r="S136" s="9">
        <v>9.9397682414363899</v>
      </c>
      <c r="T136" s="9">
        <v>9.9397682414363899</v>
      </c>
      <c r="U136" s="9">
        <v>0</v>
      </c>
      <c r="V136" s="9">
        <f t="shared" si="55"/>
        <v>19.87953648287278</v>
      </c>
      <c r="W136" s="9">
        <f>((G136/(K136))*S136)/(VLOOKUP(D136,Chemicals!A:E,4,FALSE))</f>
        <v>1.5811825195007391E-3</v>
      </c>
      <c r="X136" s="9">
        <f>((H136/(L136))*T136)/(VLOOKUP(E136,Chemicals!A:E,4,FALSE))</f>
        <v>1.2769200024984148E-2</v>
      </c>
      <c r="Y136" s="9">
        <f>((I136/(J136))*V136)/(VLOOKUP(F136,Chemicals!A:D,4,FALSE))</f>
        <v>0.49016335273000933</v>
      </c>
      <c r="Z136" s="29">
        <f t="shared" si="62"/>
        <v>1</v>
      </c>
      <c r="AA136" s="29">
        <f t="shared" si="63"/>
        <v>8.0757280500520867</v>
      </c>
      <c r="AB136" s="29">
        <f t="shared" si="56"/>
        <v>309.99795829059582</v>
      </c>
      <c r="AC136">
        <v>10.073399999999999</v>
      </c>
      <c r="AD136" s="10">
        <v>20</v>
      </c>
      <c r="AE136" s="10">
        <v>60</v>
      </c>
      <c r="AF136" s="10">
        <v>60</v>
      </c>
      <c r="AG136" s="11" t="s">
        <v>49</v>
      </c>
      <c r="AH136">
        <v>10.1425</v>
      </c>
      <c r="AI136" s="1">
        <f t="shared" si="57"/>
        <v>6.9100000000000605E-2</v>
      </c>
      <c r="AJ136" s="3">
        <f t="shared" si="58"/>
        <v>1.5811825195007391E-3</v>
      </c>
      <c r="AK136" s="3">
        <f>AJ136*(VLOOKUP(C136,Structures!A:D,4,FALSE))</f>
        <v>0.35987714143836819</v>
      </c>
      <c r="AL136" s="16">
        <f t="shared" si="59"/>
        <v>0.19200997241397319</v>
      </c>
      <c r="AM136" s="3" t="s">
        <v>448</v>
      </c>
      <c r="AN136" s="1" t="s">
        <v>329</v>
      </c>
      <c r="AP136" s="82" t="s">
        <v>20</v>
      </c>
      <c r="AS136" s="59"/>
      <c r="AT136" s="60"/>
    </row>
    <row r="137" spans="1:48" ht="14" x14ac:dyDescent="0.2">
      <c r="A137" s="1">
        <v>20220808</v>
      </c>
      <c r="B137" s="1">
        <v>34</v>
      </c>
      <c r="C137" s="1" t="s">
        <v>4</v>
      </c>
      <c r="D137" s="13" t="s">
        <v>604</v>
      </c>
      <c r="E137" s="6" t="s">
        <v>606</v>
      </c>
      <c r="F137" s="13" t="s">
        <v>608</v>
      </c>
      <c r="G137" s="7" t="s">
        <v>555</v>
      </c>
      <c r="H137" s="7" t="s">
        <v>556</v>
      </c>
      <c r="I137" s="7">
        <v>988.2</v>
      </c>
      <c r="J137" s="3">
        <f>I137/(VLOOKUP(F137,Chemicals!A:E,5,FALSE))</f>
        <v>1250.8860759493671</v>
      </c>
      <c r="K137" s="3">
        <f t="shared" si="60"/>
        <v>625.44303797468353</v>
      </c>
      <c r="L137" s="3">
        <f t="shared" si="61"/>
        <v>625.44303797468353</v>
      </c>
      <c r="M137" s="3">
        <f t="shared" si="54"/>
        <v>0</v>
      </c>
      <c r="N137" s="8">
        <v>26.5</v>
      </c>
      <c r="O137" s="9">
        <v>200</v>
      </c>
      <c r="P137" s="8">
        <v>10</v>
      </c>
      <c r="Q137" s="8">
        <v>15</v>
      </c>
      <c r="R137" s="9" t="s">
        <v>60</v>
      </c>
      <c r="S137" s="9">
        <v>9.9397682414363899</v>
      </c>
      <c r="T137" s="9">
        <v>9.9397682414363899</v>
      </c>
      <c r="U137" s="9">
        <v>0</v>
      </c>
      <c r="V137" s="9">
        <f t="shared" si="55"/>
        <v>19.87953648287278</v>
      </c>
      <c r="W137" s="9">
        <f>((G137/(K137))*S137)/(VLOOKUP(D137,Chemicals!A:E,4,FALSE))</f>
        <v>1.5795877987444357E-3</v>
      </c>
      <c r="X137" s="9">
        <f>((H137/(L137))*T137)/(VLOOKUP(E137,Chemicals!A:E,4,FALSE))</f>
        <v>1.2756471898858503E-2</v>
      </c>
      <c r="Y137" s="9">
        <f>((I137/(J137))*V137)/(VLOOKUP(F137,Chemicals!A:D,4,FALSE))</f>
        <v>0.49016335273000933</v>
      </c>
      <c r="Z137" s="29">
        <f t="shared" si="62"/>
        <v>1</v>
      </c>
      <c r="AA137" s="29">
        <f t="shared" si="63"/>
        <v>8.0758232679425728</v>
      </c>
      <c r="AB137" s="29">
        <f t="shared" si="56"/>
        <v>310.31092612871828</v>
      </c>
      <c r="AC137">
        <v>10.0999</v>
      </c>
      <c r="AD137" s="10">
        <v>20</v>
      </c>
      <c r="AE137" s="10">
        <v>60</v>
      </c>
      <c r="AF137" s="10">
        <v>60</v>
      </c>
      <c r="AG137" s="11" t="s">
        <v>49</v>
      </c>
      <c r="AH137">
        <v>10.1669</v>
      </c>
      <c r="AI137" s="1">
        <f t="shared" si="57"/>
        <v>6.7000000000000171E-2</v>
      </c>
      <c r="AJ137" s="3">
        <f t="shared" si="58"/>
        <v>1.5795877987444357E-3</v>
      </c>
      <c r="AK137" s="3">
        <f>AJ137*(VLOOKUP(C137,Structures!A:D,4,FALSE))</f>
        <v>0.35951418299423354</v>
      </c>
      <c r="AL137" s="16">
        <f t="shared" si="59"/>
        <v>0.18636260589773401</v>
      </c>
      <c r="AM137" s="3" t="s">
        <v>449</v>
      </c>
      <c r="AN137" s="1" t="s">
        <v>330</v>
      </c>
      <c r="AP137" s="82" t="s">
        <v>20</v>
      </c>
      <c r="AS137" s="59"/>
      <c r="AT137" s="60"/>
      <c r="AV137" s="58"/>
    </row>
    <row r="138" spans="1:48" ht="14" x14ac:dyDescent="0.2">
      <c r="A138" s="1">
        <v>20220808</v>
      </c>
      <c r="B138" s="1">
        <v>35</v>
      </c>
      <c r="C138" s="1" t="s">
        <v>4</v>
      </c>
      <c r="D138" s="13" t="s">
        <v>604</v>
      </c>
      <c r="E138" s="6" t="s">
        <v>606</v>
      </c>
      <c r="F138" s="13" t="s">
        <v>608</v>
      </c>
      <c r="G138" s="7" t="s">
        <v>557</v>
      </c>
      <c r="H138" s="7" t="s">
        <v>558</v>
      </c>
      <c r="I138" s="7">
        <v>989.2</v>
      </c>
      <c r="J138" s="3">
        <f>I138/(VLOOKUP(F138,Chemicals!A:E,5,FALSE))</f>
        <v>1252.1518987341772</v>
      </c>
      <c r="K138" s="3">
        <f t="shared" si="60"/>
        <v>626.07594936708858</v>
      </c>
      <c r="L138" s="3">
        <f t="shared" si="61"/>
        <v>626.07594936708858</v>
      </c>
      <c r="M138" s="3">
        <f>J138-K138-L138</f>
        <v>0</v>
      </c>
      <c r="N138" s="8">
        <v>26.5</v>
      </c>
      <c r="O138" s="9">
        <v>0</v>
      </c>
      <c r="P138" s="8">
        <v>40</v>
      </c>
      <c r="Q138" s="8">
        <v>15</v>
      </c>
      <c r="R138" s="9" t="s">
        <v>60</v>
      </c>
      <c r="S138" s="9">
        <v>9.9397682414363899</v>
      </c>
      <c r="T138" s="9">
        <v>9.9397682414363899</v>
      </c>
      <c r="U138" s="9">
        <v>0</v>
      </c>
      <c r="V138" s="9">
        <f>S138+T138+U138</f>
        <v>19.87953648287278</v>
      </c>
      <c r="W138" s="9">
        <f>((G138/(K138))*S138)/(VLOOKUP(D138,Chemicals!A:E,4,FALSE))</f>
        <v>1.5779963022516913E-3</v>
      </c>
      <c r="X138" s="9">
        <f>((H138/(L138))*T138)/(VLOOKUP(E138,Chemicals!A:E,4,FALSE))</f>
        <v>1.2743769506914268E-2</v>
      </c>
      <c r="Y138" s="9">
        <f>((I138/(J138))*V138)/(VLOOKUP(F138,Chemicals!A:D,4,FALSE))</f>
        <v>0.49016335273000933</v>
      </c>
      <c r="Z138" s="29">
        <f t="shared" si="62"/>
        <v>1</v>
      </c>
      <c r="AA138" s="29">
        <f>X138/W138</f>
        <v>8.075918485188966</v>
      </c>
      <c r="AB138" s="29">
        <f>Y138/W138</f>
        <v>310.62389184979725</v>
      </c>
      <c r="AC138">
        <v>10.054600000000001</v>
      </c>
      <c r="AD138" s="10">
        <v>20</v>
      </c>
      <c r="AE138" s="10">
        <v>60</v>
      </c>
      <c r="AF138" s="10">
        <v>60</v>
      </c>
      <c r="AG138" s="11" t="s">
        <v>49</v>
      </c>
      <c r="AH138">
        <v>10.1244</v>
      </c>
      <c r="AI138" s="1">
        <f>AH138-AC138</f>
        <v>6.9799999999998974E-2</v>
      </c>
      <c r="AJ138" s="3">
        <f>W138</f>
        <v>1.5779963022516913E-3</v>
      </c>
      <c r="AK138" s="3">
        <f>AJ138*(VLOOKUP(C138,Structures!A:D,4,FALSE))</f>
        <v>0.35915195839248493</v>
      </c>
      <c r="AL138" s="16">
        <f>AI138/AK138</f>
        <v>0.19434670581336722</v>
      </c>
      <c r="AM138" s="3" t="s">
        <v>450</v>
      </c>
      <c r="AN138" s="1" t="s">
        <v>337</v>
      </c>
      <c r="AP138" s="82" t="s">
        <v>20</v>
      </c>
      <c r="AS138" s="59"/>
      <c r="AT138" s="60"/>
      <c r="AV138" s="58"/>
    </row>
    <row r="139" spans="1:48" ht="14" x14ac:dyDescent="0.2">
      <c r="A139" s="1">
        <v>20220808</v>
      </c>
      <c r="B139" s="1">
        <v>36</v>
      </c>
      <c r="C139" s="1" t="s">
        <v>4</v>
      </c>
      <c r="D139" s="13" t="s">
        <v>604</v>
      </c>
      <c r="E139" s="6" t="s">
        <v>606</v>
      </c>
      <c r="F139" s="13" t="s">
        <v>608</v>
      </c>
      <c r="G139" s="7" t="s">
        <v>559</v>
      </c>
      <c r="H139" s="7" t="s">
        <v>560</v>
      </c>
      <c r="I139" s="7">
        <v>990.2</v>
      </c>
      <c r="J139" s="3">
        <f>I139/(VLOOKUP(F139,Chemicals!A:E,5,FALSE))</f>
        <v>1253.4177215189873</v>
      </c>
      <c r="K139" s="3">
        <f t="shared" si="60"/>
        <v>626.70886075949363</v>
      </c>
      <c r="L139" s="3">
        <f t="shared" si="61"/>
        <v>626.70886075949363</v>
      </c>
      <c r="M139" s="3">
        <f>J139-K139-L139</f>
        <v>0</v>
      </c>
      <c r="N139" s="8">
        <v>26.5</v>
      </c>
      <c r="O139" s="9">
        <v>0</v>
      </c>
      <c r="P139" s="8">
        <v>60</v>
      </c>
      <c r="Q139" s="8">
        <v>15</v>
      </c>
      <c r="R139" s="9" t="s">
        <v>60</v>
      </c>
      <c r="S139" s="9">
        <v>9.9397682414363899</v>
      </c>
      <c r="T139" s="9">
        <v>9.9397682414363899</v>
      </c>
      <c r="U139" s="9">
        <v>0</v>
      </c>
      <c r="V139" s="9">
        <f>S139+T139+U139</f>
        <v>19.87953648287278</v>
      </c>
      <c r="W139" s="9">
        <f>((G139/(K139))*S139)/(VLOOKUP(D139,Chemicals!A:E,4,FALSE))</f>
        <v>1.5764080202539839E-3</v>
      </c>
      <c r="X139" s="9">
        <f>((H139/(L139))*T139)/(VLOOKUP(E139,Chemicals!A:E,4,FALSE))</f>
        <v>1.2731092771184825E-2</v>
      </c>
      <c r="Y139" s="9">
        <f>((I139/(J139))*V139)/(VLOOKUP(F139,Chemicals!A:D,4,FALSE))</f>
        <v>0.49016335273000933</v>
      </c>
      <c r="Z139" s="29">
        <f t="shared" si="62"/>
        <v>1</v>
      </c>
      <c r="AA139" s="29">
        <f>X139/W139</f>
        <v>8.0760137017912719</v>
      </c>
      <c r="AB139" s="29">
        <f>Y139/W139</f>
        <v>310.93685545385415</v>
      </c>
      <c r="AC139">
        <v>10.102399999999999</v>
      </c>
      <c r="AD139" s="10">
        <v>20</v>
      </c>
      <c r="AE139" s="10">
        <v>60</v>
      </c>
      <c r="AF139" s="10">
        <v>60</v>
      </c>
      <c r="AG139" s="11" t="s">
        <v>49</v>
      </c>
      <c r="AH139">
        <v>10.171099999999999</v>
      </c>
      <c r="AI139" s="1">
        <f>AH139-AC139</f>
        <v>6.8699999999999761E-2</v>
      </c>
      <c r="AJ139" s="3">
        <f>W139</f>
        <v>1.5764080202539839E-3</v>
      </c>
      <c r="AK139" s="3">
        <f>AJ139*(VLOOKUP(C139,Structures!A:D,4,FALSE))</f>
        <v>0.35879046540980675</v>
      </c>
      <c r="AL139" s="16">
        <f>AI139/AK139</f>
        <v>0.1914766601211973</v>
      </c>
      <c r="AM139" s="3" t="s">
        <v>451</v>
      </c>
      <c r="AN139" s="1" t="s">
        <v>338</v>
      </c>
      <c r="AP139" s="82" t="s">
        <v>20</v>
      </c>
      <c r="AS139" s="59"/>
      <c r="AT139" s="60"/>
      <c r="AV139" s="58"/>
    </row>
    <row r="140" spans="1:48" ht="14" x14ac:dyDescent="0.2">
      <c r="A140" s="1">
        <v>20220808</v>
      </c>
      <c r="B140" s="1">
        <v>37</v>
      </c>
      <c r="C140" s="1" t="s">
        <v>4</v>
      </c>
      <c r="D140" s="13" t="s">
        <v>604</v>
      </c>
      <c r="E140" s="6" t="s">
        <v>606</v>
      </c>
      <c r="F140" s="13" t="s">
        <v>608</v>
      </c>
      <c r="G140" s="7" t="s">
        <v>561</v>
      </c>
      <c r="H140" s="7" t="s">
        <v>562</v>
      </c>
      <c r="I140" s="7">
        <v>991.2</v>
      </c>
      <c r="J140" s="3">
        <f>I140/(VLOOKUP(F140,Chemicals!A:E,5,FALSE))</f>
        <v>1254.6835443037974</v>
      </c>
      <c r="K140" s="3">
        <f t="shared" si="60"/>
        <v>627.34177215189868</v>
      </c>
      <c r="L140" s="3">
        <f t="shared" si="61"/>
        <v>627.34177215189868</v>
      </c>
      <c r="M140" s="3">
        <f>J140-K140-L140</f>
        <v>0</v>
      </c>
      <c r="N140" s="8">
        <v>26.5</v>
      </c>
      <c r="O140" s="9">
        <v>0</v>
      </c>
      <c r="P140" s="8">
        <v>80</v>
      </c>
      <c r="Q140" s="8">
        <v>15</v>
      </c>
      <c r="R140" s="9" t="s">
        <v>60</v>
      </c>
      <c r="S140" s="9">
        <v>9.9397682414363899</v>
      </c>
      <c r="T140" s="9">
        <v>9.9397682414363899</v>
      </c>
      <c r="U140" s="9">
        <v>0</v>
      </c>
      <c r="V140" s="9">
        <f>S140+T140+U140</f>
        <v>19.87953648287278</v>
      </c>
      <c r="W140" s="9">
        <f>((G140/(K140))*S140)/(VLOOKUP(D140,Chemicals!A:E,4,FALSE))</f>
        <v>1.5748229430222118E-3</v>
      </c>
      <c r="X140" s="9">
        <f>((H140/(L140))*T140)/(VLOOKUP(E140,Chemicals!A:E,4,FALSE))</f>
        <v>1.2718441614018194E-2</v>
      </c>
      <c r="Y140" s="9">
        <f>((I140/(J140))*V140)/(VLOOKUP(F140,Chemicals!A:D,4,FALSE))</f>
        <v>0.49016335273000938</v>
      </c>
      <c r="Z140" s="29">
        <f t="shared" si="62"/>
        <v>1</v>
      </c>
      <c r="AA140" s="29">
        <f>X140/W140</f>
        <v>8.0761089177494974</v>
      </c>
      <c r="AB140" s="29">
        <f>Y140/W140</f>
        <v>311.24981694091053</v>
      </c>
      <c r="AC140">
        <v>10.073399999999999</v>
      </c>
      <c r="AD140" s="10">
        <v>20</v>
      </c>
      <c r="AE140" s="10">
        <v>60</v>
      </c>
      <c r="AF140" s="10">
        <v>60</v>
      </c>
      <c r="AG140" s="11" t="s">
        <v>49</v>
      </c>
      <c r="AH140">
        <v>10.1425</v>
      </c>
      <c r="AI140" s="1">
        <f>AH140-AC140</f>
        <v>6.9100000000000605E-2</v>
      </c>
      <c r="AJ140" s="3">
        <f>W140</f>
        <v>1.5748229430222118E-3</v>
      </c>
      <c r="AK140" s="3">
        <f>AJ140*(VLOOKUP(C140,Structures!A:D,4,FALSE))</f>
        <v>0.35842970183185541</v>
      </c>
      <c r="AL140" s="16">
        <f>AI140/AK140</f>
        <v>0.19278536250440656</v>
      </c>
      <c r="AM140" s="3" t="s">
        <v>452</v>
      </c>
      <c r="AN140" s="1" t="s">
        <v>339</v>
      </c>
      <c r="AP140" s="82" t="s">
        <v>20</v>
      </c>
      <c r="AS140" s="59"/>
      <c r="AT140" s="60"/>
    </row>
    <row r="141" spans="1:48" ht="14" x14ac:dyDescent="0.2">
      <c r="A141" s="1">
        <v>20220808</v>
      </c>
      <c r="B141" s="1">
        <v>38</v>
      </c>
      <c r="C141" s="1" t="s">
        <v>4</v>
      </c>
      <c r="D141" s="13" t="s">
        <v>604</v>
      </c>
      <c r="E141" s="6" t="s">
        <v>606</v>
      </c>
      <c r="F141" s="13" t="s">
        <v>608</v>
      </c>
      <c r="G141" s="7" t="s">
        <v>563</v>
      </c>
      <c r="H141" s="7" t="s">
        <v>564</v>
      </c>
      <c r="I141" s="7">
        <v>992.2</v>
      </c>
      <c r="J141" s="3">
        <f>I141/(VLOOKUP(F141,Chemicals!A:E,5,FALSE))</f>
        <v>1255.9493670886077</v>
      </c>
      <c r="K141" s="3">
        <f t="shared" si="60"/>
        <v>627.97468354430384</v>
      </c>
      <c r="L141" s="3">
        <f t="shared" si="61"/>
        <v>627.97468354430384</v>
      </c>
      <c r="M141" s="3">
        <f>J141-K141-L141</f>
        <v>0</v>
      </c>
      <c r="N141" s="8">
        <v>26.5</v>
      </c>
      <c r="O141" s="9">
        <v>0</v>
      </c>
      <c r="P141" s="8">
        <v>1440</v>
      </c>
      <c r="Q141" s="8">
        <v>15</v>
      </c>
      <c r="R141" s="9" t="s">
        <v>60</v>
      </c>
      <c r="S141" s="9">
        <v>9.9397682414363899</v>
      </c>
      <c r="T141" s="9">
        <v>9.9397682414363899</v>
      </c>
      <c r="U141" s="9">
        <v>0</v>
      </c>
      <c r="V141" s="9">
        <f>S141+T141+U141</f>
        <v>19.87953648287278</v>
      </c>
      <c r="W141" s="9">
        <f>((G141/(K141))*S141)/(VLOOKUP(D141,Chemicals!A:E,4,FALSE))</f>
        <v>1.5732410608664965E-3</v>
      </c>
      <c r="X141" s="9">
        <f>((H141/(L141))*T141)/(VLOOKUP(E141,Chemicals!A:E,4,FALSE))</f>
        <v>1.2705815958075441E-2</v>
      </c>
      <c r="Y141" s="9">
        <f>((I141/(J141))*V141)/(VLOOKUP(F141,Chemicals!A:D,4,FALSE))</f>
        <v>0.49016335273000922</v>
      </c>
      <c r="Z141" s="29">
        <f t="shared" si="62"/>
        <v>1</v>
      </c>
      <c r="AA141" s="29">
        <f>X141/W141</f>
        <v>8.0762041330636496</v>
      </c>
      <c r="AB141" s="29">
        <f>Y141/W141</f>
        <v>311.56277631098772</v>
      </c>
      <c r="AC141">
        <v>10.0999</v>
      </c>
      <c r="AD141" s="10">
        <v>20</v>
      </c>
      <c r="AE141" s="10">
        <v>60</v>
      </c>
      <c r="AF141" s="10">
        <v>60</v>
      </c>
      <c r="AG141" s="11" t="s">
        <v>49</v>
      </c>
      <c r="AH141">
        <v>10.1669</v>
      </c>
      <c r="AI141" s="1">
        <f>AH141-AC141</f>
        <v>6.7000000000000171E-2</v>
      </c>
      <c r="AJ141" s="3">
        <f>W141</f>
        <v>1.5732410608664965E-3</v>
      </c>
      <c r="AK141" s="3">
        <f>AJ141*(VLOOKUP(C141,Structures!A:D,4,FALSE))</f>
        <v>0.35806966545321461</v>
      </c>
      <c r="AL141" s="16">
        <f>AI141/AK141</f>
        <v>0.18711442622540275</v>
      </c>
      <c r="AM141" s="3" t="s">
        <v>453</v>
      </c>
      <c r="AN141" s="1" t="s">
        <v>340</v>
      </c>
      <c r="AP141" s="82" t="s">
        <v>20</v>
      </c>
      <c r="AS141" s="59"/>
      <c r="AT141" s="60"/>
      <c r="AV141" s="58"/>
    </row>
    <row r="142" spans="1:48" ht="14" x14ac:dyDescent="0.2">
      <c r="A142" s="1">
        <v>20220808</v>
      </c>
      <c r="B142" s="1">
        <v>39</v>
      </c>
      <c r="C142" s="1" t="s">
        <v>4</v>
      </c>
      <c r="D142" s="13" t="s">
        <v>604</v>
      </c>
      <c r="E142" s="6" t="s">
        <v>606</v>
      </c>
      <c r="F142" s="13" t="s">
        <v>608</v>
      </c>
      <c r="G142" s="7" t="s">
        <v>565</v>
      </c>
      <c r="H142" s="7" t="s">
        <v>566</v>
      </c>
      <c r="I142" s="7">
        <v>993.2</v>
      </c>
      <c r="J142" s="3">
        <f>I142/(VLOOKUP(F142,Chemicals!A:E,5,FALSE))</f>
        <v>1257.2151898734178</v>
      </c>
      <c r="K142" s="3">
        <f t="shared" si="60"/>
        <v>628.60759493670889</v>
      </c>
      <c r="L142" s="3">
        <f t="shared" si="61"/>
        <v>628.60759493670889</v>
      </c>
      <c r="M142" s="3">
        <f t="shared" ref="M142:M155" si="64">J142-K142-L142</f>
        <v>0</v>
      </c>
      <c r="N142" s="8">
        <v>26.5</v>
      </c>
      <c r="O142" s="9">
        <v>200</v>
      </c>
      <c r="P142" s="8">
        <v>40</v>
      </c>
      <c r="Q142" s="8">
        <v>15</v>
      </c>
      <c r="R142" s="9" t="s">
        <v>60</v>
      </c>
      <c r="S142" s="9">
        <v>9.9397682414363899</v>
      </c>
      <c r="T142" s="9">
        <v>9.9397682414363899</v>
      </c>
      <c r="U142" s="9">
        <v>0</v>
      </c>
      <c r="V142" s="9">
        <f t="shared" ref="V142:V155" si="65">S142+T142+U142</f>
        <v>19.87953648287278</v>
      </c>
      <c r="W142" s="9">
        <f>((G142/(K142))*S142)/(VLOOKUP(D142,Chemicals!A:E,4,FALSE))</f>
        <v>1.5716623641359841E-3</v>
      </c>
      <c r="X142" s="9">
        <f>((H142/(L142))*T142)/(VLOOKUP(E142,Chemicals!A:E,4,FALSE))</f>
        <v>1.2693215726329109E-2</v>
      </c>
      <c r="Y142" s="9">
        <f>((I142/(J142))*V142)/(VLOOKUP(F142,Chemicals!A:D,4,FALSE))</f>
        <v>0.49016335273000933</v>
      </c>
      <c r="Z142" s="29">
        <f t="shared" si="62"/>
        <v>1</v>
      </c>
      <c r="AA142" s="29">
        <f t="shared" ref="AA142:AA155" si="66">X142/W142</f>
        <v>8.0762993477337357</v>
      </c>
      <c r="AB142" s="29">
        <f t="shared" ref="AB142:AB155" si="67">Y142/W142</f>
        <v>311.87573356410741</v>
      </c>
      <c r="AC142">
        <v>10.054600000000001</v>
      </c>
      <c r="AD142" s="10">
        <v>20</v>
      </c>
      <c r="AE142" s="10">
        <v>60</v>
      </c>
      <c r="AF142" s="10">
        <v>60</v>
      </c>
      <c r="AG142" s="11" t="s">
        <v>49</v>
      </c>
      <c r="AH142">
        <v>10.1244</v>
      </c>
      <c r="AI142" s="1">
        <f t="shared" ref="AI142:AI148" si="68">AH142-AC142</f>
        <v>6.9799999999998974E-2</v>
      </c>
      <c r="AJ142" s="3">
        <f t="shared" ref="AJ142:AJ155" si="69">W142</f>
        <v>1.5716623641359841E-3</v>
      </c>
      <c r="AK142" s="3">
        <f>AJ142*(VLOOKUP(C142,Structures!A:D,4,FALSE))</f>
        <v>0.35771035407734997</v>
      </c>
      <c r="AL142" s="16">
        <f t="shared" ref="AL142:AL155" si="70">AI142/AK142</f>
        <v>0.19512994019990174</v>
      </c>
      <c r="AM142" s="3" t="s">
        <v>454</v>
      </c>
      <c r="AN142" s="1" t="s">
        <v>341</v>
      </c>
      <c r="AP142" s="82" t="s">
        <v>20</v>
      </c>
      <c r="AS142" s="59"/>
      <c r="AT142" s="60"/>
      <c r="AV142" s="58"/>
    </row>
    <row r="143" spans="1:48" ht="14" x14ac:dyDescent="0.2">
      <c r="A143" s="1">
        <v>20220808</v>
      </c>
      <c r="B143" s="1">
        <v>40</v>
      </c>
      <c r="C143" s="1" t="s">
        <v>4</v>
      </c>
      <c r="D143" s="13" t="s">
        <v>604</v>
      </c>
      <c r="E143" s="6" t="s">
        <v>606</v>
      </c>
      <c r="F143" s="13" t="s">
        <v>608</v>
      </c>
      <c r="G143" s="7" t="s">
        <v>567</v>
      </c>
      <c r="H143" s="7" t="s">
        <v>568</v>
      </c>
      <c r="I143" s="7">
        <v>994.2</v>
      </c>
      <c r="J143" s="3">
        <f>I143/(VLOOKUP(F143,Chemicals!A:E,5,FALSE))</f>
        <v>1258.4810126582279</v>
      </c>
      <c r="K143" s="3">
        <f t="shared" si="60"/>
        <v>629.24050632911394</v>
      </c>
      <c r="L143" s="3">
        <f t="shared" si="61"/>
        <v>629.24050632911394</v>
      </c>
      <c r="M143" s="3">
        <f t="shared" si="64"/>
        <v>0</v>
      </c>
      <c r="N143" s="8">
        <v>26.5</v>
      </c>
      <c r="O143" s="9">
        <v>200</v>
      </c>
      <c r="P143" s="8">
        <v>60</v>
      </c>
      <c r="Q143" s="8">
        <v>15</v>
      </c>
      <c r="R143" s="9" t="s">
        <v>60</v>
      </c>
      <c r="S143" s="9">
        <v>9.9397682414363899</v>
      </c>
      <c r="T143" s="9">
        <v>9.9397682414363899</v>
      </c>
      <c r="U143" s="9">
        <v>0</v>
      </c>
      <c r="V143" s="9">
        <f t="shared" si="65"/>
        <v>19.87953648287278</v>
      </c>
      <c r="W143" s="9">
        <f>((G143/(K143))*S143)/(VLOOKUP(D143,Chemicals!A:E,4,FALSE))</f>
        <v>1.5700868432186493E-3</v>
      </c>
      <c r="X143" s="9">
        <f>((H143/(L143))*T143)/(VLOOKUP(E143,Chemicals!A:E,4,FALSE))</f>
        <v>1.2680640842061653E-2</v>
      </c>
      <c r="Y143" s="9">
        <f>((I143/(J143))*V143)/(VLOOKUP(F143,Chemicals!A:D,4,FALSE))</f>
        <v>0.49016335273000933</v>
      </c>
      <c r="Z143" s="29">
        <f t="shared" si="62"/>
        <v>1</v>
      </c>
      <c r="AA143" s="29">
        <f t="shared" si="66"/>
        <v>8.0763945617597628</v>
      </c>
      <c r="AB143" s="29">
        <f t="shared" si="67"/>
        <v>312.18868870029087</v>
      </c>
      <c r="AC143">
        <v>10.102399999999999</v>
      </c>
      <c r="AD143" s="10">
        <v>20</v>
      </c>
      <c r="AE143" s="10">
        <v>60</v>
      </c>
      <c r="AF143" s="10">
        <v>60</v>
      </c>
      <c r="AG143" s="11" t="s">
        <v>49</v>
      </c>
      <c r="AH143">
        <v>10.171099999999999</v>
      </c>
      <c r="AI143" s="1">
        <f t="shared" si="68"/>
        <v>6.8699999999999761E-2</v>
      </c>
      <c r="AJ143" s="3">
        <f t="shared" si="69"/>
        <v>1.5700868432186493E-3</v>
      </c>
      <c r="AK143" s="3">
        <f>AJ143*(VLOOKUP(C143,Structures!A:D,4,FALSE))</f>
        <v>0.35735176551656456</v>
      </c>
      <c r="AL143" s="16">
        <f t="shared" si="70"/>
        <v>0.19224754605785002</v>
      </c>
      <c r="AM143" s="3" t="s">
        <v>455</v>
      </c>
      <c r="AN143" s="1" t="s">
        <v>342</v>
      </c>
      <c r="AP143" s="82" t="s">
        <v>20</v>
      </c>
      <c r="AS143" s="59"/>
      <c r="AT143" s="60"/>
      <c r="AV143" s="58"/>
    </row>
    <row r="144" spans="1:48" ht="14" x14ac:dyDescent="0.2">
      <c r="A144" s="1">
        <v>20220808</v>
      </c>
      <c r="B144" s="1">
        <v>41</v>
      </c>
      <c r="C144" s="1" t="s">
        <v>4</v>
      </c>
      <c r="D144" s="13" t="s">
        <v>604</v>
      </c>
      <c r="E144" s="6" t="s">
        <v>606</v>
      </c>
      <c r="F144" s="13" t="s">
        <v>608</v>
      </c>
      <c r="G144" s="7" t="s">
        <v>569</v>
      </c>
      <c r="H144" s="7" t="s">
        <v>570</v>
      </c>
      <c r="I144" s="7">
        <v>995.2</v>
      </c>
      <c r="J144" s="3">
        <f>I144/(VLOOKUP(F144,Chemicals!A:E,5,FALSE))</f>
        <v>1259.746835443038</v>
      </c>
      <c r="K144" s="3">
        <f t="shared" si="60"/>
        <v>629.87341772151899</v>
      </c>
      <c r="L144" s="3">
        <f t="shared" si="61"/>
        <v>629.87341772151899</v>
      </c>
      <c r="M144" s="3">
        <f t="shared" si="64"/>
        <v>0</v>
      </c>
      <c r="N144" s="8">
        <v>26.5</v>
      </c>
      <c r="O144" s="9">
        <v>200</v>
      </c>
      <c r="P144" s="8">
        <v>80</v>
      </c>
      <c r="Q144" s="8">
        <v>15</v>
      </c>
      <c r="R144" s="9" t="s">
        <v>60</v>
      </c>
      <c r="S144" s="9">
        <v>9.9397682414363899</v>
      </c>
      <c r="T144" s="9">
        <v>9.9397682414363899</v>
      </c>
      <c r="U144" s="9">
        <v>0</v>
      </c>
      <c r="V144" s="9">
        <f t="shared" si="65"/>
        <v>19.87953648287278</v>
      </c>
      <c r="W144" s="9">
        <f>((G144/(K144))*S144)/(VLOOKUP(D144,Chemicals!A:E,4,FALSE))</f>
        <v>1.5685144885411E-3</v>
      </c>
      <c r="X144" s="9">
        <f>((H144/(L144))*T144)/(VLOOKUP(E144,Chemicals!A:E,4,FALSE))</f>
        <v>1.2668091228863861E-2</v>
      </c>
      <c r="Y144" s="9">
        <f>((I144/(J144))*V144)/(VLOOKUP(F144,Chemicals!A:D,4,FALSE))</f>
        <v>0.49016335273000933</v>
      </c>
      <c r="Z144" s="29">
        <f t="shared" si="62"/>
        <v>1</v>
      </c>
      <c r="AA144" s="29">
        <f t="shared" si="66"/>
        <v>8.0764897751417344</v>
      </c>
      <c r="AB144" s="29">
        <f t="shared" si="67"/>
        <v>312.50164171955976</v>
      </c>
      <c r="AC144">
        <v>10.073399999999999</v>
      </c>
      <c r="AD144" s="10">
        <v>20</v>
      </c>
      <c r="AE144" s="10">
        <v>60</v>
      </c>
      <c r="AF144" s="10">
        <v>60</v>
      </c>
      <c r="AG144" s="11" t="s">
        <v>49</v>
      </c>
      <c r="AH144">
        <v>10.1425</v>
      </c>
      <c r="AI144" s="1">
        <f t="shared" si="68"/>
        <v>6.9100000000000605E-2</v>
      </c>
      <c r="AJ144" s="3">
        <f t="shared" si="69"/>
        <v>1.5685144885411E-3</v>
      </c>
      <c r="AK144" s="3">
        <f>AJ144*(VLOOKUP(C144,Structures!A:D,4,FALSE))</f>
        <v>0.35699389759195432</v>
      </c>
      <c r="AL144" s="16">
        <f t="shared" si="70"/>
        <v>0.19356073161503232</v>
      </c>
      <c r="AM144" s="3" t="s">
        <v>456</v>
      </c>
      <c r="AN144" s="1" t="s">
        <v>343</v>
      </c>
      <c r="AP144" s="82" t="s">
        <v>20</v>
      </c>
      <c r="AS144" s="59"/>
      <c r="AT144" s="60"/>
    </row>
    <row r="145" spans="1:48" ht="14" x14ac:dyDescent="0.2">
      <c r="A145" s="1">
        <v>20220808</v>
      </c>
      <c r="B145" s="1">
        <v>42</v>
      </c>
      <c r="C145" s="1" t="s">
        <v>4</v>
      </c>
      <c r="D145" s="13" t="s">
        <v>604</v>
      </c>
      <c r="E145" s="6" t="s">
        <v>606</v>
      </c>
      <c r="F145" s="13" t="s">
        <v>608</v>
      </c>
      <c r="G145" s="7" t="s">
        <v>571</v>
      </c>
      <c r="H145" s="7" t="s">
        <v>572</v>
      </c>
      <c r="I145" s="7">
        <v>996.2</v>
      </c>
      <c r="J145" s="3">
        <f>I145/(VLOOKUP(F145,Chemicals!A:E,5,FALSE))</f>
        <v>1261.0126582278481</v>
      </c>
      <c r="K145" s="3">
        <f t="shared" si="60"/>
        <v>630.50632911392404</v>
      </c>
      <c r="L145" s="3">
        <f t="shared" si="61"/>
        <v>630.50632911392404</v>
      </c>
      <c r="M145" s="3">
        <f t="shared" si="64"/>
        <v>0</v>
      </c>
      <c r="N145" s="8">
        <v>26.5</v>
      </c>
      <c r="O145" s="9">
        <v>200</v>
      </c>
      <c r="P145" s="8">
        <v>1440</v>
      </c>
      <c r="Q145" s="8">
        <v>15</v>
      </c>
      <c r="R145" s="9" t="s">
        <v>60</v>
      </c>
      <c r="S145" s="9">
        <v>9.9397682414363899</v>
      </c>
      <c r="T145" s="9">
        <v>9.9397682414363899</v>
      </c>
      <c r="U145" s="9">
        <v>0</v>
      </c>
      <c r="V145" s="9">
        <f t="shared" si="65"/>
        <v>19.87953648287278</v>
      </c>
      <c r="W145" s="9">
        <f>((G145/(K145))*S145)/(VLOOKUP(D145,Chemicals!A:E,4,FALSE))</f>
        <v>1.5669452905683844E-3</v>
      </c>
      <c r="X145" s="9">
        <f>((H145/(L145))*T145)/(VLOOKUP(E145,Chemicals!A:E,4,FALSE))</f>
        <v>1.265556681063334E-2</v>
      </c>
      <c r="Y145" s="9">
        <f>((I145/(J145))*V145)/(VLOOKUP(F145,Chemicals!A:D,4,FALSE))</f>
        <v>0.49016335273000933</v>
      </c>
      <c r="Z145" s="29">
        <f t="shared" si="62"/>
        <v>1</v>
      </c>
      <c r="AA145" s="29">
        <f t="shared" si="66"/>
        <v>8.0765849878796576</v>
      </c>
      <c r="AB145" s="29">
        <f t="shared" si="67"/>
        <v>312.81459262193539</v>
      </c>
      <c r="AC145">
        <v>10.0999</v>
      </c>
      <c r="AD145" s="10">
        <v>20</v>
      </c>
      <c r="AE145" s="10">
        <v>60</v>
      </c>
      <c r="AF145" s="10">
        <v>60</v>
      </c>
      <c r="AG145" s="11" t="s">
        <v>49</v>
      </c>
      <c r="AH145">
        <v>10.1669</v>
      </c>
      <c r="AI145" s="1">
        <f t="shared" si="68"/>
        <v>6.7000000000000171E-2</v>
      </c>
      <c r="AJ145" s="3">
        <f t="shared" si="69"/>
        <v>1.5669452905683844E-3</v>
      </c>
      <c r="AK145" s="3">
        <f>AJ145*(VLOOKUP(C145,Structures!A:D,4,FALSE))</f>
        <v>0.35663674813336427</v>
      </c>
      <c r="AL145" s="16">
        <f t="shared" si="70"/>
        <v>0.18786622621106205</v>
      </c>
      <c r="AM145" s="3" t="s">
        <v>457</v>
      </c>
      <c r="AN145" s="1" t="s">
        <v>344</v>
      </c>
      <c r="AP145" s="82" t="s">
        <v>20</v>
      </c>
      <c r="AS145" s="59"/>
      <c r="AT145" s="60"/>
      <c r="AV145" s="58"/>
    </row>
    <row r="146" spans="1:48" ht="14" x14ac:dyDescent="0.2">
      <c r="A146" s="1">
        <v>20220808</v>
      </c>
      <c r="B146" s="1">
        <v>43</v>
      </c>
      <c r="C146" s="1" t="s">
        <v>4</v>
      </c>
      <c r="D146" s="13" t="s">
        <v>604</v>
      </c>
      <c r="E146" s="6" t="s">
        <v>606</v>
      </c>
      <c r="F146" s="13" t="s">
        <v>608</v>
      </c>
      <c r="G146" s="7" t="s">
        <v>573</v>
      </c>
      <c r="H146" s="7" t="s">
        <v>574</v>
      </c>
      <c r="I146" s="7">
        <v>997.2</v>
      </c>
      <c r="J146" s="3">
        <f>I146/(VLOOKUP(F146,Chemicals!A:E,5,FALSE))</f>
        <v>1262.2784810126582</v>
      </c>
      <c r="K146" s="3">
        <f t="shared" si="60"/>
        <v>631.13924050632909</v>
      </c>
      <c r="L146" s="3">
        <f t="shared" si="61"/>
        <v>631.13924050632909</v>
      </c>
      <c r="M146" s="3">
        <f t="shared" si="64"/>
        <v>0</v>
      </c>
      <c r="N146" s="8">
        <v>26.5</v>
      </c>
      <c r="O146" s="9">
        <v>200</v>
      </c>
      <c r="P146" s="8">
        <v>20</v>
      </c>
      <c r="Q146" s="8">
        <v>1</v>
      </c>
      <c r="R146" s="9" t="s">
        <v>2</v>
      </c>
      <c r="S146" s="9">
        <v>9.9397682414363899</v>
      </c>
      <c r="T146" s="9">
        <v>9.9397682414363899</v>
      </c>
      <c r="U146" s="9">
        <v>0</v>
      </c>
      <c r="V146" s="9">
        <f t="shared" si="65"/>
        <v>19.87953648287278</v>
      </c>
      <c r="W146" s="9">
        <f>((G146/(K146))*S146)/(VLOOKUP(D146,Chemicals!A:E,4,FALSE))</f>
        <v>1.5653792398037968E-3</v>
      </c>
      <c r="X146" s="9">
        <f>((H146/(L146))*T146)/(VLOOKUP(E146,Chemicals!A:E,4,FALSE))</f>
        <v>1.2643067511572957E-2</v>
      </c>
      <c r="Y146" s="9">
        <f>((I146/(J146))*V146)/(VLOOKUP(F146,Chemicals!A:D,4,FALSE))</f>
        <v>0.49016335273000933</v>
      </c>
      <c r="Z146" s="29">
        <f t="shared" si="62"/>
        <v>1</v>
      </c>
      <c r="AA146" s="29">
        <f t="shared" si="66"/>
        <v>8.0766801999735396</v>
      </c>
      <c r="AB146" s="29">
        <f t="shared" si="67"/>
        <v>313.12754140743937</v>
      </c>
      <c r="AC146" s="55">
        <v>10.0867</v>
      </c>
      <c r="AD146" s="10">
        <v>20</v>
      </c>
      <c r="AE146" s="10">
        <v>60</v>
      </c>
      <c r="AF146" s="10">
        <v>60</v>
      </c>
      <c r="AG146" s="11" t="s">
        <v>49</v>
      </c>
      <c r="AH146">
        <v>10.149699999999999</v>
      </c>
      <c r="AI146" s="1">
        <f t="shared" si="68"/>
        <v>6.2999999999998835E-2</v>
      </c>
      <c r="AJ146" s="3">
        <f t="shared" si="69"/>
        <v>1.5653792398037968E-3</v>
      </c>
      <c r="AK146" s="3">
        <f>AJ146*(VLOOKUP(C146,Structures!A:D,4,FALSE))</f>
        <v>0.35628031497934415</v>
      </c>
      <c r="AL146" s="16">
        <f t="shared" si="70"/>
        <v>0.17682705822142139</v>
      </c>
      <c r="AM146" s="3" t="s">
        <v>425</v>
      </c>
      <c r="AN146" s="3" t="s">
        <v>277</v>
      </c>
      <c r="AO146" s="26"/>
      <c r="AP146" s="83" t="s">
        <v>357</v>
      </c>
      <c r="AQ146" s="3"/>
      <c r="AS146" s="59"/>
      <c r="AV146" s="58"/>
    </row>
    <row r="147" spans="1:48" ht="14" x14ac:dyDescent="0.2">
      <c r="A147" s="1">
        <v>20220808</v>
      </c>
      <c r="B147" s="1">
        <v>44</v>
      </c>
      <c r="C147" s="1" t="s">
        <v>4</v>
      </c>
      <c r="D147" s="13" t="s">
        <v>604</v>
      </c>
      <c r="E147" s="6" t="s">
        <v>606</v>
      </c>
      <c r="F147" s="13" t="s">
        <v>608</v>
      </c>
      <c r="G147" s="7" t="s">
        <v>575</v>
      </c>
      <c r="H147" s="7" t="s">
        <v>576</v>
      </c>
      <c r="I147" s="7">
        <v>998.2</v>
      </c>
      <c r="J147" s="3">
        <f>I147/(VLOOKUP(F147,Chemicals!A:E,5,FALSE))</f>
        <v>1263.5443037974683</v>
      </c>
      <c r="K147" s="3">
        <f t="shared" si="60"/>
        <v>631.77215189873414</v>
      </c>
      <c r="L147" s="3">
        <f t="shared" si="61"/>
        <v>631.77215189873414</v>
      </c>
      <c r="M147" s="3">
        <f t="shared" si="64"/>
        <v>0</v>
      </c>
      <c r="N147" s="8">
        <v>26.5</v>
      </c>
      <c r="O147" s="9">
        <v>200</v>
      </c>
      <c r="P147" s="8">
        <v>20</v>
      </c>
      <c r="Q147" s="8">
        <v>2</v>
      </c>
      <c r="R147" s="9" t="s">
        <v>2</v>
      </c>
      <c r="S147" s="9">
        <v>9.9397682414363899</v>
      </c>
      <c r="T147" s="9">
        <v>9.9397682414363899</v>
      </c>
      <c r="U147" s="9">
        <v>0</v>
      </c>
      <c r="V147" s="9">
        <f t="shared" si="65"/>
        <v>19.87953648287278</v>
      </c>
      <c r="W147" s="9">
        <f>((G147/(K147))*S147)/(VLOOKUP(D147,Chemicals!A:E,4,FALSE))</f>
        <v>1.5638163267886875E-3</v>
      </c>
      <c r="X147" s="9">
        <f>((H147/(L147))*T147)/(VLOOKUP(E147,Chemicals!A:E,4,FALSE))</f>
        <v>1.2630593256189314E-2</v>
      </c>
      <c r="Y147" s="9">
        <f>((I147/(J147))*V147)/(VLOOKUP(F147,Chemicals!A:D,4,FALSE))</f>
        <v>0.49016335273000933</v>
      </c>
      <c r="Z147" s="29">
        <f t="shared" si="62"/>
        <v>1</v>
      </c>
      <c r="AA147" s="29">
        <f t="shared" si="66"/>
        <v>8.0767754114233892</v>
      </c>
      <c r="AB147" s="29">
        <f t="shared" si="67"/>
        <v>313.44048807609312</v>
      </c>
      <c r="AC147">
        <v>10.0876</v>
      </c>
      <c r="AD147" s="10">
        <v>20</v>
      </c>
      <c r="AE147" s="10">
        <v>60</v>
      </c>
      <c r="AF147" s="10">
        <v>60</v>
      </c>
      <c r="AG147" s="11" t="s">
        <v>49</v>
      </c>
      <c r="AH147">
        <v>10.1557</v>
      </c>
      <c r="AI147" s="1">
        <f t="shared" si="68"/>
        <v>6.8099999999999383E-2</v>
      </c>
      <c r="AJ147" s="3">
        <f t="shared" si="69"/>
        <v>1.5638163267886875E-3</v>
      </c>
      <c r="AK147" s="3">
        <f>AJ147*(VLOOKUP(C147,Structures!A:D,4,FALSE))</f>
        <v>0.35592459597710524</v>
      </c>
      <c r="AL147" s="16">
        <f t="shared" si="70"/>
        <v>0.19133266082116981</v>
      </c>
      <c r="AM147" s="3" t="s">
        <v>458</v>
      </c>
      <c r="AN147" s="3" t="s">
        <v>279</v>
      </c>
      <c r="AO147" s="26"/>
      <c r="AP147" s="83" t="s">
        <v>357</v>
      </c>
      <c r="AQ147" s="3"/>
      <c r="AS147" s="59"/>
      <c r="AV147" s="58"/>
    </row>
    <row r="148" spans="1:48" ht="14" x14ac:dyDescent="0.2">
      <c r="A148" s="1">
        <v>20220808</v>
      </c>
      <c r="B148" s="1">
        <v>45</v>
      </c>
      <c r="C148" s="1" t="s">
        <v>4</v>
      </c>
      <c r="D148" s="13" t="s">
        <v>604</v>
      </c>
      <c r="E148" s="6" t="s">
        <v>606</v>
      </c>
      <c r="F148" s="13" t="s">
        <v>608</v>
      </c>
      <c r="G148" s="7" t="s">
        <v>577</v>
      </c>
      <c r="H148" s="7" t="s">
        <v>578</v>
      </c>
      <c r="I148" s="7">
        <v>999.2</v>
      </c>
      <c r="J148" s="3">
        <f>I148/(VLOOKUP(F148,Chemicals!A:E,5,FALSE))</f>
        <v>1264.8101265822784</v>
      </c>
      <c r="K148" s="3">
        <f t="shared" si="60"/>
        <v>632.40506329113919</v>
      </c>
      <c r="L148" s="3">
        <f t="shared" si="61"/>
        <v>632.40506329113919</v>
      </c>
      <c r="M148" s="3">
        <f t="shared" si="64"/>
        <v>0</v>
      </c>
      <c r="N148" s="8">
        <v>26.5</v>
      </c>
      <c r="O148" s="9">
        <v>200</v>
      </c>
      <c r="P148" s="8">
        <v>20</v>
      </c>
      <c r="Q148" s="8">
        <v>5</v>
      </c>
      <c r="R148" s="9" t="s">
        <v>2</v>
      </c>
      <c r="S148" s="9">
        <v>9.9397682414363899</v>
      </c>
      <c r="T148" s="9">
        <v>9.9397682414363899</v>
      </c>
      <c r="U148" s="9">
        <v>0</v>
      </c>
      <c r="V148" s="9">
        <f t="shared" si="65"/>
        <v>19.87953648287278</v>
      </c>
      <c r="W148" s="9">
        <f>((G148/(K148))*S148)/(VLOOKUP(D148,Chemicals!A:E,4,FALSE))</f>
        <v>1.5622565421022714E-3</v>
      </c>
      <c r="X148" s="9">
        <f>((H148/(L148))*T148)/(VLOOKUP(E148,Chemicals!A:E,4,FALSE))</f>
        <v>1.2618143969291225E-2</v>
      </c>
      <c r="Y148" s="9">
        <f>((I148/(J148))*V148)/(VLOOKUP(F148,Chemicals!A:D,4,FALSE))</f>
        <v>0.49016335273000938</v>
      </c>
      <c r="Z148" s="29">
        <f t="shared" si="62"/>
        <v>1</v>
      </c>
      <c r="AA148" s="29">
        <f t="shared" si="66"/>
        <v>8.0768706222292082</v>
      </c>
      <c r="AB148" s="29">
        <f t="shared" si="67"/>
        <v>313.75343262791813</v>
      </c>
      <c r="AC148">
        <v>10.1188</v>
      </c>
      <c r="AD148" s="10">
        <v>20</v>
      </c>
      <c r="AE148" s="10">
        <v>60</v>
      </c>
      <c r="AF148" s="10">
        <v>60</v>
      </c>
      <c r="AG148" s="11" t="s">
        <v>49</v>
      </c>
      <c r="AH148">
        <v>10.189399999999999</v>
      </c>
      <c r="AI148" s="1">
        <f t="shared" si="68"/>
        <v>7.0599999999998886E-2</v>
      </c>
      <c r="AJ148" s="3">
        <f t="shared" si="69"/>
        <v>1.5622565421022714E-3</v>
      </c>
      <c r="AK148" s="3">
        <f>AJ148*(VLOOKUP(C148,Structures!A:D,4,FALSE))</f>
        <v>0.35556958898247698</v>
      </c>
      <c r="AL148" s="16">
        <f t="shared" si="70"/>
        <v>0.19855466324336912</v>
      </c>
      <c r="AM148" s="3" t="s">
        <v>459</v>
      </c>
      <c r="AN148" s="3" t="s">
        <v>281</v>
      </c>
      <c r="AO148" s="26"/>
      <c r="AP148" s="83" t="s">
        <v>357</v>
      </c>
      <c r="AQ148" s="3"/>
      <c r="AS148" s="59"/>
      <c r="AV148" s="58"/>
    </row>
    <row r="149" spans="1:48" ht="14" x14ac:dyDescent="0.2">
      <c r="A149" s="1">
        <v>20220808</v>
      </c>
      <c r="B149" s="1">
        <v>46</v>
      </c>
      <c r="C149" s="1" t="s">
        <v>4</v>
      </c>
      <c r="D149" s="13" t="s">
        <v>604</v>
      </c>
      <c r="E149" s="6" t="s">
        <v>606</v>
      </c>
      <c r="F149" s="13" t="s">
        <v>608</v>
      </c>
      <c r="G149" s="7" t="s">
        <v>579</v>
      </c>
      <c r="H149" s="7" t="s">
        <v>580</v>
      </c>
      <c r="I149" s="7">
        <v>1000.2</v>
      </c>
      <c r="J149" s="3">
        <f>I149/(VLOOKUP(F149,Chemicals!A:E,5,FALSE))</f>
        <v>1266.0759493670887</v>
      </c>
      <c r="K149" s="3">
        <f t="shared" si="60"/>
        <v>633.03797468354435</v>
      </c>
      <c r="L149" s="3">
        <f t="shared" si="61"/>
        <v>633.03797468354435</v>
      </c>
      <c r="M149" s="3">
        <f t="shared" si="64"/>
        <v>0</v>
      </c>
      <c r="N149" s="8">
        <v>26.5</v>
      </c>
      <c r="O149" s="9">
        <v>200</v>
      </c>
      <c r="P149" s="8">
        <v>20</v>
      </c>
      <c r="Q149" s="8">
        <v>10</v>
      </c>
      <c r="R149" s="9" t="s">
        <v>2</v>
      </c>
      <c r="S149" s="9">
        <v>9.9397682414363899</v>
      </c>
      <c r="T149" s="9">
        <v>9.9397682414363899</v>
      </c>
      <c r="U149" s="9">
        <v>0</v>
      </c>
      <c r="V149" s="9">
        <f t="shared" si="65"/>
        <v>19.87953648287278</v>
      </c>
      <c r="W149" s="9">
        <f>((G149/(K149))*S149)/(VLOOKUP(D149,Chemicals!A:E,4,FALSE))</f>
        <v>1.5606998763614385E-3</v>
      </c>
      <c r="X149" s="9">
        <f>((H149/(L149))*T149)/(VLOOKUP(E149,Chemicals!A:E,4,FALSE))</f>
        <v>1.2605719575988217E-2</v>
      </c>
      <c r="Y149" s="9">
        <f>((I149/(J149))*V149)/(VLOOKUP(F149,Chemicals!A:D,4,FALSE))</f>
        <v>0.49016335273000933</v>
      </c>
      <c r="Z149" s="29">
        <f t="shared" si="62"/>
        <v>1</v>
      </c>
      <c r="AA149" s="29">
        <f t="shared" si="66"/>
        <v>8.0769658323910125</v>
      </c>
      <c r="AB149" s="29">
        <f t="shared" si="67"/>
        <v>314.06637506293595</v>
      </c>
      <c r="AC149">
        <v>10.0886</v>
      </c>
      <c r="AD149" s="10">
        <v>20</v>
      </c>
      <c r="AE149" s="10">
        <v>60</v>
      </c>
      <c r="AF149" s="10">
        <v>60</v>
      </c>
      <c r="AG149" s="11" t="s">
        <v>49</v>
      </c>
      <c r="AH149">
        <v>10.0886</v>
      </c>
      <c r="AI149" s="1">
        <f>AH149-AC149</f>
        <v>0</v>
      </c>
      <c r="AJ149" s="3">
        <f t="shared" si="69"/>
        <v>1.5606998763614385E-3</v>
      </c>
      <c r="AK149" s="3">
        <f>AJ149*(VLOOKUP(C149,Structures!A:D,4,FALSE))</f>
        <v>0.35521529185986339</v>
      </c>
      <c r="AL149" s="16">
        <f t="shared" si="70"/>
        <v>0</v>
      </c>
      <c r="AM149" s="3" t="s">
        <v>460</v>
      </c>
      <c r="AN149" s="3" t="s">
        <v>283</v>
      </c>
      <c r="AO149" s="26"/>
      <c r="AP149" s="83" t="s">
        <v>357</v>
      </c>
      <c r="AQ149" s="3"/>
      <c r="AS149" s="59"/>
      <c r="AV149" s="58"/>
    </row>
    <row r="150" spans="1:48" ht="14" x14ac:dyDescent="0.2">
      <c r="A150" s="1">
        <v>20220808</v>
      </c>
      <c r="B150" s="1">
        <v>47</v>
      </c>
      <c r="C150" s="1" t="s">
        <v>4</v>
      </c>
      <c r="D150" s="13" t="s">
        <v>604</v>
      </c>
      <c r="E150" s="6" t="s">
        <v>606</v>
      </c>
      <c r="F150" s="13" t="s">
        <v>608</v>
      </c>
      <c r="G150" s="7" t="s">
        <v>581</v>
      </c>
      <c r="H150" s="7" t="s">
        <v>582</v>
      </c>
      <c r="I150" s="7">
        <v>1001.2</v>
      </c>
      <c r="J150" s="3">
        <f>I150/(VLOOKUP(F150,Chemicals!A:E,5,FALSE))</f>
        <v>1267.3417721518988</v>
      </c>
      <c r="K150" s="3">
        <f t="shared" si="60"/>
        <v>633.6708860759494</v>
      </c>
      <c r="L150" s="3">
        <f t="shared" si="61"/>
        <v>633.6708860759494</v>
      </c>
      <c r="M150" s="3">
        <f t="shared" si="64"/>
        <v>0</v>
      </c>
      <c r="N150" s="8">
        <v>26.5</v>
      </c>
      <c r="O150" s="9">
        <v>200</v>
      </c>
      <c r="P150" s="8">
        <v>20</v>
      </c>
      <c r="Q150" s="8">
        <v>15</v>
      </c>
      <c r="R150" s="9" t="s">
        <v>2</v>
      </c>
      <c r="S150" s="9">
        <v>9.9397682414363899</v>
      </c>
      <c r="T150" s="9">
        <v>9.9397682414363899</v>
      </c>
      <c r="U150" s="9">
        <v>0</v>
      </c>
      <c r="V150" s="9">
        <f t="shared" si="65"/>
        <v>19.87953648287278</v>
      </c>
      <c r="W150" s="9">
        <f>((G150/(K150))*S150)/(VLOOKUP(D150,Chemicals!A:E,4,FALSE))</f>
        <v>1.5591463202205677E-3</v>
      </c>
      <c r="X150" s="9">
        <f>((H150/(L150))*T150)/(VLOOKUP(E150,Chemicals!A:E,4,FALSE))</f>
        <v>1.2593320001689006E-2</v>
      </c>
      <c r="Y150" s="9">
        <f>((I150/(J150))*V150)/(VLOOKUP(F150,Chemicals!A:D,4,FALSE))</f>
        <v>0.49016335273000933</v>
      </c>
      <c r="Z150" s="29">
        <f t="shared" si="62"/>
        <v>1</v>
      </c>
      <c r="AA150" s="29">
        <f t="shared" si="66"/>
        <v>8.0770610419087969</v>
      </c>
      <c r="AB150" s="29">
        <f t="shared" si="67"/>
        <v>314.37931538116794</v>
      </c>
      <c r="AC150">
        <v>10.0686</v>
      </c>
      <c r="AD150" s="10">
        <v>20</v>
      </c>
      <c r="AE150" s="10">
        <v>60</v>
      </c>
      <c r="AF150" s="10">
        <v>60</v>
      </c>
      <c r="AG150" s="11" t="s">
        <v>49</v>
      </c>
      <c r="AH150">
        <v>10.141</v>
      </c>
      <c r="AI150" s="1">
        <f t="shared" ref="AI150:AI155" si="71">AH150-AC150</f>
        <v>7.240000000000002E-2</v>
      </c>
      <c r="AJ150" s="3">
        <f t="shared" si="69"/>
        <v>1.5591463202205677E-3</v>
      </c>
      <c r="AK150" s="3">
        <f>AJ150*(VLOOKUP(C150,Structures!A:D,4,FALSE))</f>
        <v>0.35486170248220122</v>
      </c>
      <c r="AL150" s="16">
        <f t="shared" si="70"/>
        <v>0.20402314336422758</v>
      </c>
      <c r="AM150" s="3" t="s">
        <v>461</v>
      </c>
      <c r="AN150" s="3" t="s">
        <v>285</v>
      </c>
      <c r="AO150" s="26"/>
      <c r="AP150" s="83" t="s">
        <v>357</v>
      </c>
      <c r="AQ150" s="3"/>
      <c r="AS150" s="59"/>
      <c r="AV150" s="58"/>
    </row>
    <row r="151" spans="1:48" ht="14" x14ac:dyDescent="0.2">
      <c r="A151" s="1">
        <v>20220808</v>
      </c>
      <c r="B151" s="1">
        <v>48</v>
      </c>
      <c r="C151" s="1" t="s">
        <v>4</v>
      </c>
      <c r="D151" s="13" t="s">
        <v>604</v>
      </c>
      <c r="E151" s="6" t="s">
        <v>606</v>
      </c>
      <c r="F151" s="13" t="s">
        <v>608</v>
      </c>
      <c r="G151" s="7" t="s">
        <v>583</v>
      </c>
      <c r="H151" s="7" t="s">
        <v>584</v>
      </c>
      <c r="I151" s="7">
        <v>1002.2</v>
      </c>
      <c r="J151" s="3">
        <f>I151/(VLOOKUP(F151,Chemicals!A:E,5,FALSE))</f>
        <v>1268.6075949367089</v>
      </c>
      <c r="K151" s="3">
        <f t="shared" si="60"/>
        <v>634.30379746835445</v>
      </c>
      <c r="L151" s="3">
        <f t="shared" si="61"/>
        <v>634.30379746835445</v>
      </c>
      <c r="M151" s="3">
        <f t="shared" si="64"/>
        <v>0</v>
      </c>
      <c r="N151" s="8">
        <v>26.5</v>
      </c>
      <c r="O151" s="9">
        <v>200</v>
      </c>
      <c r="P151" s="8">
        <v>20</v>
      </c>
      <c r="Q151" s="8">
        <v>1</v>
      </c>
      <c r="R151" s="8" t="s">
        <v>5</v>
      </c>
      <c r="S151" s="9">
        <v>9.9397682414363899</v>
      </c>
      <c r="T151" s="9">
        <v>9.9397682414363899</v>
      </c>
      <c r="U151" s="9">
        <v>0</v>
      </c>
      <c r="V151" s="9">
        <f t="shared" si="65"/>
        <v>19.87953648287278</v>
      </c>
      <c r="W151" s="9">
        <f>((G151/(K151))*S151)/(VLOOKUP(D151,Chemicals!A:E,4,FALSE))</f>
        <v>1.5575958643713373E-3</v>
      </c>
      <c r="X151" s="9">
        <f>((H151/(L151))*T151)/(VLOOKUP(E151,Chemicals!A:E,4,FALSE))</f>
        <v>1.258094517210003E-2</v>
      </c>
      <c r="Y151" s="9">
        <f>((I151/(J151))*V151)/(VLOOKUP(F151,Chemicals!A:D,4,FALSE))</f>
        <v>0.49016335273000933</v>
      </c>
      <c r="Z151" s="29">
        <f t="shared" si="62"/>
        <v>1</v>
      </c>
      <c r="AA151" s="29">
        <f t="shared" si="66"/>
        <v>8.077156250782572</v>
      </c>
      <c r="AB151" s="29">
        <f t="shared" si="67"/>
        <v>314.6922535826356</v>
      </c>
      <c r="AC151">
        <v>10.0359</v>
      </c>
      <c r="AD151" s="10">
        <v>20</v>
      </c>
      <c r="AE151" s="10">
        <v>60</v>
      </c>
      <c r="AF151" s="10">
        <v>60</v>
      </c>
      <c r="AG151" s="11" t="s">
        <v>49</v>
      </c>
      <c r="AH151">
        <v>10.108000000000001</v>
      </c>
      <c r="AI151" s="1">
        <f t="shared" si="71"/>
        <v>7.2100000000000719E-2</v>
      </c>
      <c r="AJ151" s="3">
        <f t="shared" si="69"/>
        <v>1.5575958643713373E-3</v>
      </c>
      <c r="AK151" s="3">
        <f>AJ151*(VLOOKUP(C151,Structures!A:D,4,FALSE))</f>
        <v>0.35450881873091633</v>
      </c>
      <c r="AL151" s="16">
        <f t="shared" si="70"/>
        <v>0.20337998997629153</v>
      </c>
      <c r="AM151" s="3" t="s">
        <v>462</v>
      </c>
      <c r="AN151" s="3" t="s">
        <v>278</v>
      </c>
      <c r="AO151" s="26"/>
      <c r="AP151" s="82" t="s">
        <v>20</v>
      </c>
      <c r="AQ151" s="3"/>
      <c r="AS151" s="59"/>
      <c r="AV151" s="58"/>
    </row>
    <row r="152" spans="1:48" ht="14" x14ac:dyDescent="0.2">
      <c r="A152" s="1">
        <v>20220808</v>
      </c>
      <c r="B152" s="1">
        <v>49</v>
      </c>
      <c r="C152" s="1" t="s">
        <v>4</v>
      </c>
      <c r="D152" s="13" t="s">
        <v>604</v>
      </c>
      <c r="E152" s="6" t="s">
        <v>606</v>
      </c>
      <c r="F152" s="13" t="s">
        <v>608</v>
      </c>
      <c r="G152" s="7" t="s">
        <v>585</v>
      </c>
      <c r="H152" s="7" t="s">
        <v>586</v>
      </c>
      <c r="I152" s="7">
        <v>1003.2</v>
      </c>
      <c r="J152" s="3">
        <f>I152/(VLOOKUP(F152,Chemicals!A:E,5,FALSE))</f>
        <v>1269.873417721519</v>
      </c>
      <c r="K152" s="3">
        <f t="shared" si="60"/>
        <v>634.9367088607595</v>
      </c>
      <c r="L152" s="3">
        <f t="shared" si="61"/>
        <v>634.9367088607595</v>
      </c>
      <c r="M152" s="3">
        <f t="shared" si="64"/>
        <v>0</v>
      </c>
      <c r="N152" s="8">
        <v>26.5</v>
      </c>
      <c r="O152" s="9">
        <v>200</v>
      </c>
      <c r="P152" s="8">
        <v>20</v>
      </c>
      <c r="Q152" s="8">
        <v>2</v>
      </c>
      <c r="R152" s="8" t="s">
        <v>5</v>
      </c>
      <c r="S152" s="9">
        <v>9.9397682414363899</v>
      </c>
      <c r="T152" s="9">
        <v>9.9397682414363899</v>
      </c>
      <c r="U152" s="9">
        <v>0</v>
      </c>
      <c r="V152" s="9">
        <f t="shared" si="65"/>
        <v>19.87953648287278</v>
      </c>
      <c r="W152" s="9">
        <f>((G152/(K152))*S152)/(VLOOKUP(D152,Chemicals!A:E,4,FALSE))</f>
        <v>1.5560484995425399E-3</v>
      </c>
      <c r="X152" s="9">
        <f>((H152/(L152))*T152)/(VLOOKUP(E152,Chemicals!A:E,4,FALSE))</f>
        <v>1.2568595013223957E-2</v>
      </c>
      <c r="Y152" s="9">
        <f>((I152/(J152))*V152)/(VLOOKUP(F152,Chemicals!A:D,4,FALSE))</f>
        <v>0.49016335273000933</v>
      </c>
      <c r="Z152" s="29">
        <f t="shared" si="62"/>
        <v>1</v>
      </c>
      <c r="AA152" s="29">
        <f t="shared" si="66"/>
        <v>8.0772514590123485</v>
      </c>
      <c r="AB152" s="29">
        <f t="shared" si="67"/>
        <v>315.00518966736041</v>
      </c>
      <c r="AC152">
        <v>10.0402</v>
      </c>
      <c r="AD152" s="10">
        <v>20</v>
      </c>
      <c r="AE152" s="10">
        <v>60</v>
      </c>
      <c r="AF152" s="10">
        <v>60</v>
      </c>
      <c r="AG152" s="11" t="s">
        <v>49</v>
      </c>
      <c r="AH152">
        <v>10.117900000000001</v>
      </c>
      <c r="AI152" s="1">
        <f t="shared" si="71"/>
        <v>7.7700000000000102E-2</v>
      </c>
      <c r="AJ152" s="3">
        <f t="shared" si="69"/>
        <v>1.5560484995425399E-3</v>
      </c>
      <c r="AK152" s="3">
        <f>AJ152*(VLOOKUP(C152,Structures!A:D,4,FALSE))</f>
        <v>0.35415663849588208</v>
      </c>
      <c r="AL152" s="16">
        <f t="shared" si="70"/>
        <v>0.21939444741173064</v>
      </c>
      <c r="AM152" s="3" t="s">
        <v>463</v>
      </c>
      <c r="AN152" s="3" t="s">
        <v>280</v>
      </c>
      <c r="AO152" s="26"/>
      <c r="AP152" s="82" t="s">
        <v>20</v>
      </c>
      <c r="AQ152" s="3"/>
      <c r="AS152" s="59"/>
      <c r="AV152" s="58"/>
    </row>
    <row r="153" spans="1:48" ht="14" x14ac:dyDescent="0.2">
      <c r="A153" s="1">
        <v>20220808</v>
      </c>
      <c r="B153" s="1">
        <v>50</v>
      </c>
      <c r="C153" s="1" t="s">
        <v>4</v>
      </c>
      <c r="D153" s="13" t="s">
        <v>604</v>
      </c>
      <c r="E153" s="6" t="s">
        <v>606</v>
      </c>
      <c r="F153" s="13" t="s">
        <v>608</v>
      </c>
      <c r="G153" s="7" t="s">
        <v>587</v>
      </c>
      <c r="H153" s="7" t="s">
        <v>588</v>
      </c>
      <c r="I153" s="7">
        <v>1004.2</v>
      </c>
      <c r="J153" s="3">
        <f>I153/(VLOOKUP(F153,Chemicals!A:E,5,FALSE))</f>
        <v>1271.1392405063291</v>
      </c>
      <c r="K153" s="3">
        <f t="shared" si="60"/>
        <v>635.56962025316454</v>
      </c>
      <c r="L153" s="3">
        <f t="shared" si="61"/>
        <v>635.56962025316454</v>
      </c>
      <c r="M153" s="3">
        <f t="shared" si="64"/>
        <v>0</v>
      </c>
      <c r="N153" s="8">
        <v>26.5</v>
      </c>
      <c r="O153" s="9">
        <v>200</v>
      </c>
      <c r="P153" s="8">
        <v>20</v>
      </c>
      <c r="Q153" s="8">
        <v>5</v>
      </c>
      <c r="R153" s="8" t="s">
        <v>5</v>
      </c>
      <c r="S153" s="9">
        <v>9.9397682414363899</v>
      </c>
      <c r="T153" s="9">
        <v>9.9397682414363899</v>
      </c>
      <c r="U153" s="9">
        <v>0</v>
      </c>
      <c r="V153" s="9">
        <f t="shared" si="65"/>
        <v>19.87953648287278</v>
      </c>
      <c r="W153" s="9">
        <f>((G153/(K153))*S153)/(VLOOKUP(D153,Chemicals!A:E,4,FALSE))</f>
        <v>1.5545042164998983E-3</v>
      </c>
      <c r="X153" s="9">
        <f>((H153/(L153))*T153)/(VLOOKUP(E153,Chemicals!A:E,4,FALSE))</f>
        <v>1.2556269451358189E-2</v>
      </c>
      <c r="Y153" s="9">
        <f>((I153/(J153))*V153)/(VLOOKUP(F153,Chemicals!A:D,4,FALSE))</f>
        <v>0.49016335273000933</v>
      </c>
      <c r="Z153" s="29">
        <f t="shared" si="62"/>
        <v>1</v>
      </c>
      <c r="AA153" s="29">
        <f t="shared" si="66"/>
        <v>8.0773466665981282</v>
      </c>
      <c r="AB153" s="29">
        <f t="shared" si="67"/>
        <v>315.31812363536386</v>
      </c>
      <c r="AC153">
        <v>10.0908</v>
      </c>
      <c r="AD153" s="10">
        <v>20</v>
      </c>
      <c r="AE153" s="10">
        <v>60</v>
      </c>
      <c r="AF153" s="10">
        <v>60</v>
      </c>
      <c r="AG153" s="11" t="s">
        <v>49</v>
      </c>
      <c r="AH153">
        <v>10.1714</v>
      </c>
      <c r="AI153" s="1">
        <f t="shared" si="71"/>
        <v>8.0600000000000449E-2</v>
      </c>
      <c r="AJ153" s="3">
        <f t="shared" si="69"/>
        <v>1.5545042164998983E-3</v>
      </c>
      <c r="AK153" s="3">
        <f>AJ153*(VLOOKUP(C153,Structures!A:D,4,FALSE))</f>
        <v>0.35380515967537685</v>
      </c>
      <c r="AL153" s="16">
        <f t="shared" si="70"/>
        <v>0.22780900107265967</v>
      </c>
      <c r="AM153" s="3" t="s">
        <v>464</v>
      </c>
      <c r="AN153" s="3" t="s">
        <v>282</v>
      </c>
      <c r="AO153" s="26"/>
      <c r="AP153" s="82" t="s">
        <v>20</v>
      </c>
      <c r="AQ153" s="3"/>
      <c r="AS153" s="59"/>
      <c r="AV153" s="58"/>
    </row>
    <row r="154" spans="1:48" ht="14" x14ac:dyDescent="0.2">
      <c r="A154" s="1">
        <v>20220808</v>
      </c>
      <c r="B154" s="1">
        <v>51</v>
      </c>
      <c r="C154" s="1" t="s">
        <v>4</v>
      </c>
      <c r="D154" s="13" t="s">
        <v>604</v>
      </c>
      <c r="E154" s="6" t="s">
        <v>606</v>
      </c>
      <c r="F154" s="13" t="s">
        <v>608</v>
      </c>
      <c r="G154" s="7" t="s">
        <v>589</v>
      </c>
      <c r="H154" s="7" t="s">
        <v>590</v>
      </c>
      <c r="I154" s="7">
        <v>1005.2</v>
      </c>
      <c r="J154" s="3">
        <f>I154/(VLOOKUP(F154,Chemicals!A:E,5,FALSE))</f>
        <v>1272.4050632911392</v>
      </c>
      <c r="K154" s="3">
        <f t="shared" si="60"/>
        <v>636.20253164556959</v>
      </c>
      <c r="L154" s="3">
        <f t="shared" si="61"/>
        <v>636.20253164556959</v>
      </c>
      <c r="M154" s="3">
        <f t="shared" si="64"/>
        <v>0</v>
      </c>
      <c r="N154" s="8">
        <v>26.5</v>
      </c>
      <c r="O154" s="9">
        <v>200</v>
      </c>
      <c r="P154" s="8">
        <v>20</v>
      </c>
      <c r="Q154" s="8">
        <v>10</v>
      </c>
      <c r="R154" s="8" t="s">
        <v>5</v>
      </c>
      <c r="S154" s="9">
        <v>9.9397682414363899</v>
      </c>
      <c r="T154" s="9">
        <v>9.9397682414363899</v>
      </c>
      <c r="U154" s="9">
        <v>0</v>
      </c>
      <c r="V154" s="9">
        <f t="shared" si="65"/>
        <v>19.87953648287278</v>
      </c>
      <c r="W154" s="9">
        <f>((G154/(K154))*S154)/(VLOOKUP(D154,Chemicals!A:E,4,FALSE))</f>
        <v>1.5529630060458809E-3</v>
      </c>
      <c r="X154" s="9">
        <f>((H154/(L154))*T154)/(VLOOKUP(E154,Chemicals!A:E,4,FALSE))</f>
        <v>1.2543968413093425E-2</v>
      </c>
      <c r="Y154" s="9">
        <f>((I154/(J154))*V154)/(VLOOKUP(F154,Chemicals!A:D,4,FALSE))</f>
        <v>0.49016335273000933</v>
      </c>
      <c r="Z154" s="29">
        <f t="shared" si="62"/>
        <v>1</v>
      </c>
      <c r="AA154" s="29">
        <f t="shared" si="66"/>
        <v>8.0774418735399198</v>
      </c>
      <c r="AB154" s="29">
        <f t="shared" si="67"/>
        <v>315.63105548666744</v>
      </c>
      <c r="AC154">
        <v>10.0945</v>
      </c>
      <c r="AD154" s="10">
        <v>20</v>
      </c>
      <c r="AE154" s="10">
        <v>60</v>
      </c>
      <c r="AF154" s="10">
        <v>60</v>
      </c>
      <c r="AG154" s="11" t="s">
        <v>49</v>
      </c>
      <c r="AH154">
        <v>10.24</v>
      </c>
      <c r="AI154" s="1">
        <f t="shared" si="71"/>
        <v>0.14550000000000018</v>
      </c>
      <c r="AJ154" s="3">
        <f t="shared" si="69"/>
        <v>1.5529630060458809E-3</v>
      </c>
      <c r="AK154" s="3">
        <f>AJ154*(VLOOKUP(C154,Structures!A:D,4,FALSE))</f>
        <v>0.35345438017604247</v>
      </c>
      <c r="AL154" s="16">
        <f t="shared" si="70"/>
        <v>0.41165142705978647</v>
      </c>
      <c r="AM154" s="3" t="s">
        <v>465</v>
      </c>
      <c r="AN154" s="3" t="s">
        <v>284</v>
      </c>
      <c r="AO154" s="26"/>
      <c r="AP154" s="82" t="s">
        <v>20</v>
      </c>
      <c r="AQ154" s="3"/>
      <c r="AS154" s="59"/>
      <c r="AV154" s="58"/>
    </row>
    <row r="155" spans="1:48" ht="14" x14ac:dyDescent="0.2">
      <c r="A155" s="1">
        <v>20220808</v>
      </c>
      <c r="B155" s="1">
        <v>52</v>
      </c>
      <c r="C155" s="1" t="s">
        <v>4</v>
      </c>
      <c r="D155" s="13" t="s">
        <v>604</v>
      </c>
      <c r="E155" s="6" t="s">
        <v>606</v>
      </c>
      <c r="F155" s="13" t="s">
        <v>608</v>
      </c>
      <c r="G155" s="7" t="s">
        <v>591</v>
      </c>
      <c r="H155" s="7" t="s">
        <v>592</v>
      </c>
      <c r="I155" s="7">
        <v>1006.2</v>
      </c>
      <c r="J155" s="3">
        <f>I155/(VLOOKUP(F155,Chemicals!A:E,5,FALSE))</f>
        <v>1273.6708860759493</v>
      </c>
      <c r="K155" s="3">
        <f t="shared" si="60"/>
        <v>636.83544303797464</v>
      </c>
      <c r="L155" s="3">
        <f t="shared" si="61"/>
        <v>636.83544303797464</v>
      </c>
      <c r="M155" s="3">
        <f t="shared" si="64"/>
        <v>0</v>
      </c>
      <c r="N155" s="8">
        <v>26.5</v>
      </c>
      <c r="O155" s="9">
        <v>200</v>
      </c>
      <c r="P155" s="8">
        <v>20</v>
      </c>
      <c r="Q155" s="8">
        <v>15</v>
      </c>
      <c r="R155" s="8" t="s">
        <v>5</v>
      </c>
      <c r="S155" s="9">
        <v>9.9397682414363899</v>
      </c>
      <c r="T155" s="9">
        <v>9.9397682414363899</v>
      </c>
      <c r="U155" s="9">
        <v>0</v>
      </c>
      <c r="V155" s="9">
        <f t="shared" si="65"/>
        <v>19.87953648287278</v>
      </c>
      <c r="W155" s="9">
        <f>((G155/(K155))*S155)/(VLOOKUP(D155,Chemicals!A:E,4,FALSE))</f>
        <v>1.55142485901952E-3</v>
      </c>
      <c r="X155" s="9">
        <f>((H155/(L155))*T155)/(VLOOKUP(E155,Chemicals!A:E,4,FALSE))</f>
        <v>1.2531691825312198E-2</v>
      </c>
      <c r="Y155" s="9">
        <f>((I155/(J155))*V155)/(VLOOKUP(F155,Chemicals!A:D,4,FALSE))</f>
        <v>0.49016335273000933</v>
      </c>
      <c r="Z155" s="29">
        <f t="shared" si="62"/>
        <v>1</v>
      </c>
      <c r="AA155" s="29">
        <f t="shared" si="66"/>
        <v>8.0775370798377306</v>
      </c>
      <c r="AB155" s="29">
        <f t="shared" si="67"/>
        <v>315.94398522129268</v>
      </c>
      <c r="AC155">
        <v>10.0968</v>
      </c>
      <c r="AD155" s="10">
        <v>20</v>
      </c>
      <c r="AE155" s="10">
        <v>60</v>
      </c>
      <c r="AF155" s="10">
        <v>60</v>
      </c>
      <c r="AG155" s="11" t="s">
        <v>49</v>
      </c>
      <c r="AH155">
        <v>10.181900000000001</v>
      </c>
      <c r="AI155" s="1">
        <f t="shared" si="71"/>
        <v>8.510000000000062E-2</v>
      </c>
      <c r="AJ155" s="3">
        <f t="shared" si="69"/>
        <v>1.55142485901952E-3</v>
      </c>
      <c r="AK155" s="3">
        <f>AJ155*(VLOOKUP(C155,Structures!A:D,4,FALSE))</f>
        <v>0.35310429791284276</v>
      </c>
      <c r="AL155" s="16">
        <f t="shared" si="70"/>
        <v>0.24100527946846451</v>
      </c>
      <c r="AM155" s="3" t="s">
        <v>466</v>
      </c>
      <c r="AN155" s="3" t="s">
        <v>286</v>
      </c>
      <c r="AO155" s="26"/>
      <c r="AP155" s="82" t="s">
        <v>20</v>
      </c>
      <c r="AQ155" s="3"/>
      <c r="AS155" s="59"/>
      <c r="AV155" s="58"/>
    </row>
    <row r="156" spans="1:48" ht="14" x14ac:dyDescent="0.2">
      <c r="A156" s="1">
        <v>20220808</v>
      </c>
      <c r="B156" s="1">
        <v>53</v>
      </c>
      <c r="C156" s="1" t="s">
        <v>4</v>
      </c>
      <c r="D156" s="13" t="s">
        <v>604</v>
      </c>
      <c r="E156" s="6" t="s">
        <v>606</v>
      </c>
      <c r="F156" s="13" t="s">
        <v>608</v>
      </c>
      <c r="G156" s="7" t="s">
        <v>593</v>
      </c>
      <c r="H156" s="7" t="s">
        <v>594</v>
      </c>
      <c r="I156" s="7">
        <v>1007.2</v>
      </c>
      <c r="J156" s="3">
        <f>I156/(VLOOKUP(F156,Chemicals!A:E,5,FALSE))</f>
        <v>1274.9367088607594</v>
      </c>
      <c r="K156" s="3">
        <f t="shared" si="60"/>
        <v>637.46835443037969</v>
      </c>
      <c r="L156" s="3">
        <f t="shared" si="61"/>
        <v>637.46835443037969</v>
      </c>
      <c r="M156" s="3">
        <f t="shared" ref="M156:M157" si="72">J156-K156-L156</f>
        <v>0</v>
      </c>
      <c r="N156" s="8">
        <v>26.5</v>
      </c>
      <c r="O156" s="9">
        <v>200</v>
      </c>
      <c r="P156" s="8">
        <v>20</v>
      </c>
      <c r="Q156" s="8">
        <v>10</v>
      </c>
      <c r="R156" s="8" t="s">
        <v>5</v>
      </c>
      <c r="S156" s="9">
        <v>9.9397682414363899</v>
      </c>
      <c r="T156" s="9">
        <v>9.9397682414363899</v>
      </c>
      <c r="U156" s="9">
        <v>0</v>
      </c>
      <c r="V156" s="9">
        <f t="shared" ref="V156:V157" si="73">S156+T156+U156</f>
        <v>19.87953648287278</v>
      </c>
      <c r="W156" s="9">
        <f>((G156/(K156))*S156)/(VLOOKUP(D156,Chemicals!A:E,4,FALSE))</f>
        <v>1.5498897662962299E-3</v>
      </c>
      <c r="X156" s="9">
        <f>((H156/(L156))*T156)/(VLOOKUP(E156,Chemicals!A:E,4,FALSE))</f>
        <v>1.2519439615187406E-2</v>
      </c>
      <c r="Y156" s="9">
        <f>((I156/(J156))*V156)/(VLOOKUP(F156,Chemicals!A:D,4,FALSE))</f>
        <v>0.49016335273000938</v>
      </c>
      <c r="Z156" s="29">
        <f t="shared" ref="Z156:Z157" si="74">W156/W156</f>
        <v>1</v>
      </c>
      <c r="AA156" s="29">
        <f t="shared" ref="AA156:AA157" si="75">X156/W156</f>
        <v>8.0776322854915676</v>
      </c>
      <c r="AB156" s="29">
        <f t="shared" ref="AB156:AB157" si="76">Y156/W156</f>
        <v>316.25691283926102</v>
      </c>
      <c r="AC156">
        <v>10.092000000000001</v>
      </c>
      <c r="AD156" s="10">
        <v>20</v>
      </c>
      <c r="AE156" s="10">
        <v>60</v>
      </c>
      <c r="AF156" s="10">
        <v>60</v>
      </c>
      <c r="AG156" s="11" t="s">
        <v>49</v>
      </c>
      <c r="AH156">
        <v>10.228300000000001</v>
      </c>
      <c r="AI156" s="1">
        <f t="shared" ref="AI156:AI157" si="77">AH156-AC156</f>
        <v>0.13630000000000031</v>
      </c>
      <c r="AJ156" s="3">
        <f t="shared" ref="AJ156:AJ157" si="78">W156</f>
        <v>1.5498897662962299E-3</v>
      </c>
      <c r="AK156" s="3">
        <f>AJ156*(VLOOKUP(C156,Structures!A:D,4,FALSE))</f>
        <v>0.35275491080902188</v>
      </c>
      <c r="AL156" s="16">
        <f t="shared" ref="AL156:AL157" si="79">AI156/AK156</f>
        <v>0.38638725025090243</v>
      </c>
      <c r="AM156" s="3" t="s">
        <v>467</v>
      </c>
      <c r="AN156" s="3" t="s">
        <v>413</v>
      </c>
      <c r="AO156" s="26"/>
      <c r="AP156" s="82" t="s">
        <v>20</v>
      </c>
    </row>
    <row r="157" spans="1:48" ht="14" x14ac:dyDescent="0.2">
      <c r="A157" s="1">
        <v>20220808</v>
      </c>
      <c r="B157" s="1">
        <v>54</v>
      </c>
      <c r="C157" s="1" t="s">
        <v>4</v>
      </c>
      <c r="D157" s="13" t="s">
        <v>604</v>
      </c>
      <c r="E157" s="6" t="s">
        <v>606</v>
      </c>
      <c r="F157" s="13" t="s">
        <v>608</v>
      </c>
      <c r="G157" s="7" t="s">
        <v>595</v>
      </c>
      <c r="H157" s="7" t="s">
        <v>596</v>
      </c>
      <c r="I157" s="7">
        <v>1008.2</v>
      </c>
      <c r="J157" s="3">
        <f>I157/(VLOOKUP(F157,Chemicals!A:E,5,FALSE))</f>
        <v>1276.2025316455697</v>
      </c>
      <c r="K157" s="3">
        <f t="shared" si="60"/>
        <v>638.10126582278485</v>
      </c>
      <c r="L157" s="3">
        <f t="shared" si="61"/>
        <v>638.10126582278485</v>
      </c>
      <c r="M157" s="3">
        <f t="shared" si="72"/>
        <v>0</v>
      </c>
      <c r="N157" s="8">
        <v>26.5</v>
      </c>
      <c r="O157" s="9">
        <v>200</v>
      </c>
      <c r="P157" s="8">
        <v>20</v>
      </c>
      <c r="Q157" s="8">
        <v>15</v>
      </c>
      <c r="R157" s="8" t="s">
        <v>5</v>
      </c>
      <c r="S157" s="9">
        <v>9.9397682414363899</v>
      </c>
      <c r="T157" s="9">
        <v>9.9397682414363899</v>
      </c>
      <c r="U157" s="9">
        <v>0</v>
      </c>
      <c r="V157" s="9">
        <f t="shared" si="73"/>
        <v>19.87953648287278</v>
      </c>
      <c r="W157" s="9">
        <f>((G157/(K157))*S157)/(VLOOKUP(D157,Chemicals!A:E,4,FALSE))</f>
        <v>1.5483577187876258E-3</v>
      </c>
      <c r="X157" s="9">
        <f>((H157/(L157))*T157)/(VLOOKUP(E157,Chemicals!A:E,4,FALSE))</f>
        <v>1.2507211710180885E-2</v>
      </c>
      <c r="Y157" s="9">
        <f>((I157/(J157))*V157)/(VLOOKUP(F157,Chemicals!A:D,4,FALSE))</f>
        <v>0.49016335273000933</v>
      </c>
      <c r="Z157" s="29">
        <f t="shared" si="74"/>
        <v>1</v>
      </c>
      <c r="AA157" s="29">
        <f t="shared" si="75"/>
        <v>8.0777274905014291</v>
      </c>
      <c r="AB157" s="29">
        <f t="shared" si="76"/>
        <v>316.56983834059383</v>
      </c>
      <c r="AC157">
        <v>10.0082</v>
      </c>
      <c r="AD157" s="10">
        <v>20</v>
      </c>
      <c r="AE157" s="10">
        <v>60</v>
      </c>
      <c r="AF157" s="10">
        <v>60</v>
      </c>
      <c r="AG157" s="11" t="s">
        <v>49</v>
      </c>
      <c r="AH157">
        <v>10.1744</v>
      </c>
      <c r="AI157" s="1">
        <f t="shared" si="77"/>
        <v>0.1661999999999999</v>
      </c>
      <c r="AJ157" s="3">
        <f t="shared" si="78"/>
        <v>1.5483577187876258E-3</v>
      </c>
      <c r="AK157" s="3">
        <f>AJ157*(VLOOKUP(C157,Structures!A:D,4,FALSE))</f>
        <v>0.3524062167960636</v>
      </c>
      <c r="AL157" s="16">
        <f t="shared" si="79"/>
        <v>0.47161483560370709</v>
      </c>
      <c r="AM157" s="3" t="s">
        <v>468</v>
      </c>
      <c r="AN157" s="3" t="s">
        <v>414</v>
      </c>
      <c r="AO157" s="26"/>
      <c r="AP157" s="82" t="s">
        <v>20</v>
      </c>
    </row>
    <row r="158" spans="1:48" x14ac:dyDescent="0.15">
      <c r="D158" s="13"/>
      <c r="F158" s="13"/>
      <c r="J158" s="3"/>
      <c r="K158" s="3"/>
      <c r="L158" s="3"/>
      <c r="M158" s="3"/>
      <c r="O158" s="9"/>
      <c r="S158" s="9"/>
      <c r="T158" s="9"/>
      <c r="U158" s="9"/>
      <c r="V158" s="9"/>
      <c r="W158" s="9"/>
      <c r="X158" s="9"/>
      <c r="Y158" s="9"/>
      <c r="AC158" s="3"/>
      <c r="AG158" s="11"/>
      <c r="AH158" s="3"/>
      <c r="AJ158" s="3"/>
      <c r="AK158" s="3"/>
      <c r="AL158" s="16"/>
      <c r="AM158" s="3"/>
      <c r="AN158" s="3"/>
      <c r="AO158" s="26"/>
    </row>
    <row r="159" spans="1:48" x14ac:dyDescent="0.15">
      <c r="D159" s="13"/>
      <c r="F159" s="13"/>
      <c r="J159" s="3"/>
      <c r="K159" s="3"/>
      <c r="L159" s="3"/>
      <c r="M159" s="3"/>
      <c r="O159" s="9"/>
      <c r="S159" s="9"/>
      <c r="T159" s="9"/>
      <c r="U159" s="9"/>
      <c r="V159" s="9"/>
      <c r="W159" s="9"/>
      <c r="X159" s="9"/>
      <c r="Y159" s="9"/>
      <c r="AC159" s="3"/>
      <c r="AG159" s="11"/>
      <c r="AH159" s="3"/>
      <c r="AJ159" s="3"/>
      <c r="AK159" s="3"/>
      <c r="AL159" s="16"/>
      <c r="AM159" s="3"/>
      <c r="AN159" s="3"/>
      <c r="AO159" s="26"/>
    </row>
    <row r="160" spans="1:48" x14ac:dyDescent="0.15">
      <c r="D160" s="13"/>
      <c r="F160" s="13"/>
      <c r="J160" s="3"/>
      <c r="K160" s="3"/>
      <c r="L160" s="3"/>
      <c r="M160" s="3"/>
      <c r="O160" s="9"/>
      <c r="S160" s="9"/>
      <c r="T160" s="9"/>
      <c r="U160" s="9"/>
      <c r="V160" s="9"/>
      <c r="W160" s="9"/>
      <c r="X160" s="9"/>
      <c r="Y160" s="9"/>
      <c r="AC160" s="3"/>
      <c r="AG160" s="11"/>
      <c r="AH160" s="3"/>
      <c r="AJ160" s="3"/>
      <c r="AK160" s="3"/>
      <c r="AL160" s="16"/>
      <c r="AM160" s="3"/>
      <c r="AN160" s="3"/>
      <c r="AO160" s="26"/>
    </row>
    <row r="161" spans="4:41" x14ac:dyDescent="0.15">
      <c r="D161" s="13"/>
      <c r="F161" s="13"/>
      <c r="J161" s="3"/>
      <c r="K161" s="3"/>
      <c r="L161" s="3"/>
      <c r="M161" s="3"/>
      <c r="O161" s="9"/>
      <c r="S161" s="9"/>
      <c r="T161" s="9"/>
      <c r="U161" s="9"/>
      <c r="V161" s="9"/>
      <c r="W161" s="9"/>
      <c r="X161" s="9"/>
      <c r="Y161" s="9"/>
      <c r="AC161" s="3"/>
      <c r="AG161" s="11"/>
      <c r="AH161" s="3"/>
      <c r="AJ161" s="3"/>
      <c r="AK161" s="3"/>
      <c r="AL161" s="16"/>
      <c r="AM161" s="3"/>
      <c r="AN161" s="3"/>
      <c r="AO161" s="26"/>
    </row>
    <row r="162" spans="4:41" x14ac:dyDescent="0.15">
      <c r="D162" s="13"/>
      <c r="F162" s="13"/>
      <c r="J162" s="3"/>
      <c r="K162" s="3"/>
      <c r="L162" s="3"/>
      <c r="M162" s="3"/>
      <c r="O162" s="9"/>
      <c r="S162" s="9"/>
      <c r="T162" s="9"/>
      <c r="U162" s="9"/>
      <c r="V162" s="9"/>
      <c r="W162" s="9"/>
      <c r="X162" s="9"/>
      <c r="Y162" s="9"/>
      <c r="AC162" s="3"/>
      <c r="AG162" s="11"/>
      <c r="AH162" s="3"/>
      <c r="AJ162" s="3"/>
      <c r="AK162" s="3"/>
      <c r="AL162" s="16"/>
      <c r="AM162" s="3"/>
      <c r="AN162" s="3"/>
      <c r="AO162" s="26"/>
    </row>
    <row r="163" spans="4:41" x14ac:dyDescent="0.15">
      <c r="D163" s="13"/>
      <c r="F163" s="13"/>
      <c r="J163" s="3"/>
      <c r="K163" s="3"/>
      <c r="L163" s="3"/>
      <c r="M163" s="3"/>
      <c r="O163" s="9"/>
      <c r="S163" s="9"/>
      <c r="T163" s="9"/>
      <c r="U163" s="9"/>
      <c r="V163" s="9"/>
      <c r="W163" s="9"/>
      <c r="X163" s="9"/>
      <c r="Y163" s="9"/>
      <c r="AC163" s="3"/>
      <c r="AG163" s="11"/>
      <c r="AH163" s="3"/>
      <c r="AJ163" s="3"/>
      <c r="AK163" s="3"/>
      <c r="AL163" s="16"/>
      <c r="AM163" s="3"/>
      <c r="AN163" s="3"/>
      <c r="AO163" s="26"/>
    </row>
    <row r="164" spans="4:41" x14ac:dyDescent="0.15">
      <c r="D164" s="13"/>
      <c r="F164" s="13"/>
      <c r="J164" s="3"/>
      <c r="K164" s="3"/>
      <c r="L164" s="3"/>
      <c r="M164" s="3"/>
      <c r="O164" s="9"/>
      <c r="S164" s="9"/>
      <c r="T164" s="9"/>
      <c r="U164" s="9"/>
      <c r="V164" s="9"/>
      <c r="W164" s="9"/>
      <c r="X164" s="9"/>
      <c r="Y164" s="9"/>
      <c r="AC164" s="3"/>
      <c r="AG164" s="11"/>
      <c r="AH164" s="3"/>
      <c r="AJ164" s="3"/>
      <c r="AK164" s="3"/>
      <c r="AL164" s="16"/>
      <c r="AM164" s="3"/>
      <c r="AN164" s="3"/>
      <c r="AO164" s="26"/>
    </row>
    <row r="165" spans="4:41" x14ac:dyDescent="0.15">
      <c r="D165" s="13"/>
      <c r="F165" s="13"/>
      <c r="J165" s="3"/>
      <c r="K165" s="3"/>
      <c r="L165" s="3"/>
      <c r="M165" s="3"/>
      <c r="O165" s="9"/>
      <c r="S165" s="9"/>
      <c r="T165" s="9"/>
      <c r="U165" s="9"/>
      <c r="V165" s="9"/>
      <c r="W165" s="9"/>
      <c r="X165" s="9"/>
      <c r="Y165" s="9"/>
      <c r="AC165" s="3"/>
      <c r="AG165" s="11"/>
      <c r="AH165" s="3"/>
      <c r="AJ165" s="3"/>
      <c r="AK165" s="3"/>
      <c r="AL165" s="16"/>
      <c r="AM165" s="3"/>
      <c r="AN165" s="3"/>
      <c r="AO165" s="26"/>
    </row>
    <row r="166" spans="4:41" x14ac:dyDescent="0.15">
      <c r="D166" s="13"/>
      <c r="F166" s="13"/>
      <c r="J166" s="3"/>
      <c r="K166" s="3"/>
      <c r="L166" s="3"/>
      <c r="M166" s="3"/>
      <c r="O166" s="9"/>
      <c r="S166" s="9"/>
      <c r="T166" s="9"/>
      <c r="U166" s="9"/>
      <c r="V166" s="9"/>
      <c r="W166" s="9"/>
      <c r="X166" s="9"/>
      <c r="Y166" s="9"/>
      <c r="AC166" s="3"/>
      <c r="AG166" s="11"/>
      <c r="AH166" s="3"/>
      <c r="AJ166" s="3"/>
      <c r="AK166" s="3"/>
      <c r="AL166" s="16"/>
      <c r="AM166" s="3"/>
      <c r="AN166" s="3"/>
      <c r="AO166" s="26"/>
    </row>
    <row r="167" spans="4:41" x14ac:dyDescent="0.15">
      <c r="D167" s="13"/>
      <c r="F167" s="13"/>
      <c r="J167" s="3"/>
      <c r="K167" s="3"/>
      <c r="L167" s="3"/>
      <c r="M167" s="3"/>
      <c r="O167" s="9"/>
      <c r="S167" s="9"/>
      <c r="T167" s="9"/>
      <c r="U167" s="9"/>
      <c r="V167" s="9"/>
      <c r="W167" s="9"/>
      <c r="X167" s="9"/>
      <c r="Y167" s="9"/>
      <c r="AC167" s="3"/>
      <c r="AG167" s="11"/>
      <c r="AH167" s="3"/>
      <c r="AJ167" s="3"/>
      <c r="AK167" s="3"/>
      <c r="AL167" s="16"/>
      <c r="AM167" s="3"/>
      <c r="AN167" s="3"/>
      <c r="AO167" s="26"/>
    </row>
    <row r="168" spans="4:41" x14ac:dyDescent="0.15">
      <c r="D168" s="13"/>
      <c r="F168" s="13"/>
      <c r="J168" s="3"/>
      <c r="K168" s="3"/>
      <c r="L168" s="3"/>
      <c r="M168" s="3"/>
      <c r="O168" s="9"/>
      <c r="S168" s="9"/>
      <c r="T168" s="9"/>
      <c r="U168" s="9"/>
      <c r="V168" s="9"/>
      <c r="W168" s="9"/>
      <c r="X168" s="9"/>
      <c r="Y168" s="9"/>
      <c r="AC168" s="3"/>
      <c r="AG168" s="11"/>
      <c r="AH168" s="3"/>
      <c r="AJ168" s="3"/>
      <c r="AK168" s="3"/>
      <c r="AL168" s="16"/>
      <c r="AM168" s="3"/>
      <c r="AN168" s="3"/>
      <c r="AO168" s="26"/>
    </row>
    <row r="169" spans="4:41" x14ac:dyDescent="0.15">
      <c r="D169" s="13"/>
      <c r="F169" s="13"/>
      <c r="J169" s="3"/>
      <c r="K169" s="3"/>
      <c r="L169" s="3"/>
      <c r="M169" s="3"/>
      <c r="O169" s="9"/>
      <c r="S169" s="9"/>
      <c r="T169" s="9"/>
      <c r="U169" s="9"/>
      <c r="V169" s="9"/>
      <c r="W169" s="9"/>
      <c r="X169" s="9"/>
      <c r="Y169" s="9"/>
      <c r="AC169" s="3"/>
      <c r="AG169" s="11"/>
      <c r="AH169" s="3"/>
      <c r="AJ169" s="3"/>
      <c r="AK169" s="3"/>
      <c r="AL169" s="16"/>
      <c r="AM169" s="3"/>
      <c r="AN169" s="3"/>
      <c r="AO169" s="26"/>
    </row>
    <row r="170" spans="4:41" x14ac:dyDescent="0.15">
      <c r="D170" s="13"/>
      <c r="F170" s="13"/>
      <c r="J170" s="3"/>
      <c r="K170" s="3"/>
      <c r="L170" s="3"/>
      <c r="M170" s="3"/>
      <c r="O170" s="9"/>
      <c r="S170" s="9"/>
      <c r="T170" s="9"/>
      <c r="U170" s="9"/>
      <c r="V170" s="9"/>
      <c r="W170" s="9"/>
      <c r="X170" s="9"/>
      <c r="Y170" s="9"/>
      <c r="AC170" s="3"/>
      <c r="AG170" s="11"/>
      <c r="AH170" s="3"/>
      <c r="AJ170" s="3"/>
      <c r="AK170" s="3"/>
      <c r="AL170" s="16"/>
      <c r="AM170" s="3"/>
      <c r="AN170" s="3"/>
      <c r="AO170" s="26"/>
    </row>
    <row r="171" spans="4:41" x14ac:dyDescent="0.15">
      <c r="D171" s="13"/>
      <c r="F171" s="13"/>
      <c r="J171" s="3"/>
      <c r="K171" s="3"/>
      <c r="L171" s="3"/>
      <c r="M171" s="3"/>
      <c r="O171" s="9"/>
      <c r="S171" s="9"/>
      <c r="T171" s="9"/>
      <c r="U171" s="9"/>
      <c r="V171" s="9"/>
      <c r="W171" s="9"/>
      <c r="X171" s="9"/>
      <c r="Y171" s="9"/>
      <c r="AC171" s="3"/>
      <c r="AG171" s="11"/>
      <c r="AH171" s="3"/>
      <c r="AJ171" s="3"/>
      <c r="AK171" s="3"/>
      <c r="AL171" s="16"/>
      <c r="AM171" s="3"/>
      <c r="AN171" s="3"/>
      <c r="AO171" s="26"/>
    </row>
  </sheetData>
  <sortState xmlns:xlrd2="http://schemas.microsoft.com/office/spreadsheetml/2017/richdata2" ref="BI64:BK71">
    <sortCondition descending="1" ref="BK62:BK71"/>
  </sortState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1D322-726D-4E97-8E9F-19841C93C3A6}">
  <dimension ref="A1:N57"/>
  <sheetViews>
    <sheetView tabSelected="1" topLeftCell="D18" workbookViewId="0">
      <selection activeCell="K33" sqref="K33:L33"/>
    </sheetView>
  </sheetViews>
  <sheetFormatPr baseColWidth="10" defaultColWidth="9.1640625" defaultRowHeight="13" x14ac:dyDescent="0.15"/>
  <cols>
    <col min="1" max="1" width="13.33203125" style="25" bestFit="1" customWidth="1"/>
    <col min="2" max="2" width="21" style="25" bestFit="1" customWidth="1"/>
    <col min="3" max="3" width="24.83203125" style="25" bestFit="1" customWidth="1"/>
    <col min="4" max="4" width="56.83203125" style="25" bestFit="1" customWidth="1"/>
    <col min="5" max="5" width="14.5" style="25" bestFit="1" customWidth="1"/>
    <col min="6" max="6" width="9.83203125" style="45" bestFit="1" customWidth="1"/>
    <col min="7" max="7" width="9.83203125" style="45" customWidth="1"/>
    <col min="8" max="8" width="9.1640625" style="1"/>
    <col min="9" max="10" width="9.1640625" style="1" customWidth="1"/>
    <col min="11" max="11" width="17.5" style="25" bestFit="1" customWidth="1"/>
    <col min="12" max="12" width="16.83203125" style="25" bestFit="1" customWidth="1"/>
    <col min="13" max="13" width="42.5" style="25" bestFit="1" customWidth="1"/>
    <col min="14" max="14" width="11.6640625" style="25" bestFit="1" customWidth="1"/>
    <col min="15" max="16384" width="9.1640625" style="25"/>
  </cols>
  <sheetData>
    <row r="1" spans="1:13" x14ac:dyDescent="0.15">
      <c r="A1" s="24" t="s">
        <v>170</v>
      </c>
      <c r="B1" s="24" t="s">
        <v>175</v>
      </c>
      <c r="C1" s="24" t="s">
        <v>117</v>
      </c>
      <c r="D1" s="24" t="s">
        <v>122</v>
      </c>
      <c r="E1" s="24" t="s">
        <v>121</v>
      </c>
      <c r="F1" s="23" t="s">
        <v>128</v>
      </c>
      <c r="G1" s="23" t="s">
        <v>691</v>
      </c>
      <c r="H1" s="23" t="s">
        <v>129</v>
      </c>
      <c r="I1" s="23" t="s">
        <v>223</v>
      </c>
      <c r="J1" s="23" t="s">
        <v>725</v>
      </c>
      <c r="K1" s="23" t="s">
        <v>694</v>
      </c>
      <c r="L1" s="23" t="s">
        <v>695</v>
      </c>
      <c r="M1" s="24" t="s">
        <v>124</v>
      </c>
    </row>
    <row r="2" spans="1:13" x14ac:dyDescent="0.15">
      <c r="A2" s="24" t="s">
        <v>609</v>
      </c>
      <c r="B2" s="25" t="s">
        <v>200</v>
      </c>
      <c r="C2" s="25" t="s">
        <v>232</v>
      </c>
      <c r="D2" s="25" t="s">
        <v>234</v>
      </c>
      <c r="E2" s="25" t="s">
        <v>233</v>
      </c>
      <c r="F2" s="45">
        <v>9756</v>
      </c>
      <c r="G2" s="45" t="s">
        <v>692</v>
      </c>
      <c r="H2" s="1">
        <v>1</v>
      </c>
      <c r="I2" s="3" t="s">
        <v>693</v>
      </c>
      <c r="J2" s="3"/>
      <c r="K2" s="3">
        <v>1</v>
      </c>
      <c r="L2" s="3">
        <v>0</v>
      </c>
    </row>
    <row r="3" spans="1:13" s="31" customFormat="1" x14ac:dyDescent="0.15">
      <c r="A3" s="64" t="s">
        <v>610</v>
      </c>
      <c r="B3" s="31" t="s">
        <v>186</v>
      </c>
      <c r="C3" s="31" t="s">
        <v>187</v>
      </c>
      <c r="D3" s="43" t="s">
        <v>219</v>
      </c>
      <c r="E3" s="43" t="s">
        <v>218</v>
      </c>
      <c r="F3" s="46">
        <v>1341.35</v>
      </c>
      <c r="G3" s="45" t="s">
        <v>692</v>
      </c>
      <c r="H3" s="10">
        <v>1</v>
      </c>
      <c r="I3" s="3" t="s">
        <v>693</v>
      </c>
      <c r="J3" s="3"/>
      <c r="K3" s="3">
        <v>1</v>
      </c>
      <c r="L3" s="3">
        <v>0</v>
      </c>
    </row>
    <row r="4" spans="1:13" s="31" customFormat="1" x14ac:dyDescent="0.15">
      <c r="A4" s="64" t="s">
        <v>611</v>
      </c>
      <c r="B4" s="31" t="s">
        <v>186</v>
      </c>
      <c r="C4" s="31" t="s">
        <v>187</v>
      </c>
      <c r="D4" s="43" t="s">
        <v>252</v>
      </c>
      <c r="E4" s="43" t="s">
        <v>218</v>
      </c>
      <c r="F4" s="46">
        <v>1370.3</v>
      </c>
      <c r="G4" s="45" t="s">
        <v>692</v>
      </c>
      <c r="H4" s="10">
        <v>1</v>
      </c>
      <c r="I4" s="3" t="s">
        <v>693</v>
      </c>
      <c r="J4" s="3"/>
      <c r="K4" s="3">
        <v>1</v>
      </c>
      <c r="L4" s="3">
        <v>0</v>
      </c>
    </row>
    <row r="5" spans="1:13" s="31" customFormat="1" x14ac:dyDescent="0.15">
      <c r="A5" s="64" t="s">
        <v>612</v>
      </c>
      <c r="B5" s="31" t="s">
        <v>188</v>
      </c>
      <c r="C5" s="43" t="s">
        <v>209</v>
      </c>
      <c r="D5" s="43" t="s">
        <v>210</v>
      </c>
      <c r="E5" s="43" t="s">
        <v>211</v>
      </c>
      <c r="F5" s="46">
        <v>475</v>
      </c>
      <c r="G5" s="45" t="s">
        <v>692</v>
      </c>
      <c r="H5" s="10">
        <v>1</v>
      </c>
      <c r="I5" s="3" t="s">
        <v>693</v>
      </c>
      <c r="J5" s="3"/>
      <c r="K5" s="3">
        <v>1</v>
      </c>
      <c r="L5" s="3">
        <v>0</v>
      </c>
    </row>
    <row r="6" spans="1:13" x14ac:dyDescent="0.15">
      <c r="A6" s="24" t="s">
        <v>613</v>
      </c>
      <c r="B6" s="26" t="s">
        <v>144</v>
      </c>
      <c r="C6" s="26" t="s">
        <v>145</v>
      </c>
      <c r="D6" s="26" t="s">
        <v>146</v>
      </c>
      <c r="E6" s="25">
        <v>1206</v>
      </c>
      <c r="F6" s="45">
        <v>2000</v>
      </c>
      <c r="G6" s="45" t="s">
        <v>692</v>
      </c>
      <c r="H6" s="1">
        <v>1</v>
      </c>
      <c r="I6" s="3" t="s">
        <v>693</v>
      </c>
      <c r="J6" s="3"/>
      <c r="K6" s="3">
        <v>1</v>
      </c>
      <c r="L6" s="3">
        <v>0</v>
      </c>
      <c r="M6" s="26" t="s">
        <v>147</v>
      </c>
    </row>
    <row r="7" spans="1:13" s="33" customFormat="1" x14ac:dyDescent="0.15">
      <c r="A7" s="65" t="s">
        <v>614</v>
      </c>
      <c r="B7" s="42" t="s">
        <v>197</v>
      </c>
      <c r="C7" s="33" t="s">
        <v>197</v>
      </c>
      <c r="D7" s="42" t="s">
        <v>229</v>
      </c>
      <c r="E7" s="33" t="s">
        <v>228</v>
      </c>
      <c r="F7" s="47">
        <v>23.8</v>
      </c>
      <c r="G7" s="45" t="s">
        <v>692</v>
      </c>
      <c r="H7" s="32">
        <v>1</v>
      </c>
      <c r="I7" s="3" t="s">
        <v>693</v>
      </c>
      <c r="J7" s="3"/>
      <c r="K7" s="3">
        <v>1</v>
      </c>
      <c r="L7" s="3">
        <v>0</v>
      </c>
    </row>
    <row r="8" spans="1:13" s="33" customFormat="1" x14ac:dyDescent="0.15">
      <c r="A8" s="65" t="s">
        <v>615</v>
      </c>
      <c r="B8" s="42" t="s">
        <v>198</v>
      </c>
      <c r="C8" s="42" t="s">
        <v>697</v>
      </c>
      <c r="D8" s="42" t="s">
        <v>698</v>
      </c>
      <c r="E8" s="42" t="s">
        <v>698</v>
      </c>
      <c r="F8" s="90">
        <v>20</v>
      </c>
      <c r="G8" s="45" t="s">
        <v>692</v>
      </c>
      <c r="H8" s="91">
        <v>1</v>
      </c>
      <c r="I8" s="3" t="s">
        <v>693</v>
      </c>
      <c r="J8" s="3"/>
      <c r="K8" s="3">
        <v>1</v>
      </c>
      <c r="L8" s="3">
        <v>0</v>
      </c>
      <c r="M8" s="42" t="s">
        <v>699</v>
      </c>
    </row>
    <row r="9" spans="1:13" x14ac:dyDescent="0.15">
      <c r="A9" s="24" t="s">
        <v>616</v>
      </c>
      <c r="B9" s="25" t="s">
        <v>222</v>
      </c>
      <c r="C9" s="25" t="s">
        <v>222</v>
      </c>
      <c r="D9" s="26" t="s">
        <v>221</v>
      </c>
      <c r="E9" s="26" t="s">
        <v>222</v>
      </c>
      <c r="F9" s="45">
        <v>2500</v>
      </c>
      <c r="G9" s="45" t="s">
        <v>692</v>
      </c>
      <c r="H9" s="1">
        <v>1</v>
      </c>
      <c r="I9" s="3" t="s">
        <v>693</v>
      </c>
      <c r="J9" s="3"/>
      <c r="K9" s="3">
        <v>1</v>
      </c>
      <c r="L9" s="3">
        <v>0</v>
      </c>
    </row>
    <row r="10" spans="1:13" s="44" customFormat="1" x14ac:dyDescent="0.15">
      <c r="A10" s="66" t="s">
        <v>617</v>
      </c>
      <c r="B10" s="30" t="s">
        <v>199</v>
      </c>
      <c r="C10" s="30" t="s">
        <v>235</v>
      </c>
      <c r="D10" s="30" t="s">
        <v>250</v>
      </c>
      <c r="E10" s="30" t="s">
        <v>236</v>
      </c>
      <c r="F10" s="48">
        <v>2940</v>
      </c>
      <c r="G10" s="45" t="s">
        <v>692</v>
      </c>
      <c r="H10" s="9">
        <v>1</v>
      </c>
      <c r="I10" s="3" t="s">
        <v>693</v>
      </c>
      <c r="J10" s="3"/>
      <c r="K10" s="3">
        <v>1</v>
      </c>
      <c r="L10" s="3">
        <v>0</v>
      </c>
      <c r="M10" s="30"/>
    </row>
    <row r="11" spans="1:13" s="44" customFormat="1" x14ac:dyDescent="0.15">
      <c r="A11" s="66" t="s">
        <v>618</v>
      </c>
      <c r="B11" s="30" t="s">
        <v>237</v>
      </c>
      <c r="C11" s="30" t="s">
        <v>235</v>
      </c>
      <c r="D11" s="30" t="s">
        <v>251</v>
      </c>
      <c r="E11" s="30" t="s">
        <v>238</v>
      </c>
      <c r="F11" s="48">
        <v>920</v>
      </c>
      <c r="G11" s="45" t="s">
        <v>692</v>
      </c>
      <c r="H11" s="9">
        <v>0.35499999999999998</v>
      </c>
      <c r="I11" s="9" t="s">
        <v>130</v>
      </c>
      <c r="J11" s="9"/>
      <c r="K11" s="3">
        <v>1</v>
      </c>
      <c r="L11" s="3">
        <v>0</v>
      </c>
      <c r="M11" s="30"/>
    </row>
    <row r="12" spans="1:13" s="44" customFormat="1" x14ac:dyDescent="0.15">
      <c r="A12" s="66" t="s">
        <v>619</v>
      </c>
      <c r="B12" s="30" t="s">
        <v>237</v>
      </c>
      <c r="C12" s="30" t="s">
        <v>235</v>
      </c>
      <c r="D12" s="30" t="s">
        <v>239</v>
      </c>
      <c r="E12" s="30" t="s">
        <v>240</v>
      </c>
      <c r="F12" s="48">
        <v>172.5</v>
      </c>
      <c r="G12" s="45" t="s">
        <v>692</v>
      </c>
      <c r="H12" s="9">
        <v>15</v>
      </c>
      <c r="I12" s="9" t="s">
        <v>130</v>
      </c>
      <c r="J12" s="9"/>
      <c r="K12" s="3">
        <v>1</v>
      </c>
      <c r="L12" s="3">
        <v>0</v>
      </c>
      <c r="M12" s="30"/>
    </row>
    <row r="13" spans="1:13" s="44" customFormat="1" x14ac:dyDescent="0.15">
      <c r="A13" s="66" t="s">
        <v>620</v>
      </c>
      <c r="B13" s="30" t="s">
        <v>242</v>
      </c>
      <c r="C13" s="30" t="s">
        <v>235</v>
      </c>
      <c r="D13" s="30" t="s">
        <v>243</v>
      </c>
      <c r="E13" s="30" t="s">
        <v>241</v>
      </c>
      <c r="F13" s="48">
        <v>236</v>
      </c>
      <c r="G13" s="45" t="s">
        <v>692</v>
      </c>
      <c r="H13" s="9">
        <v>1</v>
      </c>
      <c r="I13" s="3" t="s">
        <v>693</v>
      </c>
      <c r="J13" s="3"/>
      <c r="K13" s="3">
        <v>1</v>
      </c>
      <c r="L13" s="3">
        <v>0</v>
      </c>
      <c r="M13" s="30"/>
    </row>
    <row r="14" spans="1:13" s="44" customFormat="1" x14ac:dyDescent="0.15">
      <c r="A14" s="66" t="s">
        <v>621</v>
      </c>
      <c r="B14" s="30" t="s">
        <v>242</v>
      </c>
      <c r="C14" s="30" t="s">
        <v>235</v>
      </c>
      <c r="D14" s="30" t="s">
        <v>244</v>
      </c>
      <c r="E14" s="30" t="s">
        <v>246</v>
      </c>
      <c r="F14" s="48">
        <v>236</v>
      </c>
      <c r="G14" s="45" t="s">
        <v>692</v>
      </c>
      <c r="H14" s="9">
        <v>1</v>
      </c>
      <c r="I14" s="3" t="s">
        <v>693</v>
      </c>
      <c r="J14" s="3"/>
      <c r="K14" s="3">
        <v>1</v>
      </c>
      <c r="L14" s="3">
        <v>0</v>
      </c>
      <c r="M14" s="30"/>
    </row>
    <row r="15" spans="1:13" s="44" customFormat="1" x14ac:dyDescent="0.15">
      <c r="A15" s="66" t="s">
        <v>622</v>
      </c>
      <c r="B15" s="30" t="s">
        <v>242</v>
      </c>
      <c r="C15" s="30" t="s">
        <v>235</v>
      </c>
      <c r="D15" s="30" t="s">
        <v>245</v>
      </c>
      <c r="E15" s="30" t="s">
        <v>247</v>
      </c>
      <c r="F15" s="48">
        <v>244</v>
      </c>
      <c r="G15" s="45" t="s">
        <v>692</v>
      </c>
      <c r="H15" s="9">
        <v>1</v>
      </c>
      <c r="I15" s="3" t="s">
        <v>693</v>
      </c>
      <c r="J15" s="3"/>
      <c r="K15" s="3">
        <v>1</v>
      </c>
      <c r="L15" s="3">
        <v>0</v>
      </c>
      <c r="M15" s="30"/>
    </row>
    <row r="16" spans="1:13" s="44" customFormat="1" x14ac:dyDescent="0.15">
      <c r="A16" s="66" t="s">
        <v>623</v>
      </c>
      <c r="B16" s="30" t="s">
        <v>242</v>
      </c>
      <c r="C16" s="30" t="s">
        <v>235</v>
      </c>
      <c r="D16" s="30" t="s">
        <v>249</v>
      </c>
      <c r="E16" s="30" t="s">
        <v>248</v>
      </c>
      <c r="F16" s="48">
        <v>446</v>
      </c>
      <c r="G16" s="45" t="s">
        <v>692</v>
      </c>
      <c r="H16" s="9">
        <v>1</v>
      </c>
      <c r="I16" s="3" t="s">
        <v>693</v>
      </c>
      <c r="J16" s="3"/>
      <c r="K16" s="3">
        <v>1</v>
      </c>
      <c r="L16" s="3">
        <v>0</v>
      </c>
      <c r="M16" s="30"/>
    </row>
    <row r="17" spans="1:13" x14ac:dyDescent="0.15">
      <c r="A17" s="24" t="s">
        <v>624</v>
      </c>
      <c r="B17" s="26" t="s">
        <v>134</v>
      </c>
      <c r="C17" s="26" t="s">
        <v>148</v>
      </c>
      <c r="D17" s="26" t="s">
        <v>149</v>
      </c>
      <c r="E17" s="26" t="s">
        <v>149</v>
      </c>
      <c r="F17" s="45">
        <v>16000</v>
      </c>
      <c r="G17" s="45" t="s">
        <v>692</v>
      </c>
      <c r="H17" s="1">
        <v>1</v>
      </c>
      <c r="I17" s="3" t="s">
        <v>693</v>
      </c>
      <c r="J17" s="3"/>
      <c r="K17" s="3">
        <v>1</v>
      </c>
      <c r="L17" s="3">
        <v>0</v>
      </c>
      <c r="M17" s="26" t="s">
        <v>150</v>
      </c>
    </row>
    <row r="18" spans="1:13" x14ac:dyDescent="0.15">
      <c r="A18" s="24" t="s">
        <v>625</v>
      </c>
      <c r="B18" s="26" t="s">
        <v>196</v>
      </c>
      <c r="C18" s="26" t="s">
        <v>148</v>
      </c>
      <c r="D18" s="25" t="s">
        <v>220</v>
      </c>
      <c r="E18" s="26" t="s">
        <v>700</v>
      </c>
      <c r="F18" s="45">
        <v>1500</v>
      </c>
      <c r="G18" s="45" t="s">
        <v>692</v>
      </c>
      <c r="H18" s="1">
        <v>1</v>
      </c>
      <c r="I18" s="3" t="s">
        <v>693</v>
      </c>
      <c r="J18" s="3"/>
      <c r="K18" s="3">
        <v>1</v>
      </c>
      <c r="L18" s="3">
        <v>0</v>
      </c>
      <c r="M18" s="26"/>
    </row>
    <row r="19" spans="1:13" x14ac:dyDescent="0.15">
      <c r="A19" s="24" t="s">
        <v>626</v>
      </c>
      <c r="B19" s="26" t="s">
        <v>185</v>
      </c>
      <c r="C19" s="25" t="s">
        <v>255</v>
      </c>
      <c r="D19" s="26" t="s">
        <v>208</v>
      </c>
      <c r="E19" s="25" t="s">
        <v>207</v>
      </c>
      <c r="F19" s="45">
        <v>1200</v>
      </c>
      <c r="G19" s="45" t="s">
        <v>692</v>
      </c>
      <c r="H19" s="1">
        <v>1</v>
      </c>
      <c r="I19" s="3" t="s">
        <v>693</v>
      </c>
      <c r="J19" s="3"/>
      <c r="K19" s="3">
        <v>1</v>
      </c>
      <c r="L19" s="3">
        <v>0</v>
      </c>
    </row>
    <row r="20" spans="1:13" s="36" customFormat="1" x14ac:dyDescent="0.15">
      <c r="A20" s="67" t="s">
        <v>627</v>
      </c>
      <c r="B20" s="35" t="s">
        <v>173</v>
      </c>
      <c r="C20" s="35" t="s">
        <v>136</v>
      </c>
      <c r="D20" s="36" t="s">
        <v>137</v>
      </c>
      <c r="E20" s="36">
        <v>20002694</v>
      </c>
      <c r="F20" s="49">
        <v>900</v>
      </c>
      <c r="G20" s="45" t="s">
        <v>692</v>
      </c>
      <c r="H20" s="34">
        <v>1</v>
      </c>
      <c r="I20" s="3" t="s">
        <v>693</v>
      </c>
      <c r="J20" s="3"/>
      <c r="K20" s="3">
        <v>1</v>
      </c>
      <c r="L20" s="3">
        <v>0</v>
      </c>
      <c r="M20" s="35" t="s">
        <v>135</v>
      </c>
    </row>
    <row r="21" spans="1:13" s="36" customFormat="1" x14ac:dyDescent="0.15">
      <c r="A21" s="67" t="s">
        <v>628</v>
      </c>
      <c r="B21" s="35" t="s">
        <v>143</v>
      </c>
      <c r="C21" s="35" t="s">
        <v>136</v>
      </c>
      <c r="D21" s="36" t="s">
        <v>138</v>
      </c>
      <c r="E21" s="36">
        <v>25000631</v>
      </c>
      <c r="F21" s="49">
        <v>63</v>
      </c>
      <c r="G21" s="45" t="s">
        <v>692</v>
      </c>
      <c r="H21" s="34">
        <v>1</v>
      </c>
      <c r="I21" s="3" t="s">
        <v>693</v>
      </c>
      <c r="J21" s="3"/>
      <c r="K21" s="3">
        <v>1</v>
      </c>
      <c r="L21" s="3">
        <v>0</v>
      </c>
      <c r="M21" s="35" t="s">
        <v>143</v>
      </c>
    </row>
    <row r="22" spans="1:13" s="36" customFormat="1" x14ac:dyDescent="0.15">
      <c r="A22" s="67" t="s">
        <v>629</v>
      </c>
      <c r="B22" s="36" t="s">
        <v>177</v>
      </c>
      <c r="C22" s="35" t="s">
        <v>701</v>
      </c>
      <c r="D22" s="35" t="s">
        <v>702</v>
      </c>
      <c r="E22" s="35" t="s">
        <v>703</v>
      </c>
      <c r="F22" s="49">
        <v>73</v>
      </c>
      <c r="G22" s="45" t="s">
        <v>692</v>
      </c>
      <c r="H22" s="34">
        <v>20</v>
      </c>
      <c r="I22" s="3" t="s">
        <v>693</v>
      </c>
      <c r="J22" s="3"/>
      <c r="K22" s="3">
        <v>1</v>
      </c>
      <c r="L22" s="3">
        <v>0</v>
      </c>
    </row>
    <row r="23" spans="1:13" s="36" customFormat="1" x14ac:dyDescent="0.15">
      <c r="A23" s="67" t="s">
        <v>630</v>
      </c>
      <c r="B23" s="36" t="s">
        <v>177</v>
      </c>
      <c r="C23" s="35" t="s">
        <v>230</v>
      </c>
      <c r="D23" s="36" t="s">
        <v>470</v>
      </c>
      <c r="E23" s="36">
        <v>7695101</v>
      </c>
      <c r="F23" s="49">
        <v>31</v>
      </c>
      <c r="G23" s="45" t="s">
        <v>692</v>
      </c>
      <c r="H23" s="34">
        <v>10</v>
      </c>
      <c r="I23" s="3" t="s">
        <v>693</v>
      </c>
      <c r="J23" s="3"/>
      <c r="K23" s="3">
        <v>1</v>
      </c>
      <c r="L23" s="3">
        <v>0</v>
      </c>
    </row>
    <row r="24" spans="1:13" s="36" customFormat="1" x14ac:dyDescent="0.15">
      <c r="A24" s="67" t="s">
        <v>631</v>
      </c>
      <c r="B24" s="35" t="s">
        <v>480</v>
      </c>
      <c r="C24" s="35" t="s">
        <v>136</v>
      </c>
      <c r="D24" s="35" t="s">
        <v>484</v>
      </c>
      <c r="E24" s="36">
        <v>20027388</v>
      </c>
      <c r="F24" s="49">
        <v>749</v>
      </c>
      <c r="G24" s="45" t="s">
        <v>692</v>
      </c>
      <c r="H24" s="34">
        <v>2</v>
      </c>
      <c r="I24" s="3" t="s">
        <v>693</v>
      </c>
      <c r="J24" s="3"/>
      <c r="K24" s="3">
        <v>1</v>
      </c>
      <c r="L24" s="3">
        <v>0</v>
      </c>
    </row>
    <row r="25" spans="1:13" s="36" customFormat="1" x14ac:dyDescent="0.15">
      <c r="A25" s="67" t="s">
        <v>632</v>
      </c>
      <c r="B25" s="35" t="s">
        <v>481</v>
      </c>
      <c r="C25" s="35" t="s">
        <v>136</v>
      </c>
      <c r="D25" s="35" t="s">
        <v>482</v>
      </c>
      <c r="E25" s="36">
        <v>20103426</v>
      </c>
      <c r="F25" s="49">
        <v>279</v>
      </c>
      <c r="G25" s="45" t="s">
        <v>692</v>
      </c>
      <c r="H25" s="34">
        <v>1</v>
      </c>
      <c r="I25" s="3" t="s">
        <v>693</v>
      </c>
      <c r="J25" s="3"/>
      <c r="K25" s="3">
        <v>1</v>
      </c>
      <c r="L25" s="3">
        <v>0</v>
      </c>
    </row>
    <row r="26" spans="1:13" s="36" customFormat="1" x14ac:dyDescent="0.15">
      <c r="A26" s="67" t="s">
        <v>633</v>
      </c>
      <c r="B26" s="35" t="s">
        <v>481</v>
      </c>
      <c r="C26" s="35" t="s">
        <v>136</v>
      </c>
      <c r="D26" s="35" t="s">
        <v>483</v>
      </c>
      <c r="E26" s="36">
        <v>20112966</v>
      </c>
      <c r="F26" s="49">
        <v>55</v>
      </c>
      <c r="G26" s="45" t="s">
        <v>692</v>
      </c>
      <c r="H26" s="34">
        <v>1</v>
      </c>
      <c r="I26" s="3" t="s">
        <v>693</v>
      </c>
      <c r="J26" s="3"/>
      <c r="K26" s="3">
        <v>1</v>
      </c>
      <c r="L26" s="3">
        <v>0</v>
      </c>
    </row>
    <row r="27" spans="1:13" s="36" customFormat="1" x14ac:dyDescent="0.15">
      <c r="A27" s="67" t="s">
        <v>653</v>
      </c>
      <c r="B27" s="36" t="s">
        <v>177</v>
      </c>
      <c r="C27" s="35" t="s">
        <v>230</v>
      </c>
      <c r="D27" s="36" t="s">
        <v>470</v>
      </c>
      <c r="E27" s="36">
        <v>9197515</v>
      </c>
      <c r="F27" s="49">
        <v>5.65</v>
      </c>
      <c r="G27" s="45" t="s">
        <v>692</v>
      </c>
      <c r="H27" s="34">
        <v>1</v>
      </c>
      <c r="I27" s="3" t="s">
        <v>693</v>
      </c>
      <c r="J27" s="3"/>
      <c r="K27" s="3">
        <v>1</v>
      </c>
      <c r="L27" s="3">
        <v>0</v>
      </c>
    </row>
    <row r="28" spans="1:13" s="36" customFormat="1" x14ac:dyDescent="0.15">
      <c r="A28" s="67" t="s">
        <v>656</v>
      </c>
      <c r="B28" s="36" t="s">
        <v>177</v>
      </c>
      <c r="C28" s="35" t="s">
        <v>230</v>
      </c>
      <c r="D28" s="36" t="s">
        <v>469</v>
      </c>
      <c r="E28" s="36">
        <v>7019638</v>
      </c>
      <c r="F28" s="49">
        <v>5.65</v>
      </c>
      <c r="G28" s="45" t="s">
        <v>692</v>
      </c>
      <c r="H28" s="34">
        <v>1</v>
      </c>
      <c r="I28" s="3" t="s">
        <v>693</v>
      </c>
      <c r="J28" s="3"/>
      <c r="K28" s="3">
        <v>1</v>
      </c>
      <c r="L28" s="3">
        <v>0</v>
      </c>
    </row>
    <row r="29" spans="1:13" s="36" customFormat="1" x14ac:dyDescent="0.15">
      <c r="A29" s="67" t="s">
        <v>657</v>
      </c>
      <c r="B29" s="36" t="s">
        <v>177</v>
      </c>
      <c r="C29" s="35" t="s">
        <v>654</v>
      </c>
      <c r="D29" s="35" t="s">
        <v>655</v>
      </c>
      <c r="E29" s="36">
        <v>7695101</v>
      </c>
      <c r="F29" s="49">
        <v>5.65</v>
      </c>
      <c r="G29" s="45" t="s">
        <v>692</v>
      </c>
      <c r="H29" s="34">
        <v>1</v>
      </c>
      <c r="I29" s="3" t="s">
        <v>693</v>
      </c>
      <c r="J29" s="3"/>
      <c r="K29" s="3">
        <v>1</v>
      </c>
      <c r="L29" s="3">
        <v>0</v>
      </c>
    </row>
    <row r="30" spans="1:13" x14ac:dyDescent="0.15">
      <c r="A30" s="24" t="s">
        <v>634</v>
      </c>
      <c r="B30" s="25" t="s">
        <v>189</v>
      </c>
      <c r="C30" s="25" t="s">
        <v>190</v>
      </c>
      <c r="D30" s="25" t="s">
        <v>192</v>
      </c>
      <c r="E30" s="26" t="s">
        <v>191</v>
      </c>
      <c r="F30" s="45">
        <v>300</v>
      </c>
      <c r="G30" s="45" t="s">
        <v>692</v>
      </c>
      <c r="H30" s="1">
        <v>1</v>
      </c>
      <c r="I30" s="3" t="s">
        <v>693</v>
      </c>
      <c r="J30" s="3"/>
      <c r="K30" s="3">
        <v>1</v>
      </c>
      <c r="L30" s="3">
        <v>0</v>
      </c>
    </row>
    <row r="31" spans="1:13" x14ac:dyDescent="0.15">
      <c r="A31" s="24" t="s">
        <v>635</v>
      </c>
      <c r="B31" s="26" t="s">
        <v>195</v>
      </c>
      <c r="C31" s="26" t="s">
        <v>193</v>
      </c>
      <c r="D31" s="26" t="s">
        <v>194</v>
      </c>
      <c r="E31" s="25">
        <v>5650</v>
      </c>
      <c r="F31" s="45">
        <v>1300</v>
      </c>
      <c r="G31" s="45" t="s">
        <v>692</v>
      </c>
      <c r="H31" s="1">
        <v>1</v>
      </c>
      <c r="I31" s="3" t="s">
        <v>693</v>
      </c>
      <c r="J31" s="3"/>
      <c r="K31" s="3">
        <v>1</v>
      </c>
      <c r="L31" s="3">
        <v>0</v>
      </c>
    </row>
    <row r="32" spans="1:13" s="38" customFormat="1" x14ac:dyDescent="0.15">
      <c r="A32" s="68" t="s">
        <v>636</v>
      </c>
      <c r="B32" s="37" t="s">
        <v>171</v>
      </c>
      <c r="C32" s="38" t="s">
        <v>123</v>
      </c>
      <c r="D32" s="38" t="s">
        <v>651</v>
      </c>
      <c r="E32" s="38">
        <v>85020</v>
      </c>
      <c r="F32" s="50">
        <v>370</v>
      </c>
      <c r="G32" s="45" t="s">
        <v>692</v>
      </c>
      <c r="H32" s="7">
        <v>1</v>
      </c>
      <c r="I32" s="3" t="s">
        <v>693</v>
      </c>
      <c r="J32" s="3" t="s">
        <v>726</v>
      </c>
      <c r="M32" s="37" t="s">
        <v>126</v>
      </c>
    </row>
    <row r="33" spans="1:14" s="38" customFormat="1" x14ac:dyDescent="0.15">
      <c r="A33" s="68"/>
      <c r="B33" s="37"/>
      <c r="F33" s="50"/>
      <c r="G33" s="45"/>
      <c r="H33" s="7"/>
      <c r="I33" s="3"/>
      <c r="J33" s="3" t="s">
        <v>726</v>
      </c>
      <c r="K33" s="3">
        <v>0.99873429767795996</v>
      </c>
      <c r="L33" s="3" t="s">
        <v>696</v>
      </c>
      <c r="M33" s="37" t="s">
        <v>727</v>
      </c>
    </row>
    <row r="34" spans="1:14" s="38" customFormat="1" x14ac:dyDescent="0.15">
      <c r="A34" s="68" t="s">
        <v>637</v>
      </c>
      <c r="B34" s="37" t="s">
        <v>171</v>
      </c>
      <c r="C34" s="37" t="s">
        <v>704</v>
      </c>
      <c r="D34" s="37" t="s">
        <v>705</v>
      </c>
      <c r="E34" s="37" t="s">
        <v>706</v>
      </c>
      <c r="F34" s="50">
        <v>64</v>
      </c>
      <c r="G34" s="45" t="s">
        <v>692</v>
      </c>
      <c r="H34" s="7">
        <v>100</v>
      </c>
      <c r="I34" s="3" t="s">
        <v>693</v>
      </c>
      <c r="J34" s="3" t="s">
        <v>726</v>
      </c>
      <c r="M34" s="37"/>
    </row>
    <row r="35" spans="1:14" s="38" customFormat="1" x14ac:dyDescent="0.15">
      <c r="A35" s="68"/>
      <c r="B35" s="37"/>
      <c r="C35" s="37"/>
      <c r="D35" s="37"/>
      <c r="E35" s="37"/>
      <c r="F35" s="50"/>
      <c r="G35" s="45"/>
      <c r="H35" s="7"/>
      <c r="I35" s="3"/>
      <c r="J35" s="3" t="s">
        <v>726</v>
      </c>
      <c r="K35" s="3">
        <v>1.1300000000000001</v>
      </c>
      <c r="L35" s="3" t="s">
        <v>696</v>
      </c>
      <c r="M35" s="37" t="s">
        <v>727</v>
      </c>
    </row>
    <row r="36" spans="1:14" s="38" customFormat="1" x14ac:dyDescent="0.15">
      <c r="A36" s="68" t="s">
        <v>649</v>
      </c>
      <c r="B36" s="37" t="s">
        <v>171</v>
      </c>
      <c r="C36" s="38" t="s">
        <v>123</v>
      </c>
      <c r="D36" s="38" t="s">
        <v>652</v>
      </c>
      <c r="E36" s="38">
        <v>82520</v>
      </c>
      <c r="F36" s="50">
        <v>310</v>
      </c>
      <c r="G36" s="45" t="s">
        <v>692</v>
      </c>
      <c r="H36" s="7">
        <v>1</v>
      </c>
      <c r="I36" s="3" t="s">
        <v>693</v>
      </c>
      <c r="J36" s="3" t="s">
        <v>726</v>
      </c>
      <c r="M36" s="37" t="s">
        <v>650</v>
      </c>
    </row>
    <row r="37" spans="1:14" s="38" customFormat="1" x14ac:dyDescent="0.15">
      <c r="A37" s="68"/>
      <c r="B37" s="37"/>
      <c r="F37" s="50"/>
      <c r="G37" s="45"/>
      <c r="H37" s="7"/>
      <c r="I37" s="3"/>
      <c r="J37" s="3" t="s">
        <v>726</v>
      </c>
      <c r="K37" s="3">
        <v>1</v>
      </c>
      <c r="L37" s="3" t="s">
        <v>696</v>
      </c>
      <c r="M37" s="37" t="s">
        <v>727</v>
      </c>
    </row>
    <row r="38" spans="1:14" s="38" customFormat="1" x14ac:dyDescent="0.15">
      <c r="A38" s="68" t="s">
        <v>716</v>
      </c>
      <c r="B38" s="37" t="s">
        <v>171</v>
      </c>
      <c r="C38" s="37" t="s">
        <v>704</v>
      </c>
      <c r="D38" s="37" t="s">
        <v>705</v>
      </c>
      <c r="E38" s="37" t="s">
        <v>706</v>
      </c>
      <c r="F38" s="50">
        <v>64</v>
      </c>
      <c r="G38" s="45" t="s">
        <v>692</v>
      </c>
      <c r="H38" s="7">
        <v>100</v>
      </c>
      <c r="I38" s="3" t="s">
        <v>693</v>
      </c>
      <c r="J38" s="3" t="s">
        <v>726</v>
      </c>
      <c r="M38" s="37"/>
    </row>
    <row r="39" spans="1:14" s="38" customFormat="1" x14ac:dyDescent="0.15">
      <c r="A39" s="68"/>
      <c r="B39" s="37"/>
      <c r="C39" s="37"/>
      <c r="D39" s="37"/>
      <c r="E39" s="37"/>
      <c r="F39" s="50"/>
      <c r="G39" s="45"/>
      <c r="H39" s="7"/>
      <c r="I39" s="3"/>
      <c r="J39" s="3" t="s">
        <v>726</v>
      </c>
      <c r="K39" s="3">
        <v>0.9939768241436393</v>
      </c>
      <c r="L39" s="3" t="s">
        <v>696</v>
      </c>
      <c r="M39" s="37" t="s">
        <v>727</v>
      </c>
    </row>
    <row r="40" spans="1:14" s="38" customFormat="1" x14ac:dyDescent="0.15">
      <c r="A40" s="68" t="s">
        <v>638</v>
      </c>
      <c r="B40" s="37" t="s">
        <v>254</v>
      </c>
      <c r="C40" s="38" t="s">
        <v>118</v>
      </c>
      <c r="D40" s="38" t="s">
        <v>120</v>
      </c>
      <c r="E40" s="38" t="s">
        <v>119</v>
      </c>
      <c r="F40" s="50">
        <v>6300</v>
      </c>
      <c r="G40" s="45" t="s">
        <v>692</v>
      </c>
      <c r="H40" s="7">
        <v>1</v>
      </c>
      <c r="I40" s="3" t="s">
        <v>693</v>
      </c>
      <c r="J40" s="3"/>
      <c r="K40" s="3">
        <v>1</v>
      </c>
      <c r="L40" s="3">
        <v>0</v>
      </c>
      <c r="M40" s="38" t="s">
        <v>125</v>
      </c>
    </row>
    <row r="41" spans="1:14" s="38" customFormat="1" x14ac:dyDescent="0.15">
      <c r="A41" s="68" t="s">
        <v>639</v>
      </c>
      <c r="B41" s="37" t="s">
        <v>254</v>
      </c>
      <c r="C41" s="38" t="s">
        <v>118</v>
      </c>
      <c r="D41" s="38" t="s">
        <v>485</v>
      </c>
      <c r="E41" s="38" t="s">
        <v>486</v>
      </c>
      <c r="F41" s="50">
        <v>5040</v>
      </c>
      <c r="G41" s="45" t="s">
        <v>692</v>
      </c>
      <c r="H41" s="7">
        <v>1</v>
      </c>
      <c r="I41" s="3" t="s">
        <v>693</v>
      </c>
      <c r="J41" s="3"/>
      <c r="K41" s="3">
        <v>1</v>
      </c>
      <c r="L41" s="3">
        <v>0</v>
      </c>
      <c r="M41" s="38" t="s">
        <v>125</v>
      </c>
    </row>
    <row r="42" spans="1:14" s="38" customFormat="1" x14ac:dyDescent="0.15">
      <c r="A42" s="24" t="s">
        <v>640</v>
      </c>
      <c r="B42" s="26" t="s">
        <v>172</v>
      </c>
      <c r="C42" s="26" t="s">
        <v>127</v>
      </c>
      <c r="D42" s="26" t="s">
        <v>132</v>
      </c>
      <c r="E42" s="25" t="s">
        <v>131</v>
      </c>
      <c r="F42" s="45">
        <v>2.5</v>
      </c>
      <c r="G42" s="45" t="s">
        <v>692</v>
      </c>
      <c r="H42" s="3">
        <v>1</v>
      </c>
      <c r="I42" s="3" t="s">
        <v>130</v>
      </c>
      <c r="J42" s="3"/>
      <c r="K42" s="3">
        <v>1</v>
      </c>
      <c r="L42" s="3">
        <v>0</v>
      </c>
      <c r="M42" s="26" t="s">
        <v>133</v>
      </c>
      <c r="N42" s="25"/>
    </row>
    <row r="43" spans="1:14" x14ac:dyDescent="0.15">
      <c r="A43" s="24" t="s">
        <v>641</v>
      </c>
      <c r="B43" s="26" t="s">
        <v>174</v>
      </c>
      <c r="C43" s="25" t="s">
        <v>140</v>
      </c>
      <c r="D43" s="26" t="s">
        <v>141</v>
      </c>
      <c r="E43" s="25" t="s">
        <v>139</v>
      </c>
      <c r="F43" s="45">
        <v>5.5</v>
      </c>
      <c r="G43" s="45" t="s">
        <v>692</v>
      </c>
      <c r="H43" s="1">
        <v>1</v>
      </c>
      <c r="I43" s="3" t="s">
        <v>693</v>
      </c>
      <c r="J43" s="3"/>
      <c r="K43" s="3">
        <v>1</v>
      </c>
      <c r="L43" s="3">
        <v>0</v>
      </c>
      <c r="M43" s="26" t="s">
        <v>142</v>
      </c>
      <c r="N43" s="26"/>
    </row>
    <row r="44" spans="1:14" s="26" customFormat="1" x14ac:dyDescent="0.15">
      <c r="A44" s="24" t="s">
        <v>642</v>
      </c>
      <c r="B44" s="26" t="s">
        <v>184</v>
      </c>
      <c r="C44" s="25" t="s">
        <v>140</v>
      </c>
      <c r="D44" s="26" t="s">
        <v>227</v>
      </c>
      <c r="E44" s="25" t="s">
        <v>226</v>
      </c>
      <c r="F44" s="45">
        <v>10.53</v>
      </c>
      <c r="G44" s="45" t="s">
        <v>692</v>
      </c>
      <c r="H44" s="1">
        <v>1</v>
      </c>
      <c r="I44" s="3" t="s">
        <v>693</v>
      </c>
      <c r="J44" s="3"/>
      <c r="K44" s="3">
        <v>1</v>
      </c>
      <c r="L44" s="3">
        <v>0</v>
      </c>
      <c r="M44" s="25"/>
    </row>
    <row r="45" spans="1:14" s="26" customFormat="1" x14ac:dyDescent="0.15">
      <c r="A45" s="24" t="s">
        <v>643</v>
      </c>
      <c r="B45" s="26" t="s">
        <v>183</v>
      </c>
      <c r="C45" s="25" t="s">
        <v>204</v>
      </c>
      <c r="D45" s="25" t="s">
        <v>206</v>
      </c>
      <c r="E45" s="25" t="s">
        <v>205</v>
      </c>
      <c r="F45" s="45">
        <v>121</v>
      </c>
      <c r="G45" s="45" t="s">
        <v>692</v>
      </c>
      <c r="H45" s="1">
        <v>1</v>
      </c>
      <c r="I45" s="3" t="s">
        <v>693</v>
      </c>
      <c r="J45" s="3"/>
      <c r="K45" s="3">
        <v>1</v>
      </c>
      <c r="L45" s="3">
        <v>0</v>
      </c>
      <c r="M45" s="25"/>
    </row>
    <row r="46" spans="1:14" s="26" customFormat="1" x14ac:dyDescent="0.15">
      <c r="A46" s="69" t="s">
        <v>644</v>
      </c>
      <c r="B46" s="40" t="s">
        <v>176</v>
      </c>
      <c r="C46" s="40" t="s">
        <v>230</v>
      </c>
      <c r="D46" s="40" t="s">
        <v>231</v>
      </c>
      <c r="E46" s="40">
        <v>7696884</v>
      </c>
      <c r="F46" s="51">
        <v>202</v>
      </c>
      <c r="G46" s="45" t="s">
        <v>692</v>
      </c>
      <c r="H46" s="39">
        <v>300</v>
      </c>
      <c r="I46" s="3" t="s">
        <v>693</v>
      </c>
      <c r="J46" s="3"/>
      <c r="K46" s="3">
        <v>1</v>
      </c>
      <c r="L46" s="3">
        <v>0</v>
      </c>
      <c r="M46" s="40"/>
      <c r="N46" s="41"/>
    </row>
    <row r="47" spans="1:14" s="41" customFormat="1" x14ac:dyDescent="0.15">
      <c r="A47" s="69" t="s">
        <v>645</v>
      </c>
      <c r="B47" s="41" t="s">
        <v>180</v>
      </c>
      <c r="C47" s="40" t="s">
        <v>178</v>
      </c>
      <c r="D47" s="40" t="s">
        <v>214</v>
      </c>
      <c r="E47" s="41" t="s">
        <v>179</v>
      </c>
      <c r="F47" s="51">
        <v>33</v>
      </c>
      <c r="G47" s="45" t="s">
        <v>692</v>
      </c>
      <c r="H47" s="39">
        <v>1</v>
      </c>
      <c r="I47" s="3" t="s">
        <v>693</v>
      </c>
      <c r="J47" s="3"/>
      <c r="K47" s="3">
        <v>1</v>
      </c>
      <c r="L47" s="3">
        <v>0</v>
      </c>
      <c r="M47" s="41" t="s">
        <v>181</v>
      </c>
    </row>
    <row r="48" spans="1:14" s="41" customFormat="1" x14ac:dyDescent="0.15">
      <c r="A48" s="69" t="s">
        <v>646</v>
      </c>
      <c r="B48" s="41" t="s">
        <v>182</v>
      </c>
      <c r="C48" s="41" t="s">
        <v>178</v>
      </c>
      <c r="D48" s="41" t="s">
        <v>212</v>
      </c>
      <c r="E48" s="41" t="s">
        <v>213</v>
      </c>
      <c r="F48" s="51">
        <v>56.92</v>
      </c>
      <c r="G48" s="45" t="s">
        <v>692</v>
      </c>
      <c r="H48" s="39">
        <v>2</v>
      </c>
      <c r="I48" s="3" t="s">
        <v>693</v>
      </c>
      <c r="J48" s="3"/>
      <c r="K48" s="3">
        <v>1</v>
      </c>
      <c r="L48" s="3">
        <v>0</v>
      </c>
      <c r="M48" s="40"/>
    </row>
    <row r="49" spans="1:14" s="41" customFormat="1" x14ac:dyDescent="0.15">
      <c r="A49" s="69" t="s">
        <v>647</v>
      </c>
      <c r="B49" s="41" t="s">
        <v>215</v>
      </c>
      <c r="C49" s="41" t="s">
        <v>178</v>
      </c>
      <c r="D49" s="41" t="s">
        <v>216</v>
      </c>
      <c r="E49" s="41" t="s">
        <v>217</v>
      </c>
      <c r="F49" s="51">
        <v>16.399999999999999</v>
      </c>
      <c r="G49" s="45" t="s">
        <v>692</v>
      </c>
      <c r="H49" s="39">
        <v>4</v>
      </c>
      <c r="I49" s="3" t="s">
        <v>693</v>
      </c>
      <c r="J49" s="3"/>
      <c r="K49" s="3">
        <v>1</v>
      </c>
      <c r="L49" s="3">
        <v>0</v>
      </c>
      <c r="M49" s="40"/>
    </row>
    <row r="50" spans="1:14" s="41" customFormat="1" x14ac:dyDescent="0.15">
      <c r="A50" s="68" t="s">
        <v>648</v>
      </c>
      <c r="B50" s="37" t="s">
        <v>477</v>
      </c>
      <c r="C50" s="37" t="s">
        <v>478</v>
      </c>
      <c r="D50" s="37" t="s">
        <v>479</v>
      </c>
      <c r="E50" s="38">
        <v>3123000071</v>
      </c>
      <c r="F50" s="50">
        <v>275</v>
      </c>
      <c r="G50" s="45" t="s">
        <v>692</v>
      </c>
      <c r="H50" s="7">
        <v>1</v>
      </c>
      <c r="I50" s="3" t="s">
        <v>693</v>
      </c>
      <c r="J50" s="3"/>
      <c r="K50" s="3">
        <v>1</v>
      </c>
      <c r="L50" s="3">
        <v>0</v>
      </c>
      <c r="M50" s="37"/>
      <c r="N50" s="38"/>
    </row>
    <row r="51" spans="1:14" s="38" customFormat="1" x14ac:dyDescent="0.15">
      <c r="A51" s="24" t="s">
        <v>717</v>
      </c>
      <c r="B51" s="26" t="s">
        <v>718</v>
      </c>
      <c r="C51" s="26" t="s">
        <v>707</v>
      </c>
      <c r="D51" s="25" t="s">
        <v>708</v>
      </c>
      <c r="E51" s="25" t="s">
        <v>708</v>
      </c>
      <c r="F51" s="45">
        <v>1000</v>
      </c>
      <c r="G51" s="45" t="s">
        <v>692</v>
      </c>
      <c r="H51" s="1">
        <v>1</v>
      </c>
      <c r="I51" s="3" t="s">
        <v>693</v>
      </c>
      <c r="J51" s="3"/>
      <c r="K51" s="3">
        <v>1</v>
      </c>
      <c r="L51" s="3">
        <v>0</v>
      </c>
      <c r="M51" s="25"/>
      <c r="N51" s="25"/>
    </row>
    <row r="52" spans="1:14" x14ac:dyDescent="0.15">
      <c r="A52" s="67" t="s">
        <v>719</v>
      </c>
      <c r="B52" s="36" t="s">
        <v>177</v>
      </c>
      <c r="C52" s="35" t="s">
        <v>136</v>
      </c>
      <c r="D52" s="35" t="s">
        <v>709</v>
      </c>
      <c r="E52" s="36">
        <v>4488700</v>
      </c>
      <c r="F52" s="49">
        <v>10.9</v>
      </c>
      <c r="G52" s="45" t="s">
        <v>692</v>
      </c>
      <c r="H52" s="34">
        <v>10</v>
      </c>
      <c r="I52" s="3" t="s">
        <v>693</v>
      </c>
      <c r="J52" s="3"/>
      <c r="K52" s="3">
        <v>1</v>
      </c>
      <c r="L52" s="3">
        <v>0</v>
      </c>
      <c r="M52" s="35" t="s">
        <v>710</v>
      </c>
      <c r="N52" s="36"/>
    </row>
    <row r="53" spans="1:14" x14ac:dyDescent="0.15">
      <c r="A53" s="55" t="s">
        <v>720</v>
      </c>
      <c r="B53" s="26" t="s">
        <v>721</v>
      </c>
      <c r="C53" s="26" t="s">
        <v>136</v>
      </c>
      <c r="D53" s="25" t="s">
        <v>711</v>
      </c>
      <c r="E53" s="25">
        <v>4047700</v>
      </c>
      <c r="F53" s="45">
        <v>370</v>
      </c>
      <c r="G53" s="45" t="s">
        <v>692</v>
      </c>
      <c r="H53" s="1">
        <v>1</v>
      </c>
      <c r="I53" s="3" t="s">
        <v>693</v>
      </c>
      <c r="J53" s="3"/>
      <c r="K53" s="3">
        <v>1</v>
      </c>
      <c r="L53" s="3">
        <v>0</v>
      </c>
    </row>
    <row r="54" spans="1:14" x14ac:dyDescent="0.15">
      <c r="A54" s="24" t="s">
        <v>722</v>
      </c>
      <c r="B54" s="25" t="s">
        <v>144</v>
      </c>
      <c r="C54" s="26" t="s">
        <v>145</v>
      </c>
      <c r="D54" s="26" t="s">
        <v>712</v>
      </c>
      <c r="E54" s="26" t="s">
        <v>712</v>
      </c>
      <c r="F54" s="45">
        <v>675</v>
      </c>
      <c r="G54" s="45" t="s">
        <v>692</v>
      </c>
      <c r="H54" s="1">
        <v>1</v>
      </c>
      <c r="I54" s="3" t="s">
        <v>693</v>
      </c>
      <c r="J54" s="3"/>
      <c r="K54" s="3">
        <v>1</v>
      </c>
      <c r="L54" s="3">
        <v>0</v>
      </c>
    </row>
    <row r="55" spans="1:14" x14ac:dyDescent="0.15">
      <c r="A55" s="24" t="s">
        <v>723</v>
      </c>
      <c r="B55" s="25" t="s">
        <v>724</v>
      </c>
      <c r="C55" s="26" t="s">
        <v>713</v>
      </c>
      <c r="D55" s="26" t="s">
        <v>714</v>
      </c>
      <c r="E55" s="26" t="s">
        <v>715</v>
      </c>
      <c r="F55" s="45">
        <v>1484</v>
      </c>
      <c r="G55" s="45" t="s">
        <v>692</v>
      </c>
      <c r="H55" s="1">
        <v>1</v>
      </c>
      <c r="I55" s="3" t="s">
        <v>693</v>
      </c>
      <c r="J55" s="3"/>
      <c r="K55" s="3">
        <v>1</v>
      </c>
      <c r="L55" s="3">
        <v>0</v>
      </c>
    </row>
    <row r="57" spans="1:14" x14ac:dyDescent="0.15">
      <c r="E57" s="26" t="s">
        <v>253</v>
      </c>
      <c r="F57" s="45">
        <f>SUM(F2:F56)</f>
        <v>61558.65</v>
      </c>
    </row>
  </sheetData>
  <sortState xmlns:xlrd2="http://schemas.microsoft.com/office/spreadsheetml/2017/richdata2" ref="A2:M51">
    <sortCondition ref="A2:A51"/>
  </sortState>
  <phoneticPr fontId="5" type="noConversion"/>
  <pageMargins left="0.7" right="0.7" top="0.75" bottom="0.75" header="0.3" footer="0.3"/>
  <pageSetup paperSize="256" orientation="landscape" horizontalDpi="500" verticalDpi="5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88952-8724-46C4-97C4-731F55BA1C4B}">
  <dimension ref="A1:Y41"/>
  <sheetViews>
    <sheetView workbookViewId="0">
      <selection activeCell="B22" sqref="B22"/>
    </sheetView>
  </sheetViews>
  <sheetFormatPr baseColWidth="10" defaultColWidth="8.83203125" defaultRowHeight="13" x14ac:dyDescent="0.15"/>
  <cols>
    <col min="1" max="1" width="14.33203125" bestFit="1" customWidth="1"/>
    <col min="2" max="2" width="21" bestFit="1" customWidth="1"/>
    <col min="3" max="3" width="43" bestFit="1" customWidth="1"/>
  </cols>
  <sheetData>
    <row r="1" spans="1:25" x14ac:dyDescent="0.15">
      <c r="A1" s="55" t="s">
        <v>471</v>
      </c>
      <c r="B1" s="55" t="s">
        <v>116</v>
      </c>
      <c r="C1" s="55" t="s">
        <v>124</v>
      </c>
      <c r="D1" s="55" t="s">
        <v>658</v>
      </c>
      <c r="E1" s="55" t="s">
        <v>659</v>
      </c>
      <c r="F1" s="55" t="s">
        <v>660</v>
      </c>
      <c r="G1" s="55" t="s">
        <v>661</v>
      </c>
      <c r="H1" s="55" t="s">
        <v>663</v>
      </c>
      <c r="I1" s="55" t="s">
        <v>664</v>
      </c>
      <c r="J1" s="55" t="s">
        <v>665</v>
      </c>
      <c r="K1" s="55" t="s">
        <v>666</v>
      </c>
      <c r="L1" s="55" t="s">
        <v>667</v>
      </c>
      <c r="M1" s="55" t="s">
        <v>668</v>
      </c>
      <c r="N1" s="55" t="s">
        <v>669</v>
      </c>
      <c r="O1" s="55" t="s">
        <v>670</v>
      </c>
      <c r="P1" s="55" t="s">
        <v>671</v>
      </c>
      <c r="Q1" s="55" t="s">
        <v>672</v>
      </c>
      <c r="R1" s="55" t="s">
        <v>673</v>
      </c>
      <c r="S1" s="55" t="s">
        <v>674</v>
      </c>
      <c r="T1" s="55" t="s">
        <v>675</v>
      </c>
      <c r="U1" s="55" t="s">
        <v>676</v>
      </c>
      <c r="V1" s="55" t="s">
        <v>677</v>
      </c>
      <c r="W1" s="55" t="s">
        <v>678</v>
      </c>
      <c r="X1" s="55" t="s">
        <v>679</v>
      </c>
      <c r="Y1" s="55" t="s">
        <v>680</v>
      </c>
    </row>
    <row r="2" spans="1:25" x14ac:dyDescent="0.15">
      <c r="A2" t="s">
        <v>597</v>
      </c>
      <c r="B2" t="s">
        <v>681</v>
      </c>
      <c r="C2" s="2" t="s">
        <v>474</v>
      </c>
      <c r="D2" s="24" t="s">
        <v>613</v>
      </c>
      <c r="E2" s="67" t="s">
        <v>627</v>
      </c>
      <c r="F2" s="67" t="s">
        <v>628</v>
      </c>
      <c r="G2" s="67" t="s">
        <v>629</v>
      </c>
      <c r="H2" s="68" t="s">
        <v>637</v>
      </c>
      <c r="I2" s="68" t="s">
        <v>638</v>
      </c>
      <c r="J2" s="24" t="s">
        <v>640</v>
      </c>
      <c r="K2" s="24" t="s">
        <v>641</v>
      </c>
      <c r="L2" s="24" t="s">
        <v>642</v>
      </c>
      <c r="M2" s="24" t="s">
        <v>643</v>
      </c>
      <c r="N2" s="69" t="s">
        <v>644</v>
      </c>
      <c r="O2" s="69" t="s">
        <v>645</v>
      </c>
      <c r="P2" s="69" t="s">
        <v>646</v>
      </c>
      <c r="Q2" s="69" t="s">
        <v>647</v>
      </c>
    </row>
    <row r="3" spans="1:25" x14ac:dyDescent="0.15">
      <c r="A3" t="s">
        <v>598</v>
      </c>
      <c r="B3" t="s">
        <v>686</v>
      </c>
      <c r="C3" s="2" t="s">
        <v>475</v>
      </c>
    </row>
    <row r="4" spans="1:25" x14ac:dyDescent="0.15">
      <c r="A4" t="s">
        <v>599</v>
      </c>
      <c r="B4" t="s">
        <v>682</v>
      </c>
      <c r="C4" s="2" t="s">
        <v>476</v>
      </c>
      <c r="D4" s="24" t="s">
        <v>613</v>
      </c>
      <c r="E4" s="24" t="s">
        <v>626</v>
      </c>
      <c r="F4" s="67" t="s">
        <v>627</v>
      </c>
      <c r="G4" s="67" t="s">
        <v>628</v>
      </c>
      <c r="H4" s="67" t="s">
        <v>629</v>
      </c>
      <c r="I4" s="67" t="s">
        <v>648</v>
      </c>
      <c r="J4" s="69" t="s">
        <v>644</v>
      </c>
    </row>
    <row r="5" spans="1:25" x14ac:dyDescent="0.15">
      <c r="A5" t="s">
        <v>600</v>
      </c>
      <c r="B5" t="s">
        <v>683</v>
      </c>
      <c r="C5" s="2" t="s">
        <v>473</v>
      </c>
      <c r="D5" s="24" t="s">
        <v>613</v>
      </c>
      <c r="E5" s="65" t="s">
        <v>614</v>
      </c>
      <c r="F5" s="65" t="s">
        <v>615</v>
      </c>
      <c r="G5" s="24" t="s">
        <v>616</v>
      </c>
      <c r="H5" s="24" t="s">
        <v>624</v>
      </c>
      <c r="I5" s="24" t="s">
        <v>625</v>
      </c>
      <c r="J5" s="24" t="s">
        <v>626</v>
      </c>
      <c r="K5" s="67" t="s">
        <v>627</v>
      </c>
      <c r="L5" s="67" t="s">
        <v>628</v>
      </c>
      <c r="M5" s="24" t="s">
        <v>634</v>
      </c>
      <c r="N5" s="24" t="s">
        <v>635</v>
      </c>
      <c r="O5" s="68" t="s">
        <v>637</v>
      </c>
      <c r="P5" s="68" t="s">
        <v>638</v>
      </c>
      <c r="Q5" s="24" t="s">
        <v>640</v>
      </c>
      <c r="R5" s="24" t="s">
        <v>641</v>
      </c>
      <c r="S5" s="24" t="s">
        <v>642</v>
      </c>
      <c r="T5" s="24" t="s">
        <v>643</v>
      </c>
      <c r="U5" s="69" t="s">
        <v>644</v>
      </c>
      <c r="V5" s="69" t="s">
        <v>645</v>
      </c>
      <c r="W5" s="69" t="s">
        <v>646</v>
      </c>
      <c r="X5" s="69" t="s">
        <v>647</v>
      </c>
    </row>
    <row r="6" spans="1:25" x14ac:dyDescent="0.15">
      <c r="A6" t="s">
        <v>601</v>
      </c>
      <c r="B6" t="s">
        <v>684</v>
      </c>
      <c r="C6" s="2" t="s">
        <v>472</v>
      </c>
      <c r="D6" s="24" t="s">
        <v>613</v>
      </c>
      <c r="E6" s="65" t="s">
        <v>614</v>
      </c>
      <c r="F6" s="65" t="s">
        <v>615</v>
      </c>
      <c r="G6" s="24" t="s">
        <v>616</v>
      </c>
      <c r="H6" s="24" t="s">
        <v>624</v>
      </c>
      <c r="I6" s="24" t="s">
        <v>625</v>
      </c>
      <c r="J6" s="24" t="s">
        <v>626</v>
      </c>
      <c r="K6" s="67" t="s">
        <v>627</v>
      </c>
      <c r="L6" s="67" t="s">
        <v>628</v>
      </c>
      <c r="M6" s="67" t="s">
        <v>629</v>
      </c>
      <c r="N6" s="24" t="s">
        <v>634</v>
      </c>
      <c r="O6" s="24" t="s">
        <v>635</v>
      </c>
      <c r="P6" s="68" t="s">
        <v>637</v>
      </c>
      <c r="Q6" s="68" t="s">
        <v>638</v>
      </c>
      <c r="R6" s="24" t="s">
        <v>640</v>
      </c>
      <c r="S6" s="24" t="s">
        <v>641</v>
      </c>
      <c r="T6" s="24" t="s">
        <v>642</v>
      </c>
      <c r="U6" s="24" t="s">
        <v>643</v>
      </c>
      <c r="V6" s="69" t="s">
        <v>644</v>
      </c>
      <c r="W6" s="69" t="s">
        <v>645</v>
      </c>
      <c r="X6" s="69" t="s">
        <v>646</v>
      </c>
      <c r="Y6" s="69" t="s">
        <v>647</v>
      </c>
    </row>
    <row r="7" spans="1:25" x14ac:dyDescent="0.15">
      <c r="A7" t="s">
        <v>602</v>
      </c>
      <c r="B7" t="s">
        <v>685</v>
      </c>
      <c r="C7" s="2" t="s">
        <v>662</v>
      </c>
      <c r="D7" s="24" t="s">
        <v>613</v>
      </c>
      <c r="E7" s="65" t="s">
        <v>614</v>
      </c>
      <c r="F7" s="65" t="s">
        <v>615</v>
      </c>
      <c r="G7" s="24" t="s">
        <v>616</v>
      </c>
      <c r="H7" s="24" t="s">
        <v>624</v>
      </c>
      <c r="I7" s="24" t="s">
        <v>625</v>
      </c>
      <c r="J7" s="24" t="s">
        <v>626</v>
      </c>
      <c r="K7" s="67" t="s">
        <v>627</v>
      </c>
      <c r="L7" s="67" t="s">
        <v>628</v>
      </c>
      <c r="M7" s="67" t="s">
        <v>630</v>
      </c>
      <c r="N7" s="24" t="s">
        <v>634</v>
      </c>
      <c r="O7" s="24" t="s">
        <v>635</v>
      </c>
      <c r="P7" s="68" t="s">
        <v>637</v>
      </c>
      <c r="Q7" s="68" t="s">
        <v>638</v>
      </c>
      <c r="R7" s="24" t="s">
        <v>640</v>
      </c>
      <c r="S7" s="24" t="s">
        <v>641</v>
      </c>
      <c r="T7" s="24" t="s">
        <v>642</v>
      </c>
      <c r="U7" s="24" t="s">
        <v>643</v>
      </c>
      <c r="V7" s="69" t="s">
        <v>644</v>
      </c>
      <c r="W7" s="69" t="s">
        <v>645</v>
      </c>
      <c r="X7" s="69" t="s">
        <v>646</v>
      </c>
      <c r="Y7" s="69" t="s">
        <v>647</v>
      </c>
    </row>
    <row r="20" spans="12:12" x14ac:dyDescent="0.15">
      <c r="L20" s="24"/>
    </row>
    <row r="21" spans="12:12" x14ac:dyDescent="0.15">
      <c r="L21" s="24"/>
    </row>
    <row r="22" spans="12:12" x14ac:dyDescent="0.15">
      <c r="L22" s="24"/>
    </row>
    <row r="23" spans="12:12" x14ac:dyDescent="0.15">
      <c r="L23" s="24"/>
    </row>
    <row r="24" spans="12:12" x14ac:dyDescent="0.15">
      <c r="L24" s="24"/>
    </row>
    <row r="25" spans="12:12" x14ac:dyDescent="0.15">
      <c r="L25" s="24"/>
    </row>
    <row r="26" spans="12:12" x14ac:dyDescent="0.15">
      <c r="L26" s="24"/>
    </row>
    <row r="27" spans="12:12" x14ac:dyDescent="0.15">
      <c r="L27" s="24"/>
    </row>
    <row r="28" spans="12:12" x14ac:dyDescent="0.15">
      <c r="L28" s="24"/>
    </row>
    <row r="29" spans="12:12" x14ac:dyDescent="0.15">
      <c r="L29" s="24"/>
    </row>
    <row r="30" spans="12:12" x14ac:dyDescent="0.15">
      <c r="L30" s="24"/>
    </row>
    <row r="31" spans="12:12" x14ac:dyDescent="0.15">
      <c r="L31" s="24"/>
    </row>
    <row r="32" spans="12:12" x14ac:dyDescent="0.15">
      <c r="L32" s="24"/>
    </row>
    <row r="33" spans="12:12" x14ac:dyDescent="0.15">
      <c r="L33" s="24"/>
    </row>
    <row r="34" spans="12:12" x14ac:dyDescent="0.15">
      <c r="L34" s="24"/>
    </row>
    <row r="35" spans="12:12" x14ac:dyDescent="0.15">
      <c r="L35" s="24"/>
    </row>
    <row r="36" spans="12:12" x14ac:dyDescent="0.15">
      <c r="L36" s="24"/>
    </row>
    <row r="37" spans="12:12" x14ac:dyDescent="0.15">
      <c r="L37" s="24"/>
    </row>
    <row r="38" spans="12:12" x14ac:dyDescent="0.15">
      <c r="L38" s="24"/>
    </row>
    <row r="39" spans="12:12" x14ac:dyDescent="0.15">
      <c r="L39" s="24"/>
    </row>
    <row r="40" spans="12:12" x14ac:dyDescent="0.15">
      <c r="L40" s="24"/>
    </row>
    <row r="41" spans="12:12" x14ac:dyDescent="0.15">
      <c r="L41" s="24"/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A29A6-F757-4680-9EA1-0F171689F7BA}">
  <dimension ref="A1:Q12"/>
  <sheetViews>
    <sheetView topLeftCell="B1" workbookViewId="0">
      <selection activeCell="P3" sqref="P3:Q3"/>
    </sheetView>
  </sheetViews>
  <sheetFormatPr baseColWidth="10" defaultColWidth="9.1640625" defaultRowHeight="13" x14ac:dyDescent="0.15"/>
  <cols>
    <col min="1" max="1" width="10.1640625" style="23" bestFit="1" customWidth="1"/>
    <col min="2" max="2" width="21.83203125" style="1" bestFit="1" customWidth="1"/>
    <col min="3" max="3" width="14.33203125" style="1" bestFit="1" customWidth="1"/>
    <col min="4" max="4" width="11.1640625" style="1" bestFit="1" customWidth="1"/>
    <col min="5" max="5" width="11.83203125" style="1" bestFit="1" customWidth="1"/>
    <col min="6" max="6" width="12.5" style="1" bestFit="1" customWidth="1"/>
    <col min="7" max="7" width="14" style="1" bestFit="1" customWidth="1"/>
    <col min="8" max="8" width="14" style="1" customWidth="1"/>
    <col min="9" max="9" width="13.83203125" style="1" bestFit="1" customWidth="1"/>
    <col min="10" max="10" width="9.83203125" style="1" bestFit="1" customWidth="1"/>
    <col min="11" max="11" width="16.83203125" style="1" bestFit="1" customWidth="1"/>
    <col min="12" max="12" width="18.5" style="1" bestFit="1" customWidth="1"/>
    <col min="13" max="13" width="9.83203125" style="1" bestFit="1" customWidth="1"/>
    <col min="14" max="16384" width="9.1640625" style="1"/>
  </cols>
  <sheetData>
    <row r="1" spans="1:17" s="23" customFormat="1" x14ac:dyDescent="0.15">
      <c r="A1" s="23" t="s">
        <v>157</v>
      </c>
      <c r="B1" s="23" t="s">
        <v>116</v>
      </c>
      <c r="C1" s="23" t="s">
        <v>154</v>
      </c>
      <c r="D1" s="23" t="s">
        <v>0</v>
      </c>
      <c r="E1" s="23" t="s">
        <v>115</v>
      </c>
      <c r="F1" s="23" t="s">
        <v>151</v>
      </c>
      <c r="G1" s="23" t="s">
        <v>152</v>
      </c>
      <c r="H1" s="23" t="s">
        <v>169</v>
      </c>
      <c r="I1" s="23" t="s">
        <v>153</v>
      </c>
      <c r="J1" s="23" t="s">
        <v>1</v>
      </c>
      <c r="K1" s="23" t="s">
        <v>155</v>
      </c>
      <c r="L1" s="23" t="s">
        <v>156</v>
      </c>
      <c r="M1" s="23" t="s">
        <v>128</v>
      </c>
      <c r="N1" s="23" t="s">
        <v>129</v>
      </c>
      <c r="O1" s="23" t="s">
        <v>223</v>
      </c>
      <c r="P1" s="23" t="s">
        <v>345</v>
      </c>
      <c r="Q1" s="23" t="s">
        <v>346</v>
      </c>
    </row>
    <row r="3" spans="1:17" s="8" customFormat="1" x14ac:dyDescent="0.15">
      <c r="A3" s="56" t="s">
        <v>688</v>
      </c>
      <c r="B3" s="9" t="s">
        <v>158</v>
      </c>
      <c r="C3" s="8" t="s">
        <v>3</v>
      </c>
      <c r="D3" s="8">
        <v>297.47000000000003</v>
      </c>
      <c r="E3" s="72">
        <v>2.0649999999999999</v>
      </c>
      <c r="F3" s="9" t="s">
        <v>161</v>
      </c>
      <c r="G3" s="9" t="s">
        <v>163</v>
      </c>
      <c r="H3" s="9">
        <v>1514</v>
      </c>
      <c r="I3" s="9" t="s">
        <v>162</v>
      </c>
      <c r="J3" s="9">
        <v>99</v>
      </c>
      <c r="K3" s="9" t="s">
        <v>164</v>
      </c>
      <c r="L3" s="9" t="s">
        <v>257</v>
      </c>
      <c r="M3" s="8">
        <v>67</v>
      </c>
      <c r="N3" s="8">
        <v>1000</v>
      </c>
      <c r="O3" s="8" t="s">
        <v>224</v>
      </c>
      <c r="P3" s="8">
        <f>N3/D3</f>
        <v>3.3616835311123809</v>
      </c>
      <c r="Q3" s="8">
        <f>M3/P3</f>
        <v>19.930490000000002</v>
      </c>
    </row>
    <row r="4" spans="1:17" s="8" customFormat="1" x14ac:dyDescent="0.15">
      <c r="A4" s="56" t="s">
        <v>689</v>
      </c>
      <c r="B4" s="9" t="s">
        <v>158</v>
      </c>
      <c r="C4" s="8" t="s">
        <v>3</v>
      </c>
      <c r="D4" s="8">
        <v>297.47000000000003</v>
      </c>
      <c r="E4" s="72">
        <v>2.0649999999999999</v>
      </c>
      <c r="F4" s="9" t="s">
        <v>161</v>
      </c>
      <c r="G4" s="9">
        <v>132314510</v>
      </c>
      <c r="H4" s="9">
        <v>1514</v>
      </c>
      <c r="I4" s="9" t="s">
        <v>168</v>
      </c>
      <c r="J4" s="9">
        <v>98</v>
      </c>
      <c r="K4" s="73">
        <v>44769</v>
      </c>
      <c r="L4" s="9" t="s">
        <v>257</v>
      </c>
      <c r="M4" s="8">
        <v>67</v>
      </c>
      <c r="N4" s="8">
        <v>1000</v>
      </c>
      <c r="O4" s="9" t="s">
        <v>224</v>
      </c>
      <c r="P4" s="8">
        <f>N4/D4</f>
        <v>3.3616835311123809</v>
      </c>
      <c r="Q4" s="8">
        <f>M4/P4</f>
        <v>19.930490000000002</v>
      </c>
    </row>
    <row r="6" spans="1:17" s="8" customFormat="1" x14ac:dyDescent="0.15">
      <c r="A6" s="56" t="s">
        <v>690</v>
      </c>
      <c r="B6" s="9" t="s">
        <v>158</v>
      </c>
      <c r="C6" s="8" t="s">
        <v>3</v>
      </c>
      <c r="D6" s="8">
        <v>0.1</v>
      </c>
      <c r="E6" s="74">
        <v>1</v>
      </c>
      <c r="F6" s="9" t="s">
        <v>161</v>
      </c>
      <c r="G6" s="8">
        <v>69222</v>
      </c>
      <c r="H6" s="9">
        <v>1514</v>
      </c>
      <c r="I6" s="9" t="s">
        <v>168</v>
      </c>
      <c r="J6" s="9">
        <v>98</v>
      </c>
      <c r="K6" s="9" t="s">
        <v>164</v>
      </c>
      <c r="M6" s="8">
        <v>67</v>
      </c>
      <c r="N6" s="8">
        <v>1000</v>
      </c>
      <c r="O6" s="9" t="s">
        <v>224</v>
      </c>
      <c r="P6" s="8">
        <f>N6/D6</f>
        <v>10000</v>
      </c>
      <c r="Q6" s="8">
        <f>M6/P6</f>
        <v>6.7000000000000002E-3</v>
      </c>
    </row>
    <row r="8" spans="1:17" s="77" customFormat="1" x14ac:dyDescent="0.15">
      <c r="A8" s="75" t="s">
        <v>605</v>
      </c>
      <c r="B8" s="76" t="s">
        <v>166</v>
      </c>
      <c r="C8" s="77" t="s">
        <v>77</v>
      </c>
      <c r="D8" s="77">
        <v>82.11</v>
      </c>
      <c r="E8" s="77">
        <v>1.0960000000000001</v>
      </c>
      <c r="F8" s="76" t="s">
        <v>165</v>
      </c>
      <c r="G8" s="77">
        <v>69222</v>
      </c>
      <c r="H8" s="77">
        <v>3259</v>
      </c>
      <c r="I8" s="76" t="s">
        <v>162</v>
      </c>
      <c r="J8" s="77">
        <v>99</v>
      </c>
      <c r="K8" s="76" t="s">
        <v>164</v>
      </c>
      <c r="L8" s="76" t="s">
        <v>257</v>
      </c>
      <c r="M8" s="77">
        <v>149</v>
      </c>
      <c r="N8" s="77">
        <v>1000</v>
      </c>
      <c r="O8" s="76" t="s">
        <v>224</v>
      </c>
      <c r="P8" s="77">
        <f>N8/D8</f>
        <v>12.178784557301181</v>
      </c>
      <c r="Q8" s="77">
        <f>M8/P8</f>
        <v>12.234389999999999</v>
      </c>
    </row>
    <row r="9" spans="1:17" s="77" customFormat="1" x14ac:dyDescent="0.15">
      <c r="A9" s="75" t="s">
        <v>606</v>
      </c>
      <c r="B9" s="76" t="s">
        <v>166</v>
      </c>
      <c r="C9" s="77" t="s">
        <v>77</v>
      </c>
      <c r="D9" s="77">
        <v>82.11</v>
      </c>
      <c r="E9" s="77">
        <v>1.0960000000000001</v>
      </c>
      <c r="F9" s="76" t="s">
        <v>165</v>
      </c>
      <c r="G9" s="76" t="s">
        <v>259</v>
      </c>
      <c r="H9" s="77">
        <v>3259</v>
      </c>
      <c r="I9" s="76" t="s">
        <v>258</v>
      </c>
      <c r="J9" s="76">
        <v>99</v>
      </c>
      <c r="K9" s="78">
        <v>44769</v>
      </c>
      <c r="L9" s="76" t="s">
        <v>257</v>
      </c>
      <c r="M9" s="77">
        <v>149</v>
      </c>
      <c r="N9" s="77">
        <v>1000</v>
      </c>
      <c r="O9" s="76" t="s">
        <v>224</v>
      </c>
      <c r="P9" s="77">
        <f>N9/D9</f>
        <v>12.178784557301181</v>
      </c>
      <c r="Q9" s="77">
        <f>M9/P9</f>
        <v>12.234389999999999</v>
      </c>
    </row>
    <row r="11" spans="1:17" s="10" customFormat="1" x14ac:dyDescent="0.15">
      <c r="A11" s="70" t="s">
        <v>607</v>
      </c>
      <c r="B11" s="11" t="s">
        <v>160</v>
      </c>
      <c r="C11" s="10" t="s">
        <v>76</v>
      </c>
      <c r="D11" s="10">
        <v>32.04</v>
      </c>
      <c r="E11" s="10">
        <v>0.79</v>
      </c>
      <c r="F11" s="10" t="s">
        <v>167</v>
      </c>
      <c r="G11" s="10">
        <v>29.011021100000001</v>
      </c>
      <c r="H11" s="10">
        <v>1230</v>
      </c>
      <c r="I11" s="11" t="s">
        <v>159</v>
      </c>
      <c r="J11" s="10">
        <v>99.8</v>
      </c>
      <c r="K11" s="11" t="s">
        <v>164</v>
      </c>
      <c r="L11" s="11" t="s">
        <v>257</v>
      </c>
      <c r="M11" s="10">
        <v>9</v>
      </c>
      <c r="N11" s="10">
        <v>2500</v>
      </c>
      <c r="O11" s="11" t="s">
        <v>225</v>
      </c>
      <c r="P11" s="10">
        <f>N11/D11</f>
        <v>78.027465667915109</v>
      </c>
      <c r="Q11" s="10">
        <f>M11/P11</f>
        <v>0.115344</v>
      </c>
    </row>
    <row r="12" spans="1:17" s="10" customFormat="1" x14ac:dyDescent="0.15">
      <c r="A12" s="70" t="s">
        <v>608</v>
      </c>
      <c r="B12" s="11" t="s">
        <v>160</v>
      </c>
      <c r="C12" s="10" t="s">
        <v>76</v>
      </c>
      <c r="D12" s="10">
        <v>32.04</v>
      </c>
      <c r="E12" s="10">
        <v>0.79</v>
      </c>
      <c r="F12" s="10" t="s">
        <v>167</v>
      </c>
      <c r="G12" s="10">
        <v>30.052040399999999</v>
      </c>
      <c r="H12" s="10">
        <v>1230</v>
      </c>
      <c r="I12" s="11" t="s">
        <v>159</v>
      </c>
      <c r="J12" s="10">
        <v>99.8</v>
      </c>
      <c r="K12" s="71">
        <v>44769</v>
      </c>
      <c r="L12" s="11" t="s">
        <v>257</v>
      </c>
      <c r="M12" s="10">
        <v>9</v>
      </c>
      <c r="N12" s="10">
        <v>2500</v>
      </c>
      <c r="O12" s="11" t="s">
        <v>225</v>
      </c>
      <c r="P12" s="10">
        <f>N12/D12</f>
        <v>78.027465667915109</v>
      </c>
      <c r="Q12" s="10">
        <f>M12/P12</f>
        <v>0.115344</v>
      </c>
    </row>
  </sheetData>
  <pageMargins left="0.7" right="0.7" top="0.75" bottom="0.75" header="0.3" footer="0.3"/>
  <pageSetup paperSize="256" orientation="landscape" horizontalDpi="500" verticalDpi="5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9424C-7013-44C0-9D2D-3671BB72B1A8}">
  <dimension ref="A1:N12"/>
  <sheetViews>
    <sheetView workbookViewId="0">
      <selection activeCell="A6" sqref="A6"/>
    </sheetView>
  </sheetViews>
  <sheetFormatPr baseColWidth="10" defaultColWidth="9.1640625" defaultRowHeight="13" x14ac:dyDescent="0.15"/>
  <cols>
    <col min="1" max="1" width="11.6640625" style="1" bestFit="1" customWidth="1"/>
    <col min="2" max="2" width="28.6640625" style="1" bestFit="1" customWidth="1"/>
    <col min="3" max="3" width="14.33203125" style="1" bestFit="1" customWidth="1"/>
    <col min="4" max="4" width="11.1640625" style="1" bestFit="1" customWidth="1"/>
    <col min="5" max="5" width="11.83203125" style="1" bestFit="1" customWidth="1"/>
    <col min="6" max="6" width="12.5" style="1" bestFit="1" customWidth="1"/>
    <col min="7" max="7" width="14" style="1" bestFit="1" customWidth="1"/>
    <col min="8" max="8" width="14" style="1" customWidth="1"/>
    <col min="9" max="9" width="13.83203125" style="1" bestFit="1" customWidth="1"/>
    <col min="10" max="10" width="9.83203125" style="1" bestFit="1" customWidth="1"/>
    <col min="11" max="11" width="16.83203125" style="1" bestFit="1" customWidth="1"/>
    <col min="12" max="12" width="18.5" style="1" bestFit="1" customWidth="1"/>
    <col min="13" max="13" width="9.83203125" style="1" bestFit="1" customWidth="1"/>
    <col min="14" max="16384" width="9.1640625" style="1"/>
  </cols>
  <sheetData>
    <row r="1" spans="1:14" x14ac:dyDescent="0.15">
      <c r="A1" s="23" t="s">
        <v>202</v>
      </c>
      <c r="B1" s="23" t="s">
        <v>116</v>
      </c>
      <c r="C1" s="23" t="s">
        <v>154</v>
      </c>
      <c r="D1" s="23" t="s">
        <v>0</v>
      </c>
      <c r="E1" s="23" t="s">
        <v>115</v>
      </c>
      <c r="F1" s="23" t="s">
        <v>687</v>
      </c>
      <c r="G1" s="23"/>
      <c r="H1" s="23"/>
      <c r="I1" s="23"/>
      <c r="J1" s="23"/>
      <c r="K1" s="23"/>
      <c r="L1" s="23"/>
      <c r="M1" s="23"/>
      <c r="N1" s="23"/>
    </row>
    <row r="3" spans="1:14" x14ac:dyDescent="0.15">
      <c r="A3" s="1" t="s">
        <v>4</v>
      </c>
      <c r="B3" s="1" t="s">
        <v>203</v>
      </c>
      <c r="C3" s="1" t="s">
        <v>78</v>
      </c>
      <c r="D3" s="1">
        <v>227.6</v>
      </c>
      <c r="E3" s="1">
        <v>0.94259999999999999</v>
      </c>
    </row>
    <row r="4" spans="1:14" x14ac:dyDescent="0.15">
      <c r="A4" s="1" t="s">
        <v>350</v>
      </c>
      <c r="B4" s="3" t="s">
        <v>489</v>
      </c>
      <c r="C4" s="3" t="s">
        <v>490</v>
      </c>
      <c r="D4" s="1">
        <v>673.42</v>
      </c>
      <c r="E4" s="1">
        <v>1.4041999999999999</v>
      </c>
    </row>
    <row r="5" spans="1:14" x14ac:dyDescent="0.15">
      <c r="E5" s="3"/>
    </row>
    <row r="6" spans="1:14" x14ac:dyDescent="0.15">
      <c r="C6" s="3"/>
      <c r="E6" s="3"/>
    </row>
    <row r="7" spans="1:14" x14ac:dyDescent="0.15">
      <c r="C7" s="3"/>
      <c r="E7" s="3"/>
    </row>
    <row r="9" spans="1:14" x14ac:dyDescent="0.15">
      <c r="E9" s="3"/>
      <c r="I9" s="3"/>
      <c r="J9" s="3"/>
    </row>
    <row r="10" spans="1:14" x14ac:dyDescent="0.15">
      <c r="C10" s="3"/>
      <c r="H10" s="3"/>
      <c r="I10" s="3"/>
    </row>
    <row r="11" spans="1:14" x14ac:dyDescent="0.15">
      <c r="H11" s="3"/>
      <c r="J11" s="3"/>
    </row>
    <row r="12" spans="1:14" x14ac:dyDescent="0.15">
      <c r="J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AutoMOFs</vt:lpstr>
      <vt:lpstr>Equipment</vt:lpstr>
      <vt:lpstr>Setup</vt:lpstr>
      <vt:lpstr>Chemicals</vt:lpstr>
      <vt:lpstr>Structures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Smales, Glen (-,RAL,DIA)</dc:creator>
  <cp:lastModifiedBy>Microsoft Office User</cp:lastModifiedBy>
  <cp:lastPrinted>2016-09-30T13:29:13Z</cp:lastPrinted>
  <dcterms:created xsi:type="dcterms:W3CDTF">2015-06-09T14:34:13Z</dcterms:created>
  <dcterms:modified xsi:type="dcterms:W3CDTF">2023-07-14T16:22:39Z</dcterms:modified>
</cp:coreProperties>
</file>