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329"/>
  <workbookPr codeName="DieseArbeitsmappe"/>
  <mc:AlternateContent xmlns:mc="http://schemas.openxmlformats.org/markup-compatibility/2006">
    <mc:Choice Requires="x15">
      <x15ac:absPath xmlns:x15ac="http://schemas.microsoft.com/office/spreadsheetml/2010/11/ac" url="\\GFS01\G01a\OE71BAU\05_AG_715\03_Vorhaben\Vh_MIS_Brand\06_Versuchsplanung\Betonage\Betonage Bauteile\"/>
    </mc:Choice>
  </mc:AlternateContent>
  <bookViews>
    <workbookView xWindow="240" yWindow="150" windowWidth="9195" windowHeight="5415" activeTab="2"/>
  </bookViews>
  <sheets>
    <sheet name="Sieblinie Beton B" sheetId="7" r:id="rId1"/>
    <sheet name="Rezeptur Beton B" sheetId="5" r:id="rId2"/>
    <sheet name="Mischanweisung Beton B" sheetId="4" r:id="rId3"/>
    <sheet name="Druckfestigkeit" sheetId="8" r:id="rId4"/>
  </sheets>
  <definedNames>
    <definedName name="_xlnm.Print_Area" localSheetId="2">'Mischanweisung Beton B'!$A$1:$L$41</definedName>
    <definedName name="_xlnm.Print_Area" localSheetId="1">'Rezeptur Beton B'!$A$1:$K$48</definedName>
    <definedName name="_xlnm.Print_Area" localSheetId="0">'Sieblinie Beton B'!$A$1:$M$55</definedName>
  </definedNames>
  <calcPr calcId="171027"/>
</workbook>
</file>

<file path=xl/calcChain.xml><?xml version="1.0" encoding="utf-8"?>
<calcChain xmlns="http://schemas.openxmlformats.org/spreadsheetml/2006/main">
  <c r="C31" i="5" l="1"/>
  <c r="M35" i="7"/>
  <c r="M36" i="7"/>
  <c r="M23" i="7"/>
  <c r="D28" i="7"/>
  <c r="C27" i="5" l="1"/>
  <c r="H15" i="8" l="1"/>
  <c r="E15" i="8"/>
  <c r="D15" i="8"/>
  <c r="C15" i="8"/>
  <c r="B15" i="8"/>
  <c r="I14" i="8"/>
  <c r="I13" i="8"/>
  <c r="G15" i="8"/>
  <c r="E37" i="4"/>
  <c r="G37" i="4"/>
  <c r="L37" i="4"/>
  <c r="K37" i="4"/>
  <c r="J37" i="4"/>
  <c r="I37" i="4"/>
  <c r="J38" i="4" l="1"/>
  <c r="F15" i="8"/>
  <c r="I12" i="8"/>
  <c r="I15" i="8" s="1"/>
  <c r="E38" i="4"/>
  <c r="K2" i="5"/>
  <c r="K2" i="4" s="1"/>
  <c r="C9" i="5"/>
  <c r="D5" i="5"/>
  <c r="D5" i="4" s="1"/>
  <c r="D4" i="5"/>
  <c r="D4" i="4" s="1"/>
  <c r="I31" i="5"/>
  <c r="B22" i="4" s="1"/>
  <c r="I32" i="5"/>
  <c r="B23" i="4" s="1"/>
  <c r="I33" i="5"/>
  <c r="B24" i="4" s="1"/>
  <c r="I34" i="5"/>
  <c r="B25" i="4" s="1"/>
  <c r="I35" i="5"/>
  <c r="B26" i="4" s="1"/>
  <c r="I36" i="5"/>
  <c r="B27" i="4" s="1"/>
  <c r="I30" i="5"/>
  <c r="B21" i="4" s="1"/>
  <c r="H32" i="5"/>
  <c r="D23" i="4" s="1"/>
  <c r="H33" i="5"/>
  <c r="D24" i="4" s="1"/>
  <c r="H34" i="5"/>
  <c r="D25" i="4" s="1"/>
  <c r="H35" i="5"/>
  <c r="D26" i="4" s="1"/>
  <c r="H36" i="5"/>
  <c r="D27" i="4" s="1"/>
  <c r="H30" i="5"/>
  <c r="D21" i="4" s="1"/>
  <c r="H31" i="5"/>
  <c r="G26" i="5"/>
  <c r="M59" i="7"/>
  <c r="L59" i="7"/>
  <c r="K59" i="7"/>
  <c r="J59" i="7"/>
  <c r="I59" i="7"/>
  <c r="H59" i="7"/>
  <c r="G59" i="7"/>
  <c r="F59" i="7"/>
  <c r="M58" i="7"/>
  <c r="M62" i="7" s="1"/>
  <c r="L58" i="7"/>
  <c r="L62" i="7" s="1"/>
  <c r="K58" i="7"/>
  <c r="J58" i="7"/>
  <c r="J62" i="7" s="1"/>
  <c r="I58" i="7"/>
  <c r="I62" i="7" s="1"/>
  <c r="H58" i="7"/>
  <c r="H62" i="7" s="1"/>
  <c r="G58" i="7"/>
  <c r="G62" i="7" s="1"/>
  <c r="F58" i="7"/>
  <c r="F62" i="7" s="1"/>
  <c r="C35" i="7"/>
  <c r="K33" i="7"/>
  <c r="J33" i="7"/>
  <c r="I33" i="7"/>
  <c r="H33" i="7"/>
  <c r="G33" i="7"/>
  <c r="F33" i="7"/>
  <c r="E33" i="7"/>
  <c r="D33" i="7"/>
  <c r="K32" i="7"/>
  <c r="J32" i="7"/>
  <c r="I32" i="7"/>
  <c r="H32" i="7"/>
  <c r="G32" i="7"/>
  <c r="F32" i="7"/>
  <c r="E32" i="7"/>
  <c r="D32" i="7"/>
  <c r="K31" i="7"/>
  <c r="J31" i="7"/>
  <c r="I31" i="7"/>
  <c r="H31" i="7"/>
  <c r="G31" i="7"/>
  <c r="F31" i="7"/>
  <c r="E31" i="7"/>
  <c r="D31" i="7"/>
  <c r="K30" i="7"/>
  <c r="J30" i="7"/>
  <c r="I30" i="7"/>
  <c r="H30" i="7"/>
  <c r="G30" i="7"/>
  <c r="F30" i="7"/>
  <c r="E30" i="7"/>
  <c r="D30" i="7"/>
  <c r="K29" i="7"/>
  <c r="J29" i="7"/>
  <c r="I29" i="7"/>
  <c r="H29" i="7"/>
  <c r="G29" i="7"/>
  <c r="F29" i="7"/>
  <c r="E29" i="7"/>
  <c r="D29" i="7"/>
  <c r="K28" i="7"/>
  <c r="J28" i="7"/>
  <c r="I28" i="7"/>
  <c r="H28" i="7"/>
  <c r="G28" i="7"/>
  <c r="F28" i="7"/>
  <c r="E28" i="7"/>
  <c r="K27" i="7"/>
  <c r="K35" i="7" s="1"/>
  <c r="J27" i="7"/>
  <c r="J35" i="7" s="1"/>
  <c r="I27" i="7"/>
  <c r="I35" i="7" s="1"/>
  <c r="H27" i="7"/>
  <c r="H35" i="7" s="1"/>
  <c r="G27" i="7"/>
  <c r="G35" i="7" s="1"/>
  <c r="F27" i="7"/>
  <c r="F35" i="7" s="1"/>
  <c r="E27" i="7"/>
  <c r="E35" i="7" s="1"/>
  <c r="D27" i="7"/>
  <c r="D35" i="7" s="1"/>
  <c r="L18" i="4"/>
  <c r="C28" i="5"/>
  <c r="K18" i="4"/>
  <c r="C13" i="4"/>
  <c r="E13" i="4" s="1"/>
  <c r="C14" i="4"/>
  <c r="G14" i="4" s="1"/>
  <c r="C17" i="4"/>
  <c r="G17" i="4" s="1"/>
  <c r="D22" i="4"/>
  <c r="G22" i="5"/>
  <c r="G23" i="5"/>
  <c r="K15" i="5" l="1"/>
  <c r="K62" i="7"/>
  <c r="G13" i="4"/>
  <c r="E17" i="4"/>
  <c r="E14" i="4"/>
  <c r="G27" i="5"/>
  <c r="G28" i="5" s="1"/>
  <c r="G29" i="5" s="1"/>
  <c r="C18" i="4"/>
  <c r="O34" i="7"/>
  <c r="J36" i="7"/>
  <c r="E36" i="7"/>
  <c r="O29" i="7"/>
  <c r="O30" i="7"/>
  <c r="F36" i="7"/>
  <c r="O33" i="7"/>
  <c r="I36" i="7"/>
  <c r="K36" i="7"/>
  <c r="O35" i="7"/>
  <c r="D36" i="7"/>
  <c r="O28" i="7"/>
  <c r="G36" i="7"/>
  <c r="O31" i="7"/>
  <c r="H36" i="7"/>
  <c r="O32" i="7"/>
  <c r="K61" i="7"/>
  <c r="F61" i="7"/>
  <c r="J61" i="7"/>
  <c r="L61" i="7"/>
  <c r="G61" i="7"/>
  <c r="H61" i="7"/>
  <c r="I61" i="7"/>
  <c r="M61" i="7"/>
  <c r="G30" i="5" l="1"/>
  <c r="C30" i="5" s="1"/>
  <c r="C21" i="4" s="1"/>
  <c r="G35" i="5"/>
  <c r="C35" i="5" s="1"/>
  <c r="C26" i="4" s="1"/>
  <c r="E26" i="4" s="1"/>
  <c r="G32" i="5"/>
  <c r="C32" i="5" s="1"/>
  <c r="C23" i="4" s="1"/>
  <c r="E23" i="4" s="1"/>
  <c r="G36" i="5"/>
  <c r="C36" i="5" s="1"/>
  <c r="C27" i="4" s="1"/>
  <c r="E27" i="4" s="1"/>
  <c r="G34" i="5"/>
  <c r="C34" i="5" s="1"/>
  <c r="C25" i="4" s="1"/>
  <c r="E25" i="4" s="1"/>
  <c r="G31" i="5"/>
  <c r="C22" i="4" s="1"/>
  <c r="E22" i="4" s="1"/>
  <c r="G33" i="5"/>
  <c r="C33" i="5" s="1"/>
  <c r="C24" i="4" s="1"/>
  <c r="E24" i="4" s="1"/>
  <c r="G39" i="5"/>
  <c r="G18" i="4"/>
  <c r="G19" i="4" s="1"/>
  <c r="E18" i="4"/>
  <c r="C19" i="4"/>
  <c r="M8" i="7"/>
  <c r="I10" i="5" s="1"/>
  <c r="E19" i="4" l="1"/>
  <c r="C29" i="5"/>
  <c r="C39" i="5" s="1"/>
  <c r="C20" i="4"/>
  <c r="C31" i="4" s="1"/>
  <c r="E21" i="4"/>
  <c r="G21" i="4" l="1"/>
  <c r="G22" i="4" s="1"/>
  <c r="G23" i="4" s="1"/>
  <c r="G24" i="4" s="1"/>
  <c r="G25" i="4" s="1"/>
  <c r="G26" i="4" s="1"/>
  <c r="G27" i="4" s="1"/>
  <c r="E20" i="4"/>
  <c r="G20" i="4" l="1"/>
  <c r="G31" i="4" s="1"/>
  <c r="E31" i="4"/>
</calcChain>
</file>

<file path=xl/sharedStrings.xml><?xml version="1.0" encoding="utf-8"?>
<sst xmlns="http://schemas.openxmlformats.org/spreadsheetml/2006/main" count="274" uniqueCount="191">
  <si>
    <t>BAM</t>
  </si>
  <si>
    <t>Kornzusammensetzung von Zuschlaggemischen für Beton</t>
  </si>
  <si>
    <t xml:space="preserve">  Datum:</t>
  </si>
  <si>
    <t>Rechnerische Ermittlung der Sieblinie und graphische Darstellung</t>
  </si>
  <si>
    <t xml:space="preserve">  Bearbeiter: </t>
  </si>
  <si>
    <t>Antragsteller:</t>
  </si>
  <si>
    <t>Antrags-/ Projekt-Nr.:</t>
  </si>
  <si>
    <t xml:space="preserve">Datei: </t>
  </si>
  <si>
    <t>Betonsorte u. -festigkeitsklasse:</t>
  </si>
  <si>
    <t>Sieblinie:</t>
  </si>
  <si>
    <t>Zusammensetzung der Korngruppen</t>
  </si>
  <si>
    <t>Kennwert:</t>
  </si>
  <si>
    <t>Körnungsziffer</t>
  </si>
  <si>
    <t>Korngruppe</t>
  </si>
  <si>
    <t>Durchgang in M.-% durch die Siebe (Maschen-bzw. Lochweite in mm)</t>
  </si>
  <si>
    <t>Material-</t>
  </si>
  <si>
    <t>mm</t>
  </si>
  <si>
    <t>herkunft</t>
  </si>
  <si>
    <t>Quarz</t>
  </si>
  <si>
    <t>Berechnung der Sieblinie</t>
  </si>
  <si>
    <t>Sollsieblinie</t>
  </si>
  <si>
    <t>Durchgang in M-% durch die Siebe (Maschen-bzw. Lochweite in mm)</t>
  </si>
  <si>
    <t>Körnungs-</t>
  </si>
  <si>
    <t>Anteil in %</t>
  </si>
  <si>
    <t>ziffer</t>
  </si>
  <si>
    <t>Istsieblinie</t>
  </si>
  <si>
    <t>Abweichung in %</t>
  </si>
  <si>
    <t>Betonzusammensetzung, Mischanweisung,</t>
  </si>
  <si>
    <t>Datum:</t>
  </si>
  <si>
    <t>Frischbetonprüfung</t>
  </si>
  <si>
    <t>Name:</t>
  </si>
  <si>
    <t>Bezeichnung der Proben:</t>
  </si>
  <si>
    <t xml:space="preserve"> 1. Betonzusammensetzung und Mischanweisung</t>
  </si>
  <si>
    <t xml:space="preserve">  2. Frischbetonprüfung</t>
  </si>
  <si>
    <t>Stoffart</t>
  </si>
  <si>
    <t>Zusammen-</t>
  </si>
  <si>
    <t>Mischanweisung</t>
  </si>
  <si>
    <t xml:space="preserve">  Betonkonsistenbereich </t>
  </si>
  <si>
    <t>setzung</t>
  </si>
  <si>
    <t>l</t>
  </si>
  <si>
    <t>Einzelkomp.</t>
  </si>
  <si>
    <t>additiv</t>
  </si>
  <si>
    <t xml:space="preserve">Zementwerk: </t>
  </si>
  <si>
    <t>kg/m³</t>
  </si>
  <si>
    <t>kg</t>
  </si>
  <si>
    <t xml:space="preserve">  Setzmaß in cm</t>
  </si>
  <si>
    <t xml:space="preserve">  Zement</t>
  </si>
  <si>
    <t xml:space="preserve">  Wasser (gesamt)</t>
  </si>
  <si>
    <t>Luftgehalt P in Vol.-%:</t>
  </si>
  <si>
    <t xml:space="preserve">  Wasser (wirksam)</t>
  </si>
  <si>
    <t>---</t>
  </si>
  <si>
    <t xml:space="preserve">  Rohdichte im Luftgehaltsprüftopf</t>
  </si>
  <si>
    <t xml:space="preserve">  Luftgehalt</t>
  </si>
  <si>
    <t xml:space="preserve">  Betonmasse in kg</t>
  </si>
  <si>
    <t xml:space="preserve">  Topfvolumen in dm³:</t>
  </si>
  <si>
    <t xml:space="preserve">  Rohdichte in kg/dm³:</t>
  </si>
  <si>
    <t xml:space="preserve">  Gesamt</t>
  </si>
  <si>
    <t xml:space="preserve">  Temperatur  in °C</t>
  </si>
  <si>
    <t xml:space="preserve">  Zuschlag (gesamt)</t>
  </si>
  <si>
    <t>%</t>
  </si>
  <si>
    <t>Luft</t>
  </si>
  <si>
    <t>0        /   0,3</t>
  </si>
  <si>
    <t>0        /   0,5</t>
  </si>
  <si>
    <t xml:space="preserve">  Wasserzementwert  W/Z</t>
  </si>
  <si>
    <t>0,50  /   1,0</t>
  </si>
  <si>
    <t>W/Z - Soll</t>
  </si>
  <si>
    <t>1,0    /   2,0</t>
  </si>
  <si>
    <t>W/Z - Ist</t>
  </si>
  <si>
    <t>2,0    /   4,0</t>
  </si>
  <si>
    <t xml:space="preserve">  Beurteilung der Verarbeitbarkeit</t>
  </si>
  <si>
    <t>4,0    /   8,0</t>
  </si>
  <si>
    <t xml:space="preserve">8,0    / 16,0 </t>
  </si>
  <si>
    <t>16,0   / 31,5</t>
  </si>
  <si>
    <t>--</t>
  </si>
  <si>
    <t xml:space="preserve">  Verdichtung des Frischbetons</t>
  </si>
  <si>
    <t xml:space="preserve">  Rütteltisch:</t>
  </si>
  <si>
    <t xml:space="preserve">  Frischbeton</t>
  </si>
  <si>
    <t xml:space="preserve"> 3. Frischbetonrohdichten</t>
  </si>
  <si>
    <t>Hergestellt am:</t>
  </si>
  <si>
    <t xml:space="preserve"> Probenbezeichnung</t>
  </si>
  <si>
    <t>Nr.</t>
  </si>
  <si>
    <t xml:space="preserve"> Masse des Probekörpers</t>
  </si>
  <si>
    <t xml:space="preserve"> Volumen des Probekörpers</t>
  </si>
  <si>
    <t>dm³</t>
  </si>
  <si>
    <t xml:space="preserve"> Frischbetonrohdichte</t>
  </si>
  <si>
    <t>kg/dm³</t>
  </si>
  <si>
    <t xml:space="preserve"> Mittelwert</t>
  </si>
  <si>
    <t>Berechnung der Zusammensetzung von Beton</t>
  </si>
  <si>
    <t>Betonsorte u.-festigkeitsklasse:</t>
  </si>
  <si>
    <t>Wasserzementwert</t>
  </si>
  <si>
    <t>Konsistenz:</t>
  </si>
  <si>
    <t xml:space="preserve">Sieblinie n. DIN 1045:   </t>
  </si>
  <si>
    <t>Körnungsziffer (k-Wert):</t>
  </si>
  <si>
    <t>Sieblinie des Zuschlags:</t>
  </si>
  <si>
    <t xml:space="preserve"> Sieblochweite in mm</t>
  </si>
  <si>
    <t>k-Wert</t>
  </si>
  <si>
    <t xml:space="preserve"> Durchgang in Vol. -% </t>
  </si>
  <si>
    <t>Berechnung der Betonzusammensetzung</t>
  </si>
  <si>
    <t>Stoffmenge</t>
  </si>
  <si>
    <t>Dichte bzw.</t>
  </si>
  <si>
    <t>Stoffraum</t>
  </si>
  <si>
    <t>Sonstiges/Bemerkungen</t>
  </si>
  <si>
    <t>Rohdichte</t>
  </si>
  <si>
    <t xml:space="preserve">  Zusatzmittel</t>
  </si>
  <si>
    <t>Vol. -%</t>
  </si>
  <si>
    <t xml:space="preserve">  Mehlkornanteil</t>
  </si>
  <si>
    <t xml:space="preserve">  Mörtelanteil</t>
  </si>
  <si>
    <t>Frischbeton</t>
  </si>
  <si>
    <t xml:space="preserve">  Bearbeiter:</t>
  </si>
  <si>
    <t>Fuller</t>
  </si>
  <si>
    <t>Empa</t>
  </si>
  <si>
    <t>Mittel</t>
  </si>
  <si>
    <t>2/3+1/3</t>
  </si>
  <si>
    <t xml:space="preserve">  Ausbreitmaß in mm</t>
  </si>
  <si>
    <t>15 sec.</t>
  </si>
  <si>
    <t>Mischer:</t>
  </si>
  <si>
    <t>CEM I 42,5 R</t>
  </si>
  <si>
    <t>Rüdersdorf</t>
  </si>
  <si>
    <r>
      <t xml:space="preserve"> </t>
    </r>
    <r>
      <rPr>
        <sz val="8.5"/>
        <rFont val="Arial"/>
        <family val="2"/>
      </rPr>
      <t xml:space="preserve"> Zusatzmittel</t>
    </r>
  </si>
  <si>
    <t>8,0 / 16,0</t>
  </si>
  <si>
    <t>4,0 / 8,0</t>
  </si>
  <si>
    <t>2,0 / 4,0</t>
  </si>
  <si>
    <t>1,0 / 2,0</t>
  </si>
  <si>
    <t>0,5 / 1,0</t>
  </si>
  <si>
    <t>0,1 / 0,5</t>
  </si>
  <si>
    <t>0 / 0,3</t>
  </si>
  <si>
    <t>Zusatzstoff</t>
  </si>
  <si>
    <t>0,5  / 1,0</t>
  </si>
  <si>
    <t>1,0  / 2,0</t>
  </si>
  <si>
    <t>2,0  / 4,0</t>
  </si>
  <si>
    <t>4,0  / 8,0</t>
  </si>
  <si>
    <t>8,0  /16,0</t>
  </si>
  <si>
    <t>A 8</t>
  </si>
  <si>
    <t>B 8</t>
  </si>
  <si>
    <t>C 8</t>
  </si>
  <si>
    <t>U 8</t>
  </si>
  <si>
    <t xml:space="preserve">  0  /  0,3</t>
  </si>
  <si>
    <t>0,5  /  1,0</t>
  </si>
  <si>
    <t>1,0  /  2,0</t>
  </si>
  <si>
    <t>2,0  /  4,0</t>
  </si>
  <si>
    <t>4,0  /  8,0</t>
  </si>
  <si>
    <t>8,0  / 16,0</t>
  </si>
  <si>
    <t>Annahme: V-% gleich M-%</t>
  </si>
  <si>
    <t>Mikrosilika</t>
  </si>
  <si>
    <t>FM 595 BASF</t>
  </si>
  <si>
    <t>Sand/Kies</t>
  </si>
  <si>
    <t>zusatzstoff</t>
  </si>
  <si>
    <t>CEM I 42,5 R "Rüdersdorf"</t>
  </si>
  <si>
    <t>RW Füller (Mikrosilika)</t>
  </si>
  <si>
    <t>7.1</t>
  </si>
  <si>
    <t>F3 bis F4</t>
  </si>
  <si>
    <t>Prüfung von Betonwürfeln</t>
  </si>
  <si>
    <t>nach DIN EN 12390-3 - Konformitätsprüfung</t>
  </si>
  <si>
    <t>Herstelldatum:</t>
  </si>
  <si>
    <t>Tag der Prüfung:</t>
  </si>
  <si>
    <t>Alter z. Zt. Der Prüfung:</t>
  </si>
  <si>
    <t>Tage</t>
  </si>
  <si>
    <t>(Lagerung nach DIN EN 12390-2 NA)</t>
  </si>
  <si>
    <t>Druck-</t>
  </si>
  <si>
    <t>Länge</t>
  </si>
  <si>
    <t>Breite</t>
  </si>
  <si>
    <t>Höhe</t>
  </si>
  <si>
    <t>festigkeit</t>
  </si>
  <si>
    <t>0,1  /  0,5</t>
  </si>
  <si>
    <t>Dorsten 2013</t>
  </si>
  <si>
    <t>0,1 / 0,3</t>
  </si>
  <si>
    <t>Dosierbereich 0,2-3,0 M.-% v. Zement</t>
  </si>
  <si>
    <t>Bezeichnung</t>
  </si>
  <si>
    <t>Masse</t>
  </si>
  <si>
    <t>(Einfüllseite)</t>
  </si>
  <si>
    <t>fläche</t>
  </si>
  <si>
    <t>kraft</t>
  </si>
  <si>
    <t>[mm]</t>
  </si>
  <si>
    <t>[g]</t>
  </si>
  <si>
    <t>[Kg/dm³]</t>
  </si>
  <si>
    <t>[mm²]</t>
  </si>
  <si>
    <t>[kN]</t>
  </si>
  <si>
    <t>[N/mm²]</t>
  </si>
  <si>
    <t>MW</t>
  </si>
  <si>
    <t>MIS-Vorhaben Brand</t>
  </si>
  <si>
    <t>Stelzner</t>
  </si>
  <si>
    <t>Stelzner 7.1</t>
  </si>
  <si>
    <t>2,5 M.-% v. Zement</t>
  </si>
  <si>
    <t>Okrilla  2015</t>
  </si>
  <si>
    <t>BAM 7.1 - FE (Stelzner)</t>
  </si>
  <si>
    <t>AB 8</t>
  </si>
  <si>
    <t>Sr_B-0</t>
  </si>
  <si>
    <t>45/46</t>
  </si>
  <si>
    <t>ohne Sch.</t>
  </si>
  <si>
    <t>mit Sch.</t>
  </si>
  <si>
    <t>59/60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</si>
</sst>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0.0"/>
    <numFmt numFmtId="165" formatCode="#,##0.0"/>
    <numFmt numFmtId="166" formatCode="0.000"/>
    <numFmt numFmtId="167" formatCode="###\ \ \l"/>
    <numFmt numFmtId="168" formatCode="dd/mm/yy;@"/>
    <numFmt numFmtId="169" formatCode="#,##0.00\ [$€];[Red]\-#,##0.00\ [$€]"/>
    <numFmt numFmtId="170" formatCode="dd/mm/yy"/>
  </numFmts>
  <fonts count="26" x14ac:knownFonts="1">
    <font>
      <sz val="10"/>
      <name val="MS Sans Serif"/>
    </font>
    <font>
      <b/>
      <sz val="10"/>
      <name val="MS Sans Serif"/>
      <family val="2"/>
    </font>
    <font>
      <sz val="10"/>
      <name val="MS Sans Serif"/>
      <family val="2"/>
    </font>
    <font>
      <sz val="8"/>
      <name val="MS Sans Serif"/>
      <family val="2"/>
    </font>
    <font>
      <b/>
      <sz val="8"/>
      <name val="Arial"/>
      <family val="2"/>
    </font>
    <font>
      <sz val="8"/>
      <name val="Arial"/>
      <family val="2"/>
    </font>
    <font>
      <sz val="7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8.5"/>
      <name val="Arial"/>
      <family val="2"/>
    </font>
    <font>
      <b/>
      <sz val="8.5"/>
      <name val="Arial"/>
      <family val="2"/>
    </font>
    <font>
      <b/>
      <i/>
      <sz val="8.5"/>
      <name val="Arial"/>
      <family val="2"/>
    </font>
    <font>
      <sz val="11"/>
      <color rgb="FF006100"/>
      <name val="Calibri"/>
      <family val="2"/>
      <scheme val="minor"/>
    </font>
    <font>
      <sz val="12"/>
      <name val="MS Sans Serif"/>
      <family val="2"/>
    </font>
    <font>
      <sz val="8.5"/>
      <name val="MS Sans Serif"/>
      <family val="2"/>
    </font>
    <font>
      <sz val="8"/>
      <name val="MS Sans Serif"/>
      <family val="2"/>
    </font>
    <font>
      <b/>
      <sz val="16"/>
      <name val="Arial"/>
      <family val="2"/>
    </font>
    <font>
      <b/>
      <sz val="12"/>
      <name val="Arial"/>
      <family val="2"/>
    </font>
    <font>
      <sz val="8"/>
      <color rgb="FFFF000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1"/>
      <color indexed="12"/>
      <name val="Arial"/>
      <family val="2"/>
    </font>
    <font>
      <sz val="11"/>
      <color rgb="FFFF0000"/>
      <name val="Arial"/>
      <family val="2"/>
    </font>
    <font>
      <b/>
      <sz val="11"/>
      <color rgb="FFFF0000"/>
      <name val="Arial"/>
      <family val="2"/>
    </font>
    <font>
      <b/>
      <sz val="8"/>
      <color rgb="FFFF0000"/>
      <name val="Arial"/>
      <family val="2"/>
    </font>
    <font>
      <sz val="8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7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169" fontId="2" fillId="0" borderId="0" applyFont="0" applyFill="0" applyBorder="0" applyAlignment="0" applyProtection="0"/>
    <xf numFmtId="0" fontId="12" fillId="2" borderId="0" applyNumberFormat="0" applyBorder="0" applyAlignment="0" applyProtection="0"/>
    <xf numFmtId="0" fontId="2" fillId="0" borderId="0"/>
  </cellStyleXfs>
  <cellXfs count="352">
    <xf numFmtId="0" fontId="0" fillId="0" borderId="0" xfId="0"/>
    <xf numFmtId="0" fontId="0" fillId="0" borderId="0" xfId="0" applyAlignment="1">
      <alignment vertical="center"/>
    </xf>
    <xf numFmtId="0" fontId="0" fillId="0" borderId="0" xfId="0" applyBorder="1" applyAlignment="1">
      <alignment vertical="center"/>
    </xf>
    <xf numFmtId="0" fontId="0" fillId="0" borderId="1" xfId="0" applyBorder="1" applyAlignment="1">
      <alignment horizontal="centerContinuous" vertical="center"/>
    </xf>
    <xf numFmtId="165" fontId="0" fillId="0" borderId="0" xfId="0" applyNumberFormat="1"/>
    <xf numFmtId="164" fontId="0" fillId="0" borderId="0" xfId="0" applyNumberFormat="1"/>
    <xf numFmtId="0" fontId="0" fillId="0" borderId="0" xfId="0" applyBorder="1" applyAlignment="1"/>
    <xf numFmtId="0" fontId="4" fillId="0" borderId="2" xfId="0" applyFont="1" applyBorder="1" applyAlignment="1">
      <alignment horizontal="centerContinuous" vertical="center"/>
    </xf>
    <xf numFmtId="0" fontId="4" fillId="0" borderId="3" xfId="0" applyFont="1" applyBorder="1" applyAlignment="1">
      <alignment horizontal="centerContinuous" vertical="center"/>
    </xf>
    <xf numFmtId="0" fontId="0" fillId="0" borderId="0" xfId="0" applyBorder="1"/>
    <xf numFmtId="2" fontId="0" fillId="0" borderId="0" xfId="0" applyNumberFormat="1"/>
    <xf numFmtId="1" fontId="0" fillId="0" borderId="0" xfId="0" applyNumberFormat="1" applyBorder="1" applyAlignment="1"/>
    <xf numFmtId="167" fontId="0" fillId="0" borderId="0" xfId="0" applyNumberFormat="1" applyBorder="1" applyAlignment="1"/>
    <xf numFmtId="167" fontId="0" fillId="0" borderId="0" xfId="0" applyNumberFormat="1" applyBorder="1"/>
    <xf numFmtId="164" fontId="0" fillId="0" borderId="0" xfId="0" applyNumberFormat="1" applyBorder="1" applyAlignment="1"/>
    <xf numFmtId="1" fontId="0" fillId="0" borderId="0" xfId="0" applyNumberFormat="1" applyBorder="1"/>
    <xf numFmtId="2" fontId="0" fillId="0" borderId="0" xfId="0" applyNumberFormat="1" applyBorder="1"/>
    <xf numFmtId="1" fontId="0" fillId="0" borderId="0" xfId="0" applyNumberFormat="1"/>
    <xf numFmtId="16" fontId="0" fillId="0" borderId="0" xfId="0" applyNumberFormat="1"/>
    <xf numFmtId="0" fontId="6" fillId="0" borderId="5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166" fontId="0" fillId="0" borderId="0" xfId="0" applyNumberFormat="1"/>
    <xf numFmtId="0" fontId="7" fillId="0" borderId="0" xfId="0" applyFont="1"/>
    <xf numFmtId="0" fontId="4" fillId="0" borderId="11" xfId="0" applyFont="1" applyBorder="1" applyAlignment="1">
      <alignment vertical="center"/>
    </xf>
    <xf numFmtId="0" fontId="7" fillId="0" borderId="12" xfId="0" applyFont="1" applyBorder="1" applyAlignment="1">
      <alignment horizontal="center" vertical="center"/>
    </xf>
    <xf numFmtId="0" fontId="8" fillId="0" borderId="2" xfId="0" applyFont="1" applyBorder="1" applyAlignment="1">
      <alignment horizontal="centerContinuous"/>
    </xf>
    <xf numFmtId="0" fontId="9" fillId="0" borderId="13" xfId="0" applyFont="1" applyBorder="1" applyAlignment="1">
      <alignment horizontal="center" vertical="center"/>
    </xf>
    <xf numFmtId="168" fontId="7" fillId="0" borderId="14" xfId="0" applyNumberFormat="1" applyFont="1" applyBorder="1" applyAlignment="1">
      <alignment horizontal="centerContinuous" vertical="center"/>
    </xf>
    <xf numFmtId="0" fontId="7" fillId="0" borderId="15" xfId="0" applyFont="1" applyBorder="1" applyAlignment="1">
      <alignment horizontal="centerContinuous" vertical="center"/>
    </xf>
    <xf numFmtId="0" fontId="8" fillId="0" borderId="3" xfId="0" applyFont="1" applyBorder="1" applyAlignment="1">
      <alignment horizontal="centerContinuous" vertical="center"/>
    </xf>
    <xf numFmtId="0" fontId="9" fillId="0" borderId="17" xfId="0" applyFont="1" applyBorder="1" applyAlignment="1">
      <alignment horizontal="center" vertical="center"/>
    </xf>
    <xf numFmtId="0" fontId="7" fillId="0" borderId="3" xfId="0" applyFont="1" applyBorder="1" applyAlignment="1">
      <alignment horizontal="centerContinuous" vertical="center"/>
    </xf>
    <xf numFmtId="0" fontId="7" fillId="0" borderId="18" xfId="0" applyFont="1" applyBorder="1" applyAlignment="1">
      <alignment horizontal="centerContinuous" vertical="center"/>
    </xf>
    <xf numFmtId="0" fontId="7" fillId="0" borderId="0" xfId="0" applyFont="1" applyAlignment="1">
      <alignment vertical="center"/>
    </xf>
    <xf numFmtId="0" fontId="7" fillId="0" borderId="0" xfId="0" applyFont="1" applyAlignment="1"/>
    <xf numFmtId="0" fontId="7" fillId="0" borderId="19" xfId="0" applyFont="1" applyBorder="1" applyAlignment="1"/>
    <xf numFmtId="0" fontId="8" fillId="0" borderId="19" xfId="0" applyFont="1" applyBorder="1" applyAlignment="1"/>
    <xf numFmtId="0" fontId="8" fillId="0" borderId="20" xfId="0" applyFont="1" applyBorder="1" applyAlignment="1">
      <alignment vertical="center"/>
    </xf>
    <xf numFmtId="0" fontId="8" fillId="0" borderId="2" xfId="0" applyFont="1" applyBorder="1" applyAlignment="1">
      <alignment vertical="center"/>
    </xf>
    <xf numFmtId="0" fontId="7" fillId="0" borderId="21" xfId="0" applyFont="1" applyBorder="1" applyAlignment="1">
      <alignment vertical="center"/>
    </xf>
    <xf numFmtId="0" fontId="7" fillId="0" borderId="2" xfId="0" applyFont="1" applyBorder="1" applyAlignment="1">
      <alignment vertical="center"/>
    </xf>
    <xf numFmtId="0" fontId="7" fillId="0" borderId="20" xfId="0" applyFont="1" applyBorder="1" applyAlignment="1">
      <alignment horizontal="centerContinuous" vertical="center"/>
    </xf>
    <xf numFmtId="0" fontId="7" fillId="0" borderId="21" xfId="0" applyFont="1" applyBorder="1" applyAlignment="1">
      <alignment horizontal="centerContinuous" vertical="center"/>
    </xf>
    <xf numFmtId="0" fontId="7" fillId="0" borderId="2" xfId="0" applyFont="1" applyBorder="1" applyAlignment="1">
      <alignment horizontal="centerContinuous" vertical="center"/>
    </xf>
    <xf numFmtId="0" fontId="10" fillId="0" borderId="14" xfId="0" applyFont="1" applyBorder="1" applyAlignment="1">
      <alignment vertical="center"/>
    </xf>
    <xf numFmtId="0" fontId="7" fillId="0" borderId="14" xfId="0" applyFont="1" applyBorder="1" applyAlignment="1">
      <alignment vertical="center"/>
    </xf>
    <xf numFmtId="0" fontId="7" fillId="0" borderId="15" xfId="0" applyFont="1" applyBorder="1" applyAlignment="1">
      <alignment vertical="center"/>
    </xf>
    <xf numFmtId="0" fontId="7" fillId="0" borderId="22" xfId="0" applyFont="1" applyBorder="1" applyAlignment="1">
      <alignment vertical="center"/>
    </xf>
    <xf numFmtId="0" fontId="7" fillId="0" borderId="23" xfId="0" applyFont="1" applyBorder="1" applyAlignment="1">
      <alignment vertical="center"/>
    </xf>
    <xf numFmtId="0" fontId="7" fillId="0" borderId="0" xfId="0" applyFont="1" applyBorder="1" applyAlignment="1">
      <alignment horizontal="centerContinuous" vertical="center"/>
    </xf>
    <xf numFmtId="0" fontId="7" fillId="0" borderId="23" xfId="0" applyFont="1" applyBorder="1" applyAlignment="1">
      <alignment horizontal="centerContinuous" vertical="center"/>
    </xf>
    <xf numFmtId="0" fontId="7" fillId="0" borderId="19" xfId="0" applyFont="1" applyBorder="1" applyAlignment="1">
      <alignment horizontal="center" vertical="center"/>
    </xf>
    <xf numFmtId="0" fontId="7" fillId="0" borderId="11" xfId="0" applyFont="1" applyBorder="1" applyAlignment="1">
      <alignment vertical="center"/>
    </xf>
    <xf numFmtId="0" fontId="5" fillId="0" borderId="24" xfId="0" applyFont="1" applyBorder="1" applyAlignment="1">
      <alignment vertical="center"/>
    </xf>
    <xf numFmtId="0" fontId="5" fillId="0" borderId="25" xfId="0" applyFont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0" fontId="7" fillId="0" borderId="27" xfId="0" applyFont="1" applyBorder="1" applyAlignment="1">
      <alignment vertical="center"/>
    </xf>
    <xf numFmtId="0" fontId="7" fillId="0" borderId="19" xfId="0" applyFont="1" applyBorder="1" applyAlignment="1">
      <alignment horizontal="centerContinuous" vertical="center"/>
    </xf>
    <xf numFmtId="0" fontId="7" fillId="0" borderId="11" xfId="0" applyFont="1" applyBorder="1" applyAlignment="1">
      <alignment horizontal="centerContinuous" vertical="center"/>
    </xf>
    <xf numFmtId="0" fontId="5" fillId="0" borderId="19" xfId="0" applyFont="1" applyBorder="1" applyAlignment="1">
      <alignment horizontal="centerContinuous" vertical="center"/>
    </xf>
    <xf numFmtId="0" fontId="5" fillId="0" borderId="8" xfId="0" applyFont="1" applyBorder="1" applyAlignment="1">
      <alignment horizontal="centerContinuous" vertical="center"/>
    </xf>
    <xf numFmtId="0" fontId="5" fillId="0" borderId="11" xfId="0" applyFont="1" applyBorder="1" applyAlignment="1">
      <alignment horizontal="centerContinuous" vertical="center"/>
    </xf>
    <xf numFmtId="0" fontId="9" fillId="0" borderId="17" xfId="0" applyFont="1" applyBorder="1" applyAlignment="1">
      <alignment vertical="center"/>
    </xf>
    <xf numFmtId="0" fontId="7" fillId="0" borderId="28" xfId="0" applyFont="1" applyBorder="1" applyAlignment="1">
      <alignment horizontal="centerContinuous" vertical="center"/>
    </xf>
    <xf numFmtId="0" fontId="7" fillId="0" borderId="27" xfId="0" applyFont="1" applyBorder="1" applyAlignment="1">
      <alignment horizontal="centerContinuous" vertical="center"/>
    </xf>
    <xf numFmtId="2" fontId="7" fillId="0" borderId="19" xfId="0" quotePrefix="1" applyNumberFormat="1" applyFont="1" applyBorder="1" applyAlignment="1">
      <alignment horizontal="centerContinuous" vertical="center"/>
    </xf>
    <xf numFmtId="2" fontId="7" fillId="0" borderId="8" xfId="0" applyNumberFormat="1" applyFont="1" applyBorder="1" applyAlignment="1">
      <alignment horizontal="centerContinuous" vertical="center"/>
    </xf>
    <xf numFmtId="2" fontId="7" fillId="0" borderId="11" xfId="0" applyNumberFormat="1" applyFont="1" applyBorder="1" applyAlignment="1">
      <alignment horizontal="centerContinuous" vertical="center"/>
    </xf>
    <xf numFmtId="0" fontId="9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6" xfId="0" applyFont="1" applyBorder="1" applyAlignment="1">
      <alignment vertical="center"/>
    </xf>
    <xf numFmtId="0" fontId="5" fillId="0" borderId="23" xfId="0" applyFont="1" applyBorder="1" applyAlignment="1">
      <alignment horizontal="center" vertical="center"/>
    </xf>
    <xf numFmtId="1" fontId="7" fillId="0" borderId="27" xfId="0" applyNumberFormat="1" applyFont="1" applyBorder="1" applyAlignment="1">
      <alignment horizontal="centerContinuous" vertical="center"/>
    </xf>
    <xf numFmtId="1" fontId="7" fillId="0" borderId="11" xfId="0" applyNumberFormat="1" applyFont="1" applyBorder="1" applyAlignment="1">
      <alignment horizontal="centerContinuous" vertical="center"/>
    </xf>
    <xf numFmtId="2" fontId="7" fillId="0" borderId="8" xfId="0" quotePrefix="1" applyNumberFormat="1" applyFont="1" applyBorder="1" applyAlignment="1">
      <alignment horizontal="centerContinuous" vertical="center"/>
    </xf>
    <xf numFmtId="0" fontId="9" fillId="0" borderId="29" xfId="0" applyFont="1" applyBorder="1" applyAlignment="1">
      <alignment horizontal="centerContinuous" vertical="center"/>
    </xf>
    <xf numFmtId="0" fontId="7" fillId="0" borderId="29" xfId="0" applyFont="1" applyBorder="1" applyAlignment="1">
      <alignment horizontal="centerContinuous" vertical="center"/>
    </xf>
    <xf numFmtId="0" fontId="7" fillId="0" borderId="30" xfId="0" applyFont="1" applyBorder="1" applyAlignment="1">
      <alignment horizontal="center" vertical="center"/>
    </xf>
    <xf numFmtId="0" fontId="7" fillId="0" borderId="27" xfId="0" quotePrefix="1" applyFont="1" applyBorder="1" applyAlignment="1">
      <alignment horizontal="centerContinuous" vertical="center"/>
    </xf>
    <xf numFmtId="0" fontId="11" fillId="0" borderId="19" xfId="0" applyFont="1" applyBorder="1" applyAlignment="1">
      <alignment vertical="center"/>
    </xf>
    <xf numFmtId="0" fontId="7" fillId="0" borderId="19" xfId="0" applyFont="1" applyBorder="1" applyAlignment="1">
      <alignment vertical="center"/>
    </xf>
    <xf numFmtId="0" fontId="5" fillId="0" borderId="31" xfId="0" applyFont="1" applyBorder="1" applyAlignment="1">
      <alignment vertical="center"/>
    </xf>
    <xf numFmtId="166" fontId="5" fillId="0" borderId="31" xfId="0" applyNumberFormat="1" applyFont="1" applyBorder="1" applyAlignment="1">
      <alignment horizontal="center" vertical="center"/>
    </xf>
    <xf numFmtId="0" fontId="5" fillId="0" borderId="31" xfId="0" applyFont="1" applyBorder="1" applyAlignment="1">
      <alignment horizontal="center" vertical="center"/>
    </xf>
    <xf numFmtId="0" fontId="5" fillId="0" borderId="3" xfId="0" applyFont="1" applyBorder="1" applyAlignment="1">
      <alignment vertical="center"/>
    </xf>
    <xf numFmtId="0" fontId="5" fillId="0" borderId="28" xfId="0" applyFont="1" applyBorder="1" applyAlignment="1">
      <alignment vertical="center"/>
    </xf>
    <xf numFmtId="1" fontId="5" fillId="0" borderId="28" xfId="0" applyNumberFormat="1" applyFont="1" applyBorder="1" applyAlignment="1">
      <alignment horizontal="center" vertical="center"/>
    </xf>
    <xf numFmtId="0" fontId="10" fillId="0" borderId="19" xfId="0" applyFont="1" applyBorder="1" applyAlignment="1">
      <alignment vertical="center"/>
    </xf>
    <xf numFmtId="0" fontId="7" fillId="0" borderId="32" xfId="0" applyFont="1" applyBorder="1" applyAlignment="1">
      <alignment vertical="center"/>
    </xf>
    <xf numFmtId="0" fontId="7" fillId="0" borderId="26" xfId="0" applyFont="1" applyBorder="1" applyAlignment="1">
      <alignment vertical="center"/>
    </xf>
    <xf numFmtId="1" fontId="7" fillId="0" borderId="32" xfId="0" applyNumberFormat="1" applyFont="1" applyBorder="1" applyAlignment="1">
      <alignment horizontal="center" vertical="center"/>
    </xf>
    <xf numFmtId="9" fontId="7" fillId="0" borderId="33" xfId="0" applyNumberFormat="1" applyFont="1" applyBorder="1" applyAlignment="1">
      <alignment horizontal="centerContinuous" vertical="center"/>
    </xf>
    <xf numFmtId="2" fontId="7" fillId="0" borderId="24" xfId="0" quotePrefix="1" applyNumberFormat="1" applyFont="1" applyBorder="1" applyAlignment="1">
      <alignment horizontal="centerContinuous" vertical="center"/>
    </xf>
    <xf numFmtId="2" fontId="7" fillId="0" borderId="26" xfId="0" applyNumberFormat="1" applyFont="1" applyBorder="1" applyAlignment="1">
      <alignment horizontal="centerContinuous" vertical="center"/>
    </xf>
    <xf numFmtId="0" fontId="5" fillId="0" borderId="24" xfId="0" applyFont="1" applyBorder="1" applyAlignment="1">
      <alignment horizontal="centerContinuous" vertical="center"/>
    </xf>
    <xf numFmtId="0" fontId="5" fillId="0" borderId="31" xfId="0" applyFont="1" applyBorder="1" applyAlignment="1">
      <alignment horizontal="centerContinuous" vertical="center"/>
    </xf>
    <xf numFmtId="0" fontId="5" fillId="0" borderId="26" xfId="0" applyFont="1" applyBorder="1" applyAlignment="1">
      <alignment horizontal="centerContinuous" vertical="center"/>
    </xf>
    <xf numFmtId="0" fontId="9" fillId="0" borderId="32" xfId="0" applyFont="1" applyBorder="1" applyAlignment="1">
      <alignment horizontal="center" vertical="center"/>
    </xf>
    <xf numFmtId="2" fontId="9" fillId="0" borderId="26" xfId="0" applyNumberFormat="1" applyFont="1" applyBorder="1" applyAlignment="1">
      <alignment horizontal="centerContinuous" vertical="center"/>
    </xf>
    <xf numFmtId="1" fontId="7" fillId="0" borderId="33" xfId="0" applyNumberFormat="1" applyFont="1" applyBorder="1" applyAlignment="1">
      <alignment horizontal="centerContinuous" vertical="center"/>
    </xf>
    <xf numFmtId="2" fontId="7" fillId="0" borderId="31" xfId="0" applyNumberFormat="1" applyFont="1" applyBorder="1" applyAlignment="1">
      <alignment horizontal="centerContinuous" vertical="center"/>
    </xf>
    <xf numFmtId="0" fontId="5" fillId="0" borderId="28" xfId="0" applyFont="1" applyBorder="1" applyAlignment="1">
      <alignment horizontal="center" vertical="center"/>
    </xf>
    <xf numFmtId="0" fontId="5" fillId="0" borderId="18" xfId="0" applyFont="1" applyBorder="1" applyAlignment="1">
      <alignment vertical="center"/>
    </xf>
    <xf numFmtId="0" fontId="5" fillId="0" borderId="34" xfId="0" applyFont="1" applyBorder="1" applyAlignment="1">
      <alignment horizontal="center" vertical="center"/>
    </xf>
    <xf numFmtId="0" fontId="5" fillId="0" borderId="35" xfId="0" applyFont="1" applyBorder="1" applyAlignment="1">
      <alignment vertical="center"/>
    </xf>
    <xf numFmtId="2" fontId="5" fillId="0" borderId="34" xfId="0" applyNumberFormat="1" applyFont="1" applyBorder="1" applyAlignment="1">
      <alignment horizontal="center" vertical="center"/>
    </xf>
    <xf numFmtId="0" fontId="5" fillId="0" borderId="36" xfId="0" applyFont="1" applyBorder="1" applyAlignment="1">
      <alignment vertical="center"/>
    </xf>
    <xf numFmtId="0" fontId="9" fillId="0" borderId="3" xfId="0" applyFont="1" applyBorder="1" applyAlignment="1">
      <alignment horizontal="center" vertical="center"/>
    </xf>
    <xf numFmtId="0" fontId="5" fillId="0" borderId="37" xfId="0" applyFont="1" applyBorder="1" applyAlignment="1">
      <alignment vertical="center"/>
    </xf>
    <xf numFmtId="0" fontId="8" fillId="0" borderId="19" xfId="0" applyFont="1" applyBorder="1" applyAlignment="1">
      <alignment vertical="center"/>
    </xf>
    <xf numFmtId="1" fontId="7" fillId="0" borderId="32" xfId="0" quotePrefix="1" applyNumberFormat="1" applyFont="1" applyBorder="1" applyAlignment="1">
      <alignment horizontal="center" vertical="center"/>
    </xf>
    <xf numFmtId="1" fontId="7" fillId="0" borderId="33" xfId="0" quotePrefix="1" applyNumberFormat="1" applyFont="1" applyBorder="1" applyAlignment="1">
      <alignment horizontal="centerContinuous" vertical="center"/>
    </xf>
    <xf numFmtId="0" fontId="5" fillId="0" borderId="23" xfId="0" applyFont="1" applyBorder="1" applyAlignment="1">
      <alignment vertical="center"/>
    </xf>
    <xf numFmtId="0" fontId="5" fillId="0" borderId="34" xfId="0" applyFont="1" applyBorder="1" applyAlignment="1">
      <alignment vertical="center"/>
    </xf>
    <xf numFmtId="0" fontId="9" fillId="0" borderId="26" xfId="0" applyFont="1" applyBorder="1" applyAlignment="1">
      <alignment horizontal="centerContinuous" vertical="center"/>
    </xf>
    <xf numFmtId="0" fontId="7" fillId="0" borderId="33" xfId="0" quotePrefix="1" applyFont="1" applyBorder="1" applyAlignment="1">
      <alignment horizontal="centerContinuous" vertical="center"/>
    </xf>
    <xf numFmtId="2" fontId="7" fillId="0" borderId="31" xfId="0" quotePrefix="1" applyNumberFormat="1" applyFont="1" applyBorder="1" applyAlignment="1">
      <alignment horizontal="centerContinuous" vertical="center"/>
    </xf>
    <xf numFmtId="0" fontId="7" fillId="0" borderId="32" xfId="0" quotePrefix="1" applyFont="1" applyBorder="1" applyAlignment="1">
      <alignment horizontal="centerContinuous" vertical="center"/>
    </xf>
    <xf numFmtId="0" fontId="7" fillId="0" borderId="26" xfId="0" applyFont="1" applyBorder="1" applyAlignment="1">
      <alignment horizontal="centerContinuous" vertical="center"/>
    </xf>
    <xf numFmtId="1" fontId="7" fillId="0" borderId="27" xfId="0" quotePrefix="1" applyNumberFormat="1" applyFont="1" applyBorder="1" applyAlignment="1">
      <alignment horizontal="center" vertical="center"/>
    </xf>
    <xf numFmtId="0" fontId="7" fillId="0" borderId="38" xfId="0" quotePrefix="1" applyFont="1" applyBorder="1" applyAlignment="1">
      <alignment horizontal="centerContinuous" vertical="center"/>
    </xf>
    <xf numFmtId="0" fontId="7" fillId="0" borderId="17" xfId="0" applyFont="1" applyBorder="1" applyAlignment="1">
      <alignment vertical="center"/>
    </xf>
    <xf numFmtId="0" fontId="7" fillId="0" borderId="18" xfId="0" applyFont="1" applyBorder="1" applyAlignment="1">
      <alignment vertical="center"/>
    </xf>
    <xf numFmtId="1" fontId="7" fillId="0" borderId="39" xfId="0" quotePrefix="1" applyNumberFormat="1" applyFont="1" applyBorder="1" applyAlignment="1">
      <alignment horizontal="centerContinuous" vertical="center"/>
    </xf>
    <xf numFmtId="0" fontId="7" fillId="0" borderId="18" xfId="0" quotePrefix="1" applyFont="1" applyBorder="1" applyAlignment="1">
      <alignment horizontal="centerContinuous" vertical="center"/>
    </xf>
    <xf numFmtId="2" fontId="7" fillId="0" borderId="3" xfId="0" quotePrefix="1" applyNumberFormat="1" applyFont="1" applyBorder="1" applyAlignment="1">
      <alignment horizontal="centerContinuous" vertical="center"/>
    </xf>
    <xf numFmtId="2" fontId="7" fillId="0" borderId="28" xfId="0" applyNumberFormat="1" applyFont="1" applyBorder="1" applyAlignment="1">
      <alignment horizontal="centerContinuous" vertical="center"/>
    </xf>
    <xf numFmtId="2" fontId="7" fillId="0" borderId="18" xfId="0" applyNumberFormat="1" applyFont="1" applyBorder="1" applyAlignment="1">
      <alignment horizontal="centerContinuous" vertical="center"/>
    </xf>
    <xf numFmtId="0" fontId="7" fillId="0" borderId="0" xfId="0" applyFont="1" applyBorder="1" applyAlignment="1">
      <alignment vertical="center"/>
    </xf>
    <xf numFmtId="1" fontId="7" fillId="0" borderId="0" xfId="0" applyNumberFormat="1" applyFont="1" applyBorder="1" applyAlignment="1">
      <alignment horizontal="centerContinuous" vertical="center"/>
    </xf>
    <xf numFmtId="1" fontId="7" fillId="0" borderId="2" xfId="0" applyNumberFormat="1" applyFont="1" applyBorder="1" applyAlignment="1">
      <alignment horizontal="centerContinuous" vertical="center"/>
    </xf>
    <xf numFmtId="0" fontId="9" fillId="0" borderId="2" xfId="0" applyFont="1" applyBorder="1" applyAlignment="1">
      <alignment vertical="center"/>
    </xf>
    <xf numFmtId="0" fontId="7" fillId="0" borderId="2" xfId="0" applyFont="1" applyBorder="1"/>
    <xf numFmtId="0" fontId="7" fillId="0" borderId="21" xfId="0" applyFont="1" applyBorder="1"/>
    <xf numFmtId="0" fontId="5" fillId="0" borderId="40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5" fillId="0" borderId="4" xfId="0" applyFont="1" applyBorder="1" applyAlignment="1">
      <alignment horizontal="centerContinuous" vertical="center"/>
    </xf>
    <xf numFmtId="0" fontId="7" fillId="0" borderId="9" xfId="0" applyFont="1" applyBorder="1" applyAlignment="1">
      <alignment horizontal="centerContinuous"/>
    </xf>
    <xf numFmtId="0" fontId="5" fillId="0" borderId="41" xfId="0" applyFont="1" applyBorder="1" applyAlignment="1">
      <alignment vertical="center"/>
    </xf>
    <xf numFmtId="0" fontId="5" fillId="0" borderId="35" xfId="0" applyFont="1" applyBorder="1" applyAlignment="1">
      <alignment horizontal="centerContinuous" vertical="center"/>
    </xf>
    <xf numFmtId="0" fontId="7" fillId="0" borderId="42" xfId="0" applyFont="1" applyBorder="1" applyAlignment="1">
      <alignment horizontal="centerContinuous" vertical="center"/>
    </xf>
    <xf numFmtId="0" fontId="5" fillId="0" borderId="43" xfId="0" applyFont="1" applyBorder="1" applyAlignment="1">
      <alignment vertical="center"/>
    </xf>
    <xf numFmtId="0" fontId="5" fillId="0" borderId="44" xfId="0" applyFont="1" applyBorder="1" applyAlignment="1">
      <alignment vertical="center"/>
    </xf>
    <xf numFmtId="0" fontId="5" fillId="0" borderId="45" xfId="0" applyFont="1" applyBorder="1" applyAlignment="1">
      <alignment horizontal="centerContinuous" vertical="center"/>
    </xf>
    <xf numFmtId="0" fontId="7" fillId="0" borderId="46" xfId="0" applyFont="1" applyBorder="1" applyAlignment="1">
      <alignment horizontal="centerContinuous" vertical="center"/>
    </xf>
    <xf numFmtId="0" fontId="5" fillId="0" borderId="17" xfId="0" applyFont="1" applyBorder="1" applyAlignment="1">
      <alignment vertical="center"/>
    </xf>
    <xf numFmtId="0" fontId="5" fillId="0" borderId="37" xfId="0" applyFont="1" applyBorder="1" applyAlignment="1">
      <alignment horizontal="centerContinuous" vertical="center"/>
    </xf>
    <xf numFmtId="0" fontId="7" fillId="0" borderId="47" xfId="0" applyFont="1" applyBorder="1" applyAlignment="1">
      <alignment horizontal="centerContinuous" vertical="center"/>
    </xf>
    <xf numFmtId="0" fontId="7" fillId="0" borderId="19" xfId="0" applyFont="1" applyBorder="1"/>
    <xf numFmtId="0" fontId="7" fillId="0" borderId="0" xfId="0" applyFont="1" applyAlignment="1">
      <alignment horizontal="centerContinuous"/>
    </xf>
    <xf numFmtId="0" fontId="8" fillId="0" borderId="0" xfId="0" applyFont="1" applyAlignment="1">
      <alignment vertical="center"/>
    </xf>
    <xf numFmtId="0" fontId="7" fillId="0" borderId="27" xfId="0" applyFont="1" applyBorder="1" applyAlignment="1">
      <alignment horizontal="left" vertical="center"/>
    </xf>
    <xf numFmtId="0" fontId="7" fillId="0" borderId="19" xfId="0" applyFont="1" applyBorder="1" applyAlignment="1">
      <alignment horizontal="left" vertical="center"/>
    </xf>
    <xf numFmtId="0" fontId="7" fillId="0" borderId="13" xfId="0" applyFont="1" applyBorder="1" applyAlignment="1">
      <alignment vertical="center"/>
    </xf>
    <xf numFmtId="0" fontId="8" fillId="0" borderId="3" xfId="0" applyFont="1" applyBorder="1" applyAlignment="1">
      <alignment vertical="center"/>
    </xf>
    <xf numFmtId="0" fontId="7" fillId="0" borderId="3" xfId="0" applyFont="1" applyBorder="1" applyAlignment="1">
      <alignment vertical="center"/>
    </xf>
    <xf numFmtId="0" fontId="7" fillId="0" borderId="18" xfId="0" applyFont="1" applyBorder="1" applyAlignment="1">
      <alignment horizontal="right" vertical="center"/>
    </xf>
    <xf numFmtId="2" fontId="7" fillId="0" borderId="19" xfId="0" applyNumberFormat="1" applyFont="1" applyBorder="1"/>
    <xf numFmtId="0" fontId="7" fillId="0" borderId="0" xfId="0" applyFont="1" applyBorder="1" applyAlignment="1">
      <alignment horizontal="centerContinuous"/>
    </xf>
    <xf numFmtId="0" fontId="7" fillId="0" borderId="19" xfId="0" applyFont="1" applyBorder="1" applyAlignment="1">
      <alignment horizontal="centerContinuous"/>
    </xf>
    <xf numFmtId="0" fontId="7" fillId="0" borderId="0" xfId="0" applyFont="1" applyBorder="1"/>
    <xf numFmtId="0" fontId="7" fillId="0" borderId="55" xfId="0" applyFont="1" applyBorder="1" applyAlignment="1">
      <alignment horizontal="center" vertical="center"/>
    </xf>
    <xf numFmtId="0" fontId="7" fillId="0" borderId="56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1" xfId="0" applyFont="1" applyBorder="1" applyAlignment="1">
      <alignment horizontal="left" vertical="center"/>
    </xf>
    <xf numFmtId="0" fontId="7" fillId="0" borderId="17" xfId="0" quotePrefix="1" applyFont="1" applyBorder="1" applyAlignment="1">
      <alignment horizontal="centerContinuous" vertical="center"/>
    </xf>
    <xf numFmtId="2" fontId="7" fillId="0" borderId="27" xfId="0" applyNumberFormat="1" applyFont="1" applyBorder="1" applyAlignment="1">
      <alignment horizontal="centerContinuous" vertical="center"/>
    </xf>
    <xf numFmtId="164" fontId="7" fillId="0" borderId="27" xfId="0" applyNumberFormat="1" applyFont="1" applyBorder="1" applyAlignment="1">
      <alignment horizontal="centerContinuous" vertical="center"/>
    </xf>
    <xf numFmtId="164" fontId="7" fillId="0" borderId="11" xfId="0" applyNumberFormat="1" applyFont="1" applyBorder="1" applyAlignment="1">
      <alignment horizontal="centerContinuous" vertical="center"/>
    </xf>
    <xf numFmtId="2" fontId="7" fillId="0" borderId="27" xfId="0" quotePrefix="1" applyNumberFormat="1" applyFont="1" applyBorder="1" applyAlignment="1">
      <alignment horizontal="centerContinuous" vertical="center"/>
    </xf>
    <xf numFmtId="164" fontId="7" fillId="0" borderId="27" xfId="0" quotePrefix="1" applyNumberFormat="1" applyFont="1" applyBorder="1" applyAlignment="1">
      <alignment horizontal="centerContinuous" vertical="center"/>
    </xf>
    <xf numFmtId="1" fontId="7" fillId="0" borderId="32" xfId="0" applyNumberFormat="1" applyFont="1" applyBorder="1" applyAlignment="1">
      <alignment horizontal="centerContinuous" vertical="center"/>
    </xf>
    <xf numFmtId="2" fontId="7" fillId="0" borderId="32" xfId="0" quotePrefix="1" applyNumberFormat="1" applyFont="1" applyBorder="1" applyAlignment="1">
      <alignment horizontal="centerContinuous" vertical="center"/>
    </xf>
    <xf numFmtId="164" fontId="7" fillId="0" borderId="58" xfId="0" applyNumberFormat="1" applyFont="1" applyBorder="1" applyAlignment="1">
      <alignment horizontal="center" vertical="center"/>
    </xf>
    <xf numFmtId="0" fontId="7" fillId="0" borderId="26" xfId="0" applyFont="1" applyBorder="1" applyAlignment="1">
      <alignment horizontal="center" vertical="center"/>
    </xf>
    <xf numFmtId="0" fontId="7" fillId="0" borderId="32" xfId="0" applyFont="1" applyBorder="1" applyAlignment="1">
      <alignment horizontal="centerContinuous" vertical="center"/>
    </xf>
    <xf numFmtId="2" fontId="7" fillId="0" borderId="32" xfId="0" applyNumberFormat="1" applyFont="1" applyBorder="1" applyAlignment="1">
      <alignment horizontal="centerContinuous" vertical="center"/>
    </xf>
    <xf numFmtId="2" fontId="7" fillId="0" borderId="58" xfId="0" applyNumberFormat="1" applyFont="1" applyBorder="1" applyAlignment="1">
      <alignment horizontal="center" vertical="center"/>
    </xf>
    <xf numFmtId="164" fontId="7" fillId="0" borderId="26" xfId="0" applyNumberFormat="1" applyFont="1" applyBorder="1" applyAlignment="1">
      <alignment horizontal="center" vertical="center"/>
    </xf>
    <xf numFmtId="1" fontId="7" fillId="0" borderId="32" xfId="0" quotePrefix="1" applyNumberFormat="1" applyFont="1" applyBorder="1" applyAlignment="1">
      <alignment horizontal="centerContinuous" vertical="center"/>
    </xf>
    <xf numFmtId="164" fontId="7" fillId="0" borderId="58" xfId="0" quotePrefix="1" applyNumberFormat="1" applyFont="1" applyBorder="1" applyAlignment="1">
      <alignment horizontal="center" vertical="center"/>
    </xf>
    <xf numFmtId="164" fontId="7" fillId="0" borderId="26" xfId="0" quotePrefix="1" applyNumberFormat="1" applyFont="1" applyBorder="1" applyAlignment="1">
      <alignment horizontal="center" vertical="center"/>
    </xf>
    <xf numFmtId="1" fontId="7" fillId="0" borderId="27" xfId="0" quotePrefix="1" applyNumberFormat="1" applyFont="1" applyBorder="1" applyAlignment="1">
      <alignment horizontal="centerContinuous" vertical="center"/>
    </xf>
    <xf numFmtId="164" fontId="7" fillId="0" borderId="59" xfId="0" quotePrefix="1" applyNumberFormat="1" applyFont="1" applyBorder="1" applyAlignment="1">
      <alignment horizontal="center" vertical="center"/>
    </xf>
    <xf numFmtId="164" fontId="7" fillId="0" borderId="11" xfId="0" quotePrefix="1" applyNumberFormat="1" applyFont="1" applyBorder="1" applyAlignment="1">
      <alignment horizontal="center" vertical="center"/>
    </xf>
    <xf numFmtId="0" fontId="2" fillId="0" borderId="0" xfId="0" applyFont="1"/>
    <xf numFmtId="0" fontId="5" fillId="0" borderId="34" xfId="0" applyFont="1" applyBorder="1" applyAlignment="1">
      <alignment horizontal="left" vertical="center" indent="1"/>
    </xf>
    <xf numFmtId="0" fontId="4" fillId="0" borderId="18" xfId="0" applyFont="1" applyBorder="1" applyAlignment="1">
      <alignment vertical="center"/>
    </xf>
    <xf numFmtId="166" fontId="7" fillId="0" borderId="19" xfId="0" quotePrefix="1" applyNumberFormat="1" applyFont="1" applyBorder="1" applyAlignment="1">
      <alignment horizontal="centerContinuous" vertical="center"/>
    </xf>
    <xf numFmtId="166" fontId="7" fillId="0" borderId="8" xfId="0" quotePrefix="1" applyNumberFormat="1" applyFont="1" applyBorder="1" applyAlignment="1">
      <alignment horizontal="centerContinuous" vertical="center"/>
    </xf>
    <xf numFmtId="166" fontId="7" fillId="0" borderId="32" xfId="0" applyNumberFormat="1" applyFont="1" applyBorder="1" applyAlignment="1">
      <alignment vertical="center"/>
    </xf>
    <xf numFmtId="166" fontId="7" fillId="0" borderId="31" xfId="0" applyNumberFormat="1" applyFont="1" applyBorder="1" applyAlignment="1">
      <alignment vertical="center"/>
    </xf>
    <xf numFmtId="166" fontId="7" fillId="0" borderId="24" xfId="0" quotePrefix="1" applyNumberFormat="1" applyFont="1" applyBorder="1" applyAlignment="1">
      <alignment horizontal="centerContinuous" vertical="center"/>
    </xf>
    <xf numFmtId="166" fontId="7" fillId="0" borderId="31" xfId="0" applyNumberFormat="1" applyFont="1" applyBorder="1" applyAlignment="1">
      <alignment horizontal="centerContinuous" vertical="center"/>
    </xf>
    <xf numFmtId="164" fontId="7" fillId="0" borderId="60" xfId="0" applyNumberFormat="1" applyFont="1" applyBorder="1" applyAlignment="1">
      <alignment horizontal="center" vertical="center"/>
    </xf>
    <xf numFmtId="166" fontId="7" fillId="0" borderId="26" xfId="0" applyNumberFormat="1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" xfId="0" applyBorder="1" applyAlignment="1">
      <alignment horizontal="centerContinuous"/>
    </xf>
    <xf numFmtId="0" fontId="13" fillId="0" borderId="2" xfId="0" applyFont="1" applyBorder="1" applyAlignment="1">
      <alignment horizontal="centerContinuous" vertical="center"/>
    </xf>
    <xf numFmtId="0" fontId="14" fillId="0" borderId="13" xfId="0" applyFont="1" applyBorder="1" applyAlignment="1">
      <alignment vertical="center"/>
    </xf>
    <xf numFmtId="14" fontId="0" fillId="0" borderId="14" xfId="0" applyNumberFormat="1" applyBorder="1" applyAlignment="1">
      <alignment horizontal="centerContinuous" vertical="center"/>
    </xf>
    <xf numFmtId="170" fontId="14" fillId="0" borderId="15" xfId="0" applyNumberFormat="1" applyFont="1" applyBorder="1" applyAlignment="1">
      <alignment horizontal="center" vertical="center"/>
    </xf>
    <xf numFmtId="0" fontId="0" fillId="0" borderId="3" xfId="0" applyBorder="1" applyAlignment="1">
      <alignment horizontal="centerContinuous"/>
    </xf>
    <xf numFmtId="0" fontId="13" fillId="0" borderId="3" xfId="0" applyFont="1" applyBorder="1" applyAlignment="1">
      <alignment horizontal="centerContinuous" vertical="center"/>
    </xf>
    <xf numFmtId="0" fontId="14" fillId="0" borderId="17" xfId="0" applyFont="1" applyBorder="1" applyAlignment="1">
      <alignment vertical="center"/>
    </xf>
    <xf numFmtId="0" fontId="0" fillId="0" borderId="48" xfId="0" applyBorder="1" applyAlignment="1">
      <alignment vertical="center"/>
    </xf>
    <xf numFmtId="0" fontId="14" fillId="0" borderId="18" xfId="0" applyFont="1" applyBorder="1" applyAlignment="1">
      <alignment horizontal="center" vertical="center"/>
    </xf>
    <xf numFmtId="0" fontId="0" fillId="0" borderId="0" xfId="0" applyAlignment="1"/>
    <xf numFmtId="0" fontId="0" fillId="0" borderId="19" xfId="0" applyBorder="1" applyAlignment="1"/>
    <xf numFmtId="0" fontId="0" fillId="0" borderId="19" xfId="0" applyBorder="1" applyAlignment="1">
      <alignment vertical="center"/>
    </xf>
    <xf numFmtId="0" fontId="0" fillId="0" borderId="0" xfId="0" applyAlignment="1">
      <alignment horizontal="centerContinuous"/>
    </xf>
    <xf numFmtId="0" fontId="0" fillId="0" borderId="19" xfId="0" applyBorder="1"/>
    <xf numFmtId="0" fontId="1" fillId="0" borderId="0" xfId="0" applyFont="1" applyAlignment="1">
      <alignment vertical="center"/>
    </xf>
    <xf numFmtId="0" fontId="0" fillId="0" borderId="0" xfId="0" applyAlignment="1">
      <alignment horizontal="centerContinuous" vertical="center"/>
    </xf>
    <xf numFmtId="2" fontId="0" fillId="0" borderId="19" xfId="0" applyNumberFormat="1" applyBorder="1" applyAlignment="1">
      <alignment horizontal="center" vertical="center"/>
    </xf>
    <xf numFmtId="0" fontId="0" fillId="0" borderId="13" xfId="0" applyBorder="1" applyAlignment="1">
      <alignment horizontal="centerContinuous" vertical="center"/>
    </xf>
    <xf numFmtId="0" fontId="0" fillId="0" borderId="14" xfId="0" applyBorder="1" applyAlignment="1">
      <alignment horizontal="centerContinuous" vertical="center"/>
    </xf>
    <xf numFmtId="0" fontId="0" fillId="0" borderId="15" xfId="0" applyBorder="1" applyAlignment="1">
      <alignment horizontal="centerContinuous" vertical="center"/>
    </xf>
    <xf numFmtId="0" fontId="0" fillId="0" borderId="2" xfId="0" applyBorder="1" applyAlignment="1">
      <alignment horizontal="centerContinuous" vertical="center"/>
    </xf>
    <xf numFmtId="0" fontId="15" fillId="0" borderId="14" xfId="0" applyFont="1" applyBorder="1" applyAlignment="1">
      <alignment horizontal="centerContinuous" vertical="center"/>
    </xf>
    <xf numFmtId="0" fontId="15" fillId="0" borderId="12" xfId="0" applyFont="1" applyBorder="1" applyAlignment="1">
      <alignment horizontal="center" vertical="center"/>
    </xf>
    <xf numFmtId="0" fontId="0" fillId="0" borderId="49" xfId="0" applyBorder="1" applyAlignment="1">
      <alignment horizontal="centerContinuous" vertical="center"/>
    </xf>
    <xf numFmtId="0" fontId="0" fillId="0" borderId="48" xfId="0" applyBorder="1" applyAlignment="1">
      <alignment horizontal="centerContinuous" vertical="center"/>
    </xf>
    <xf numFmtId="0" fontId="0" fillId="0" borderId="50" xfId="0" applyBorder="1" applyAlignment="1">
      <alignment horizontal="centerContinuous" vertical="center"/>
    </xf>
    <xf numFmtId="0" fontId="0" fillId="0" borderId="39" xfId="0" applyBorder="1" applyAlignment="1">
      <alignment vertical="center"/>
    </xf>
    <xf numFmtId="0" fontId="0" fillId="0" borderId="47" xfId="0" applyBorder="1" applyAlignment="1">
      <alignment horizontal="centerContinuous" vertical="center"/>
    </xf>
    <xf numFmtId="0" fontId="15" fillId="0" borderId="16" xfId="0" applyFont="1" applyBorder="1" applyAlignment="1">
      <alignment horizontal="center" vertical="center"/>
    </xf>
    <xf numFmtId="0" fontId="0" fillId="0" borderId="40" xfId="0" applyBorder="1" applyAlignment="1">
      <alignment horizontal="centerContinuous" vertical="center"/>
    </xf>
    <xf numFmtId="0" fontId="0" fillId="0" borderId="51" xfId="0" applyBorder="1" applyAlignment="1">
      <alignment horizontal="centerContinuous" vertical="center"/>
    </xf>
    <xf numFmtId="164" fontId="0" fillId="0" borderId="9" xfId="0" applyNumberFormat="1" applyBorder="1" applyAlignment="1">
      <alignment horizontal="center" vertical="center"/>
    </xf>
    <xf numFmtId="2" fontId="15" fillId="0" borderId="52" xfId="0" applyNumberFormat="1" applyFont="1" applyBorder="1" applyAlignment="1">
      <alignment horizontal="center" vertical="center"/>
    </xf>
    <xf numFmtId="164" fontId="0" fillId="0" borderId="9" xfId="0" quotePrefix="1" applyNumberForma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4" fontId="0" fillId="0" borderId="64" xfId="0" applyNumberFormat="1" applyBorder="1" applyAlignment="1">
      <alignment horizontal="center" vertical="center"/>
    </xf>
    <xf numFmtId="164" fontId="0" fillId="0" borderId="47" xfId="0" applyNumberFormat="1" applyBorder="1" applyAlignment="1">
      <alignment horizontal="center" vertical="center"/>
    </xf>
    <xf numFmtId="2" fontId="15" fillId="0" borderId="53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5" xfId="0" applyBorder="1" applyAlignment="1">
      <alignment vertical="center"/>
    </xf>
    <xf numFmtId="164" fontId="0" fillId="0" borderId="5" xfId="0" applyNumberFormat="1" applyBorder="1" applyAlignment="1">
      <alignment horizontal="center" vertical="center"/>
    </xf>
    <xf numFmtId="2" fontId="0" fillId="0" borderId="52" xfId="0" applyNumberFormat="1" applyBorder="1" applyAlignment="1">
      <alignment horizontal="center" vertical="center"/>
    </xf>
    <xf numFmtId="0" fontId="0" fillId="0" borderId="20" xfId="0" applyBorder="1" applyAlignment="1">
      <alignment horizontal="centerContinuous" vertical="center"/>
    </xf>
    <xf numFmtId="0" fontId="0" fillId="0" borderId="21" xfId="0" applyBorder="1" applyAlignment="1">
      <alignment horizontal="centerContinuous" vertical="center"/>
    </xf>
    <xf numFmtId="0" fontId="15" fillId="0" borderId="2" xfId="0" applyFont="1" applyBorder="1" applyAlignment="1">
      <alignment horizontal="centerContinuous" vertical="center"/>
    </xf>
    <xf numFmtId="0" fontId="0" fillId="0" borderId="17" xfId="0" applyBorder="1" applyAlignment="1">
      <alignment horizontal="centerContinuous" vertical="center"/>
    </xf>
    <xf numFmtId="0" fontId="0" fillId="0" borderId="3" xfId="0" applyBorder="1" applyAlignment="1">
      <alignment horizontal="centerContinuous" vertical="center"/>
    </xf>
    <xf numFmtId="0" fontId="0" fillId="0" borderId="37" xfId="0" applyBorder="1" applyAlignment="1">
      <alignment horizontal="center" vertical="center"/>
    </xf>
    <xf numFmtId="0" fontId="0" fillId="0" borderId="64" xfId="0" applyBorder="1" applyAlignment="1">
      <alignment horizontal="center" vertical="center"/>
    </xf>
    <xf numFmtId="0" fontId="0" fillId="0" borderId="64" xfId="0" applyBorder="1" applyAlignment="1">
      <alignment horizontal="centerContinuous" vertical="center"/>
    </xf>
    <xf numFmtId="0" fontId="15" fillId="0" borderId="16" xfId="0" applyFont="1" applyBorder="1" applyAlignment="1">
      <alignment horizontal="centerContinuous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164" fontId="0" fillId="0" borderId="54" xfId="0" applyNumberFormat="1" applyBorder="1" applyAlignment="1">
      <alignment horizontal="center" vertical="center"/>
    </xf>
    <xf numFmtId="164" fontId="0" fillId="0" borderId="48" xfId="0" applyNumberFormat="1" applyBorder="1" applyAlignment="1">
      <alignment horizontal="center" vertical="center"/>
    </xf>
    <xf numFmtId="2" fontId="0" fillId="0" borderId="53" xfId="0" applyNumberFormat="1" applyBorder="1" applyAlignment="1">
      <alignment horizontal="center" vertical="center"/>
    </xf>
    <xf numFmtId="0" fontId="0" fillId="0" borderId="40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49" xfId="0" applyBorder="1" applyAlignment="1">
      <alignment horizontal="left" vertical="center"/>
    </xf>
    <xf numFmtId="0" fontId="0" fillId="0" borderId="48" xfId="0" applyBorder="1" applyAlignment="1">
      <alignment horizontal="left" vertical="center"/>
    </xf>
    <xf numFmtId="0" fontId="0" fillId="0" borderId="50" xfId="0" applyBorder="1" applyAlignment="1">
      <alignment horizontal="left" vertical="center"/>
    </xf>
    <xf numFmtId="164" fontId="0" fillId="0" borderId="57" xfId="0" applyNumberFormat="1" applyBorder="1" applyAlignment="1">
      <alignment horizontal="center" vertical="center"/>
    </xf>
    <xf numFmtId="164" fontId="0" fillId="0" borderId="28" xfId="0" applyNumberFormat="1" applyBorder="1" applyAlignment="1">
      <alignment horizontal="center" vertical="center"/>
    </xf>
    <xf numFmtId="2" fontId="2" fillId="0" borderId="18" xfId="0" applyNumberFormat="1" applyFont="1" applyBorder="1" applyAlignment="1">
      <alignment horizontal="center" vertical="center"/>
    </xf>
    <xf numFmtId="0" fontId="12" fillId="2" borderId="19" xfId="2" applyBorder="1" applyAlignment="1">
      <alignment horizontal="center" vertical="center"/>
    </xf>
    <xf numFmtId="0" fontId="12" fillId="2" borderId="8" xfId="2" applyBorder="1" applyAlignment="1">
      <alignment vertical="center"/>
    </xf>
    <xf numFmtId="0" fontId="12" fillId="2" borderId="11" xfId="2" applyBorder="1" applyAlignment="1">
      <alignment vertical="center"/>
    </xf>
    <xf numFmtId="0" fontId="2" fillId="0" borderId="19" xfId="0" applyFont="1" applyBorder="1" applyAlignment="1"/>
    <xf numFmtId="49" fontId="7" fillId="0" borderId="16" xfId="0" applyNumberFormat="1" applyFont="1" applyBorder="1" applyAlignment="1">
      <alignment horizontal="center" vertical="center"/>
    </xf>
    <xf numFmtId="49" fontId="2" fillId="0" borderId="16" xfId="0" applyNumberFormat="1" applyFont="1" applyBorder="1" applyAlignment="1">
      <alignment horizontal="center" vertical="center"/>
    </xf>
    <xf numFmtId="0" fontId="0" fillId="0" borderId="0" xfId="0"/>
    <xf numFmtId="0" fontId="7" fillId="0" borderId="0" xfId="0" applyFont="1"/>
    <xf numFmtId="0" fontId="16" fillId="0" borderId="0" xfId="0" applyFont="1"/>
    <xf numFmtId="0" fontId="17" fillId="0" borderId="0" xfId="0" applyFont="1"/>
    <xf numFmtId="14" fontId="7" fillId="0" borderId="0" xfId="0" applyNumberFormat="1" applyFont="1"/>
    <xf numFmtId="170" fontId="7" fillId="0" borderId="0" xfId="0" applyNumberFormat="1" applyFont="1" applyAlignment="1">
      <alignment horizontal="right"/>
    </xf>
    <xf numFmtId="1" fontId="7" fillId="0" borderId="0" xfId="0" applyNumberFormat="1" applyFont="1" applyAlignment="1">
      <alignment horizontal="right"/>
    </xf>
    <xf numFmtId="164" fontId="0" fillId="0" borderId="7" xfId="0" applyNumberFormat="1" applyBorder="1" applyAlignment="1">
      <alignment horizontal="center" vertical="center"/>
    </xf>
    <xf numFmtId="0" fontId="7" fillId="0" borderId="65" xfId="0" applyFont="1" applyBorder="1" applyAlignment="1">
      <alignment horizontal="center" vertical="center"/>
    </xf>
    <xf numFmtId="1" fontId="7" fillId="0" borderId="66" xfId="0" applyNumberFormat="1" applyFont="1" applyBorder="1" applyAlignment="1">
      <alignment horizontal="center" vertical="center"/>
    </xf>
    <xf numFmtId="0" fontId="18" fillId="0" borderId="0" xfId="0" applyFont="1" applyFill="1" applyBorder="1" applyAlignment="1">
      <alignment vertical="center"/>
    </xf>
    <xf numFmtId="0" fontId="18" fillId="0" borderId="3" xfId="0" applyFont="1" applyBorder="1" applyAlignment="1">
      <alignment vertical="center"/>
    </xf>
    <xf numFmtId="0" fontId="19" fillId="0" borderId="67" xfId="3" applyFont="1" applyBorder="1" applyAlignment="1">
      <alignment horizontal="center"/>
    </xf>
    <xf numFmtId="0" fontId="20" fillId="0" borderId="68" xfId="3" applyFont="1" applyBorder="1" applyAlignment="1">
      <alignment horizontal="center"/>
    </xf>
    <xf numFmtId="0" fontId="20" fillId="0" borderId="21" xfId="3" applyFont="1" applyBorder="1" applyAlignment="1">
      <alignment horizontal="center"/>
    </xf>
    <xf numFmtId="0" fontId="19" fillId="0" borderId="69" xfId="3" applyFont="1" applyBorder="1"/>
    <xf numFmtId="0" fontId="19" fillId="0" borderId="70" xfId="3" applyFont="1" applyBorder="1"/>
    <xf numFmtId="0" fontId="20" fillId="0" borderId="70" xfId="3" applyFont="1" applyBorder="1"/>
    <xf numFmtId="0" fontId="20" fillId="0" borderId="70" xfId="3" applyFont="1" applyBorder="1" applyAlignment="1">
      <alignment horizontal="center"/>
    </xf>
    <xf numFmtId="0" fontId="20" fillId="0" borderId="23" xfId="3" applyFont="1" applyBorder="1" applyAlignment="1">
      <alignment horizontal="center"/>
    </xf>
    <xf numFmtId="0" fontId="19" fillId="0" borderId="57" xfId="3" applyFont="1" applyBorder="1"/>
    <xf numFmtId="0" fontId="20" fillId="0" borderId="28" xfId="3" applyFont="1" applyBorder="1" applyAlignment="1">
      <alignment horizontal="center"/>
    </xf>
    <xf numFmtId="0" fontId="20" fillId="0" borderId="18" xfId="3" applyFont="1" applyBorder="1" applyAlignment="1">
      <alignment horizontal="center"/>
    </xf>
    <xf numFmtId="17" fontId="20" fillId="0" borderId="0" xfId="3" applyNumberFormat="1" applyFont="1" applyAlignment="1">
      <alignment horizontal="center"/>
    </xf>
    <xf numFmtId="1" fontId="21" fillId="0" borderId="71" xfId="3" applyNumberFormat="1" applyFont="1" applyBorder="1" applyAlignment="1">
      <alignment horizontal="center"/>
    </xf>
    <xf numFmtId="2" fontId="21" fillId="0" borderId="71" xfId="3" applyNumberFormat="1" applyFont="1" applyBorder="1" applyAlignment="1">
      <alignment horizontal="center"/>
    </xf>
    <xf numFmtId="164" fontId="22" fillId="0" borderId="72" xfId="3" applyNumberFormat="1" applyFont="1" applyBorder="1" applyAlignment="1">
      <alignment horizontal="center"/>
    </xf>
    <xf numFmtId="1" fontId="21" fillId="0" borderId="70" xfId="3" applyNumberFormat="1" applyFont="1" applyBorder="1" applyAlignment="1">
      <alignment horizontal="center"/>
    </xf>
    <xf numFmtId="2" fontId="21" fillId="0" borderId="70" xfId="3" applyNumberFormat="1" applyFont="1" applyBorder="1" applyAlignment="1">
      <alignment horizontal="center"/>
    </xf>
    <xf numFmtId="164" fontId="22" fillId="0" borderId="23" xfId="3" applyNumberFormat="1" applyFont="1" applyBorder="1" applyAlignment="1">
      <alignment horizontal="center"/>
    </xf>
    <xf numFmtId="0" fontId="20" fillId="0" borderId="57" xfId="3" applyFont="1" applyFill="1" applyBorder="1" applyAlignment="1">
      <alignment horizontal="center"/>
    </xf>
    <xf numFmtId="1" fontId="20" fillId="0" borderId="73" xfId="3" applyNumberFormat="1" applyFont="1" applyBorder="1" applyAlignment="1">
      <alignment horizontal="center"/>
    </xf>
    <xf numFmtId="2" fontId="20" fillId="0" borderId="73" xfId="3" applyNumberFormat="1" applyFont="1" applyBorder="1" applyAlignment="1">
      <alignment horizontal="center"/>
    </xf>
    <xf numFmtId="1" fontId="20" fillId="0" borderId="30" xfId="3" applyNumberFormat="1" applyFont="1" applyBorder="1" applyAlignment="1">
      <alignment horizontal="center"/>
    </xf>
    <xf numFmtId="164" fontId="23" fillId="0" borderId="60" xfId="3" applyNumberFormat="1" applyFont="1" applyBorder="1" applyAlignment="1">
      <alignment horizontal="center"/>
    </xf>
    <xf numFmtId="14" fontId="7" fillId="0" borderId="14" xfId="0" applyNumberFormat="1" applyFont="1" applyBorder="1" applyAlignment="1">
      <alignment horizontal="center" vertical="center"/>
    </xf>
    <xf numFmtId="0" fontId="4" fillId="0" borderId="0" xfId="0" applyFont="1" applyAlignment="1">
      <alignment horizontal="left" vertical="center" indent="1"/>
    </xf>
    <xf numFmtId="0" fontId="24" fillId="0" borderId="3" xfId="0" applyFont="1" applyBorder="1" applyAlignment="1">
      <alignment horizontal="left" vertical="center" indent="1"/>
    </xf>
    <xf numFmtId="0" fontId="2" fillId="0" borderId="19" xfId="0" applyFont="1" applyBorder="1" applyAlignment="1">
      <alignment vertical="center"/>
    </xf>
    <xf numFmtId="1" fontId="1" fillId="0" borderId="19" xfId="0" applyNumberFormat="1" applyFont="1" applyBorder="1"/>
    <xf numFmtId="0" fontId="1" fillId="0" borderId="19" xfId="0" applyFont="1" applyBorder="1"/>
    <xf numFmtId="0" fontId="5" fillId="0" borderId="0" xfId="0" applyFont="1" applyBorder="1" applyAlignment="1">
      <alignment vertical="center"/>
    </xf>
    <xf numFmtId="0" fontId="5" fillId="0" borderId="0" xfId="0" applyFont="1" applyBorder="1" applyAlignment="1">
      <alignment horizontal="centerContinuous" vertical="center"/>
    </xf>
    <xf numFmtId="1" fontId="5" fillId="0" borderId="0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6" fillId="0" borderId="4" xfId="0" applyFont="1" applyBorder="1" applyAlignment="1">
      <alignment horizontal="center" vertical="center" wrapText="1"/>
    </xf>
    <xf numFmtId="2" fontId="7" fillId="0" borderId="40" xfId="0" applyNumberFormat="1" applyFont="1" applyBorder="1" applyAlignment="1">
      <alignment horizontal="center" vertical="center"/>
    </xf>
    <xf numFmtId="2" fontId="7" fillId="0" borderId="1" xfId="0" applyNumberFormat="1" applyFont="1" applyBorder="1" applyAlignment="1">
      <alignment horizontal="center" vertical="center"/>
    </xf>
    <xf numFmtId="2" fontId="7" fillId="0" borderId="51" xfId="0" applyNumberFormat="1" applyFont="1" applyBorder="1" applyAlignment="1">
      <alignment horizontal="center" vertical="center"/>
    </xf>
    <xf numFmtId="0" fontId="7" fillId="0" borderId="40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51" xfId="0" applyFont="1" applyBorder="1" applyAlignment="1">
      <alignment horizontal="center" vertical="center"/>
    </xf>
    <xf numFmtId="0" fontId="7" fillId="0" borderId="49" xfId="0" applyFont="1" applyBorder="1" applyAlignment="1">
      <alignment horizontal="center" vertical="center"/>
    </xf>
    <xf numFmtId="0" fontId="7" fillId="0" borderId="48" xfId="0" applyFont="1" applyBorder="1" applyAlignment="1">
      <alignment horizontal="center" vertical="center"/>
    </xf>
    <xf numFmtId="0" fontId="7" fillId="0" borderId="50" xfId="0" applyFont="1" applyBorder="1" applyAlignment="1">
      <alignment horizontal="center" vertical="center"/>
    </xf>
    <xf numFmtId="0" fontId="7" fillId="0" borderId="13" xfId="0" applyFont="1" applyBorder="1" applyAlignment="1">
      <alignment horizontal="left" vertical="center"/>
    </xf>
    <xf numFmtId="0" fontId="7" fillId="0" borderId="15" xfId="0" applyFont="1" applyBorder="1" applyAlignment="1">
      <alignment horizontal="left" vertical="center"/>
    </xf>
    <xf numFmtId="0" fontId="7" fillId="0" borderId="40" xfId="0" applyFont="1" applyBorder="1" applyAlignment="1">
      <alignment horizontal="left" vertical="center"/>
    </xf>
    <xf numFmtId="0" fontId="7" fillId="0" borderId="51" xfId="0" applyFont="1" applyBorder="1" applyAlignment="1">
      <alignment horizontal="left" vertical="center"/>
    </xf>
    <xf numFmtId="0" fontId="7" fillId="0" borderId="13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14" fontId="7" fillId="0" borderId="14" xfId="0" applyNumberFormat="1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166" fontId="7" fillId="0" borderId="35" xfId="0" applyNumberFormat="1" applyFont="1" applyBorder="1" applyAlignment="1">
      <alignment horizontal="center" vertical="center"/>
    </xf>
    <xf numFmtId="166" fontId="0" fillId="0" borderId="34" xfId="0" applyNumberFormat="1" applyBorder="1"/>
    <xf numFmtId="166" fontId="0" fillId="0" borderId="36" xfId="0" applyNumberFormat="1" applyBorder="1"/>
    <xf numFmtId="0" fontId="25" fillId="0" borderId="26" xfId="0" applyFont="1" applyBorder="1" applyAlignment="1">
      <alignment horizontal="center" vertical="center"/>
    </xf>
    <xf numFmtId="166" fontId="5" fillId="0" borderId="62" xfId="0" applyNumberFormat="1" applyFont="1" applyBorder="1" applyAlignment="1">
      <alignment horizontal="center" vertical="center"/>
    </xf>
    <xf numFmtId="166" fontId="5" fillId="0" borderId="63" xfId="0" applyNumberFormat="1" applyFont="1" applyBorder="1" applyAlignment="1">
      <alignment horizontal="center" vertical="center"/>
    </xf>
    <xf numFmtId="166" fontId="5" fillId="0" borderId="45" xfId="0" applyNumberFormat="1" applyFont="1" applyBorder="1" applyAlignment="1">
      <alignment horizontal="center" vertical="center"/>
    </xf>
    <xf numFmtId="166" fontId="5" fillId="0" borderId="46" xfId="0" applyNumberFormat="1" applyFont="1" applyBorder="1" applyAlignment="1">
      <alignment horizontal="center" vertical="center"/>
    </xf>
    <xf numFmtId="166" fontId="5" fillId="0" borderId="45" xfId="0" applyNumberFormat="1" applyFont="1" applyBorder="1" applyAlignment="1">
      <alignment horizontal="center" vertical="center"/>
    </xf>
    <xf numFmtId="166" fontId="5" fillId="0" borderId="8" xfId="0" applyNumberFormat="1" applyFont="1" applyBorder="1" applyAlignment="1">
      <alignment horizontal="center" vertical="center"/>
    </xf>
    <xf numFmtId="166" fontId="5" fillId="0" borderId="11" xfId="0" applyNumberFormat="1" applyFont="1" applyBorder="1" applyAlignment="1">
      <alignment horizontal="center" vertical="center"/>
    </xf>
    <xf numFmtId="166" fontId="5" fillId="0" borderId="61" xfId="0" applyNumberFormat="1" applyFont="1" applyBorder="1" applyAlignment="1">
      <alignment horizontal="center" vertical="center"/>
    </xf>
    <xf numFmtId="166" fontId="5" fillId="0" borderId="48" xfId="0" applyNumberFormat="1" applyFont="1" applyBorder="1" applyAlignment="1">
      <alignment horizontal="center" vertical="center"/>
    </xf>
    <xf numFmtId="166" fontId="5" fillId="0" borderId="47" xfId="0" applyNumberFormat="1" applyFont="1" applyBorder="1" applyAlignment="1">
      <alignment horizontal="center" vertical="center"/>
    </xf>
    <xf numFmtId="166" fontId="5" fillId="0" borderId="50" xfId="0" applyNumberFormat="1" applyFont="1" applyBorder="1" applyAlignment="1">
      <alignment horizontal="center" vertical="center"/>
    </xf>
  </cellXfs>
  <cellStyles count="4">
    <cellStyle name="Euro" xfId="1"/>
    <cellStyle name="Gut" xfId="2" builtinId="26"/>
    <cellStyle name="Standard" xfId="0" builtinId="0"/>
    <cellStyle name="Standard 2" xfId="3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644524236983982"/>
          <c:y val="8.389275491026589E-2"/>
          <c:w val="0.80789946140035962"/>
          <c:h val="0.67114203928213145"/>
        </c:manualLayout>
      </c:layout>
      <c:lineChart>
        <c:grouping val="standard"/>
        <c:varyColors val="0"/>
        <c:ser>
          <c:idx val="0"/>
          <c:order val="0"/>
          <c:tx>
            <c:strRef>
              <c:f>'Sieblinie Beton B'!$O$26</c:f>
              <c:strCache>
                <c:ptCount val="1"/>
                <c:pt idx="0">
                  <c:v>Istsieblinie</c:v>
                </c:pt>
              </c:strCache>
            </c:strRef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Ref>
              <c:f>'Sieblinie Beton B'!$N$27:$N$35</c:f>
              <c:numCache>
                <c:formatCode>General</c:formatCode>
                <c:ptCount val="9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  <c:pt idx="7">
                  <c:v>8</c:v>
                </c:pt>
                <c:pt idx="8">
                  <c:v>16</c:v>
                </c:pt>
              </c:numCache>
            </c:numRef>
          </c:cat>
          <c:val>
            <c:numRef>
              <c:f>'Sieblinie Beton B'!$O$27:$O$35</c:f>
              <c:numCache>
                <c:formatCode>0.0</c:formatCode>
                <c:ptCount val="9"/>
                <c:pt idx="0" formatCode="General">
                  <c:v>0</c:v>
                </c:pt>
                <c:pt idx="1">
                  <c:v>0.5</c:v>
                </c:pt>
                <c:pt idx="2">
                  <c:v>8</c:v>
                </c:pt>
                <c:pt idx="3">
                  <c:v>30.5</c:v>
                </c:pt>
                <c:pt idx="4">
                  <c:v>40.200000000000003</c:v>
                </c:pt>
                <c:pt idx="5">
                  <c:v>51.5</c:v>
                </c:pt>
                <c:pt idx="6">
                  <c:v>65.2</c:v>
                </c:pt>
                <c:pt idx="7">
                  <c:v>100</c:v>
                </c:pt>
                <c:pt idx="8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9E-407F-A318-DC2D56D62E4F}"/>
            </c:ext>
          </c:extLst>
        </c:ser>
        <c:ser>
          <c:idx val="1"/>
          <c:order val="1"/>
          <c:tx>
            <c:strRef>
              <c:f>'Sieblinie Beton B'!$P$26</c:f>
              <c:strCache>
                <c:ptCount val="1"/>
                <c:pt idx="0">
                  <c:v>A 8</c:v>
                </c:pt>
              </c:strCache>
            </c:strRef>
          </c:tx>
          <c:spPr>
            <a:ln w="3175">
              <a:solidFill>
                <a:srgbClr val="000000"/>
              </a:solidFill>
              <a:prstDash val="sysDash"/>
            </a:ln>
          </c:spPr>
          <c:marker>
            <c:symbol val="circle"/>
            <c:size val="5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39E-407F-A318-DC2D56D62E4F}"/>
                </c:ext>
              </c:extLst>
            </c:dLbl>
            <c:dLbl>
              <c:idx val="2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39E-407F-A318-DC2D56D62E4F}"/>
                </c:ext>
              </c:extLst>
            </c:dLbl>
            <c:dLbl>
              <c:idx val="3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39E-407F-A318-DC2D56D62E4F}"/>
                </c:ext>
              </c:extLst>
            </c:dLbl>
            <c:dLbl>
              <c:idx val="4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39E-407F-A318-DC2D56D62E4F}"/>
                </c:ext>
              </c:extLst>
            </c:dLbl>
            <c:dLbl>
              <c:idx val="5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39E-407F-A318-DC2D56D62E4F}"/>
                </c:ext>
              </c:extLst>
            </c:dLbl>
            <c:dLbl>
              <c:idx val="6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39E-407F-A318-DC2D56D62E4F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'Sieblinie Beton B'!$N$27:$N$35</c:f>
              <c:numCache>
                <c:formatCode>General</c:formatCode>
                <c:ptCount val="9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  <c:pt idx="7">
                  <c:v>8</c:v>
                </c:pt>
                <c:pt idx="8">
                  <c:v>16</c:v>
                </c:pt>
              </c:numCache>
            </c:numRef>
          </c:cat>
          <c:val>
            <c:numRef>
              <c:f>'Sieblinie Beton B'!$P$27:$P$35</c:f>
              <c:numCache>
                <c:formatCode>General</c:formatCode>
                <c:ptCount val="9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14</c:v>
                </c:pt>
                <c:pt idx="4">
                  <c:v>21</c:v>
                </c:pt>
                <c:pt idx="5">
                  <c:v>36</c:v>
                </c:pt>
                <c:pt idx="6">
                  <c:v>61</c:v>
                </c:pt>
                <c:pt idx="7">
                  <c:v>100</c:v>
                </c:pt>
                <c:pt idx="8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39E-407F-A318-DC2D56D62E4F}"/>
            </c:ext>
          </c:extLst>
        </c:ser>
        <c:ser>
          <c:idx val="2"/>
          <c:order val="2"/>
          <c:tx>
            <c:strRef>
              <c:f>'Sieblinie Beton B'!$Q$26</c:f>
              <c:strCache>
                <c:ptCount val="1"/>
                <c:pt idx="0">
                  <c:v>B 8</c:v>
                </c:pt>
              </c:strCache>
            </c:strRef>
          </c:tx>
          <c:spPr>
            <a:ln w="3175">
              <a:solidFill>
                <a:srgbClr val="000000"/>
              </a:solidFill>
              <a:prstDash val="lgDash"/>
            </a:ln>
          </c:spPr>
          <c:marker>
            <c:symbol val="circle"/>
            <c:size val="5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B39E-407F-A318-DC2D56D62E4F}"/>
                </c:ext>
              </c:extLst>
            </c:dLbl>
            <c:dLbl>
              <c:idx val="2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B39E-407F-A318-DC2D56D62E4F}"/>
                </c:ext>
              </c:extLst>
            </c:dLbl>
            <c:dLbl>
              <c:idx val="3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B39E-407F-A318-DC2D56D62E4F}"/>
                </c:ext>
              </c:extLst>
            </c:dLbl>
            <c:dLbl>
              <c:idx val="4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B39E-407F-A318-DC2D56D62E4F}"/>
                </c:ext>
              </c:extLst>
            </c:dLbl>
            <c:dLbl>
              <c:idx val="5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B39E-407F-A318-DC2D56D62E4F}"/>
                </c:ext>
              </c:extLst>
            </c:dLbl>
            <c:dLbl>
              <c:idx val="6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B39E-407F-A318-DC2D56D62E4F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'Sieblinie Beton B'!$N$27:$N$35</c:f>
              <c:numCache>
                <c:formatCode>General</c:formatCode>
                <c:ptCount val="9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  <c:pt idx="7">
                  <c:v>8</c:v>
                </c:pt>
                <c:pt idx="8">
                  <c:v>16</c:v>
                </c:pt>
              </c:numCache>
            </c:numRef>
          </c:cat>
          <c:val>
            <c:numRef>
              <c:f>'Sieblinie Beton B'!$Q$27:$Q$35</c:f>
              <c:numCache>
                <c:formatCode>General</c:formatCode>
                <c:ptCount val="9"/>
                <c:pt idx="0">
                  <c:v>0</c:v>
                </c:pt>
                <c:pt idx="1">
                  <c:v>4</c:v>
                </c:pt>
                <c:pt idx="2">
                  <c:v>11</c:v>
                </c:pt>
                <c:pt idx="3">
                  <c:v>26</c:v>
                </c:pt>
                <c:pt idx="4">
                  <c:v>42</c:v>
                </c:pt>
                <c:pt idx="5">
                  <c:v>57</c:v>
                </c:pt>
                <c:pt idx="6">
                  <c:v>74</c:v>
                </c:pt>
                <c:pt idx="7">
                  <c:v>100</c:v>
                </c:pt>
                <c:pt idx="8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39E-407F-A318-DC2D56D62E4F}"/>
            </c:ext>
          </c:extLst>
        </c:ser>
        <c:ser>
          <c:idx val="3"/>
          <c:order val="3"/>
          <c:tx>
            <c:strRef>
              <c:f>'Sieblinie Beton B'!$R$26</c:f>
              <c:strCache>
                <c:ptCount val="1"/>
                <c:pt idx="0">
                  <c:v>C 8</c:v>
                </c:pt>
              </c:strCache>
            </c:strRef>
          </c:tx>
          <c:spPr>
            <a:ln w="3175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B39E-407F-A318-DC2D56D62E4F}"/>
                </c:ext>
              </c:extLst>
            </c:dLbl>
            <c:dLbl>
              <c:idx val="2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B39E-407F-A318-DC2D56D62E4F}"/>
                </c:ext>
              </c:extLst>
            </c:dLbl>
            <c:dLbl>
              <c:idx val="3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B39E-407F-A318-DC2D56D62E4F}"/>
                </c:ext>
              </c:extLst>
            </c:dLbl>
            <c:dLbl>
              <c:idx val="4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B39E-407F-A318-DC2D56D62E4F}"/>
                </c:ext>
              </c:extLst>
            </c:dLbl>
            <c:dLbl>
              <c:idx val="5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B39E-407F-A318-DC2D56D62E4F}"/>
                </c:ext>
              </c:extLst>
            </c:dLbl>
            <c:dLbl>
              <c:idx val="6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B39E-407F-A318-DC2D56D62E4F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'Sieblinie Beton B'!$N$27:$N$35</c:f>
              <c:numCache>
                <c:formatCode>General</c:formatCode>
                <c:ptCount val="9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  <c:pt idx="7">
                  <c:v>8</c:v>
                </c:pt>
                <c:pt idx="8">
                  <c:v>16</c:v>
                </c:pt>
              </c:numCache>
            </c:numRef>
          </c:cat>
          <c:val>
            <c:numRef>
              <c:f>'Sieblinie Beton B'!$R$27:$R$35</c:f>
              <c:numCache>
                <c:formatCode>General</c:formatCode>
                <c:ptCount val="9"/>
                <c:pt idx="0">
                  <c:v>0</c:v>
                </c:pt>
                <c:pt idx="1">
                  <c:v>7</c:v>
                </c:pt>
                <c:pt idx="2">
                  <c:v>21</c:v>
                </c:pt>
                <c:pt idx="3">
                  <c:v>39</c:v>
                </c:pt>
                <c:pt idx="4">
                  <c:v>57</c:v>
                </c:pt>
                <c:pt idx="5">
                  <c:v>71</c:v>
                </c:pt>
                <c:pt idx="6">
                  <c:v>85</c:v>
                </c:pt>
                <c:pt idx="7">
                  <c:v>100</c:v>
                </c:pt>
                <c:pt idx="8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B39E-407F-A318-DC2D56D62E4F}"/>
            </c:ext>
          </c:extLst>
        </c:ser>
        <c:ser>
          <c:idx val="4"/>
          <c:order val="4"/>
          <c:tx>
            <c:strRef>
              <c:f>'Sieblinie Beton B'!$S$26</c:f>
              <c:strCache>
                <c:ptCount val="1"/>
                <c:pt idx="0">
                  <c:v>U 8</c:v>
                </c:pt>
              </c:strCache>
            </c:strRef>
          </c:tx>
          <c:spPr>
            <a:ln w="3175">
              <a:solidFill>
                <a:srgbClr val="000000"/>
              </a:solidFill>
              <a:prstDash val="lgDashDot"/>
            </a:ln>
          </c:spPr>
          <c:marker>
            <c:symbol val="circle"/>
            <c:size val="5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B39E-407F-A318-DC2D56D62E4F}"/>
                </c:ext>
              </c:extLst>
            </c:dLbl>
            <c:dLbl>
              <c:idx val="2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B39E-407F-A318-DC2D56D62E4F}"/>
                </c:ext>
              </c:extLst>
            </c:dLbl>
            <c:dLbl>
              <c:idx val="3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B39E-407F-A318-DC2D56D62E4F}"/>
                </c:ext>
              </c:extLst>
            </c:dLbl>
            <c:dLbl>
              <c:idx val="4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B39E-407F-A318-DC2D56D62E4F}"/>
                </c:ext>
              </c:extLst>
            </c:dLbl>
            <c:dLbl>
              <c:idx val="5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B39E-407F-A318-DC2D56D62E4F}"/>
                </c:ext>
              </c:extLst>
            </c:dLbl>
            <c:dLbl>
              <c:idx val="6"/>
              <c:layout>
                <c:manualLayout>
                  <c:x val="-5.0868686297512924E-3"/>
                  <c:y val="2.8848352575981832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B39E-407F-A318-DC2D56D62E4F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'Sieblinie Beton B'!$N$27:$N$35</c:f>
              <c:numCache>
                <c:formatCode>General</c:formatCode>
                <c:ptCount val="9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  <c:pt idx="7">
                  <c:v>8</c:v>
                </c:pt>
                <c:pt idx="8">
                  <c:v>16</c:v>
                </c:pt>
              </c:numCache>
            </c:numRef>
          </c:cat>
          <c:val>
            <c:numRef>
              <c:f>'Sieblinie Beton B'!$S$27:$S$35</c:f>
              <c:numCache>
                <c:formatCode>General</c:formatCode>
                <c:ptCount val="9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17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100</c:v>
                </c:pt>
                <c:pt idx="8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B39E-407F-A318-DC2D56D62E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368384"/>
        <c:axId val="82644992"/>
      </c:lineChart>
      <c:catAx>
        <c:axId val="8236838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MS Sans Serif"/>
                    <a:ea typeface="MS Sans Serif"/>
                    <a:cs typeface="MS Sans Serif"/>
                  </a:defRPr>
                </a:pPr>
                <a:r>
                  <a:rPr lang="de-DE"/>
                  <a:t>Maschen-/Lochweite der Siebe [mm]</a:t>
                </a:r>
              </a:p>
            </c:rich>
          </c:tx>
          <c:layout>
            <c:manualLayout>
              <c:xMode val="edge"/>
              <c:yMode val="edge"/>
              <c:x val="0.31059239979939957"/>
              <c:y val="0.859061893757845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de-DE"/>
          </a:p>
        </c:txPr>
        <c:crossAx val="8264499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82644992"/>
        <c:scaling>
          <c:orientation val="minMax"/>
          <c:max val="1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MS Sans Serif"/>
                    <a:ea typeface="MS Sans Serif"/>
                    <a:cs typeface="MS Sans Serif"/>
                  </a:defRPr>
                </a:pPr>
                <a:r>
                  <a:rPr lang="de-DE"/>
                  <a:t>Siebdurchgang [M-%]</a:t>
                </a:r>
              </a:p>
            </c:rich>
          </c:tx>
          <c:layout>
            <c:manualLayout>
              <c:xMode val="edge"/>
              <c:yMode val="edge"/>
              <c:x val="3.590657339380695E-2"/>
              <c:y val="0.1610742610977977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de-DE"/>
          </a:p>
        </c:txPr>
        <c:crossAx val="82368384"/>
        <c:crosses val="autoZero"/>
        <c:crossBetween val="midCat"/>
        <c:majorUnit val="20"/>
      </c:valAx>
      <c:spPr>
        <a:noFill/>
        <a:ln w="25400">
          <a:noFill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de-DE"/>
    </a:p>
  </c:txPr>
  <c:printSettings>
    <c:headerFooter alignWithMargins="0">
      <c:oddHeader>&amp;N</c:oddHeader>
      <c:oddFooter>Seite &amp;S</c:oddFooter>
    </c:headerFooter>
    <c:pageMargins b="0.98425196899999956" l="0.78740157499999996" r="0.78740157499999996" t="0.98425196899999956" header="0.51181102300000003" footer="0.51181102300000003"/>
    <c:pageSetup paperSize="9" orientation="portrait" horizontalDpi="-4" verticalDpi="-4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198120</xdr:colOff>
      <xdr:row>36</xdr:row>
      <xdr:rowOff>76200</xdr:rowOff>
    </xdr:from>
    <xdr:to>
      <xdr:col>12</xdr:col>
      <xdr:colOff>403860</xdr:colOff>
      <xdr:row>53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0.40449</cdr:x>
      <cdr:y>0.40891</cdr:y>
    </cdr:from>
    <cdr:to>
      <cdr:x>0.4229</cdr:x>
      <cdr:y>0.46327</cdr:y>
    </cdr:to>
    <cdr:sp macro="" textlink="">
      <cdr:nvSpPr>
        <cdr:cNvPr id="2049" name="Line 1">
          <a:extLst xmlns:a="http://schemas.openxmlformats.org/drawingml/2006/main">
            <a:ext uri="{FF2B5EF4-FFF2-40B4-BE49-F238E27FC236}">
              <a16:creationId xmlns:a16="http://schemas.microsoft.com/office/drawing/2014/main" id="{BE5A5477-FCE5-426E-915B-99CE5741E197}"/>
            </a:ext>
          </a:extLst>
        </cdr:cNvPr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2154339" y="1171159"/>
          <a:ext cx="97869" cy="156217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 type="none" w="med" len="sm"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de-DE"/>
        </a:p>
      </cdr:txBody>
    </cdr:sp>
  </cdr:relSizeAnchor>
  <cdr:relSizeAnchor xmlns:cdr="http://schemas.openxmlformats.org/drawingml/2006/chartDrawing">
    <cdr:from>
      <cdr:x>0.68585</cdr:x>
      <cdr:y>0.43258</cdr:y>
    </cdr:from>
    <cdr:to>
      <cdr:x>0.75853</cdr:x>
      <cdr:y>0.49904</cdr:y>
    </cdr:to>
    <cdr:sp macro="" textlink="">
      <cdr:nvSpPr>
        <cdr:cNvPr id="2050" name="Text 2">
          <a:extLst xmlns:a="http://schemas.openxmlformats.org/drawingml/2006/main">
            <a:ext uri="{FF2B5EF4-FFF2-40B4-BE49-F238E27FC236}">
              <a16:creationId xmlns:a16="http://schemas.microsoft.com/office/drawing/2014/main" id="{10630B8E-5FD5-4E67-BF61-B05C07EDF203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649783" y="1239289"/>
          <a:ext cx="382343" cy="19062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27432" bIns="18288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de-DE" sz="800" b="0" i="0" strike="noStrike">
              <a:solidFill>
                <a:srgbClr val="000000"/>
              </a:solidFill>
              <a:latin typeface="MS Sans Serif"/>
            </a:rPr>
            <a:t>A 8</a:t>
          </a:r>
        </a:p>
      </cdr:txBody>
    </cdr:sp>
  </cdr:relSizeAnchor>
  <cdr:relSizeAnchor xmlns:cdr="http://schemas.openxmlformats.org/drawingml/2006/chartDrawing">
    <cdr:from>
      <cdr:x>0.71016</cdr:x>
      <cdr:y>0.40214</cdr:y>
    </cdr:from>
    <cdr:to>
      <cdr:x>0.72219</cdr:x>
      <cdr:y>0.43331</cdr:y>
    </cdr:to>
    <cdr:sp macro="" textlink="">
      <cdr:nvSpPr>
        <cdr:cNvPr id="2051" name="Line 3">
          <a:extLst xmlns:a="http://schemas.openxmlformats.org/drawingml/2006/main">
            <a:ext uri="{FF2B5EF4-FFF2-40B4-BE49-F238E27FC236}">
              <a16:creationId xmlns:a16="http://schemas.microsoft.com/office/drawing/2014/main" id="{851BA486-2B1C-43B0-9F6A-8D71CEF62F3D}"/>
            </a:ext>
          </a:extLst>
        </cdr:cNvPr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 flipV="1">
          <a:off x="3775056" y="1151890"/>
          <a:ext cx="67856" cy="89464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 type="none" w="med" len="sm"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de-DE"/>
        </a:p>
      </cdr:txBody>
    </cdr:sp>
  </cdr:relSizeAnchor>
  <cdr:relSizeAnchor xmlns:cdr="http://schemas.openxmlformats.org/drawingml/2006/chartDrawing">
    <cdr:from>
      <cdr:x>0.36919</cdr:x>
      <cdr:y>0.35266</cdr:y>
    </cdr:from>
    <cdr:to>
      <cdr:x>0.40518</cdr:x>
      <cdr:y>0.40788</cdr:y>
    </cdr:to>
    <cdr:sp macro="" textlink="">
      <cdr:nvSpPr>
        <cdr:cNvPr id="2052" name="Text 4">
          <a:extLst xmlns:a="http://schemas.openxmlformats.org/drawingml/2006/main">
            <a:ext uri="{FF2B5EF4-FFF2-40B4-BE49-F238E27FC236}">
              <a16:creationId xmlns:a16="http://schemas.microsoft.com/office/drawing/2014/main" id="{13322201-1029-4F88-8EAF-373EA1C63085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017103" y="988916"/>
          <a:ext cx="196592" cy="15485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wrap="none" lIns="18288" tIns="18288" rIns="18288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de-DE" sz="800" b="0" i="0" strike="noStrike">
              <a:solidFill>
                <a:srgbClr val="000000"/>
              </a:solidFill>
              <a:latin typeface="MS Sans Serif"/>
            </a:rPr>
            <a:t>C 8</a:t>
          </a:r>
        </a:p>
      </cdr:txBody>
    </cdr:sp>
  </cdr:relSizeAnchor>
  <cdr:relSizeAnchor xmlns:cdr="http://schemas.openxmlformats.org/drawingml/2006/chartDrawing">
    <cdr:from>
      <cdr:x>0.57979</cdr:x>
      <cdr:y>0.27769</cdr:y>
    </cdr:from>
    <cdr:to>
      <cdr:x>0.61441</cdr:x>
      <cdr:y>0.38136</cdr:y>
    </cdr:to>
    <cdr:sp macro="" textlink="">
      <cdr:nvSpPr>
        <cdr:cNvPr id="2053" name="Line 5">
          <a:extLst xmlns:a="http://schemas.openxmlformats.org/drawingml/2006/main">
            <a:ext uri="{FF2B5EF4-FFF2-40B4-BE49-F238E27FC236}">
              <a16:creationId xmlns:a16="http://schemas.microsoft.com/office/drawing/2014/main" id="{0C6E9ADD-742A-4567-A360-0DCEE2711999}"/>
            </a:ext>
          </a:extLst>
        </cdr:cNvPr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3084751" y="794036"/>
          <a:ext cx="183994" cy="29523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 type="none" w="med" len="sm"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de-DE"/>
        </a:p>
      </cdr:txBody>
    </cdr:sp>
  </cdr:relSizeAnchor>
  <cdr:relSizeAnchor xmlns:cdr="http://schemas.openxmlformats.org/drawingml/2006/chartDrawing">
    <cdr:from>
      <cdr:x>0.52652</cdr:x>
      <cdr:y>0.20399</cdr:y>
    </cdr:from>
    <cdr:to>
      <cdr:x>0.60189</cdr:x>
      <cdr:y>0.29775</cdr:y>
    </cdr:to>
    <cdr:sp macro="" textlink="">
      <cdr:nvSpPr>
        <cdr:cNvPr id="2054" name="Text 6">
          <a:extLst xmlns:a="http://schemas.openxmlformats.org/drawingml/2006/main">
            <a:ext uri="{FF2B5EF4-FFF2-40B4-BE49-F238E27FC236}">
              <a16:creationId xmlns:a16="http://schemas.microsoft.com/office/drawing/2014/main" id="{45B53E70-ED44-4791-A8A0-4DE912F1926D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801582" y="584140"/>
          <a:ext cx="400612" cy="26701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27432" bIns="18288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de-DE" sz="800" b="0" i="0" strike="noStrike">
              <a:solidFill>
                <a:srgbClr val="000000"/>
              </a:solidFill>
              <a:latin typeface="MS Sans Serif"/>
            </a:rPr>
            <a:t>B 8</a:t>
          </a:r>
        </a:p>
      </cdr:txBody>
    </cdr:sp>
  </cdr:relSizeAnchor>
  <cdr:relSizeAnchor xmlns:cdr="http://schemas.openxmlformats.org/drawingml/2006/chartDrawing">
    <cdr:from>
      <cdr:x>0.81034</cdr:x>
      <cdr:y>0.26416</cdr:y>
    </cdr:from>
    <cdr:to>
      <cdr:x>0.85085</cdr:x>
      <cdr:y>0.32771</cdr:y>
    </cdr:to>
    <cdr:sp macro="" textlink="">
      <cdr:nvSpPr>
        <cdr:cNvPr id="2055" name="Line 7">
          <a:extLst xmlns:a="http://schemas.openxmlformats.org/drawingml/2006/main">
            <a:ext uri="{FF2B5EF4-FFF2-40B4-BE49-F238E27FC236}">
              <a16:creationId xmlns:a16="http://schemas.microsoft.com/office/drawing/2014/main" id="{AB8CFE29-7577-419E-A541-FD5E79574692}"/>
            </a:ext>
          </a:extLst>
        </cdr:cNvPr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4310075" y="755498"/>
          <a:ext cx="215313" cy="180991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 type="none" w="med" len="sm"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de-DE"/>
        </a:p>
      </cdr:txBody>
    </cdr:sp>
  </cdr:relSizeAnchor>
  <cdr:relSizeAnchor xmlns:cdr="http://schemas.openxmlformats.org/drawingml/2006/chartDrawing">
    <cdr:from>
      <cdr:x>0.82089</cdr:x>
      <cdr:y>0.29775</cdr:y>
    </cdr:from>
    <cdr:to>
      <cdr:x>0.88694</cdr:x>
      <cdr:y>0.35864</cdr:y>
    </cdr:to>
    <cdr:sp macro="" textlink="">
      <cdr:nvSpPr>
        <cdr:cNvPr id="2056" name="Text 8">
          <a:extLst xmlns:a="http://schemas.openxmlformats.org/drawingml/2006/main">
            <a:ext uri="{FF2B5EF4-FFF2-40B4-BE49-F238E27FC236}">
              <a16:creationId xmlns:a16="http://schemas.microsoft.com/office/drawing/2014/main" id="{8E487B61-E3F1-477A-950E-9CB17A7DDC9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366187" y="851155"/>
          <a:ext cx="351025" cy="173421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27432" bIns="18288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de-DE" sz="800" b="0" i="0" strike="noStrike">
              <a:solidFill>
                <a:srgbClr val="000000"/>
              </a:solidFill>
              <a:latin typeface="MS Sans Serif"/>
            </a:rPr>
            <a:t>U 8</a:t>
          </a:r>
        </a:p>
      </cdr:txBody>
    </cdr:sp>
  </cdr:relSizeAnchor>
</c:userShape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workbookViewId="0">
      <selection activeCell="P5" sqref="P5"/>
    </sheetView>
  </sheetViews>
  <sheetFormatPr baseColWidth="10" defaultRowHeight="12.75" x14ac:dyDescent="0.2"/>
  <cols>
    <col min="1" max="1" width="8.140625" customWidth="1"/>
    <col min="2" max="2" width="3.28515625" customWidth="1"/>
    <col min="3" max="3" width="9.140625" customWidth="1"/>
    <col min="4" max="6" width="6.42578125" customWidth="1"/>
    <col min="7" max="7" width="6.5703125" customWidth="1"/>
    <col min="8" max="12" width="6.42578125" customWidth="1"/>
    <col min="13" max="13" width="10.85546875" customWidth="1"/>
  </cols>
  <sheetData>
    <row r="1" spans="1:13" ht="20.100000000000001" customHeight="1" x14ac:dyDescent="0.2">
      <c r="A1" s="197" t="s">
        <v>0</v>
      </c>
      <c r="B1" s="7" t="s">
        <v>1</v>
      </c>
      <c r="C1" s="198"/>
      <c r="D1" s="198"/>
      <c r="E1" s="199"/>
      <c r="F1" s="199"/>
      <c r="G1" s="199"/>
      <c r="H1" s="199"/>
      <c r="I1" s="199"/>
      <c r="J1" s="199"/>
      <c r="K1" s="200" t="s">
        <v>2</v>
      </c>
      <c r="L1" s="201"/>
      <c r="M1" s="202">
        <v>42800</v>
      </c>
    </row>
    <row r="2" spans="1:13" ht="20.100000000000001" customHeight="1" thickBot="1" x14ac:dyDescent="0.25">
      <c r="A2" s="271" t="s">
        <v>149</v>
      </c>
      <c r="B2" s="8" t="s">
        <v>3</v>
      </c>
      <c r="C2" s="203"/>
      <c r="D2" s="203"/>
      <c r="E2" s="204"/>
      <c r="F2" s="204"/>
      <c r="G2" s="204"/>
      <c r="H2" s="204"/>
      <c r="I2" s="204"/>
      <c r="J2" s="204"/>
      <c r="K2" s="205" t="s">
        <v>4</v>
      </c>
      <c r="L2" s="206"/>
      <c r="M2" s="207" t="s">
        <v>180</v>
      </c>
    </row>
    <row r="3" spans="1:13" ht="5.25" customHeight="1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3" ht="20.100000000000001" customHeight="1" x14ac:dyDescent="0.2">
      <c r="A4" s="208" t="s">
        <v>5</v>
      </c>
      <c r="B4" s="208"/>
      <c r="C4" s="208"/>
      <c r="D4" s="208"/>
      <c r="E4" s="269" t="s">
        <v>184</v>
      </c>
      <c r="F4" s="209"/>
      <c r="G4" s="209"/>
      <c r="H4" s="209"/>
      <c r="I4" s="6"/>
      <c r="J4" s="209" t="s">
        <v>145</v>
      </c>
      <c r="K4" s="209"/>
      <c r="L4" s="210"/>
      <c r="M4" s="210"/>
    </row>
    <row r="5" spans="1:13" ht="20.100000000000001" customHeight="1" x14ac:dyDescent="0.2">
      <c r="A5" s="208" t="s">
        <v>6</v>
      </c>
      <c r="B5" s="208"/>
      <c r="C5" s="208"/>
      <c r="D5" s="208"/>
      <c r="E5" s="269" t="s">
        <v>179</v>
      </c>
      <c r="F5" s="209"/>
      <c r="G5" s="209"/>
      <c r="H5" s="209"/>
      <c r="I5" s="6"/>
      <c r="J5" s="209" t="s">
        <v>7</v>
      </c>
      <c r="K5" s="209"/>
      <c r="L5" s="210"/>
      <c r="M5" s="210"/>
    </row>
    <row r="6" spans="1:13" ht="20.100000000000001" customHeight="1" x14ac:dyDescent="0.2">
      <c r="A6" s="208" t="s">
        <v>8</v>
      </c>
      <c r="B6" s="208"/>
      <c r="C6" s="208"/>
      <c r="D6" s="208"/>
      <c r="F6" s="6"/>
      <c r="G6" s="209"/>
      <c r="H6" s="209"/>
      <c r="I6" s="211" t="s">
        <v>9</v>
      </c>
      <c r="J6" s="211"/>
      <c r="K6" s="212" t="s">
        <v>185</v>
      </c>
      <c r="L6" s="210"/>
      <c r="M6" s="210"/>
    </row>
    <row r="7" spans="1:13" ht="9.9499999999999993" customHeight="1" x14ac:dyDescent="0.2">
      <c r="A7" s="1"/>
      <c r="B7" s="1"/>
      <c r="C7" s="1"/>
      <c r="D7" s="1"/>
      <c r="E7" s="1"/>
      <c r="F7" s="2"/>
      <c r="G7" s="1"/>
      <c r="H7" s="1"/>
      <c r="I7" s="1"/>
      <c r="J7" s="1"/>
      <c r="K7" s="1"/>
      <c r="L7" s="1"/>
      <c r="M7" s="1"/>
    </row>
    <row r="8" spans="1:13" ht="15.95" customHeight="1" x14ac:dyDescent="0.2">
      <c r="A8" s="213" t="s">
        <v>10</v>
      </c>
      <c r="B8" s="1"/>
      <c r="C8" s="1"/>
      <c r="D8" s="1"/>
      <c r="E8" s="1"/>
      <c r="F8" s="1"/>
      <c r="G8" s="1"/>
      <c r="H8" s="1"/>
      <c r="I8" s="214" t="s">
        <v>11</v>
      </c>
      <c r="J8" s="214"/>
      <c r="K8" s="210" t="s">
        <v>12</v>
      </c>
      <c r="L8" s="210"/>
      <c r="M8" s="215">
        <f>M35</f>
        <v>3.0460000000000003</v>
      </c>
    </row>
    <row r="9" spans="1:13" ht="5.0999999999999996" customHeight="1" thickBot="1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</row>
    <row r="10" spans="1:13" ht="15.95" customHeight="1" x14ac:dyDescent="0.2">
      <c r="A10" s="216" t="s">
        <v>13</v>
      </c>
      <c r="B10" s="217"/>
      <c r="C10" s="218"/>
      <c r="D10" s="219"/>
      <c r="E10" s="220" t="s">
        <v>14</v>
      </c>
      <c r="F10" s="217"/>
      <c r="G10" s="217"/>
      <c r="H10" s="217"/>
      <c r="I10" s="217"/>
      <c r="J10" s="217"/>
      <c r="K10" s="217"/>
      <c r="L10" s="217"/>
      <c r="M10" s="221" t="s">
        <v>15</v>
      </c>
    </row>
    <row r="11" spans="1:13" ht="15.95" customHeight="1" thickBot="1" x14ac:dyDescent="0.25">
      <c r="A11" s="222" t="s">
        <v>16</v>
      </c>
      <c r="B11" s="223"/>
      <c r="C11" s="224"/>
      <c r="D11" s="225">
        <v>0.125</v>
      </c>
      <c r="E11" s="226">
        <v>0.25</v>
      </c>
      <c r="F11" s="226">
        <v>0.5</v>
      </c>
      <c r="G11" s="226">
        <v>1</v>
      </c>
      <c r="H11" s="226">
        <v>2</v>
      </c>
      <c r="I11" s="226">
        <v>4</v>
      </c>
      <c r="J11" s="226">
        <v>8</v>
      </c>
      <c r="K11" s="226">
        <v>16</v>
      </c>
      <c r="L11" s="226">
        <v>31.5</v>
      </c>
      <c r="M11" s="227" t="s">
        <v>17</v>
      </c>
    </row>
    <row r="12" spans="1:13" ht="15.95" customHeight="1" x14ac:dyDescent="0.2">
      <c r="A12" s="228" t="s">
        <v>125</v>
      </c>
      <c r="B12" s="3"/>
      <c r="C12" s="229"/>
      <c r="D12" s="279">
        <v>52.4</v>
      </c>
      <c r="E12" s="230">
        <v>77</v>
      </c>
      <c r="F12" s="230">
        <v>99.968699948018553</v>
      </c>
      <c r="G12" s="230">
        <v>100</v>
      </c>
      <c r="H12" s="230">
        <v>100</v>
      </c>
      <c r="I12" s="230">
        <v>100</v>
      </c>
      <c r="J12" s="230">
        <v>100</v>
      </c>
      <c r="K12" s="230">
        <v>100</v>
      </c>
      <c r="L12" s="230">
        <v>100</v>
      </c>
      <c r="M12" s="231" t="s">
        <v>18</v>
      </c>
    </row>
    <row r="13" spans="1:13" ht="15.95" customHeight="1" x14ac:dyDescent="0.2">
      <c r="A13" s="228" t="s">
        <v>163</v>
      </c>
      <c r="B13" s="3"/>
      <c r="C13" s="229"/>
      <c r="D13" s="242">
        <v>1.6786673879602603</v>
      </c>
      <c r="E13" s="230">
        <v>26.726167076753626</v>
      </c>
      <c r="F13" s="230">
        <v>99.402527121063144</v>
      </c>
      <c r="G13" s="230">
        <v>99.970001249825032</v>
      </c>
      <c r="H13" s="230">
        <v>100</v>
      </c>
      <c r="I13" s="230">
        <v>100</v>
      </c>
      <c r="J13" s="230">
        <v>100</v>
      </c>
      <c r="K13" s="230">
        <v>100</v>
      </c>
      <c r="L13" s="230">
        <v>100</v>
      </c>
      <c r="M13" s="231" t="s">
        <v>183</v>
      </c>
    </row>
    <row r="14" spans="1:13" ht="15.95" customHeight="1" x14ac:dyDescent="0.2">
      <c r="A14" s="228" t="s">
        <v>127</v>
      </c>
      <c r="B14" s="3"/>
      <c r="C14" s="229"/>
      <c r="D14" s="242">
        <v>8.2499999999996021E-2</v>
      </c>
      <c r="E14" s="230">
        <v>0.14250000000001251</v>
      </c>
      <c r="F14" s="230">
        <v>6.5274999999999892</v>
      </c>
      <c r="G14" s="230">
        <v>98.385000000000005</v>
      </c>
      <c r="H14" s="230">
        <v>100</v>
      </c>
      <c r="I14" s="230">
        <v>100</v>
      </c>
      <c r="J14" s="230">
        <v>100</v>
      </c>
      <c r="K14" s="230">
        <v>100</v>
      </c>
      <c r="L14" s="230">
        <v>100</v>
      </c>
      <c r="M14" s="231" t="s">
        <v>183</v>
      </c>
    </row>
    <row r="15" spans="1:13" ht="15.95" customHeight="1" x14ac:dyDescent="0.2">
      <c r="A15" s="228" t="s">
        <v>128</v>
      </c>
      <c r="B15" s="3"/>
      <c r="C15" s="229"/>
      <c r="D15" s="242">
        <v>2.2000000000005571E-2</v>
      </c>
      <c r="E15" s="232">
        <v>5.5999999999997385E-2</v>
      </c>
      <c r="F15" s="232">
        <v>0.12600000000000477</v>
      </c>
      <c r="G15" s="230">
        <v>2.7279999999999944</v>
      </c>
      <c r="H15" s="230">
        <v>94.213999999999999</v>
      </c>
      <c r="I15" s="230">
        <v>100</v>
      </c>
      <c r="J15" s="230">
        <v>100</v>
      </c>
      <c r="K15" s="230">
        <v>100</v>
      </c>
      <c r="L15" s="230">
        <v>100</v>
      </c>
      <c r="M15" s="231" t="s">
        <v>183</v>
      </c>
    </row>
    <row r="16" spans="1:13" ht="15.95" customHeight="1" x14ac:dyDescent="0.2">
      <c r="A16" s="228" t="s">
        <v>129</v>
      </c>
      <c r="B16" s="3"/>
      <c r="C16" s="229"/>
      <c r="D16" s="242">
        <v>3.2499999999984652E-2</v>
      </c>
      <c r="E16" s="232">
        <v>7.2499999999990905E-2</v>
      </c>
      <c r="F16" s="232">
        <v>0.14749999999999375</v>
      </c>
      <c r="G16" s="232">
        <v>0.37749999999999773</v>
      </c>
      <c r="H16" s="230">
        <v>12.04249999999999</v>
      </c>
      <c r="I16" s="230">
        <v>100</v>
      </c>
      <c r="J16" s="230">
        <v>100</v>
      </c>
      <c r="K16" s="230">
        <v>100</v>
      </c>
      <c r="L16" s="230">
        <v>100</v>
      </c>
      <c r="M16" s="231" t="s">
        <v>183</v>
      </c>
    </row>
    <row r="17" spans="1:19" ht="15.95" customHeight="1" x14ac:dyDescent="0.2">
      <c r="A17" s="228" t="s">
        <v>130</v>
      </c>
      <c r="B17" s="3"/>
      <c r="C17" s="229"/>
      <c r="D17" s="242">
        <v>1.7999450047483379E-2</v>
      </c>
      <c r="E17" s="232">
        <v>2.5999150062489207E-2</v>
      </c>
      <c r="F17" s="232">
        <v>3.4998650102494366E-2</v>
      </c>
      <c r="G17" s="232">
        <v>4.59980001549809E-2</v>
      </c>
      <c r="H17" s="232">
        <v>0.73093135677183341</v>
      </c>
      <c r="I17" s="230">
        <v>0.70295360401961204</v>
      </c>
      <c r="J17" s="230">
        <v>100</v>
      </c>
      <c r="K17" s="230">
        <v>100</v>
      </c>
      <c r="L17" s="230">
        <v>100</v>
      </c>
      <c r="M17" s="231" t="s">
        <v>183</v>
      </c>
    </row>
    <row r="18" spans="1:19" ht="15.95" customHeight="1" x14ac:dyDescent="0.2">
      <c r="A18" s="228" t="s">
        <v>131</v>
      </c>
      <c r="B18" s="3"/>
      <c r="C18" s="229"/>
      <c r="D18" s="242">
        <v>3.7139143396998975E-2</v>
      </c>
      <c r="E18" s="232">
        <v>4.5709735345099034E-2</v>
      </c>
      <c r="F18" s="232">
        <v>5.4280592560232321E-2</v>
      </c>
      <c r="G18" s="232">
        <v>6.4279898775964739E-2</v>
      </c>
      <c r="H18" s="232">
        <v>8.2849939754368052E-2</v>
      </c>
      <c r="I18" s="232">
        <v>0.32068959500830374</v>
      </c>
      <c r="J18" s="230">
        <v>6.4302287379583731</v>
      </c>
      <c r="K18" s="230">
        <v>100</v>
      </c>
      <c r="L18" s="230">
        <v>100</v>
      </c>
      <c r="M18" s="231" t="s">
        <v>164</v>
      </c>
      <c r="O18" s="233"/>
    </row>
    <row r="19" spans="1:19" ht="15.75" customHeight="1" thickBot="1" x14ac:dyDescent="0.25">
      <c r="A19" s="222"/>
      <c r="B19" s="223"/>
      <c r="C19" s="224"/>
      <c r="D19" s="223"/>
      <c r="E19" s="234"/>
      <c r="F19" s="235"/>
      <c r="G19" s="235"/>
      <c r="H19" s="235"/>
      <c r="I19" s="235"/>
      <c r="J19" s="235"/>
      <c r="K19" s="235"/>
      <c r="L19" s="235"/>
      <c r="M19" s="236"/>
    </row>
    <row r="20" spans="1:19" ht="4.5" customHeight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1"/>
    </row>
    <row r="21" spans="1:19" ht="15.95" customHeight="1" x14ac:dyDescent="0.2">
      <c r="A21" s="237" t="s">
        <v>19</v>
      </c>
      <c r="B21" s="2"/>
      <c r="C21" s="2"/>
      <c r="D21" s="2"/>
      <c r="E21" s="1"/>
      <c r="F21" s="1"/>
      <c r="G21" s="1"/>
      <c r="H21" s="1"/>
      <c r="I21" s="1"/>
      <c r="J21" s="1"/>
      <c r="K21" s="1"/>
      <c r="L21" s="1"/>
      <c r="M21" s="1"/>
    </row>
    <row r="22" spans="1:19" ht="5.0999999999999996" customHeight="1" x14ac:dyDescent="0.2">
      <c r="A22" s="2"/>
      <c r="B22" s="2"/>
      <c r="C22" s="2"/>
      <c r="D22" s="2"/>
      <c r="E22" s="1"/>
      <c r="F22" s="1"/>
      <c r="G22" s="1"/>
      <c r="H22" s="1"/>
      <c r="I22" s="1"/>
      <c r="J22" s="1"/>
      <c r="K22" s="1"/>
      <c r="L22" s="1"/>
      <c r="M22" s="1"/>
    </row>
    <row r="23" spans="1:19" ht="15.95" customHeight="1" x14ac:dyDescent="0.2">
      <c r="A23" s="238" t="s">
        <v>20</v>
      </c>
      <c r="B23" s="239"/>
      <c r="C23" s="240"/>
      <c r="D23" s="241">
        <v>2.5</v>
      </c>
      <c r="E23" s="242">
        <v>10</v>
      </c>
      <c r="F23" s="242">
        <v>30</v>
      </c>
      <c r="G23" s="242">
        <v>40</v>
      </c>
      <c r="H23" s="242">
        <v>50</v>
      </c>
      <c r="I23" s="242">
        <v>65</v>
      </c>
      <c r="J23" s="242">
        <v>100</v>
      </c>
      <c r="K23" s="242">
        <v>100</v>
      </c>
      <c r="L23" s="242"/>
      <c r="M23" s="243">
        <f>(700-SUM(E23:K23))/100</f>
        <v>3.05</v>
      </c>
    </row>
    <row r="24" spans="1:19" ht="3.75" customHeight="1" thickBot="1" x14ac:dyDescent="0.25">
      <c r="A24" s="2"/>
      <c r="B24" s="2"/>
      <c r="C24" s="2"/>
      <c r="D24" s="2"/>
      <c r="E24" s="2"/>
      <c r="F24" s="2"/>
      <c r="G24" s="1"/>
      <c r="H24" s="1"/>
      <c r="I24" s="1"/>
      <c r="J24" s="1"/>
      <c r="K24" s="1"/>
      <c r="L24" s="1"/>
      <c r="M24" s="1"/>
    </row>
    <row r="25" spans="1:19" ht="15.95" customHeight="1" x14ac:dyDescent="0.2">
      <c r="A25" s="244" t="s">
        <v>13</v>
      </c>
      <c r="B25" s="219"/>
      <c r="C25" s="245"/>
      <c r="D25" s="219"/>
      <c r="E25" s="246" t="s">
        <v>21</v>
      </c>
      <c r="F25" s="220"/>
      <c r="G25" s="220"/>
      <c r="H25" s="220"/>
      <c r="I25" s="220"/>
      <c r="J25" s="220"/>
      <c r="K25" s="220"/>
      <c r="L25" s="220"/>
      <c r="M25" s="221" t="s">
        <v>22</v>
      </c>
    </row>
    <row r="26" spans="1:19" ht="15.95" customHeight="1" thickBot="1" x14ac:dyDescent="0.25">
      <c r="A26" s="247" t="s">
        <v>16</v>
      </c>
      <c r="B26" s="248"/>
      <c r="C26" s="249" t="s">
        <v>23</v>
      </c>
      <c r="D26" s="250">
        <v>0.125</v>
      </c>
      <c r="E26" s="251">
        <v>0.25</v>
      </c>
      <c r="F26" s="226">
        <v>0.5</v>
      </c>
      <c r="G26" s="226">
        <v>1</v>
      </c>
      <c r="H26" s="226">
        <v>2</v>
      </c>
      <c r="I26" s="226">
        <v>4</v>
      </c>
      <c r="J26" s="226">
        <v>8</v>
      </c>
      <c r="K26" s="226">
        <v>16</v>
      </c>
      <c r="L26" s="226">
        <v>31.5</v>
      </c>
      <c r="M26" s="252" t="s">
        <v>24</v>
      </c>
      <c r="O26" t="s">
        <v>25</v>
      </c>
      <c r="P26" t="s">
        <v>132</v>
      </c>
      <c r="Q26" t="s">
        <v>133</v>
      </c>
      <c r="R26" t="s">
        <v>134</v>
      </c>
      <c r="S26" t="s">
        <v>135</v>
      </c>
    </row>
    <row r="27" spans="1:19" ht="15.95" customHeight="1" x14ac:dyDescent="0.2">
      <c r="A27" s="228" t="s">
        <v>136</v>
      </c>
      <c r="B27" s="3"/>
      <c r="C27" s="253">
        <v>0</v>
      </c>
      <c r="D27" s="254">
        <f t="shared" ref="D27:K33" si="0">ROUND((($C27*D12)/100),1)</f>
        <v>0</v>
      </c>
      <c r="E27" s="254">
        <f t="shared" si="0"/>
        <v>0</v>
      </c>
      <c r="F27" s="230">
        <f t="shared" si="0"/>
        <v>0</v>
      </c>
      <c r="G27" s="230">
        <f t="shared" si="0"/>
        <v>0</v>
      </c>
      <c r="H27" s="230">
        <f t="shared" si="0"/>
        <v>0</v>
      </c>
      <c r="I27" s="230">
        <f t="shared" si="0"/>
        <v>0</v>
      </c>
      <c r="J27" s="230">
        <f t="shared" si="0"/>
        <v>0</v>
      </c>
      <c r="K27" s="230">
        <f t="shared" si="0"/>
        <v>0</v>
      </c>
      <c r="L27" s="230"/>
      <c r="M27" s="243"/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</row>
    <row r="28" spans="1:19" ht="15.95" customHeight="1" x14ac:dyDescent="0.2">
      <c r="A28" s="228" t="s">
        <v>163</v>
      </c>
      <c r="B28" s="3"/>
      <c r="C28" s="253">
        <v>30</v>
      </c>
      <c r="D28" s="230">
        <f>ROUND((($C28*D13)/100),1)</f>
        <v>0.5</v>
      </c>
      <c r="E28" s="230">
        <f>ROUND((($C28*E13)/100),1)</f>
        <v>8</v>
      </c>
      <c r="F28" s="230">
        <f t="shared" si="0"/>
        <v>29.8</v>
      </c>
      <c r="G28" s="230">
        <f t="shared" si="0"/>
        <v>30</v>
      </c>
      <c r="H28" s="230">
        <f t="shared" si="0"/>
        <v>30</v>
      </c>
      <c r="I28" s="230">
        <f t="shared" si="0"/>
        <v>30</v>
      </c>
      <c r="J28" s="230">
        <f t="shared" si="0"/>
        <v>30</v>
      </c>
      <c r="K28" s="230">
        <f t="shared" si="0"/>
        <v>30</v>
      </c>
      <c r="L28" s="230"/>
      <c r="M28" s="243"/>
      <c r="N28">
        <v>0.125</v>
      </c>
      <c r="O28" s="5">
        <f>D35</f>
        <v>0.5</v>
      </c>
      <c r="P28">
        <v>2</v>
      </c>
      <c r="Q28">
        <v>4</v>
      </c>
      <c r="R28">
        <v>7</v>
      </c>
      <c r="S28">
        <v>2</v>
      </c>
    </row>
    <row r="29" spans="1:19" ht="15.95" customHeight="1" x14ac:dyDescent="0.2">
      <c r="A29" s="228" t="s">
        <v>137</v>
      </c>
      <c r="B29" s="3"/>
      <c r="C29" s="253">
        <v>10</v>
      </c>
      <c r="D29" s="230">
        <f>ROUND((($C29*D14)/100),1)</f>
        <v>0</v>
      </c>
      <c r="E29" s="230">
        <f t="shared" si="0"/>
        <v>0</v>
      </c>
      <c r="F29" s="230">
        <f>ROUND((($C29*F14)/100),1)</f>
        <v>0.7</v>
      </c>
      <c r="G29" s="230">
        <f t="shared" si="0"/>
        <v>9.8000000000000007</v>
      </c>
      <c r="H29" s="230">
        <f t="shared" si="0"/>
        <v>10</v>
      </c>
      <c r="I29" s="230">
        <f t="shared" si="0"/>
        <v>10</v>
      </c>
      <c r="J29" s="230">
        <f t="shared" si="0"/>
        <v>10</v>
      </c>
      <c r="K29" s="230">
        <f t="shared" si="0"/>
        <v>10</v>
      </c>
      <c r="L29" s="230"/>
      <c r="M29" s="243"/>
      <c r="N29">
        <v>0.25</v>
      </c>
      <c r="O29" s="5">
        <f>E$35</f>
        <v>8</v>
      </c>
      <c r="P29">
        <v>5</v>
      </c>
      <c r="Q29">
        <v>11</v>
      </c>
      <c r="R29">
        <v>21</v>
      </c>
      <c r="S29">
        <v>5</v>
      </c>
    </row>
    <row r="30" spans="1:19" ht="15.95" customHeight="1" x14ac:dyDescent="0.2">
      <c r="A30" s="228" t="s">
        <v>138</v>
      </c>
      <c r="B30" s="3"/>
      <c r="C30" s="253">
        <v>10</v>
      </c>
      <c r="D30" s="230">
        <f t="shared" si="0"/>
        <v>0</v>
      </c>
      <c r="E30" s="230">
        <f t="shared" si="0"/>
        <v>0</v>
      </c>
      <c r="F30" s="230">
        <f t="shared" si="0"/>
        <v>0</v>
      </c>
      <c r="G30" s="230">
        <f t="shared" si="0"/>
        <v>0.3</v>
      </c>
      <c r="H30" s="230">
        <f t="shared" si="0"/>
        <v>9.4</v>
      </c>
      <c r="I30" s="230">
        <f t="shared" si="0"/>
        <v>10</v>
      </c>
      <c r="J30" s="230">
        <f t="shared" si="0"/>
        <v>10</v>
      </c>
      <c r="K30" s="230">
        <f t="shared" si="0"/>
        <v>10</v>
      </c>
      <c r="L30" s="230"/>
      <c r="M30" s="243"/>
      <c r="N30">
        <v>0.5</v>
      </c>
      <c r="O30" s="5">
        <f>F$35</f>
        <v>30.5</v>
      </c>
      <c r="P30">
        <v>14</v>
      </c>
      <c r="Q30">
        <v>26</v>
      </c>
      <c r="R30">
        <v>39</v>
      </c>
      <c r="S30">
        <v>17</v>
      </c>
    </row>
    <row r="31" spans="1:19" ht="15.95" customHeight="1" x14ac:dyDescent="0.2">
      <c r="A31" s="228" t="s">
        <v>139</v>
      </c>
      <c r="B31" s="3"/>
      <c r="C31" s="253">
        <v>15</v>
      </c>
      <c r="D31" s="230">
        <f t="shared" si="0"/>
        <v>0</v>
      </c>
      <c r="E31" s="230">
        <f t="shared" si="0"/>
        <v>0</v>
      </c>
      <c r="F31" s="230">
        <f t="shared" si="0"/>
        <v>0</v>
      </c>
      <c r="G31" s="230">
        <f t="shared" si="0"/>
        <v>0.1</v>
      </c>
      <c r="H31" s="230">
        <f t="shared" si="0"/>
        <v>1.8</v>
      </c>
      <c r="I31" s="230">
        <f t="shared" si="0"/>
        <v>15</v>
      </c>
      <c r="J31" s="230">
        <f t="shared" si="0"/>
        <v>15</v>
      </c>
      <c r="K31" s="230">
        <f t="shared" si="0"/>
        <v>15</v>
      </c>
      <c r="L31" s="230"/>
      <c r="M31" s="243"/>
      <c r="N31">
        <v>1</v>
      </c>
      <c r="O31" s="5">
        <f>G$35</f>
        <v>40.200000000000003</v>
      </c>
      <c r="P31">
        <v>21</v>
      </c>
      <c r="Q31">
        <v>42</v>
      </c>
      <c r="R31">
        <v>57</v>
      </c>
      <c r="S31">
        <v>30</v>
      </c>
    </row>
    <row r="32" spans="1:19" ht="16.5" customHeight="1" x14ac:dyDescent="0.2">
      <c r="A32" s="228" t="s">
        <v>140</v>
      </c>
      <c r="B32" s="3"/>
      <c r="C32" s="253">
        <v>35</v>
      </c>
      <c r="D32" s="230">
        <f t="shared" si="0"/>
        <v>0</v>
      </c>
      <c r="E32" s="230">
        <f t="shared" si="0"/>
        <v>0</v>
      </c>
      <c r="F32" s="230">
        <f t="shared" si="0"/>
        <v>0</v>
      </c>
      <c r="G32" s="230">
        <f t="shared" si="0"/>
        <v>0</v>
      </c>
      <c r="H32" s="230">
        <f t="shared" si="0"/>
        <v>0.3</v>
      </c>
      <c r="I32" s="230">
        <f t="shared" si="0"/>
        <v>0.2</v>
      </c>
      <c r="J32" s="230">
        <f t="shared" si="0"/>
        <v>35</v>
      </c>
      <c r="K32" s="230">
        <f t="shared" si="0"/>
        <v>35</v>
      </c>
      <c r="L32" s="230"/>
      <c r="M32" s="243"/>
      <c r="N32">
        <v>2</v>
      </c>
      <c r="O32" s="5">
        <f>H$35</f>
        <v>51.5</v>
      </c>
      <c r="P32">
        <v>36</v>
      </c>
      <c r="Q32">
        <v>57</v>
      </c>
      <c r="R32">
        <v>71</v>
      </c>
      <c r="S32">
        <v>30</v>
      </c>
    </row>
    <row r="33" spans="1:22" ht="15.95" customHeight="1" x14ac:dyDescent="0.2">
      <c r="A33" s="228" t="s">
        <v>141</v>
      </c>
      <c r="B33" s="3"/>
      <c r="C33" s="253">
        <v>0</v>
      </c>
      <c r="D33" s="230">
        <f t="shared" si="0"/>
        <v>0</v>
      </c>
      <c r="E33" s="230">
        <f t="shared" si="0"/>
        <v>0</v>
      </c>
      <c r="F33" s="230">
        <f t="shared" si="0"/>
        <v>0</v>
      </c>
      <c r="G33" s="230">
        <f t="shared" si="0"/>
        <v>0</v>
      </c>
      <c r="H33" s="230">
        <f t="shared" si="0"/>
        <v>0</v>
      </c>
      <c r="I33" s="230">
        <f t="shared" si="0"/>
        <v>0</v>
      </c>
      <c r="J33" s="230">
        <f t="shared" si="0"/>
        <v>0</v>
      </c>
      <c r="K33" s="230">
        <f t="shared" si="0"/>
        <v>0</v>
      </c>
      <c r="L33" s="230"/>
      <c r="M33" s="243"/>
      <c r="N33">
        <v>4</v>
      </c>
      <c r="O33" s="5">
        <f>I$35</f>
        <v>65.2</v>
      </c>
      <c r="P33">
        <v>61</v>
      </c>
      <c r="Q33">
        <v>74</v>
      </c>
      <c r="R33">
        <v>85</v>
      </c>
      <c r="S33">
        <v>30</v>
      </c>
    </row>
    <row r="34" spans="1:22" ht="15.95" customHeight="1" thickBot="1" x14ac:dyDescent="0.25">
      <c r="A34" s="222"/>
      <c r="B34" s="223"/>
      <c r="C34" s="255"/>
      <c r="D34" s="256"/>
      <c r="E34" s="235"/>
      <c r="F34" s="235"/>
      <c r="G34" s="235"/>
      <c r="H34" s="235"/>
      <c r="I34" s="235"/>
      <c r="J34" s="235"/>
      <c r="K34" s="235"/>
      <c r="L34" s="235"/>
      <c r="M34" s="257"/>
      <c r="N34">
        <v>8</v>
      </c>
      <c r="O34" s="5">
        <f>J$35</f>
        <v>100</v>
      </c>
      <c r="P34">
        <v>100</v>
      </c>
      <c r="Q34">
        <v>100</v>
      </c>
      <c r="R34">
        <v>100</v>
      </c>
      <c r="S34">
        <v>100</v>
      </c>
    </row>
    <row r="35" spans="1:22" ht="15.95" customHeight="1" x14ac:dyDescent="0.2">
      <c r="A35" s="258" t="s">
        <v>25</v>
      </c>
      <c r="B35" s="259"/>
      <c r="C35" s="253">
        <f>SUM(C27:C33)</f>
        <v>100</v>
      </c>
      <c r="D35" s="230">
        <f>ROUND((SUM(D27:D33)),1)</f>
        <v>0.5</v>
      </c>
      <c r="E35" s="230">
        <f t="shared" ref="E35:K35" si="1">ROUND((SUM(E27:E33)),1)</f>
        <v>8</v>
      </c>
      <c r="F35" s="230">
        <f t="shared" si="1"/>
        <v>30.5</v>
      </c>
      <c r="G35" s="230">
        <f t="shared" si="1"/>
        <v>40.200000000000003</v>
      </c>
      <c r="H35" s="230">
        <f t="shared" si="1"/>
        <v>51.5</v>
      </c>
      <c r="I35" s="230">
        <f t="shared" si="1"/>
        <v>65.2</v>
      </c>
      <c r="J35" s="230">
        <f t="shared" si="1"/>
        <v>100</v>
      </c>
      <c r="K35" s="230">
        <f t="shared" si="1"/>
        <v>100</v>
      </c>
      <c r="L35" s="230"/>
      <c r="M35" s="243">
        <f>(700-SUM(E35:K35))/100</f>
        <v>3.0460000000000003</v>
      </c>
      <c r="N35">
        <v>16</v>
      </c>
      <c r="O35" s="5">
        <f>K$35</f>
        <v>100</v>
      </c>
      <c r="P35">
        <v>100</v>
      </c>
      <c r="Q35">
        <v>100</v>
      </c>
      <c r="R35">
        <v>100</v>
      </c>
      <c r="S35">
        <v>100</v>
      </c>
    </row>
    <row r="36" spans="1:22" ht="15.95" customHeight="1" thickBot="1" x14ac:dyDescent="0.25">
      <c r="A36" s="260" t="s">
        <v>26</v>
      </c>
      <c r="B36" s="261"/>
      <c r="C36" s="262"/>
      <c r="D36" s="235">
        <f t="shared" ref="D36:K36" si="2">D35-D23</f>
        <v>-2</v>
      </c>
      <c r="E36" s="235">
        <f t="shared" si="2"/>
        <v>-2</v>
      </c>
      <c r="F36" s="235">
        <f t="shared" si="2"/>
        <v>0.5</v>
      </c>
      <c r="G36" s="235">
        <f t="shared" si="2"/>
        <v>0.20000000000000284</v>
      </c>
      <c r="H36" s="235">
        <f t="shared" si="2"/>
        <v>1.5</v>
      </c>
      <c r="I36" s="235">
        <f t="shared" si="2"/>
        <v>0.20000000000000284</v>
      </c>
      <c r="J36" s="235">
        <f t="shared" si="2"/>
        <v>0</v>
      </c>
      <c r="K36" s="235">
        <f t="shared" si="2"/>
        <v>0</v>
      </c>
      <c r="L36" s="235"/>
      <c r="M36" s="257">
        <f>M35-M23</f>
        <v>-3.9999999999995595E-3</v>
      </c>
    </row>
    <row r="37" spans="1:22" ht="15.9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O37" t="s">
        <v>142</v>
      </c>
    </row>
    <row r="39" spans="1:22" x14ac:dyDescent="0.2">
      <c r="E39" s="4"/>
    </row>
    <row r="42" spans="1:22" x14ac:dyDescent="0.2">
      <c r="V42">
        <v>100</v>
      </c>
    </row>
    <row r="44" spans="1:22" x14ac:dyDescent="0.2">
      <c r="O44" s="10"/>
    </row>
    <row r="57" spans="3:13" x14ac:dyDescent="0.2">
      <c r="F57">
        <v>0.125</v>
      </c>
      <c r="G57">
        <v>0.25</v>
      </c>
      <c r="H57">
        <v>0.5</v>
      </c>
      <c r="I57">
        <v>1</v>
      </c>
      <c r="J57">
        <v>2</v>
      </c>
      <c r="K57">
        <v>4</v>
      </c>
      <c r="L57">
        <v>8</v>
      </c>
      <c r="M57">
        <v>16</v>
      </c>
    </row>
    <row r="58" spans="3:13" x14ac:dyDescent="0.2">
      <c r="C58" t="s">
        <v>109</v>
      </c>
      <c r="F58">
        <f>POWER((F57/16),0.5)*100</f>
        <v>8.8388347648318444</v>
      </c>
      <c r="G58">
        <f t="shared" ref="G58:M58" si="3">POWER((G57/16),0.5)*100</f>
        <v>12.5</v>
      </c>
      <c r="H58">
        <f t="shared" si="3"/>
        <v>17.677669529663689</v>
      </c>
      <c r="I58">
        <f t="shared" si="3"/>
        <v>25</v>
      </c>
      <c r="J58">
        <f t="shared" si="3"/>
        <v>35.355339059327378</v>
      </c>
      <c r="K58">
        <f t="shared" si="3"/>
        <v>50</v>
      </c>
      <c r="L58">
        <f t="shared" si="3"/>
        <v>70.710678118654755</v>
      </c>
      <c r="M58">
        <f t="shared" si="3"/>
        <v>100</v>
      </c>
    </row>
    <row r="59" spans="3:13" x14ac:dyDescent="0.2">
      <c r="C59" t="s">
        <v>110</v>
      </c>
      <c r="F59">
        <f t="shared" ref="F59:M59" si="4">(F57/16+POWER(F57/16,0.5))*50</f>
        <v>4.8100423824159222</v>
      </c>
      <c r="G59">
        <f t="shared" si="4"/>
        <v>7.03125</v>
      </c>
      <c r="H59">
        <f t="shared" si="4"/>
        <v>10.401334764831844</v>
      </c>
      <c r="I59">
        <f t="shared" si="4"/>
        <v>15.625</v>
      </c>
      <c r="J59">
        <f t="shared" si="4"/>
        <v>23.927669529663689</v>
      </c>
      <c r="K59">
        <f t="shared" si="4"/>
        <v>37.5</v>
      </c>
      <c r="L59">
        <f t="shared" si="4"/>
        <v>60.35533905932737</v>
      </c>
      <c r="M59">
        <f t="shared" si="4"/>
        <v>100</v>
      </c>
    </row>
    <row r="61" spans="3:13" x14ac:dyDescent="0.2">
      <c r="C61" t="s">
        <v>111</v>
      </c>
      <c r="F61">
        <f>(F58+F59)/2</f>
        <v>6.8244385736238833</v>
      </c>
      <c r="G61">
        <f t="shared" ref="G61:M61" si="5">(G58+G59)/2</f>
        <v>9.765625</v>
      </c>
      <c r="H61">
        <f t="shared" si="5"/>
        <v>14.039502147247767</v>
      </c>
      <c r="I61">
        <f t="shared" si="5"/>
        <v>20.3125</v>
      </c>
      <c r="J61">
        <f t="shared" si="5"/>
        <v>29.641504294495533</v>
      </c>
      <c r="K61">
        <f t="shared" si="5"/>
        <v>43.75</v>
      </c>
      <c r="L61">
        <f t="shared" si="5"/>
        <v>65.533008588991066</v>
      </c>
      <c r="M61">
        <f t="shared" si="5"/>
        <v>100</v>
      </c>
    </row>
    <row r="62" spans="3:13" x14ac:dyDescent="0.2">
      <c r="C62" t="s">
        <v>112</v>
      </c>
      <c r="F62">
        <f t="shared" ref="F62:M62" si="6">(2*F58+F59)/3</f>
        <v>7.4959039706932034</v>
      </c>
      <c r="G62">
        <f t="shared" si="6"/>
        <v>10.677083333333334</v>
      </c>
      <c r="H62">
        <f t="shared" si="6"/>
        <v>15.252224608053075</v>
      </c>
      <c r="I62">
        <f t="shared" si="6"/>
        <v>21.875</v>
      </c>
      <c r="J62">
        <f t="shared" si="6"/>
        <v>31.546115882772813</v>
      </c>
      <c r="K62">
        <f t="shared" si="6"/>
        <v>45.833333333333336</v>
      </c>
      <c r="L62">
        <f t="shared" si="6"/>
        <v>67.258898432212291</v>
      </c>
      <c r="M62">
        <f t="shared" si="6"/>
        <v>100</v>
      </c>
    </row>
  </sheetData>
  <pageMargins left="0.98425196850393704" right="0.19685039370078741" top="0.62992125984251968" bottom="0.19685039370078741" header="0.23622047244094491" footer="0.19685039370078741"/>
  <pageSetup paperSize="9" orientation="portrait" horizontalDpi="4294967292" verticalDpi="4294967292" r:id="rId1"/>
  <headerFooter alignWithMargins="0">
    <oddFooter>&amp;R&amp;8
&amp;F&amp;D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"/>
  <sheetViews>
    <sheetView workbookViewId="0">
      <selection activeCell="O24" sqref="O24"/>
    </sheetView>
  </sheetViews>
  <sheetFormatPr baseColWidth="10" defaultRowHeight="12.75" x14ac:dyDescent="0.2"/>
  <cols>
    <col min="1" max="1" width="9.140625" customWidth="1"/>
    <col min="2" max="2" width="10" customWidth="1"/>
    <col min="3" max="6" width="6.7109375" customWidth="1"/>
    <col min="7" max="7" width="7.28515625" customWidth="1"/>
    <col min="8" max="8" width="6.7109375" customWidth="1"/>
    <col min="9" max="9" width="7.7109375" customWidth="1"/>
    <col min="10" max="10" width="10.140625" bestFit="1" customWidth="1"/>
    <col min="11" max="11" width="8" customWidth="1"/>
    <col min="12" max="12" width="8.7109375" customWidth="1"/>
  </cols>
  <sheetData>
    <row r="1" spans="1:11" ht="17.100000000000001" customHeight="1" x14ac:dyDescent="0.2">
      <c r="A1" s="24" t="s">
        <v>0</v>
      </c>
      <c r="B1" s="25" t="s">
        <v>87</v>
      </c>
      <c r="C1" s="25"/>
      <c r="D1" s="25"/>
      <c r="E1" s="25"/>
      <c r="F1" s="25"/>
      <c r="G1" s="25"/>
      <c r="H1" s="25"/>
      <c r="I1" s="153" t="s">
        <v>2</v>
      </c>
      <c r="J1" s="307">
        <v>42800</v>
      </c>
      <c r="K1" s="28"/>
    </row>
    <row r="2" spans="1:11" ht="17.100000000000001" customHeight="1" thickBot="1" x14ac:dyDescent="0.25">
      <c r="A2" s="270" t="s">
        <v>149</v>
      </c>
      <c r="B2" s="154"/>
      <c r="C2" s="154"/>
      <c r="D2" s="154"/>
      <c r="E2" s="154"/>
      <c r="F2" s="154"/>
      <c r="G2" s="154"/>
      <c r="H2" s="154"/>
      <c r="I2" s="121" t="s">
        <v>108</v>
      </c>
      <c r="J2" s="155"/>
      <c r="K2" s="156" t="str">
        <f>'Sieblinie Beton B'!M2</f>
        <v>Stelzner</v>
      </c>
    </row>
    <row r="3" spans="1:11" ht="8.1" customHeight="1" x14ac:dyDescent="0.2">
      <c r="A3" s="33"/>
      <c r="B3" s="33"/>
      <c r="C3" s="33"/>
      <c r="D3" s="33"/>
      <c r="E3" s="33"/>
      <c r="F3" s="33"/>
      <c r="G3" s="33"/>
      <c r="H3" s="33"/>
      <c r="I3" s="33"/>
      <c r="J3" s="33"/>
      <c r="K3" s="33"/>
    </row>
    <row r="4" spans="1:11" ht="18" customHeight="1" x14ac:dyDescent="0.2">
      <c r="A4" s="34" t="s">
        <v>5</v>
      </c>
      <c r="B4" s="34"/>
      <c r="C4" s="22"/>
      <c r="D4" s="35" t="str">
        <f>'Sieblinie Beton B'!$E$4</f>
        <v>BAM 7.1 - FE (Stelzner)</v>
      </c>
      <c r="E4" s="35"/>
      <c r="F4" s="35"/>
      <c r="G4" s="35"/>
      <c r="H4" s="35"/>
      <c r="I4" s="35"/>
      <c r="J4" s="35"/>
      <c r="K4" s="35"/>
    </row>
    <row r="5" spans="1:11" ht="18" customHeight="1" x14ac:dyDescent="0.2">
      <c r="A5" s="34" t="s">
        <v>6</v>
      </c>
      <c r="B5" s="34"/>
      <c r="C5" s="22"/>
      <c r="D5" s="35" t="str">
        <f>'Sieblinie Beton B'!$E$5</f>
        <v>MIS-Vorhaben Brand</v>
      </c>
      <c r="E5" s="35"/>
      <c r="F5" s="35"/>
      <c r="G5" s="35"/>
      <c r="H5" s="35"/>
      <c r="I5" s="35"/>
      <c r="J5" s="35"/>
      <c r="K5" s="35"/>
    </row>
    <row r="6" spans="1:11" ht="18" customHeight="1" x14ac:dyDescent="0.2">
      <c r="A6" s="34" t="s">
        <v>31</v>
      </c>
      <c r="B6" s="34"/>
      <c r="C6" s="34"/>
      <c r="D6" s="35" t="s">
        <v>181</v>
      </c>
      <c r="E6" s="35"/>
      <c r="F6" s="35"/>
      <c r="G6" s="35"/>
      <c r="H6" s="35"/>
      <c r="I6" s="35"/>
      <c r="J6" s="35"/>
      <c r="K6" s="35"/>
    </row>
    <row r="7" spans="1:11" ht="3.75" customHeight="1" x14ac:dyDescent="0.2">
      <c r="A7" s="34"/>
      <c r="B7" s="34"/>
      <c r="C7" s="34"/>
      <c r="D7" s="34"/>
      <c r="E7" s="34"/>
      <c r="F7" s="34"/>
      <c r="G7" s="34"/>
      <c r="H7" s="34"/>
      <c r="I7" s="34"/>
      <c r="J7" s="34"/>
      <c r="K7" s="34"/>
    </row>
    <row r="8" spans="1:11" ht="18" customHeight="1" x14ac:dyDescent="0.2">
      <c r="A8" s="34" t="s">
        <v>88</v>
      </c>
      <c r="B8" s="34"/>
      <c r="C8" s="34"/>
      <c r="D8" s="34"/>
      <c r="E8" s="35"/>
      <c r="F8" s="35"/>
      <c r="G8" s="35"/>
      <c r="H8" s="35"/>
      <c r="I8" s="35"/>
      <c r="J8" s="35"/>
      <c r="K8" s="35"/>
    </row>
    <row r="9" spans="1:11" ht="18" customHeight="1" x14ac:dyDescent="0.2">
      <c r="A9" s="34" t="s">
        <v>89</v>
      </c>
      <c r="B9" s="34"/>
      <c r="C9" s="157">
        <f>C23/C22</f>
        <v>0.2982758620689655</v>
      </c>
      <c r="D9" s="35"/>
      <c r="E9" s="148"/>
      <c r="F9" s="158" t="s">
        <v>90</v>
      </c>
      <c r="G9" s="149"/>
      <c r="H9" s="35" t="s">
        <v>150</v>
      </c>
      <c r="I9" s="35"/>
      <c r="J9" s="35"/>
      <c r="K9" s="35"/>
    </row>
    <row r="10" spans="1:11" ht="18" customHeight="1" x14ac:dyDescent="0.2">
      <c r="A10" s="22" t="s">
        <v>91</v>
      </c>
      <c r="B10" s="22"/>
      <c r="C10" s="159"/>
      <c r="D10" s="159"/>
      <c r="E10" s="160"/>
      <c r="F10" s="149" t="s">
        <v>92</v>
      </c>
      <c r="G10" s="149"/>
      <c r="H10" s="149"/>
      <c r="I10" s="157">
        <f>'Sieblinie Beton B'!$M$8</f>
        <v>3.0460000000000003</v>
      </c>
      <c r="J10" s="35"/>
      <c r="K10" s="35"/>
    </row>
    <row r="11" spans="1:11" ht="5.25" customHeight="1" x14ac:dyDescent="0.2">
      <c r="A11" s="33"/>
      <c r="B11" s="33"/>
      <c r="C11" s="33"/>
      <c r="D11" s="33"/>
      <c r="E11" s="33"/>
      <c r="F11" s="33"/>
      <c r="G11" s="33"/>
      <c r="H11" s="33"/>
      <c r="I11" s="33"/>
      <c r="J11" s="33"/>
      <c r="K11" s="33"/>
    </row>
    <row r="12" spans="1:11" ht="17.100000000000001" customHeight="1" x14ac:dyDescent="0.2">
      <c r="A12" s="150" t="s">
        <v>93</v>
      </c>
      <c r="B12" s="150"/>
      <c r="C12" s="150"/>
      <c r="D12" s="33"/>
      <c r="E12" s="33"/>
      <c r="F12" s="33"/>
      <c r="G12" s="33"/>
      <c r="H12" s="33"/>
      <c r="I12" s="33"/>
      <c r="J12" s="33"/>
      <c r="K12" s="33"/>
    </row>
    <row r="13" spans="1:11" ht="3" customHeight="1" thickBot="1" x14ac:dyDescent="0.25">
      <c r="A13" s="33"/>
      <c r="B13" s="33"/>
      <c r="C13" s="33"/>
      <c r="D13" s="33"/>
      <c r="E13" s="33"/>
      <c r="F13" s="33"/>
      <c r="G13" s="33"/>
      <c r="H13" s="33"/>
      <c r="I13" s="33"/>
      <c r="J13" s="33"/>
      <c r="K13" s="33"/>
    </row>
    <row r="14" spans="1:11" ht="20.100000000000001" customHeight="1" x14ac:dyDescent="0.2">
      <c r="A14" s="153" t="s">
        <v>94</v>
      </c>
      <c r="B14" s="45"/>
      <c r="C14" s="161">
        <v>0.25</v>
      </c>
      <c r="D14" s="162">
        <v>0.5</v>
      </c>
      <c r="E14" s="162">
        <v>1</v>
      </c>
      <c r="F14" s="162">
        <v>2</v>
      </c>
      <c r="G14" s="162">
        <v>4</v>
      </c>
      <c r="H14" s="162">
        <v>8</v>
      </c>
      <c r="I14" s="162">
        <v>16</v>
      </c>
      <c r="J14" s="162">
        <v>31.5</v>
      </c>
      <c r="K14" s="163" t="s">
        <v>95</v>
      </c>
    </row>
    <row r="15" spans="1:11" ht="20.100000000000001" customHeight="1" thickBot="1" x14ac:dyDescent="0.25">
      <c r="A15" s="121" t="s">
        <v>96</v>
      </c>
      <c r="B15" s="155"/>
      <c r="C15" s="263">
        <v>12.6</v>
      </c>
      <c r="D15" s="264">
        <v>30.3</v>
      </c>
      <c r="E15" s="264">
        <v>40.200000000000003</v>
      </c>
      <c r="F15" s="264">
        <v>49.4</v>
      </c>
      <c r="G15" s="264">
        <v>64.900000000000006</v>
      </c>
      <c r="H15" s="264">
        <v>97.6</v>
      </c>
      <c r="I15" s="264">
        <v>100</v>
      </c>
      <c r="J15" s="264">
        <v>100</v>
      </c>
      <c r="K15" s="265">
        <f>(700-SUM(C15:I15))/100</f>
        <v>3.05</v>
      </c>
    </row>
    <row r="16" spans="1:11" ht="5.25" customHeight="1" x14ac:dyDescent="0.2">
      <c r="A16" s="33"/>
      <c r="B16" s="33"/>
      <c r="C16" s="33"/>
      <c r="D16" s="33"/>
      <c r="E16" s="33"/>
      <c r="F16" s="33"/>
      <c r="G16" s="33"/>
      <c r="H16" s="33"/>
      <c r="I16" s="33"/>
      <c r="J16" s="33"/>
      <c r="K16" s="33"/>
    </row>
    <row r="17" spans="1:13" ht="17.100000000000001" customHeight="1" x14ac:dyDescent="0.2">
      <c r="A17" s="150" t="s">
        <v>97</v>
      </c>
      <c r="B17" s="150"/>
      <c r="C17" s="150"/>
      <c r="D17" s="150"/>
      <c r="E17" s="150"/>
      <c r="F17" s="33"/>
      <c r="G17" s="33"/>
      <c r="H17" s="33"/>
      <c r="I17" s="33"/>
      <c r="J17" s="33"/>
      <c r="K17" s="33"/>
    </row>
    <row r="18" spans="1:13" ht="3" customHeight="1" thickBot="1" x14ac:dyDescent="0.25">
      <c r="A18" s="33"/>
      <c r="B18" s="33"/>
      <c r="C18" s="33"/>
      <c r="D18" s="33"/>
      <c r="E18" s="33"/>
      <c r="F18" s="33"/>
      <c r="G18" s="33"/>
      <c r="H18" s="33"/>
      <c r="I18" s="33"/>
      <c r="J18" s="33"/>
      <c r="K18" s="33"/>
    </row>
    <row r="19" spans="1:13" ht="17.100000000000001" customHeight="1" x14ac:dyDescent="0.2">
      <c r="A19" s="41" t="s">
        <v>34</v>
      </c>
      <c r="B19" s="42"/>
      <c r="C19" s="43" t="s">
        <v>98</v>
      </c>
      <c r="D19" s="42"/>
      <c r="E19" s="43" t="s">
        <v>99</v>
      </c>
      <c r="F19" s="42"/>
      <c r="G19" s="43" t="s">
        <v>100</v>
      </c>
      <c r="H19" s="42"/>
      <c r="I19" s="41" t="s">
        <v>101</v>
      </c>
      <c r="J19" s="43"/>
      <c r="K19" s="42"/>
    </row>
    <row r="20" spans="1:13" ht="17.100000000000001" customHeight="1" x14ac:dyDescent="0.2">
      <c r="A20" s="56"/>
      <c r="B20" s="52"/>
      <c r="C20" s="57"/>
      <c r="D20" s="58"/>
      <c r="E20" s="57" t="s">
        <v>102</v>
      </c>
      <c r="F20" s="58"/>
      <c r="G20" s="51"/>
      <c r="H20" s="164"/>
      <c r="I20" s="151"/>
      <c r="J20" s="152"/>
      <c r="K20" s="165"/>
    </row>
    <row r="21" spans="1:13" ht="20.100000000000001" customHeight="1" thickBot="1" x14ac:dyDescent="0.25">
      <c r="A21" s="121"/>
      <c r="B21" s="122"/>
      <c r="C21" s="31" t="s">
        <v>43</v>
      </c>
      <c r="D21" s="32"/>
      <c r="E21" s="31" t="s">
        <v>85</v>
      </c>
      <c r="F21" s="32"/>
      <c r="G21" s="31" t="s">
        <v>83</v>
      </c>
      <c r="H21" s="32"/>
      <c r="I21" s="166" t="s">
        <v>50</v>
      </c>
      <c r="J21" s="31"/>
      <c r="K21" s="32"/>
    </row>
    <row r="22" spans="1:13" ht="20.100000000000001" customHeight="1" x14ac:dyDescent="0.2">
      <c r="A22" s="327" t="s">
        <v>46</v>
      </c>
      <c r="B22" s="328"/>
      <c r="C22" s="64">
        <v>580</v>
      </c>
      <c r="D22" s="58"/>
      <c r="E22" s="167">
        <v>3.1230000000000002</v>
      </c>
      <c r="F22" s="67"/>
      <c r="G22" s="168">
        <f>ROUND((C22/E22),1)</f>
        <v>185.7</v>
      </c>
      <c r="H22" s="169"/>
      <c r="I22" s="331" t="s">
        <v>147</v>
      </c>
      <c r="J22" s="332"/>
      <c r="K22" s="333"/>
    </row>
    <row r="23" spans="1:13" ht="20.100000000000001" customHeight="1" x14ac:dyDescent="0.2">
      <c r="A23" s="56" t="s">
        <v>47</v>
      </c>
      <c r="B23" s="52"/>
      <c r="C23" s="72">
        <v>173</v>
      </c>
      <c r="D23" s="73"/>
      <c r="E23" s="167">
        <v>1</v>
      </c>
      <c r="F23" s="67"/>
      <c r="G23" s="168">
        <f>C23</f>
        <v>173</v>
      </c>
      <c r="H23" s="169"/>
      <c r="I23" s="321"/>
      <c r="J23" s="322"/>
      <c r="K23" s="323"/>
    </row>
    <row r="24" spans="1:13" ht="20.100000000000001" customHeight="1" x14ac:dyDescent="0.2">
      <c r="A24" s="56" t="s">
        <v>49</v>
      </c>
      <c r="B24" s="52"/>
      <c r="C24" s="78" t="s">
        <v>50</v>
      </c>
      <c r="D24" s="58"/>
      <c r="E24" s="170" t="s">
        <v>50</v>
      </c>
      <c r="F24" s="67"/>
      <c r="G24" s="171" t="s">
        <v>50</v>
      </c>
      <c r="H24" s="169"/>
      <c r="I24" s="321"/>
      <c r="J24" s="322"/>
      <c r="K24" s="323"/>
    </row>
    <row r="25" spans="1:13" ht="20.100000000000001" customHeight="1" x14ac:dyDescent="0.2">
      <c r="A25" s="56" t="s">
        <v>52</v>
      </c>
      <c r="B25" s="52"/>
      <c r="C25" s="78" t="s">
        <v>50</v>
      </c>
      <c r="D25" s="58"/>
      <c r="E25" s="170" t="s">
        <v>50</v>
      </c>
      <c r="F25" s="67"/>
      <c r="G25" s="168">
        <v>20</v>
      </c>
      <c r="H25" s="169"/>
      <c r="I25" s="321"/>
      <c r="J25" s="322"/>
      <c r="K25" s="323"/>
    </row>
    <row r="26" spans="1:13" ht="20.100000000000001" customHeight="1" x14ac:dyDescent="0.2">
      <c r="A26" s="56" t="s">
        <v>126</v>
      </c>
      <c r="B26" s="52" t="s">
        <v>143</v>
      </c>
      <c r="C26" s="78">
        <v>63.8</v>
      </c>
      <c r="D26" s="58"/>
      <c r="E26" s="170">
        <v>2.39</v>
      </c>
      <c r="F26" s="67"/>
      <c r="G26" s="168">
        <f>ROUND((C26/E26),1)</f>
        <v>26.7</v>
      </c>
      <c r="H26" s="169"/>
      <c r="I26" s="321" t="s">
        <v>148</v>
      </c>
      <c r="J26" s="322"/>
      <c r="K26" s="323"/>
    </row>
    <row r="27" spans="1:13" ht="20.100000000000001" customHeight="1" x14ac:dyDescent="0.2">
      <c r="A27" s="56" t="s">
        <v>103</v>
      </c>
      <c r="B27" s="52"/>
      <c r="C27" s="78">
        <f>0.025*C22</f>
        <v>14.5</v>
      </c>
      <c r="D27" s="58"/>
      <c r="E27" s="170">
        <v>1.05</v>
      </c>
      <c r="F27" s="67"/>
      <c r="G27" s="168">
        <f>ROUND((C27/E27),1)</f>
        <v>13.8</v>
      </c>
      <c r="H27" s="169"/>
      <c r="I27" s="321" t="s">
        <v>144</v>
      </c>
      <c r="J27" s="322"/>
      <c r="K27" s="323"/>
    </row>
    <row r="28" spans="1:13" ht="20.100000000000001" customHeight="1" x14ac:dyDescent="0.2">
      <c r="A28" s="329" t="s">
        <v>56</v>
      </c>
      <c r="B28" s="330"/>
      <c r="C28" s="64">
        <f>SUM(C22:C27)</f>
        <v>831.3</v>
      </c>
      <c r="D28" s="58"/>
      <c r="E28" s="170" t="s">
        <v>50</v>
      </c>
      <c r="F28" s="67"/>
      <c r="G28" s="171">
        <f>SUM(G22:G27)</f>
        <v>419.2</v>
      </c>
      <c r="H28" s="169"/>
      <c r="I28" s="321"/>
      <c r="J28" s="322"/>
      <c r="K28" s="323"/>
    </row>
    <row r="29" spans="1:13" ht="20.100000000000001" customHeight="1" x14ac:dyDescent="0.2">
      <c r="A29" s="88" t="s">
        <v>58</v>
      </c>
      <c r="B29" s="89"/>
      <c r="C29" s="172">
        <f>SUM(C30:C38)</f>
        <v>1528</v>
      </c>
      <c r="D29" s="118"/>
      <c r="E29" s="173" t="s">
        <v>50</v>
      </c>
      <c r="F29" s="93"/>
      <c r="G29" s="174">
        <f>1000-G28</f>
        <v>580.79999999999995</v>
      </c>
      <c r="H29" s="175" t="s">
        <v>104</v>
      </c>
      <c r="I29" s="321"/>
      <c r="J29" s="322"/>
      <c r="K29" s="323"/>
    </row>
    <row r="30" spans="1:13" ht="20.100000000000001" customHeight="1" x14ac:dyDescent="0.2">
      <c r="A30" s="176" t="s">
        <v>165</v>
      </c>
      <c r="B30" s="118"/>
      <c r="C30" s="172">
        <f t="shared" ref="C30:C36" si="0">ROUND((G30*E30),0)</f>
        <v>0</v>
      </c>
      <c r="D30" s="118"/>
      <c r="E30" s="177">
        <v>2.65</v>
      </c>
      <c r="F30" s="93"/>
      <c r="G30" s="178">
        <f t="shared" ref="G30:G36" si="1">ROUND(((G$29*H30)/100),2)</f>
        <v>0</v>
      </c>
      <c r="H30" s="179">
        <f>'Sieblinie Beton B'!C27</f>
        <v>0</v>
      </c>
      <c r="I30" s="318" t="str">
        <f>'Sieblinie Beton B'!M12</f>
        <v>Quarz</v>
      </c>
      <c r="J30" s="319"/>
      <c r="K30" s="320"/>
    </row>
    <row r="31" spans="1:13" ht="20.100000000000001" customHeight="1" x14ac:dyDescent="0.2">
      <c r="A31" s="176" t="s">
        <v>124</v>
      </c>
      <c r="B31" s="118"/>
      <c r="C31" s="172">
        <f>ROUND((G31*E31),0)</f>
        <v>458</v>
      </c>
      <c r="D31" s="118"/>
      <c r="E31" s="177">
        <v>2.63</v>
      </c>
      <c r="F31" s="93"/>
      <c r="G31" s="178">
        <f t="shared" si="1"/>
        <v>174.24</v>
      </c>
      <c r="H31" s="179">
        <f>'Sieblinie Beton B'!C28</f>
        <v>30</v>
      </c>
      <c r="I31" s="318" t="str">
        <f>'Sieblinie Beton B'!M13</f>
        <v>Okrilla  2015</v>
      </c>
      <c r="J31" s="319"/>
      <c r="K31" s="320"/>
    </row>
    <row r="32" spans="1:13" ht="20.100000000000001" customHeight="1" x14ac:dyDescent="0.2">
      <c r="A32" s="176" t="s">
        <v>123</v>
      </c>
      <c r="B32" s="118"/>
      <c r="C32" s="172">
        <f t="shared" si="0"/>
        <v>153</v>
      </c>
      <c r="D32" s="118"/>
      <c r="E32" s="177">
        <v>2.63</v>
      </c>
      <c r="F32" s="93"/>
      <c r="G32" s="178">
        <f t="shared" si="1"/>
        <v>58.08</v>
      </c>
      <c r="H32" s="179">
        <f>'Sieblinie Beton B'!C29</f>
        <v>10</v>
      </c>
      <c r="I32" s="318" t="str">
        <f>'Sieblinie Beton B'!M14</f>
        <v>Okrilla  2015</v>
      </c>
      <c r="J32" s="319"/>
      <c r="K32" s="320"/>
      <c r="M32" s="18"/>
    </row>
    <row r="33" spans="1:13" ht="20.100000000000001" customHeight="1" x14ac:dyDescent="0.2">
      <c r="A33" s="176" t="s">
        <v>122</v>
      </c>
      <c r="B33" s="118"/>
      <c r="C33" s="172">
        <f t="shared" si="0"/>
        <v>153</v>
      </c>
      <c r="D33" s="118"/>
      <c r="E33" s="177">
        <v>2.63</v>
      </c>
      <c r="F33" s="93"/>
      <c r="G33" s="178">
        <f t="shared" si="1"/>
        <v>58.08</v>
      </c>
      <c r="H33" s="179">
        <f>'Sieblinie Beton B'!C30</f>
        <v>10</v>
      </c>
      <c r="I33" s="318" t="str">
        <f>'Sieblinie Beton B'!M15</f>
        <v>Okrilla  2015</v>
      </c>
      <c r="J33" s="319"/>
      <c r="K33" s="320"/>
      <c r="M33" s="10"/>
    </row>
    <row r="34" spans="1:13" ht="20.100000000000001" customHeight="1" x14ac:dyDescent="0.2">
      <c r="A34" s="176" t="s">
        <v>121</v>
      </c>
      <c r="B34" s="118"/>
      <c r="C34" s="172">
        <f t="shared" si="0"/>
        <v>229</v>
      </c>
      <c r="D34" s="118"/>
      <c r="E34" s="177">
        <v>2.63</v>
      </c>
      <c r="F34" s="93"/>
      <c r="G34" s="178">
        <f t="shared" si="1"/>
        <v>87.12</v>
      </c>
      <c r="H34" s="179">
        <f>'Sieblinie Beton B'!C31</f>
        <v>15</v>
      </c>
      <c r="I34" s="318" t="str">
        <f>'Sieblinie Beton B'!M16</f>
        <v>Okrilla  2015</v>
      </c>
      <c r="J34" s="319"/>
      <c r="K34" s="320"/>
    </row>
    <row r="35" spans="1:13" ht="20.100000000000001" customHeight="1" x14ac:dyDescent="0.2">
      <c r="A35" s="176" t="s">
        <v>120</v>
      </c>
      <c r="B35" s="118"/>
      <c r="C35" s="172">
        <f t="shared" si="0"/>
        <v>535</v>
      </c>
      <c r="D35" s="118"/>
      <c r="E35" s="177">
        <v>2.63</v>
      </c>
      <c r="F35" s="93"/>
      <c r="G35" s="178">
        <f t="shared" si="1"/>
        <v>203.28</v>
      </c>
      <c r="H35" s="179">
        <f>'Sieblinie Beton B'!C32</f>
        <v>35</v>
      </c>
      <c r="I35" s="318" t="str">
        <f>'Sieblinie Beton B'!M17</f>
        <v>Okrilla  2015</v>
      </c>
      <c r="J35" s="319"/>
      <c r="K35" s="320"/>
    </row>
    <row r="36" spans="1:13" ht="20.100000000000001" customHeight="1" x14ac:dyDescent="0.2">
      <c r="A36" s="176" t="s">
        <v>119</v>
      </c>
      <c r="B36" s="118"/>
      <c r="C36" s="172">
        <f t="shared" si="0"/>
        <v>0</v>
      </c>
      <c r="D36" s="118"/>
      <c r="E36" s="177">
        <v>2.63</v>
      </c>
      <c r="F36" s="93"/>
      <c r="G36" s="178">
        <f t="shared" si="1"/>
        <v>0</v>
      </c>
      <c r="H36" s="179">
        <f>'Sieblinie Beton B'!C33</f>
        <v>0</v>
      </c>
      <c r="I36" s="318" t="str">
        <f>'Sieblinie Beton B'!M18</f>
        <v>Dorsten 2013</v>
      </c>
      <c r="J36" s="319"/>
      <c r="K36" s="320"/>
    </row>
    <row r="37" spans="1:13" ht="20.100000000000001" customHeight="1" x14ac:dyDescent="0.2">
      <c r="A37" s="176"/>
      <c r="B37" s="118"/>
      <c r="C37" s="180" t="s">
        <v>50</v>
      </c>
      <c r="D37" s="118"/>
      <c r="E37" s="173" t="s">
        <v>50</v>
      </c>
      <c r="F37" s="93"/>
      <c r="G37" s="181" t="s">
        <v>73</v>
      </c>
      <c r="H37" s="182" t="s">
        <v>73</v>
      </c>
      <c r="I37" s="321"/>
      <c r="J37" s="322"/>
      <c r="K37" s="323"/>
      <c r="M37" s="18"/>
    </row>
    <row r="38" spans="1:13" ht="20.100000000000001" customHeight="1" x14ac:dyDescent="0.2">
      <c r="A38" s="64"/>
      <c r="B38" s="58"/>
      <c r="C38" s="183" t="s">
        <v>50</v>
      </c>
      <c r="D38" s="58"/>
      <c r="E38" s="170" t="s">
        <v>50</v>
      </c>
      <c r="F38" s="67"/>
      <c r="G38" s="184" t="s">
        <v>73</v>
      </c>
      <c r="H38" s="185" t="s">
        <v>73</v>
      </c>
      <c r="I38" s="321"/>
      <c r="J38" s="322"/>
      <c r="K38" s="323"/>
      <c r="M38" s="10"/>
    </row>
    <row r="39" spans="1:13" ht="20.100000000000001" customHeight="1" x14ac:dyDescent="0.2">
      <c r="A39" s="56" t="s">
        <v>76</v>
      </c>
      <c r="B39" s="52"/>
      <c r="C39" s="72">
        <f>SUM(C22:C27)+C29</f>
        <v>2359.3000000000002</v>
      </c>
      <c r="D39" s="58"/>
      <c r="E39" s="170" t="s">
        <v>50</v>
      </c>
      <c r="F39" s="67"/>
      <c r="G39" s="72">
        <f>SUM(G22,G23,G25,G26,G27,G29)</f>
        <v>1000</v>
      </c>
      <c r="H39" s="73"/>
      <c r="I39" s="321"/>
      <c r="J39" s="322"/>
      <c r="K39" s="323"/>
    </row>
    <row r="40" spans="1:13" ht="20.100000000000001" customHeight="1" x14ac:dyDescent="0.2">
      <c r="A40" s="56" t="s">
        <v>105</v>
      </c>
      <c r="B40" s="52"/>
      <c r="C40" s="78" t="s">
        <v>50</v>
      </c>
      <c r="D40" s="58"/>
      <c r="E40" s="78" t="s">
        <v>50</v>
      </c>
      <c r="F40" s="67"/>
      <c r="G40" s="78" t="s">
        <v>50</v>
      </c>
      <c r="H40" s="58"/>
      <c r="I40" s="321"/>
      <c r="J40" s="322"/>
      <c r="K40" s="323"/>
    </row>
    <row r="41" spans="1:13" ht="20.100000000000001" customHeight="1" thickBot="1" x14ac:dyDescent="0.25">
      <c r="A41" s="121" t="s">
        <v>106</v>
      </c>
      <c r="B41" s="122"/>
      <c r="C41" s="166" t="s">
        <v>50</v>
      </c>
      <c r="D41" s="32"/>
      <c r="E41" s="166" t="s">
        <v>50</v>
      </c>
      <c r="F41" s="127"/>
      <c r="G41" s="166" t="s">
        <v>50</v>
      </c>
      <c r="H41" s="32"/>
      <c r="I41" s="324"/>
      <c r="J41" s="325"/>
      <c r="K41" s="326"/>
    </row>
    <row r="42" spans="1:13" ht="6" customHeight="1" x14ac:dyDescent="0.2">
      <c r="A42" s="1"/>
      <c r="B42" s="2"/>
      <c r="C42" s="1"/>
      <c r="D42" s="1"/>
      <c r="E42" s="1"/>
      <c r="F42" s="1"/>
      <c r="G42" s="1"/>
      <c r="H42" s="1"/>
      <c r="I42" s="1"/>
      <c r="J42" s="1"/>
      <c r="K42" s="1"/>
    </row>
    <row r="43" spans="1:13" ht="6" customHeight="1" x14ac:dyDescent="0.2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</row>
    <row r="44" spans="1:13" ht="15" customHeight="1" x14ac:dyDescent="0.2">
      <c r="A44" s="6"/>
      <c r="B44" s="6"/>
      <c r="C44" s="11"/>
      <c r="D44" s="6"/>
      <c r="E44" s="12"/>
      <c r="F44" s="6"/>
      <c r="G44" s="9"/>
      <c r="H44" s="11"/>
      <c r="I44" s="11"/>
      <c r="J44" s="16"/>
      <c r="K44" s="6"/>
      <c r="L44" s="13"/>
    </row>
    <row r="45" spans="1:13" ht="15" customHeight="1" x14ac:dyDescent="0.2">
      <c r="A45" s="6"/>
      <c r="B45" s="6"/>
      <c r="C45" s="6"/>
      <c r="D45" s="6"/>
      <c r="E45" s="12"/>
      <c r="F45" s="11"/>
      <c r="G45" s="11"/>
      <c r="H45" s="6"/>
      <c r="I45" s="14"/>
      <c r="J45" s="12"/>
      <c r="K45" s="6"/>
      <c r="L45" s="9"/>
    </row>
    <row r="46" spans="1:13" ht="15" customHeight="1" x14ac:dyDescent="0.2">
      <c r="A46" s="9"/>
      <c r="B46" s="9"/>
      <c r="C46" s="15"/>
      <c r="D46" s="6"/>
      <c r="E46" s="13"/>
      <c r="F46" s="9"/>
      <c r="G46" s="9"/>
      <c r="H46" s="9"/>
      <c r="I46" s="9"/>
      <c r="J46" s="16"/>
      <c r="K46" s="9"/>
      <c r="L46" s="15"/>
    </row>
    <row r="47" spans="1:13" ht="15" customHeight="1" x14ac:dyDescent="0.2">
      <c r="A47" s="6"/>
      <c r="B47" s="9"/>
      <c r="C47" s="11"/>
      <c r="D47" s="6"/>
      <c r="E47" s="13"/>
      <c r="F47" s="9"/>
      <c r="G47" s="9"/>
      <c r="H47" s="9"/>
      <c r="I47" s="9"/>
      <c r="J47" s="16"/>
      <c r="K47" s="9"/>
      <c r="L47" s="9"/>
    </row>
    <row r="48" spans="1:13" ht="15" customHeight="1" x14ac:dyDescent="0.2">
      <c r="A48" s="9"/>
      <c r="C48" s="16"/>
    </row>
    <row r="51" spans="7:7" x14ac:dyDescent="0.2">
      <c r="G51" s="17"/>
    </row>
  </sheetData>
  <mergeCells count="22">
    <mergeCell ref="A22:B22"/>
    <mergeCell ref="A28:B28"/>
    <mergeCell ref="I27:K27"/>
    <mergeCell ref="I22:K22"/>
    <mergeCell ref="I23:K23"/>
    <mergeCell ref="I24:K24"/>
    <mergeCell ref="I25:K25"/>
    <mergeCell ref="I28:K28"/>
    <mergeCell ref="I26:K26"/>
    <mergeCell ref="I41:K41"/>
    <mergeCell ref="I37:K37"/>
    <mergeCell ref="I38:K38"/>
    <mergeCell ref="I39:K39"/>
    <mergeCell ref="I40:K40"/>
    <mergeCell ref="I34:K34"/>
    <mergeCell ref="I36:K36"/>
    <mergeCell ref="I35:K35"/>
    <mergeCell ref="I29:K29"/>
    <mergeCell ref="I30:K30"/>
    <mergeCell ref="I31:K31"/>
    <mergeCell ref="I32:K32"/>
    <mergeCell ref="I33:K33"/>
  </mergeCells>
  <phoneticPr fontId="3" type="noConversion"/>
  <pageMargins left="0.78740157480314965" right="0.39370078740157483" top="0.62992125984251968" bottom="0" header="0.51181102362204722" footer="0.23622047244094491"/>
  <pageSetup paperSize="9" orientation="portrait" horizontalDpi="4294967292" verticalDpi="4294967292" r:id="rId1"/>
  <headerFooter alignWithMargins="0">
    <oddFooter>&amp;R&amp;8&amp;F&amp;D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5"/>
  <sheetViews>
    <sheetView tabSelected="1" zoomScaleNormal="100" workbookViewId="0">
      <selection activeCell="Q35" sqref="Q35"/>
    </sheetView>
  </sheetViews>
  <sheetFormatPr baseColWidth="10" defaultRowHeight="12.75" x14ac:dyDescent="0.2"/>
  <cols>
    <col min="1" max="1" width="10.42578125" customWidth="1"/>
    <col min="2" max="2" width="11.28515625" customWidth="1"/>
    <col min="3" max="3" width="8" customWidth="1"/>
    <col min="4" max="4" width="3.85546875" customWidth="1"/>
    <col min="5" max="5" width="7.28515625" customWidth="1"/>
    <col min="6" max="6" width="1.140625" customWidth="1"/>
    <col min="7" max="7" width="7.28515625" customWidth="1"/>
    <col min="8" max="8" width="1.140625" customWidth="1"/>
    <col min="9" max="9" width="8.28515625" customWidth="1"/>
    <col min="10" max="10" width="7.7109375" customWidth="1"/>
    <col min="11" max="11" width="8" customWidth="1"/>
    <col min="12" max="12" width="7.42578125" customWidth="1"/>
  </cols>
  <sheetData>
    <row r="1" spans="1:17" ht="17.100000000000001" customHeight="1" x14ac:dyDescent="0.2">
      <c r="A1" s="24" t="s">
        <v>0</v>
      </c>
      <c r="B1" s="25" t="s">
        <v>27</v>
      </c>
      <c r="C1" s="25"/>
      <c r="D1" s="25"/>
      <c r="E1" s="25"/>
      <c r="F1" s="25"/>
      <c r="G1" s="25"/>
      <c r="H1" s="25"/>
      <c r="I1" s="25"/>
      <c r="J1" s="26" t="s">
        <v>28</v>
      </c>
      <c r="K1" s="27">
        <v>42800</v>
      </c>
      <c r="L1" s="28"/>
    </row>
    <row r="2" spans="1:17" ht="17.100000000000001" customHeight="1" thickBot="1" x14ac:dyDescent="0.25">
      <c r="A2" s="270" t="s">
        <v>149</v>
      </c>
      <c r="B2" s="29" t="s">
        <v>29</v>
      </c>
      <c r="C2" s="29"/>
      <c r="D2" s="29"/>
      <c r="E2" s="29"/>
      <c r="F2" s="29"/>
      <c r="G2" s="29"/>
      <c r="H2" s="29"/>
      <c r="I2" s="29"/>
      <c r="J2" s="30" t="s">
        <v>30</v>
      </c>
      <c r="K2" s="31" t="str">
        <f>'Rezeptur Beton B'!K2</f>
        <v>Stelzner</v>
      </c>
      <c r="L2" s="32"/>
    </row>
    <row r="3" spans="1:17" ht="8.1" customHeight="1" x14ac:dyDescent="0.2">
      <c r="A3" s="33"/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</row>
    <row r="4" spans="1:17" ht="18" customHeight="1" x14ac:dyDescent="0.2">
      <c r="A4" s="34" t="s">
        <v>5</v>
      </c>
      <c r="B4" s="34"/>
      <c r="C4" s="22"/>
      <c r="D4" s="35" t="str">
        <f>'Rezeptur Beton B'!$D$4</f>
        <v>BAM 7.1 - FE (Stelzner)</v>
      </c>
      <c r="E4" s="35"/>
      <c r="F4" s="35"/>
      <c r="G4" s="35"/>
      <c r="H4" s="35"/>
      <c r="I4" s="35"/>
      <c r="J4" s="36"/>
      <c r="K4" s="36"/>
      <c r="L4" s="35"/>
    </row>
    <row r="5" spans="1:17" ht="18" customHeight="1" x14ac:dyDescent="0.2">
      <c r="A5" s="34" t="s">
        <v>6</v>
      </c>
      <c r="B5" s="34"/>
      <c r="C5" s="22"/>
      <c r="D5" s="35" t="str">
        <f>'Rezeptur Beton B'!$D$5</f>
        <v>MIS-Vorhaben Brand</v>
      </c>
      <c r="E5" s="35"/>
      <c r="F5" s="35"/>
      <c r="G5" s="35"/>
      <c r="H5" s="35"/>
      <c r="I5" s="35"/>
      <c r="J5" s="35" t="s">
        <v>115</v>
      </c>
      <c r="K5" s="35"/>
      <c r="L5" s="35"/>
    </row>
    <row r="6" spans="1:17" ht="18" customHeight="1" x14ac:dyDescent="0.2">
      <c r="A6" s="34" t="s">
        <v>31</v>
      </c>
      <c r="B6" s="34"/>
      <c r="C6" s="34"/>
      <c r="D6" s="35" t="s">
        <v>186</v>
      </c>
      <c r="E6" s="35"/>
      <c r="F6" s="35"/>
      <c r="G6" s="35"/>
      <c r="H6" s="35"/>
      <c r="I6" s="35"/>
      <c r="J6" s="35"/>
      <c r="K6" s="35"/>
      <c r="L6" s="35"/>
    </row>
    <row r="7" spans="1:17" ht="12.75" customHeight="1" thickBot="1" x14ac:dyDescent="0.25">
      <c r="A7" s="34"/>
      <c r="B7" s="34"/>
      <c r="C7" s="34"/>
      <c r="D7" s="34"/>
      <c r="E7" s="34"/>
      <c r="F7" s="34"/>
      <c r="G7" s="34"/>
      <c r="H7" s="34"/>
      <c r="I7" s="34"/>
      <c r="J7" s="34"/>
      <c r="K7" s="34"/>
      <c r="L7" s="34"/>
    </row>
    <row r="8" spans="1:17" ht="17.100000000000001" customHeight="1" thickBot="1" x14ac:dyDescent="0.25">
      <c r="A8" s="37" t="s">
        <v>32</v>
      </c>
      <c r="B8" s="38"/>
      <c r="C8" s="38"/>
      <c r="D8" s="38"/>
      <c r="E8" s="38"/>
      <c r="F8" s="38"/>
      <c r="G8" s="38"/>
      <c r="H8" s="39"/>
      <c r="I8" s="38" t="s">
        <v>33</v>
      </c>
      <c r="J8" s="40"/>
      <c r="K8" s="40"/>
      <c r="L8" s="39"/>
    </row>
    <row r="9" spans="1:17" ht="17.100000000000001" customHeight="1" x14ac:dyDescent="0.2">
      <c r="A9" s="41" t="s">
        <v>34</v>
      </c>
      <c r="B9" s="42"/>
      <c r="C9" s="43" t="s">
        <v>35</v>
      </c>
      <c r="D9" s="42"/>
      <c r="E9" s="43" t="s">
        <v>36</v>
      </c>
      <c r="F9" s="43"/>
      <c r="G9" s="43"/>
      <c r="H9" s="42"/>
      <c r="I9" s="44" t="s">
        <v>37</v>
      </c>
      <c r="J9" s="45"/>
      <c r="K9" s="45"/>
      <c r="L9" s="46"/>
    </row>
    <row r="10" spans="1:17" ht="17.100000000000001" customHeight="1" x14ac:dyDescent="0.2">
      <c r="A10" s="47"/>
      <c r="B10" s="48"/>
      <c r="C10" s="49" t="s">
        <v>38</v>
      </c>
      <c r="D10" s="50"/>
      <c r="E10" s="266">
        <v>230</v>
      </c>
      <c r="F10" s="267" t="s">
        <v>39</v>
      </c>
      <c r="G10" s="266">
        <v>230</v>
      </c>
      <c r="H10" s="268" t="s">
        <v>39</v>
      </c>
      <c r="I10" s="53" t="s">
        <v>113</v>
      </c>
      <c r="J10" s="53"/>
      <c r="K10" s="54" t="s">
        <v>187</v>
      </c>
      <c r="L10" s="340" t="s">
        <v>188</v>
      </c>
      <c r="M10" s="186"/>
    </row>
    <row r="11" spans="1:17" ht="17.100000000000001" customHeight="1" x14ac:dyDescent="0.2">
      <c r="A11" s="56"/>
      <c r="B11" s="52"/>
      <c r="C11" s="57"/>
      <c r="D11" s="58"/>
      <c r="E11" s="59" t="s">
        <v>40</v>
      </c>
      <c r="F11" s="60"/>
      <c r="G11" s="59" t="s">
        <v>41</v>
      </c>
      <c r="H11" s="61"/>
      <c r="I11" s="53" t="s">
        <v>113</v>
      </c>
      <c r="J11" s="53"/>
      <c r="K11" s="54" t="s">
        <v>190</v>
      </c>
      <c r="L11" s="55" t="s">
        <v>189</v>
      </c>
    </row>
    <row r="12" spans="1:17" ht="20.100000000000001" customHeight="1" thickBot="1" x14ac:dyDescent="0.25">
      <c r="A12" s="62" t="s">
        <v>42</v>
      </c>
      <c r="B12" s="188" t="s">
        <v>117</v>
      </c>
      <c r="C12" s="31" t="s">
        <v>43</v>
      </c>
      <c r="D12" s="32"/>
      <c r="E12" s="31" t="s">
        <v>44</v>
      </c>
      <c r="F12" s="63"/>
      <c r="G12" s="31" t="s">
        <v>44</v>
      </c>
      <c r="H12" s="32"/>
      <c r="I12" s="53" t="s">
        <v>45</v>
      </c>
      <c r="J12" s="53"/>
      <c r="K12" s="54"/>
      <c r="L12" s="55"/>
    </row>
    <row r="13" spans="1:17" ht="20.100000000000001" customHeight="1" thickBot="1" x14ac:dyDescent="0.25">
      <c r="A13" s="56" t="s">
        <v>46</v>
      </c>
      <c r="B13" s="23" t="s">
        <v>116</v>
      </c>
      <c r="C13" s="64">
        <f>'Rezeptur Beton B'!C22</f>
        <v>580</v>
      </c>
      <c r="D13" s="58"/>
      <c r="E13" s="65">
        <f>ROUND(((C13*E$10)/1000),2)</f>
        <v>133.4</v>
      </c>
      <c r="F13" s="66"/>
      <c r="G13" s="65">
        <f>ROUND(((C13*E$10)/1000),2)</f>
        <v>133.4</v>
      </c>
      <c r="H13" s="67"/>
      <c r="I13" s="68"/>
      <c r="J13" s="69"/>
      <c r="K13" s="70"/>
      <c r="L13" s="71"/>
    </row>
    <row r="14" spans="1:17" ht="20.100000000000001" customHeight="1" thickBot="1" x14ac:dyDescent="0.25">
      <c r="A14" s="56" t="s">
        <v>47</v>
      </c>
      <c r="B14" s="52"/>
      <c r="C14" s="72">
        <f>'Rezeptur Beton B'!C23</f>
        <v>173</v>
      </c>
      <c r="D14" s="73"/>
      <c r="E14" s="65">
        <f>ROUND(((C14*E$10)/1000),2)</f>
        <v>39.79</v>
      </c>
      <c r="F14" s="74"/>
      <c r="G14" s="65">
        <f>ROUND(((C14*G$10)/1000),2)</f>
        <v>39.79</v>
      </c>
      <c r="H14" s="67"/>
      <c r="I14" s="75" t="s">
        <v>48</v>
      </c>
      <c r="J14" s="76"/>
      <c r="K14" s="77">
        <v>2.7</v>
      </c>
      <c r="L14" s="195"/>
    </row>
    <row r="15" spans="1:17" ht="20.100000000000001" customHeight="1" x14ac:dyDescent="0.2">
      <c r="A15" s="56" t="s">
        <v>49</v>
      </c>
      <c r="B15" s="52"/>
      <c r="C15" s="78" t="s">
        <v>50</v>
      </c>
      <c r="D15" s="58"/>
      <c r="E15" s="65" t="s">
        <v>50</v>
      </c>
      <c r="F15" s="74"/>
      <c r="G15" s="65" t="s">
        <v>50</v>
      </c>
      <c r="H15" s="67"/>
      <c r="I15" s="79" t="s">
        <v>51</v>
      </c>
      <c r="J15" s="80"/>
      <c r="K15" s="80"/>
      <c r="L15" s="52"/>
    </row>
    <row r="16" spans="1:17" ht="20.100000000000001" customHeight="1" x14ac:dyDescent="0.2">
      <c r="A16" s="56" t="s">
        <v>52</v>
      </c>
      <c r="B16" s="52"/>
      <c r="C16" s="78" t="s">
        <v>50</v>
      </c>
      <c r="D16" s="58"/>
      <c r="E16" s="65" t="s">
        <v>50</v>
      </c>
      <c r="F16" s="74"/>
      <c r="G16" s="65" t="s">
        <v>50</v>
      </c>
      <c r="H16" s="67"/>
      <c r="I16" s="53" t="s">
        <v>53</v>
      </c>
      <c r="J16" s="81"/>
      <c r="K16" s="82">
        <v>18.867999999999999</v>
      </c>
      <c r="L16" s="196"/>
      <c r="O16" s="21"/>
      <c r="Q16" s="21"/>
    </row>
    <row r="17" spans="1:15" ht="20.100000000000001" customHeight="1" x14ac:dyDescent="0.2">
      <c r="A17" s="56" t="s">
        <v>146</v>
      </c>
      <c r="B17" s="23" t="s">
        <v>143</v>
      </c>
      <c r="C17" s="78">
        <f>'Rezeptur Beton B'!C26</f>
        <v>63.8</v>
      </c>
      <c r="D17" s="58"/>
      <c r="E17" s="189">
        <f>C17*E$10/1000</f>
        <v>14.673999999999999</v>
      </c>
      <c r="F17" s="190"/>
      <c r="G17" s="189">
        <f>C17*E$10/1000</f>
        <v>14.673999999999999</v>
      </c>
      <c r="H17" s="67"/>
      <c r="I17" s="53" t="s">
        <v>54</v>
      </c>
      <c r="J17" s="81"/>
      <c r="K17" s="83">
        <v>8</v>
      </c>
      <c r="L17" s="280">
        <v>8</v>
      </c>
    </row>
    <row r="18" spans="1:15" ht="20.100000000000001" customHeight="1" thickBot="1" x14ac:dyDescent="0.25">
      <c r="A18" s="56" t="s">
        <v>118</v>
      </c>
      <c r="B18" s="23" t="s">
        <v>144</v>
      </c>
      <c r="C18" s="78">
        <f>'Rezeptur Beton B'!C27</f>
        <v>14.5</v>
      </c>
      <c r="D18" s="58"/>
      <c r="E18" s="189">
        <f>ROUND(((C18*E$10)/1000),3)</f>
        <v>3.335</v>
      </c>
      <c r="F18" s="190"/>
      <c r="G18" s="189">
        <f>ROUND(((C18*E$10)/1000),3)</f>
        <v>3.335</v>
      </c>
      <c r="H18" s="67"/>
      <c r="I18" s="84" t="s">
        <v>55</v>
      </c>
      <c r="J18" s="85"/>
      <c r="K18" s="86">
        <f>ROUND(K16/K17*1000,-1)</f>
        <v>2360</v>
      </c>
      <c r="L18" s="281">
        <f>ROUND(L16/L17*1000,-1)</f>
        <v>0</v>
      </c>
    </row>
    <row r="19" spans="1:15" ht="20.100000000000001" customHeight="1" x14ac:dyDescent="0.2">
      <c r="A19" s="56" t="s">
        <v>56</v>
      </c>
      <c r="B19" s="52"/>
      <c r="C19" s="78">
        <f>SUM(C13:C18)</f>
        <v>831.3</v>
      </c>
      <c r="D19" s="58"/>
      <c r="E19" s="189">
        <f>SUM(E13:E18)</f>
        <v>191.19900000000001</v>
      </c>
      <c r="F19" s="190"/>
      <c r="G19" s="189">
        <f>SUM(G13:G18)</f>
        <v>191.19900000000001</v>
      </c>
      <c r="H19" s="67"/>
      <c r="I19" s="87" t="s">
        <v>57</v>
      </c>
      <c r="J19" s="80"/>
      <c r="K19" s="80"/>
      <c r="L19" s="52"/>
      <c r="N19" s="186"/>
    </row>
    <row r="20" spans="1:15" ht="20.100000000000001" customHeight="1" x14ac:dyDescent="0.2">
      <c r="A20" s="88" t="s">
        <v>58</v>
      </c>
      <c r="B20" s="89"/>
      <c r="C20" s="90">
        <f>SUM(C21:C27)</f>
        <v>1528</v>
      </c>
      <c r="D20" s="91" t="s">
        <v>59</v>
      </c>
      <c r="E20" s="191">
        <f>SUM(E21:E30)</f>
        <v>351.44</v>
      </c>
      <c r="F20" s="192"/>
      <c r="G20" s="193">
        <f>E20</f>
        <v>351.44</v>
      </c>
      <c r="H20" s="93"/>
      <c r="I20" s="94" t="s">
        <v>107</v>
      </c>
      <c r="J20" s="95"/>
      <c r="K20" s="94" t="s">
        <v>60</v>
      </c>
      <c r="L20" s="96"/>
    </row>
    <row r="21" spans="1:15" ht="20.100000000000001" customHeight="1" thickBot="1" x14ac:dyDescent="0.25">
      <c r="A21" s="97" t="s">
        <v>61</v>
      </c>
      <c r="B21" s="98" t="str">
        <f>'Rezeptur Beton B'!I30</f>
        <v>Quarz</v>
      </c>
      <c r="C21" s="90">
        <f>'Rezeptur Beton B'!C30</f>
        <v>0</v>
      </c>
      <c r="D21" s="99">
        <f>'Rezeptur Beton B'!H30</f>
        <v>0</v>
      </c>
      <c r="E21" s="193">
        <f>ROUND(((C21*E$10)/1000),32)</f>
        <v>0</v>
      </c>
      <c r="F21" s="194"/>
      <c r="G21" s="193">
        <f>ROUND((E21),3)</f>
        <v>0</v>
      </c>
      <c r="H21" s="93"/>
      <c r="I21" s="101"/>
      <c r="J21" s="101"/>
      <c r="K21" s="101"/>
      <c r="L21" s="102"/>
    </row>
    <row r="22" spans="1:15" ht="20.100000000000001" customHeight="1" x14ac:dyDescent="0.2">
      <c r="A22" s="97" t="s">
        <v>62</v>
      </c>
      <c r="B22" s="98" t="str">
        <f>'Rezeptur Beton B'!I31</f>
        <v>Okrilla  2015</v>
      </c>
      <c r="C22" s="90">
        <f>'Rezeptur Beton B'!C31</f>
        <v>458</v>
      </c>
      <c r="D22" s="99">
        <f>'Rezeptur Beton B'!H31</f>
        <v>30</v>
      </c>
      <c r="E22" s="193">
        <f>ROUND(((C22*E$10)/1000),3)</f>
        <v>105.34</v>
      </c>
      <c r="F22" s="194"/>
      <c r="G22" s="193">
        <f>ROUND((G21+E22),3)</f>
        <v>105.34</v>
      </c>
      <c r="H22" s="93"/>
      <c r="I22" s="87" t="s">
        <v>63</v>
      </c>
      <c r="J22" s="80"/>
      <c r="K22" s="80"/>
      <c r="L22" s="52"/>
    </row>
    <row r="23" spans="1:15" ht="20.100000000000001" customHeight="1" x14ac:dyDescent="0.2">
      <c r="A23" s="97" t="s">
        <v>64</v>
      </c>
      <c r="B23" s="98" t="str">
        <f>'Rezeptur Beton B'!I32</f>
        <v>Okrilla  2015</v>
      </c>
      <c r="C23" s="90">
        <f>'Rezeptur Beton B'!C32</f>
        <v>153</v>
      </c>
      <c r="D23" s="99">
        <f>'Rezeptur Beton B'!H32</f>
        <v>10</v>
      </c>
      <c r="E23" s="193">
        <f>ROUND(((C23*E$10)/1000),3)</f>
        <v>35.19</v>
      </c>
      <c r="F23" s="194"/>
      <c r="G23" s="193">
        <f>ROUND((G22+E23),3)</f>
        <v>140.53</v>
      </c>
      <c r="H23" s="93"/>
      <c r="I23" s="103" t="s">
        <v>65</v>
      </c>
      <c r="J23" s="104"/>
      <c r="K23" s="105"/>
      <c r="L23" s="106"/>
    </row>
    <row r="24" spans="1:15" ht="20.100000000000001" customHeight="1" thickBot="1" x14ac:dyDescent="0.25">
      <c r="A24" s="97" t="s">
        <v>66</v>
      </c>
      <c r="B24" s="98" t="str">
        <f>'Rezeptur Beton B'!I33</f>
        <v>Okrilla  2015</v>
      </c>
      <c r="C24" s="90">
        <f>'Rezeptur Beton B'!C33</f>
        <v>153</v>
      </c>
      <c r="D24" s="99">
        <f>'Rezeptur Beton B'!H33</f>
        <v>10</v>
      </c>
      <c r="E24" s="193">
        <f t="shared" ref="E24:E27" si="0">ROUND(((C24*E$10)/1000),3)</f>
        <v>35.19</v>
      </c>
      <c r="F24" s="194"/>
      <c r="G24" s="193">
        <f>ROUND((G23+E24),3)</f>
        <v>175.72</v>
      </c>
      <c r="H24" s="93"/>
      <c r="I24" s="107" t="s">
        <v>67</v>
      </c>
      <c r="J24" s="108"/>
      <c r="K24" s="84"/>
      <c r="L24" s="102"/>
    </row>
    <row r="25" spans="1:15" ht="20.100000000000001" customHeight="1" x14ac:dyDescent="0.2">
      <c r="A25" s="97" t="s">
        <v>68</v>
      </c>
      <c r="B25" s="98" t="str">
        <f>'Rezeptur Beton B'!I34</f>
        <v>Okrilla  2015</v>
      </c>
      <c r="C25" s="90">
        <f>'Rezeptur Beton B'!C34</f>
        <v>229</v>
      </c>
      <c r="D25" s="99">
        <f>'Rezeptur Beton B'!H34</f>
        <v>15</v>
      </c>
      <c r="E25" s="193">
        <f t="shared" si="0"/>
        <v>52.67</v>
      </c>
      <c r="F25" s="194"/>
      <c r="G25" s="193">
        <f>ROUND((G24+E25),2)</f>
        <v>228.39</v>
      </c>
      <c r="H25" s="93"/>
      <c r="I25" s="79" t="s">
        <v>69</v>
      </c>
      <c r="J25" s="109"/>
      <c r="K25" s="109"/>
      <c r="L25" s="52"/>
    </row>
    <row r="26" spans="1:15" ht="20.100000000000001" customHeight="1" x14ac:dyDescent="0.2">
      <c r="A26" s="97" t="s">
        <v>70</v>
      </c>
      <c r="B26" s="98" t="str">
        <f>'Rezeptur Beton B'!I35</f>
        <v>Okrilla  2015</v>
      </c>
      <c r="C26" s="110">
        <f>'Rezeptur Beton B'!C35</f>
        <v>535</v>
      </c>
      <c r="D26" s="111">
        <f>'Rezeptur Beton B'!H35</f>
        <v>35</v>
      </c>
      <c r="E26" s="193">
        <f t="shared" si="0"/>
        <v>123.05</v>
      </c>
      <c r="F26" s="194"/>
      <c r="G26" s="193">
        <f>ROUND((G25+E26),3)</f>
        <v>351.44</v>
      </c>
      <c r="H26" s="93"/>
      <c r="I26" s="308"/>
      <c r="J26" s="69"/>
      <c r="K26" s="69"/>
      <c r="L26" s="112"/>
    </row>
    <row r="27" spans="1:15" ht="20.100000000000001" customHeight="1" x14ac:dyDescent="0.2">
      <c r="A27" s="97" t="s">
        <v>71</v>
      </c>
      <c r="B27" s="98" t="str">
        <f>'Rezeptur Beton B'!I36</f>
        <v>Dorsten 2013</v>
      </c>
      <c r="C27" s="90">
        <f>'Rezeptur Beton B'!C36</f>
        <v>0</v>
      </c>
      <c r="D27" s="99">
        <f>'Rezeptur Beton B'!H36</f>
        <v>0</v>
      </c>
      <c r="E27" s="193">
        <f t="shared" si="0"/>
        <v>0</v>
      </c>
      <c r="F27" s="194"/>
      <c r="G27" s="193">
        <f>ROUND((G26+E27),3)</f>
        <v>351.44</v>
      </c>
      <c r="H27" s="93"/>
      <c r="I27" s="187" t="s">
        <v>166</v>
      </c>
      <c r="J27" s="113"/>
      <c r="K27" s="113"/>
      <c r="L27" s="106"/>
      <c r="O27" s="21"/>
    </row>
    <row r="28" spans="1:15" ht="20.100000000000001" customHeight="1" thickBot="1" x14ac:dyDescent="0.25">
      <c r="A28" s="97" t="s">
        <v>72</v>
      </c>
      <c r="B28" s="114"/>
      <c r="C28" s="110" t="s">
        <v>50</v>
      </c>
      <c r="D28" s="115" t="s">
        <v>73</v>
      </c>
      <c r="E28" s="92" t="s">
        <v>50</v>
      </c>
      <c r="F28" s="116"/>
      <c r="G28" s="92" t="s">
        <v>50</v>
      </c>
      <c r="H28" s="93"/>
      <c r="I28" s="309" t="s">
        <v>182</v>
      </c>
      <c r="J28" s="283"/>
      <c r="K28" s="84"/>
      <c r="L28" s="102"/>
      <c r="O28" s="21"/>
    </row>
    <row r="29" spans="1:15" ht="20.100000000000001" customHeight="1" x14ac:dyDescent="0.2">
      <c r="A29" s="117" t="s">
        <v>50</v>
      </c>
      <c r="B29" s="118"/>
      <c r="C29" s="110" t="s">
        <v>50</v>
      </c>
      <c r="D29" s="115" t="s">
        <v>73</v>
      </c>
      <c r="E29" s="92" t="s">
        <v>50</v>
      </c>
      <c r="F29" s="100"/>
      <c r="G29" s="92" t="s">
        <v>50</v>
      </c>
      <c r="H29" s="93"/>
      <c r="I29" s="79" t="s">
        <v>74</v>
      </c>
      <c r="J29" s="109"/>
      <c r="K29" s="80"/>
      <c r="L29" s="52"/>
      <c r="O29" s="21"/>
    </row>
    <row r="30" spans="1:15" ht="20.100000000000001" customHeight="1" x14ac:dyDescent="0.2">
      <c r="A30" s="78" t="s">
        <v>50</v>
      </c>
      <c r="B30" s="58"/>
      <c r="C30" s="119" t="s">
        <v>50</v>
      </c>
      <c r="D30" s="120" t="s">
        <v>73</v>
      </c>
      <c r="E30" s="65" t="s">
        <v>50</v>
      </c>
      <c r="F30" s="74"/>
      <c r="G30" s="65" t="s">
        <v>50</v>
      </c>
      <c r="H30" s="67"/>
      <c r="I30" s="113" t="s">
        <v>75</v>
      </c>
      <c r="J30" s="113"/>
      <c r="K30" s="113" t="s">
        <v>114</v>
      </c>
      <c r="L30" s="106"/>
      <c r="O30" s="21"/>
    </row>
    <row r="31" spans="1:15" ht="20.100000000000001" customHeight="1" thickBot="1" x14ac:dyDescent="0.25">
      <c r="A31" s="121" t="s">
        <v>76</v>
      </c>
      <c r="B31" s="122"/>
      <c r="C31" s="123">
        <f>ROUND((C19+C20),2)</f>
        <v>2359.3000000000002</v>
      </c>
      <c r="D31" s="124" t="s">
        <v>73</v>
      </c>
      <c r="E31" s="125">
        <f>ROUND((E19+E20),2)</f>
        <v>542.64</v>
      </c>
      <c r="F31" s="126"/>
      <c r="G31" s="125">
        <f>ROUND((SUM(G13,G14,G17,G18,G20)),2)</f>
        <v>542.64</v>
      </c>
      <c r="H31" s="127"/>
      <c r="I31" s="84"/>
      <c r="J31" s="84"/>
      <c r="K31" s="84"/>
      <c r="L31" s="102"/>
      <c r="O31" s="21"/>
    </row>
    <row r="32" spans="1:15" ht="5.25" customHeight="1" thickBot="1" x14ac:dyDescent="0.25">
      <c r="A32" s="128"/>
      <c r="B32" s="128"/>
      <c r="C32" s="129"/>
      <c r="D32" s="49"/>
      <c r="E32" s="22"/>
      <c r="F32" s="22"/>
      <c r="G32" s="22"/>
      <c r="H32" s="22"/>
      <c r="I32" s="22"/>
      <c r="J32" s="22"/>
      <c r="K32" s="22"/>
      <c r="L32" s="22"/>
    </row>
    <row r="33" spans="1:12" ht="20.100000000000001" customHeight="1" x14ac:dyDescent="0.2">
      <c r="A33" s="37" t="s">
        <v>77</v>
      </c>
      <c r="B33" s="40"/>
      <c r="C33" s="130"/>
      <c r="D33" s="43"/>
      <c r="E33" s="131" t="s">
        <v>78</v>
      </c>
      <c r="F33" s="132"/>
      <c r="G33" s="132"/>
      <c r="H33" s="334">
        <v>42800</v>
      </c>
      <c r="I33" s="334"/>
      <c r="J33" s="334"/>
      <c r="K33" s="132"/>
      <c r="L33" s="133"/>
    </row>
    <row r="34" spans="1:12" ht="18.95" customHeight="1" x14ac:dyDescent="0.2">
      <c r="A34" s="134" t="s">
        <v>79</v>
      </c>
      <c r="B34" s="135"/>
      <c r="C34" s="136" t="s">
        <v>80</v>
      </c>
      <c r="D34" s="137"/>
      <c r="E34" s="335">
        <v>1</v>
      </c>
      <c r="F34" s="336"/>
      <c r="G34" s="335">
        <v>2</v>
      </c>
      <c r="H34" s="336"/>
      <c r="I34" s="19">
        <v>3</v>
      </c>
      <c r="J34" s="317">
        <v>4</v>
      </c>
      <c r="K34" s="19">
        <v>5</v>
      </c>
      <c r="L34" s="20">
        <v>6</v>
      </c>
    </row>
    <row r="35" spans="1:12" ht="18.95" customHeight="1" x14ac:dyDescent="0.2">
      <c r="A35" s="138" t="s">
        <v>81</v>
      </c>
      <c r="B35" s="113"/>
      <c r="C35" s="139" t="s">
        <v>44</v>
      </c>
      <c r="D35" s="140"/>
      <c r="E35" s="341">
        <v>7.9260000000000002</v>
      </c>
      <c r="F35" s="342"/>
      <c r="G35" s="341">
        <v>7.9740000000000002</v>
      </c>
      <c r="H35" s="342"/>
      <c r="I35" s="82">
        <v>7.9569999999999999</v>
      </c>
      <c r="J35" s="83">
        <v>7.9329999999999998</v>
      </c>
      <c r="K35" s="83">
        <v>7.931</v>
      </c>
      <c r="L35" s="55">
        <v>7.8979999999999997</v>
      </c>
    </row>
    <row r="36" spans="1:12" ht="18.95" customHeight="1" x14ac:dyDescent="0.2">
      <c r="A36" s="138" t="s">
        <v>82</v>
      </c>
      <c r="B36" s="113"/>
      <c r="C36" s="139" t="s">
        <v>83</v>
      </c>
      <c r="D36" s="140"/>
      <c r="E36" s="337">
        <v>3.375</v>
      </c>
      <c r="F36" s="338"/>
      <c r="G36" s="338"/>
      <c r="H36" s="338"/>
      <c r="I36" s="338"/>
      <c r="J36" s="338"/>
      <c r="K36" s="338"/>
      <c r="L36" s="339"/>
    </row>
    <row r="37" spans="1:12" ht="18.95" customHeight="1" x14ac:dyDescent="0.2">
      <c r="A37" s="141" t="s">
        <v>84</v>
      </c>
      <c r="B37" s="142"/>
      <c r="C37" s="143" t="s">
        <v>85</v>
      </c>
      <c r="D37" s="144"/>
      <c r="E37" s="343">
        <f>ROUND(E35/E36,3)</f>
        <v>2.3479999999999999</v>
      </c>
      <c r="F37" s="344"/>
      <c r="G37" s="343">
        <f>ROUND(G35/E36,3)</f>
        <v>2.363</v>
      </c>
      <c r="H37" s="344"/>
      <c r="I37" s="345">
        <f>ROUND(I35/E36,3)</f>
        <v>2.3580000000000001</v>
      </c>
      <c r="J37" s="346">
        <f>ROUND(J35/E36,3)</f>
        <v>2.351</v>
      </c>
      <c r="K37" s="346">
        <f>ROUND(K35/E36,3)</f>
        <v>2.35</v>
      </c>
      <c r="L37" s="347">
        <f>ROUND(L35/E36,3)</f>
        <v>2.34</v>
      </c>
    </row>
    <row r="38" spans="1:12" ht="18.95" customHeight="1" thickBot="1" x14ac:dyDescent="0.25">
      <c r="A38" s="145" t="s">
        <v>86</v>
      </c>
      <c r="B38" s="84"/>
      <c r="C38" s="146" t="s">
        <v>85</v>
      </c>
      <c r="D38" s="147"/>
      <c r="E38" s="348">
        <f>ROUND(AVERAGE(E37:I37),3)</f>
        <v>2.3559999999999999</v>
      </c>
      <c r="F38" s="349"/>
      <c r="G38" s="349"/>
      <c r="H38" s="349"/>
      <c r="I38" s="350"/>
      <c r="J38" s="348">
        <f>ROUND(AVERAGE(J37:L37),3)</f>
        <v>2.347</v>
      </c>
      <c r="K38" s="349"/>
      <c r="L38" s="351"/>
    </row>
    <row r="39" spans="1:12" s="272" customFormat="1" ht="18.95" customHeight="1" x14ac:dyDescent="0.2">
      <c r="A39" s="313"/>
      <c r="B39" s="313"/>
      <c r="C39" s="314"/>
      <c r="D39" s="49"/>
      <c r="E39" s="315"/>
      <c r="F39" s="315"/>
      <c r="G39" s="315"/>
      <c r="H39" s="315"/>
      <c r="I39" s="315"/>
      <c r="J39" s="315"/>
      <c r="K39" s="315"/>
      <c r="L39" s="315"/>
    </row>
    <row r="40" spans="1:12" s="272" customFormat="1" ht="18.95" customHeight="1" x14ac:dyDescent="0.2">
      <c r="A40" s="316"/>
      <c r="B40" s="313"/>
      <c r="C40" s="314"/>
      <c r="D40" s="49"/>
      <c r="E40" s="315"/>
      <c r="F40" s="315"/>
      <c r="G40" s="315"/>
      <c r="H40" s="315"/>
      <c r="I40" s="315"/>
      <c r="J40" s="315"/>
      <c r="K40" s="315"/>
      <c r="L40" s="315"/>
    </row>
    <row r="41" spans="1:12" ht="6.75" customHeight="1" x14ac:dyDescent="0.2">
      <c r="A41" s="128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</row>
    <row r="42" spans="1:12" x14ac:dyDescent="0.2">
      <c r="A42" s="310"/>
      <c r="B42" s="212"/>
      <c r="C42" s="212"/>
      <c r="D42" s="212"/>
      <c r="E42" s="212"/>
      <c r="F42" s="212"/>
      <c r="G42" s="311"/>
      <c r="H42" s="312"/>
      <c r="I42" s="212"/>
      <c r="J42" s="210"/>
      <c r="K42" s="210"/>
      <c r="L42" s="210"/>
    </row>
    <row r="43" spans="1:12" x14ac:dyDescent="0.2">
      <c r="A43" s="310"/>
      <c r="B43" s="212"/>
      <c r="C43" s="212"/>
      <c r="D43" s="212"/>
      <c r="E43" s="212"/>
      <c r="F43" s="212"/>
      <c r="G43" s="311"/>
      <c r="H43" s="312"/>
      <c r="I43" s="212"/>
      <c r="J43" s="210"/>
      <c r="K43" s="210"/>
      <c r="L43" s="210"/>
    </row>
    <row r="44" spans="1:12" x14ac:dyDescent="0.2">
      <c r="A44" s="282"/>
    </row>
    <row r="45" spans="1:12" x14ac:dyDescent="0.2">
      <c r="A45" s="282"/>
      <c r="B45" s="282"/>
    </row>
  </sheetData>
  <mergeCells count="10">
    <mergeCell ref="E38:I38"/>
    <mergeCell ref="J38:L38"/>
    <mergeCell ref="H33:J33"/>
    <mergeCell ref="E35:F35"/>
    <mergeCell ref="G35:H35"/>
    <mergeCell ref="E34:F34"/>
    <mergeCell ref="G34:H34"/>
    <mergeCell ref="E37:F37"/>
    <mergeCell ref="G37:H37"/>
    <mergeCell ref="E36:L36"/>
  </mergeCells>
  <phoneticPr fontId="3" type="noConversion"/>
  <pageMargins left="0.78740157480314965" right="0.23622047244094491" top="0.62992125984251968" bottom="0.15748031496062992" header="0.27559055118110237" footer="0.23622047244094491"/>
  <pageSetup paperSize="9" orientation="portrait" horizontalDpi="1200" verticalDpi="1200" r:id="rId1"/>
  <headerFooter alignWithMargins="0">
    <oddFooter>&amp;R&amp;8
&amp;F&amp;D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7"/>
  <sheetViews>
    <sheetView workbookViewId="0">
      <selection activeCell="C28" sqref="C28"/>
    </sheetView>
  </sheetViews>
  <sheetFormatPr baseColWidth="10" defaultRowHeight="12.75" x14ac:dyDescent="0.2"/>
  <cols>
    <col min="1" max="1" width="40.7109375" customWidth="1"/>
  </cols>
  <sheetData>
    <row r="1" spans="1:9" ht="20.25" x14ac:dyDescent="0.3">
      <c r="A1" s="274" t="s">
        <v>151</v>
      </c>
      <c r="B1" s="273"/>
      <c r="C1" s="273"/>
      <c r="D1" s="273"/>
      <c r="E1" s="273"/>
      <c r="F1" s="273"/>
      <c r="G1" s="273"/>
      <c r="H1" s="273"/>
      <c r="I1" s="272"/>
    </row>
    <row r="2" spans="1:9" ht="15.75" x14ac:dyDescent="0.25">
      <c r="A2" s="275" t="s">
        <v>152</v>
      </c>
      <c r="B2" s="273"/>
      <c r="C2" s="273"/>
      <c r="D2" s="273"/>
      <c r="E2" s="273"/>
      <c r="F2" s="273"/>
      <c r="G2" s="273"/>
      <c r="H2" s="273"/>
      <c r="I2" s="272"/>
    </row>
    <row r="3" spans="1:9" x14ac:dyDescent="0.2">
      <c r="A3" s="273"/>
      <c r="B3" s="273"/>
      <c r="C3" s="273"/>
      <c r="D3" s="273"/>
      <c r="E3" s="273"/>
      <c r="F3" s="273"/>
      <c r="G3" s="273"/>
      <c r="H3" s="273"/>
      <c r="I3" s="272"/>
    </row>
    <row r="4" spans="1:9" x14ac:dyDescent="0.2">
      <c r="A4" s="273"/>
      <c r="B4" s="273"/>
      <c r="C4" s="273"/>
      <c r="D4" s="273"/>
      <c r="E4" s="273"/>
      <c r="F4" s="273"/>
      <c r="G4" s="273"/>
      <c r="H4" s="273"/>
      <c r="I4" s="272"/>
    </row>
    <row r="5" spans="1:9" x14ac:dyDescent="0.2">
      <c r="A5" s="273" t="s">
        <v>153</v>
      </c>
      <c r="B5" s="276"/>
      <c r="C5" s="277"/>
      <c r="D5" s="273"/>
      <c r="E5" s="273"/>
      <c r="F5" s="273"/>
      <c r="G5" s="273"/>
      <c r="H5" s="273"/>
      <c r="I5" s="273"/>
    </row>
    <row r="6" spans="1:9" x14ac:dyDescent="0.2">
      <c r="A6" s="273" t="s">
        <v>154</v>
      </c>
      <c r="B6" s="273"/>
      <c r="C6" s="277"/>
      <c r="D6" s="273"/>
      <c r="E6" s="273"/>
      <c r="F6" s="273"/>
      <c r="G6" s="273"/>
      <c r="H6" s="273"/>
      <c r="I6" s="273"/>
    </row>
    <row r="7" spans="1:9" x14ac:dyDescent="0.2">
      <c r="A7" s="273" t="s">
        <v>155</v>
      </c>
      <c r="B7" s="276"/>
      <c r="C7" s="278">
        <v>28</v>
      </c>
      <c r="D7" s="273" t="s">
        <v>156</v>
      </c>
      <c r="E7" s="273" t="s">
        <v>157</v>
      </c>
      <c r="F7" s="273"/>
      <c r="G7" s="273"/>
      <c r="H7" s="273"/>
      <c r="I7" s="273"/>
    </row>
    <row r="8" spans="1:9" ht="13.5" thickBot="1" x14ac:dyDescent="0.25">
      <c r="A8" s="273"/>
      <c r="B8" s="273"/>
      <c r="C8" s="273"/>
      <c r="D8" s="273"/>
      <c r="E8" s="273"/>
      <c r="F8" s="273"/>
      <c r="G8" s="273"/>
      <c r="H8" s="273"/>
      <c r="I8" s="273"/>
    </row>
    <row r="9" spans="1:9" ht="15" x14ac:dyDescent="0.25">
      <c r="A9" s="284" t="s">
        <v>167</v>
      </c>
      <c r="B9" s="285" t="s">
        <v>159</v>
      </c>
      <c r="C9" s="285" t="s">
        <v>160</v>
      </c>
      <c r="D9" s="285" t="s">
        <v>161</v>
      </c>
      <c r="E9" s="285" t="s">
        <v>168</v>
      </c>
      <c r="F9" s="285" t="s">
        <v>102</v>
      </c>
      <c r="G9" s="285" t="s">
        <v>158</v>
      </c>
      <c r="H9" s="285" t="s">
        <v>158</v>
      </c>
      <c r="I9" s="286" t="s">
        <v>158</v>
      </c>
    </row>
    <row r="10" spans="1:9" ht="15" x14ac:dyDescent="0.25">
      <c r="A10" s="287"/>
      <c r="B10" s="288" t="s">
        <v>169</v>
      </c>
      <c r="C10" s="289"/>
      <c r="D10" s="289"/>
      <c r="E10" s="289"/>
      <c r="F10" s="289"/>
      <c r="G10" s="290" t="s">
        <v>170</v>
      </c>
      <c r="H10" s="290" t="s">
        <v>171</v>
      </c>
      <c r="I10" s="291" t="s">
        <v>162</v>
      </c>
    </row>
    <row r="11" spans="1:9" ht="15.75" thickBot="1" x14ac:dyDescent="0.3">
      <c r="A11" s="292"/>
      <c r="B11" s="293" t="s">
        <v>172</v>
      </c>
      <c r="C11" s="293" t="s">
        <v>172</v>
      </c>
      <c r="D11" s="293" t="s">
        <v>172</v>
      </c>
      <c r="E11" s="293" t="s">
        <v>173</v>
      </c>
      <c r="F11" s="293" t="s">
        <v>174</v>
      </c>
      <c r="G11" s="293" t="s">
        <v>175</v>
      </c>
      <c r="H11" s="293" t="s">
        <v>176</v>
      </c>
      <c r="I11" s="294" t="s">
        <v>177</v>
      </c>
    </row>
    <row r="12" spans="1:9" ht="15.75" thickBot="1" x14ac:dyDescent="0.3">
      <c r="A12" s="295"/>
      <c r="B12" s="296"/>
      <c r="C12" s="296"/>
      <c r="D12" s="296"/>
      <c r="E12" s="296"/>
      <c r="F12" s="297"/>
      <c r="G12" s="296">
        <v>0</v>
      </c>
      <c r="H12" s="296"/>
      <c r="I12" s="298" t="e">
        <f>H12*1000/G12</f>
        <v>#DIV/0!</v>
      </c>
    </row>
    <row r="13" spans="1:9" ht="15.75" thickBot="1" x14ac:dyDescent="0.3">
      <c r="A13" s="295"/>
      <c r="B13" s="299"/>
      <c r="C13" s="296"/>
      <c r="D13" s="296"/>
      <c r="E13" s="299"/>
      <c r="F13" s="300"/>
      <c r="G13" s="299">
        <v>0</v>
      </c>
      <c r="H13" s="299"/>
      <c r="I13" s="301" t="e">
        <f>H13*1000/G13</f>
        <v>#DIV/0!</v>
      </c>
    </row>
    <row r="14" spans="1:9" ht="15.75" thickBot="1" x14ac:dyDescent="0.3">
      <c r="A14" s="295"/>
      <c r="B14" s="299"/>
      <c r="C14" s="296"/>
      <c r="D14" s="296"/>
      <c r="E14" s="299"/>
      <c r="F14" s="300"/>
      <c r="G14" s="299">
        <v>0</v>
      </c>
      <c r="H14" s="299"/>
      <c r="I14" s="301" t="e">
        <f>H14*1000/G14</f>
        <v>#DIV/0!</v>
      </c>
    </row>
    <row r="15" spans="1:9" ht="15.75" thickBot="1" x14ac:dyDescent="0.3">
      <c r="A15" s="302" t="s">
        <v>178</v>
      </c>
      <c r="B15" s="303" t="e">
        <f t="shared" ref="B15:I15" si="0">AVERAGE(B12:B14)</f>
        <v>#DIV/0!</v>
      </c>
      <c r="C15" s="303" t="e">
        <f t="shared" si="0"/>
        <v>#DIV/0!</v>
      </c>
      <c r="D15" s="303" t="e">
        <f t="shared" si="0"/>
        <v>#DIV/0!</v>
      </c>
      <c r="E15" s="303" t="e">
        <f t="shared" si="0"/>
        <v>#DIV/0!</v>
      </c>
      <c r="F15" s="304" t="e">
        <f t="shared" si="0"/>
        <v>#DIV/0!</v>
      </c>
      <c r="G15" s="303">
        <f t="shared" si="0"/>
        <v>0</v>
      </c>
      <c r="H15" s="305" t="e">
        <f t="shared" si="0"/>
        <v>#DIV/0!</v>
      </c>
      <c r="I15" s="306" t="e">
        <f t="shared" si="0"/>
        <v>#DIV/0!</v>
      </c>
    </row>
    <row r="16" spans="1:9" x14ac:dyDescent="0.2">
      <c r="A16" s="273"/>
      <c r="B16" s="273"/>
      <c r="C16" s="273"/>
      <c r="D16" s="273"/>
      <c r="E16" s="273"/>
      <c r="F16" s="273"/>
      <c r="G16" s="273"/>
      <c r="H16" s="273"/>
      <c r="I16" s="273"/>
    </row>
    <row r="17" spans="1:9" x14ac:dyDescent="0.2">
      <c r="A17" s="273"/>
      <c r="B17" s="273"/>
      <c r="C17" s="273"/>
      <c r="D17" s="273"/>
      <c r="E17" s="273"/>
      <c r="F17" s="273"/>
      <c r="G17" s="273"/>
      <c r="H17" s="273"/>
      <c r="I17" s="273"/>
    </row>
    <row r="18" spans="1:9" x14ac:dyDescent="0.2">
      <c r="A18" s="273"/>
      <c r="B18" s="273"/>
      <c r="C18" s="273"/>
      <c r="D18" s="273"/>
      <c r="E18" s="273"/>
      <c r="F18" s="273"/>
      <c r="G18" s="273"/>
      <c r="H18" s="273"/>
      <c r="I18" s="273"/>
    </row>
    <row r="19" spans="1:9" x14ac:dyDescent="0.2">
      <c r="A19" s="273"/>
      <c r="B19" s="273"/>
      <c r="C19" s="273"/>
      <c r="D19" s="273"/>
      <c r="E19" s="273"/>
      <c r="F19" s="273"/>
      <c r="G19" s="273"/>
      <c r="H19" s="273"/>
      <c r="I19" s="273"/>
    </row>
    <row r="20" spans="1:9" x14ac:dyDescent="0.2">
      <c r="A20" s="273"/>
      <c r="B20" s="273"/>
      <c r="C20" s="273"/>
      <c r="D20" s="273"/>
      <c r="E20" s="273"/>
      <c r="F20" s="273"/>
      <c r="G20" s="273"/>
      <c r="H20" s="273"/>
      <c r="I20" s="273"/>
    </row>
    <row r="21" spans="1:9" x14ac:dyDescent="0.2">
      <c r="A21" s="273"/>
      <c r="B21" s="273"/>
      <c r="C21" s="273"/>
      <c r="D21" s="273"/>
      <c r="E21" s="273"/>
      <c r="F21" s="273"/>
      <c r="G21" s="273"/>
      <c r="H21" s="273"/>
      <c r="I21" s="273"/>
    </row>
    <row r="22" spans="1:9" x14ac:dyDescent="0.2">
      <c r="A22" s="273"/>
      <c r="B22" s="273"/>
      <c r="C22" s="273"/>
      <c r="D22" s="273"/>
      <c r="E22" s="273"/>
      <c r="F22" s="273"/>
      <c r="G22" s="273"/>
      <c r="H22" s="273"/>
      <c r="I22" s="273"/>
    </row>
    <row r="23" spans="1:9" x14ac:dyDescent="0.2">
      <c r="A23" s="273"/>
      <c r="B23" s="273"/>
      <c r="C23" s="273"/>
      <c r="D23" s="273"/>
      <c r="E23" s="273"/>
      <c r="F23" s="273"/>
      <c r="G23" s="273"/>
      <c r="H23" s="273"/>
      <c r="I23" s="273"/>
    </row>
    <row r="24" spans="1:9" x14ac:dyDescent="0.2">
      <c r="A24" s="273"/>
      <c r="B24" s="273"/>
      <c r="C24" s="273"/>
      <c r="D24" s="273"/>
      <c r="E24" s="273"/>
      <c r="F24" s="273"/>
      <c r="G24" s="273"/>
      <c r="H24" s="273"/>
      <c r="I24" s="273"/>
    </row>
    <row r="25" spans="1:9" x14ac:dyDescent="0.2">
      <c r="A25" s="273"/>
      <c r="B25" s="273"/>
      <c r="C25" s="273"/>
      <c r="D25" s="273"/>
      <c r="E25" s="273"/>
      <c r="F25" s="273"/>
      <c r="G25" s="273"/>
      <c r="H25" s="273"/>
      <c r="I25" s="273"/>
    </row>
    <row r="26" spans="1:9" x14ac:dyDescent="0.2">
      <c r="A26" s="273"/>
      <c r="B26" s="273"/>
      <c r="C26" s="273"/>
      <c r="D26" s="273"/>
      <c r="E26" s="273"/>
      <c r="F26" s="273"/>
      <c r="G26" s="273"/>
      <c r="H26" s="273"/>
      <c r="I26" s="273"/>
    </row>
    <row r="27" spans="1:9" x14ac:dyDescent="0.2">
      <c r="A27" s="273"/>
      <c r="B27" s="273"/>
      <c r="C27" s="273"/>
      <c r="D27" s="273"/>
      <c r="E27" s="273"/>
      <c r="F27" s="273"/>
      <c r="G27" s="273"/>
      <c r="H27" s="273"/>
      <c r="I27" s="273"/>
    </row>
    <row r="28" spans="1:9" x14ac:dyDescent="0.2">
      <c r="A28" s="273"/>
      <c r="B28" s="273"/>
      <c r="C28" s="273"/>
      <c r="D28" s="273"/>
      <c r="E28" s="273"/>
      <c r="F28" s="273"/>
      <c r="G28" s="273"/>
      <c r="H28" s="273"/>
      <c r="I28" s="273"/>
    </row>
    <row r="29" spans="1:9" x14ac:dyDescent="0.2">
      <c r="A29" s="273"/>
      <c r="B29" s="273"/>
      <c r="C29" s="273"/>
      <c r="D29" s="273"/>
      <c r="E29" s="273"/>
      <c r="F29" s="273"/>
      <c r="G29" s="273"/>
      <c r="H29" s="273"/>
      <c r="I29" s="273"/>
    </row>
    <row r="30" spans="1:9" x14ac:dyDescent="0.2">
      <c r="A30" s="273"/>
      <c r="B30" s="273"/>
      <c r="C30" s="273"/>
      <c r="D30" s="273"/>
      <c r="E30" s="273"/>
      <c r="F30" s="273"/>
      <c r="G30" s="273"/>
      <c r="H30" s="273"/>
      <c r="I30" s="273"/>
    </row>
    <row r="31" spans="1:9" x14ac:dyDescent="0.2">
      <c r="A31" s="273"/>
      <c r="B31" s="273"/>
      <c r="C31" s="273"/>
      <c r="D31" s="273"/>
      <c r="E31" s="273"/>
      <c r="F31" s="273"/>
      <c r="G31" s="273"/>
      <c r="H31" s="273"/>
      <c r="I31" s="273"/>
    </row>
    <row r="32" spans="1:9" x14ac:dyDescent="0.2">
      <c r="A32" s="273"/>
      <c r="B32" s="273"/>
      <c r="C32" s="273"/>
      <c r="D32" s="273"/>
      <c r="E32" s="273"/>
      <c r="F32" s="273"/>
      <c r="G32" s="273"/>
      <c r="H32" s="273"/>
      <c r="I32" s="273"/>
    </row>
    <row r="33" spans="1:9" x14ac:dyDescent="0.2">
      <c r="A33" s="273"/>
      <c r="B33" s="273"/>
      <c r="C33" s="273"/>
      <c r="D33" s="273"/>
      <c r="E33" s="273"/>
      <c r="F33" s="273"/>
      <c r="G33" s="273"/>
      <c r="H33" s="273"/>
      <c r="I33" s="273"/>
    </row>
    <row r="34" spans="1:9" x14ac:dyDescent="0.2">
      <c r="A34" s="273"/>
      <c r="B34" s="273"/>
      <c r="C34" s="273"/>
      <c r="D34" s="273"/>
      <c r="E34" s="273"/>
      <c r="F34" s="273"/>
      <c r="G34" s="273"/>
      <c r="H34" s="273"/>
      <c r="I34" s="273"/>
    </row>
    <row r="35" spans="1:9" x14ac:dyDescent="0.2">
      <c r="A35" s="273"/>
      <c r="B35" s="273"/>
      <c r="C35" s="273"/>
      <c r="D35" s="273"/>
      <c r="E35" s="273"/>
      <c r="F35" s="273"/>
      <c r="G35" s="273"/>
      <c r="H35" s="273"/>
      <c r="I35" s="273"/>
    </row>
    <row r="36" spans="1:9" x14ac:dyDescent="0.2">
      <c r="A36" s="273"/>
      <c r="B36" s="273"/>
      <c r="C36" s="273"/>
      <c r="D36" s="273"/>
      <c r="E36" s="273"/>
      <c r="F36" s="273"/>
      <c r="G36" s="273"/>
      <c r="H36" s="273"/>
      <c r="I36" s="273"/>
    </row>
    <row r="37" spans="1:9" x14ac:dyDescent="0.2">
      <c r="A37" s="273"/>
      <c r="B37" s="273"/>
      <c r="C37" s="273"/>
      <c r="D37" s="273"/>
      <c r="E37" s="273"/>
      <c r="F37" s="273"/>
      <c r="G37" s="273"/>
      <c r="H37" s="273"/>
      <c r="I37" s="273"/>
    </row>
    <row r="38" spans="1:9" x14ac:dyDescent="0.2">
      <c r="A38" s="273"/>
      <c r="B38" s="273"/>
      <c r="C38" s="273"/>
      <c r="D38" s="273"/>
      <c r="E38" s="273"/>
      <c r="F38" s="273"/>
      <c r="G38" s="273"/>
      <c r="H38" s="273"/>
      <c r="I38" s="273"/>
    </row>
    <row r="39" spans="1:9" x14ac:dyDescent="0.2">
      <c r="A39" s="273"/>
      <c r="B39" s="273"/>
      <c r="C39" s="273"/>
      <c r="D39" s="273"/>
      <c r="E39" s="273"/>
      <c r="F39" s="273"/>
      <c r="G39" s="273"/>
      <c r="H39" s="273"/>
      <c r="I39" s="273"/>
    </row>
    <row r="40" spans="1:9" x14ac:dyDescent="0.2">
      <c r="A40" s="273"/>
      <c r="B40" s="273"/>
      <c r="C40" s="273"/>
      <c r="D40" s="273"/>
      <c r="E40" s="273"/>
      <c r="F40" s="273"/>
      <c r="G40" s="273"/>
      <c r="H40" s="273"/>
      <c r="I40" s="273"/>
    </row>
    <row r="41" spans="1:9" x14ac:dyDescent="0.2">
      <c r="A41" s="273"/>
      <c r="B41" s="273"/>
      <c r="C41" s="273"/>
      <c r="D41" s="273"/>
      <c r="E41" s="273"/>
      <c r="F41" s="273"/>
      <c r="G41" s="273"/>
      <c r="H41" s="273"/>
      <c r="I41" s="273"/>
    </row>
    <row r="42" spans="1:9" x14ac:dyDescent="0.2">
      <c r="A42" s="273"/>
      <c r="B42" s="273"/>
      <c r="C42" s="273"/>
      <c r="D42" s="273"/>
      <c r="E42" s="273"/>
      <c r="F42" s="273"/>
      <c r="G42" s="273"/>
      <c r="H42" s="273"/>
      <c r="I42" s="273"/>
    </row>
    <row r="43" spans="1:9" x14ac:dyDescent="0.2">
      <c r="A43" s="273"/>
      <c r="B43" s="273"/>
      <c r="C43" s="273"/>
      <c r="D43" s="273"/>
      <c r="E43" s="273"/>
      <c r="F43" s="273"/>
      <c r="G43" s="273"/>
      <c r="H43" s="273"/>
      <c r="I43" s="273"/>
    </row>
    <row r="44" spans="1:9" x14ac:dyDescent="0.2">
      <c r="A44" s="273"/>
      <c r="B44" s="273"/>
      <c r="C44" s="273"/>
      <c r="D44" s="273"/>
      <c r="E44" s="273"/>
      <c r="F44" s="273"/>
      <c r="G44" s="273"/>
      <c r="H44" s="273"/>
      <c r="I44" s="273"/>
    </row>
    <row r="45" spans="1:9" x14ac:dyDescent="0.2">
      <c r="A45" s="273"/>
      <c r="B45" s="273"/>
      <c r="C45" s="273"/>
      <c r="D45" s="273"/>
      <c r="E45" s="273"/>
      <c r="F45" s="273"/>
      <c r="G45" s="273"/>
      <c r="H45" s="273"/>
      <c r="I45" s="273"/>
    </row>
    <row r="46" spans="1:9" x14ac:dyDescent="0.2">
      <c r="A46" s="273"/>
      <c r="B46" s="273"/>
      <c r="C46" s="273"/>
      <c r="D46" s="273"/>
      <c r="E46" s="273"/>
      <c r="F46" s="273"/>
      <c r="G46" s="273"/>
      <c r="H46" s="273"/>
      <c r="I46" s="273"/>
    </row>
    <row r="47" spans="1:9" x14ac:dyDescent="0.2">
      <c r="A47" s="273"/>
      <c r="B47" s="273"/>
      <c r="C47" s="273"/>
      <c r="D47" s="273"/>
      <c r="E47" s="273"/>
      <c r="F47" s="273"/>
      <c r="G47" s="273"/>
      <c r="H47" s="273"/>
      <c r="I47" s="273"/>
    </row>
    <row r="48" spans="1:9" x14ac:dyDescent="0.2">
      <c r="A48" s="273"/>
      <c r="B48" s="273"/>
      <c r="C48" s="273"/>
      <c r="D48" s="273"/>
      <c r="E48" s="273"/>
      <c r="F48" s="273"/>
      <c r="G48" s="273"/>
      <c r="H48" s="273"/>
      <c r="I48" s="273"/>
    </row>
    <row r="49" spans="1:9" x14ac:dyDescent="0.2">
      <c r="A49" s="273"/>
      <c r="B49" s="273"/>
      <c r="C49" s="273"/>
      <c r="D49" s="273"/>
      <c r="E49" s="273"/>
      <c r="F49" s="273"/>
      <c r="G49" s="273"/>
      <c r="H49" s="273"/>
      <c r="I49" s="273"/>
    </row>
    <row r="50" spans="1:9" x14ac:dyDescent="0.2">
      <c r="A50" s="273"/>
      <c r="B50" s="273"/>
      <c r="C50" s="273"/>
      <c r="D50" s="273"/>
      <c r="E50" s="273"/>
      <c r="F50" s="273"/>
      <c r="G50" s="273"/>
      <c r="H50" s="273"/>
      <c r="I50" s="273"/>
    </row>
    <row r="51" spans="1:9" x14ac:dyDescent="0.2">
      <c r="A51" s="273"/>
      <c r="B51" s="273"/>
      <c r="C51" s="273"/>
      <c r="D51" s="273"/>
      <c r="E51" s="273"/>
      <c r="F51" s="273"/>
      <c r="G51" s="273"/>
      <c r="H51" s="273"/>
      <c r="I51" s="273"/>
    </row>
    <row r="52" spans="1:9" x14ac:dyDescent="0.2">
      <c r="A52" s="273"/>
      <c r="B52" s="273"/>
      <c r="C52" s="273"/>
      <c r="D52" s="273"/>
      <c r="E52" s="273"/>
      <c r="F52" s="273"/>
      <c r="G52" s="273"/>
      <c r="H52" s="273"/>
      <c r="I52" s="273"/>
    </row>
    <row r="53" spans="1:9" x14ac:dyDescent="0.2">
      <c r="A53" s="273"/>
      <c r="B53" s="273"/>
      <c r="C53" s="273"/>
      <c r="D53" s="273"/>
      <c r="E53" s="273"/>
      <c r="F53" s="273"/>
      <c r="G53" s="273"/>
      <c r="H53" s="273"/>
      <c r="I53" s="273"/>
    </row>
    <row r="54" spans="1:9" x14ac:dyDescent="0.2">
      <c r="A54" s="273"/>
      <c r="B54" s="273"/>
      <c r="C54" s="273"/>
      <c r="D54" s="273"/>
      <c r="E54" s="273"/>
      <c r="F54" s="273"/>
      <c r="G54" s="273"/>
      <c r="H54" s="273"/>
      <c r="I54" s="273"/>
    </row>
    <row r="55" spans="1:9" x14ac:dyDescent="0.2">
      <c r="A55" s="273"/>
      <c r="B55" s="273"/>
      <c r="C55" s="273"/>
      <c r="D55" s="273"/>
      <c r="E55" s="273"/>
      <c r="F55" s="273"/>
      <c r="G55" s="273"/>
      <c r="H55" s="273"/>
      <c r="I55" s="273"/>
    </row>
    <row r="56" spans="1:9" x14ac:dyDescent="0.2">
      <c r="A56" s="273"/>
      <c r="B56" s="273"/>
      <c r="C56" s="273"/>
      <c r="D56" s="273"/>
      <c r="E56" s="273"/>
      <c r="F56" s="273"/>
      <c r="G56" s="273"/>
      <c r="H56" s="273"/>
      <c r="I56" s="273"/>
    </row>
    <row r="57" spans="1:9" x14ac:dyDescent="0.2">
      <c r="A57" s="273"/>
      <c r="B57" s="273"/>
      <c r="C57" s="273"/>
      <c r="D57" s="273"/>
      <c r="E57" s="273"/>
      <c r="F57" s="273"/>
      <c r="G57" s="273"/>
      <c r="H57" s="273"/>
      <c r="I57" s="273"/>
    </row>
    <row r="58" spans="1:9" x14ac:dyDescent="0.2">
      <c r="A58" s="273"/>
      <c r="B58" s="273"/>
      <c r="C58" s="273"/>
      <c r="D58" s="273"/>
      <c r="E58" s="273"/>
      <c r="F58" s="273"/>
      <c r="G58" s="273"/>
      <c r="H58" s="273"/>
      <c r="I58" s="273"/>
    </row>
    <row r="59" spans="1:9" x14ac:dyDescent="0.2">
      <c r="A59" s="273"/>
      <c r="B59" s="273"/>
      <c r="C59" s="273"/>
      <c r="D59" s="273"/>
      <c r="E59" s="273"/>
      <c r="F59" s="273"/>
      <c r="G59" s="273"/>
      <c r="H59" s="273"/>
      <c r="I59" s="273"/>
    </row>
    <row r="60" spans="1:9" x14ac:dyDescent="0.2">
      <c r="A60" s="273"/>
      <c r="B60" s="273"/>
      <c r="C60" s="273"/>
      <c r="D60" s="273"/>
      <c r="E60" s="273"/>
      <c r="F60" s="273"/>
      <c r="G60" s="273"/>
      <c r="H60" s="273"/>
      <c r="I60" s="273"/>
    </row>
    <row r="61" spans="1:9" x14ac:dyDescent="0.2">
      <c r="A61" s="273"/>
      <c r="B61" s="273"/>
      <c r="C61" s="273"/>
      <c r="D61" s="273"/>
      <c r="E61" s="273"/>
      <c r="F61" s="273"/>
      <c r="G61" s="273"/>
      <c r="H61" s="273"/>
      <c r="I61" s="273"/>
    </row>
    <row r="62" spans="1:9" x14ac:dyDescent="0.2">
      <c r="A62" s="273"/>
      <c r="B62" s="273"/>
      <c r="C62" s="273"/>
      <c r="D62" s="273"/>
      <c r="E62" s="273"/>
      <c r="F62" s="273"/>
      <c r="G62" s="273"/>
      <c r="H62" s="273"/>
      <c r="I62" s="273"/>
    </row>
    <row r="63" spans="1:9" x14ac:dyDescent="0.2">
      <c r="A63" s="273"/>
      <c r="B63" s="273"/>
      <c r="C63" s="273"/>
      <c r="D63" s="273"/>
      <c r="E63" s="273"/>
      <c r="F63" s="273"/>
      <c r="G63" s="273"/>
      <c r="H63" s="273"/>
      <c r="I63" s="273"/>
    </row>
    <row r="64" spans="1:9" x14ac:dyDescent="0.2">
      <c r="A64" s="273"/>
      <c r="B64" s="273"/>
      <c r="C64" s="273"/>
      <c r="D64" s="273"/>
      <c r="E64" s="273"/>
      <c r="F64" s="273"/>
      <c r="G64" s="273"/>
      <c r="H64" s="273"/>
      <c r="I64" s="273"/>
    </row>
    <row r="65" spans="1:9" x14ac:dyDescent="0.2">
      <c r="A65" s="273"/>
      <c r="B65" s="273"/>
      <c r="C65" s="273"/>
      <c r="D65" s="273"/>
      <c r="E65" s="273"/>
      <c r="F65" s="273"/>
      <c r="G65" s="273"/>
      <c r="H65" s="273"/>
      <c r="I65" s="273"/>
    </row>
    <row r="66" spans="1:9" x14ac:dyDescent="0.2">
      <c r="A66" s="273"/>
      <c r="B66" s="273"/>
      <c r="C66" s="273"/>
      <c r="D66" s="273"/>
      <c r="E66" s="273"/>
      <c r="F66" s="273"/>
      <c r="G66" s="273"/>
      <c r="H66" s="273"/>
      <c r="I66" s="273"/>
    </row>
    <row r="67" spans="1:9" x14ac:dyDescent="0.2">
      <c r="A67" s="273"/>
      <c r="B67" s="273"/>
      <c r="C67" s="273"/>
      <c r="D67" s="273"/>
      <c r="E67" s="273"/>
      <c r="F67" s="273"/>
      <c r="G67" s="273"/>
      <c r="H67" s="273"/>
      <c r="I67" s="273"/>
    </row>
    <row r="68" spans="1:9" x14ac:dyDescent="0.2">
      <c r="A68" s="273"/>
      <c r="B68" s="273"/>
      <c r="C68" s="273"/>
      <c r="D68" s="273"/>
      <c r="E68" s="273"/>
      <c r="F68" s="273"/>
      <c r="G68" s="273"/>
      <c r="H68" s="273"/>
      <c r="I68" s="273"/>
    </row>
    <row r="69" spans="1:9" x14ac:dyDescent="0.2">
      <c r="A69" s="273"/>
      <c r="B69" s="273"/>
      <c r="C69" s="273"/>
      <c r="D69" s="273"/>
      <c r="E69" s="273"/>
      <c r="F69" s="273"/>
      <c r="G69" s="273"/>
      <c r="H69" s="273"/>
      <c r="I69" s="273"/>
    </row>
    <row r="70" spans="1:9" x14ac:dyDescent="0.2">
      <c r="A70" s="273"/>
      <c r="B70" s="273"/>
      <c r="C70" s="273"/>
      <c r="D70" s="273"/>
      <c r="E70" s="273"/>
      <c r="F70" s="273"/>
      <c r="G70" s="273"/>
      <c r="H70" s="273"/>
      <c r="I70" s="273"/>
    </row>
    <row r="71" spans="1:9" x14ac:dyDescent="0.2">
      <c r="A71" s="273"/>
      <c r="B71" s="273"/>
      <c r="C71" s="273"/>
      <c r="D71" s="273"/>
      <c r="E71" s="273"/>
      <c r="F71" s="273"/>
      <c r="G71" s="273"/>
      <c r="H71" s="273"/>
      <c r="I71" s="273"/>
    </row>
    <row r="72" spans="1:9" x14ac:dyDescent="0.2">
      <c r="A72" s="273"/>
      <c r="B72" s="273"/>
      <c r="C72" s="273"/>
      <c r="D72" s="273"/>
      <c r="E72" s="273"/>
      <c r="F72" s="273"/>
      <c r="G72" s="273"/>
      <c r="H72" s="273"/>
      <c r="I72" s="273"/>
    </row>
    <row r="73" spans="1:9" x14ac:dyDescent="0.2">
      <c r="A73" s="273"/>
      <c r="B73" s="273"/>
      <c r="C73" s="273"/>
      <c r="D73" s="273"/>
      <c r="E73" s="273"/>
      <c r="F73" s="273"/>
      <c r="G73" s="273"/>
      <c r="H73" s="273"/>
      <c r="I73" s="273"/>
    </row>
    <row r="74" spans="1:9" x14ac:dyDescent="0.2">
      <c r="A74" s="273"/>
      <c r="B74" s="273"/>
      <c r="C74" s="273"/>
      <c r="D74" s="273"/>
      <c r="E74" s="273"/>
      <c r="F74" s="273"/>
      <c r="G74" s="273"/>
      <c r="H74" s="273"/>
      <c r="I74" s="273"/>
    </row>
    <row r="75" spans="1:9" x14ac:dyDescent="0.2">
      <c r="A75" s="273"/>
      <c r="B75" s="273"/>
      <c r="C75" s="273"/>
      <c r="D75" s="273"/>
      <c r="E75" s="273"/>
      <c r="F75" s="273"/>
      <c r="G75" s="273"/>
      <c r="H75" s="273"/>
      <c r="I75" s="273"/>
    </row>
    <row r="76" spans="1:9" x14ac:dyDescent="0.2">
      <c r="A76" s="273"/>
      <c r="B76" s="273"/>
      <c r="C76" s="273"/>
      <c r="D76" s="273"/>
      <c r="E76" s="273"/>
      <c r="F76" s="273"/>
      <c r="G76" s="273"/>
      <c r="H76" s="273"/>
      <c r="I76" s="273"/>
    </row>
    <row r="77" spans="1:9" x14ac:dyDescent="0.2">
      <c r="A77" s="273"/>
      <c r="B77" s="273"/>
      <c r="C77" s="273"/>
      <c r="D77" s="273"/>
      <c r="E77" s="273"/>
      <c r="F77" s="273"/>
      <c r="G77" s="273"/>
      <c r="H77" s="273"/>
      <c r="I77" s="273"/>
    </row>
    <row r="78" spans="1:9" x14ac:dyDescent="0.2">
      <c r="A78" s="273"/>
      <c r="B78" s="273"/>
      <c r="C78" s="273"/>
      <c r="D78" s="273"/>
      <c r="E78" s="273"/>
      <c r="F78" s="273"/>
      <c r="G78" s="273"/>
      <c r="H78" s="273"/>
      <c r="I78" s="273"/>
    </row>
    <row r="79" spans="1:9" x14ac:dyDescent="0.2">
      <c r="A79" s="273"/>
      <c r="B79" s="273"/>
      <c r="C79" s="273"/>
      <c r="D79" s="273"/>
      <c r="E79" s="273"/>
      <c r="F79" s="273"/>
      <c r="G79" s="273"/>
      <c r="H79" s="273"/>
      <c r="I79" s="273"/>
    </row>
    <row r="80" spans="1:9" x14ac:dyDescent="0.2">
      <c r="A80" s="273"/>
      <c r="B80" s="273"/>
      <c r="C80" s="273"/>
      <c r="D80" s="273"/>
      <c r="E80" s="273"/>
      <c r="F80" s="273"/>
      <c r="G80" s="273"/>
      <c r="H80" s="273"/>
      <c r="I80" s="273"/>
    </row>
    <row r="81" spans="1:9" x14ac:dyDescent="0.2">
      <c r="A81" s="273"/>
      <c r="B81" s="273"/>
      <c r="C81" s="273"/>
      <c r="D81" s="273"/>
      <c r="E81" s="273"/>
      <c r="F81" s="273"/>
      <c r="G81" s="273"/>
      <c r="H81" s="273"/>
      <c r="I81" s="273"/>
    </row>
    <row r="82" spans="1:9" x14ac:dyDescent="0.2">
      <c r="A82" s="273"/>
      <c r="B82" s="273"/>
      <c r="C82" s="273"/>
      <c r="D82" s="273"/>
      <c r="E82" s="273"/>
      <c r="F82" s="273"/>
      <c r="G82" s="273"/>
      <c r="H82" s="273"/>
      <c r="I82" s="273"/>
    </row>
    <row r="83" spans="1:9" x14ac:dyDescent="0.2">
      <c r="A83" s="273"/>
      <c r="B83" s="273"/>
      <c r="C83" s="273"/>
      <c r="D83" s="273"/>
      <c r="E83" s="273"/>
      <c r="F83" s="273"/>
      <c r="G83" s="273"/>
      <c r="H83" s="273"/>
      <c r="I83" s="273"/>
    </row>
    <row r="84" spans="1:9" x14ac:dyDescent="0.2">
      <c r="A84" s="273"/>
      <c r="B84" s="273"/>
      <c r="C84" s="273"/>
      <c r="D84" s="273"/>
      <c r="E84" s="273"/>
      <c r="F84" s="273"/>
      <c r="G84" s="273"/>
      <c r="H84" s="273"/>
      <c r="I84" s="273"/>
    </row>
    <row r="85" spans="1:9" x14ac:dyDescent="0.2">
      <c r="A85" s="273"/>
      <c r="B85" s="273"/>
      <c r="C85" s="273"/>
      <c r="D85" s="273"/>
      <c r="E85" s="273"/>
      <c r="F85" s="273"/>
      <c r="G85" s="273"/>
      <c r="H85" s="273"/>
      <c r="I85" s="273"/>
    </row>
    <row r="86" spans="1:9" x14ac:dyDescent="0.2">
      <c r="A86" s="273"/>
      <c r="B86" s="273"/>
      <c r="C86" s="273"/>
      <c r="D86" s="273"/>
      <c r="E86" s="273"/>
      <c r="F86" s="273"/>
      <c r="G86" s="273"/>
      <c r="H86" s="273"/>
      <c r="I86" s="273"/>
    </row>
    <row r="87" spans="1:9" x14ac:dyDescent="0.2">
      <c r="A87" s="273"/>
      <c r="B87" s="273"/>
      <c r="C87" s="273"/>
      <c r="D87" s="273"/>
      <c r="E87" s="273"/>
      <c r="F87" s="273"/>
      <c r="G87" s="273"/>
      <c r="H87" s="273"/>
      <c r="I87" s="273"/>
    </row>
    <row r="88" spans="1:9" x14ac:dyDescent="0.2">
      <c r="A88" s="273"/>
      <c r="B88" s="273"/>
      <c r="C88" s="273"/>
      <c r="D88" s="273"/>
      <c r="E88" s="273"/>
      <c r="F88" s="273"/>
      <c r="G88" s="273"/>
      <c r="H88" s="273"/>
      <c r="I88" s="273"/>
    </row>
    <row r="89" spans="1:9" x14ac:dyDescent="0.2">
      <c r="A89" s="273"/>
      <c r="B89" s="273"/>
      <c r="C89" s="273"/>
      <c r="D89" s="273"/>
      <c r="E89" s="273"/>
      <c r="F89" s="273"/>
      <c r="G89" s="273"/>
      <c r="H89" s="273"/>
      <c r="I89" s="273"/>
    </row>
    <row r="90" spans="1:9" x14ac:dyDescent="0.2">
      <c r="A90" s="273"/>
      <c r="B90" s="273"/>
      <c r="C90" s="273"/>
      <c r="D90" s="273"/>
      <c r="E90" s="273"/>
      <c r="F90" s="273"/>
      <c r="G90" s="273"/>
      <c r="H90" s="273"/>
      <c r="I90" s="273"/>
    </row>
    <row r="91" spans="1:9" x14ac:dyDescent="0.2">
      <c r="A91" s="273"/>
      <c r="B91" s="273"/>
      <c r="C91" s="273"/>
      <c r="D91" s="273"/>
      <c r="E91" s="273"/>
      <c r="F91" s="273"/>
      <c r="G91" s="273"/>
      <c r="H91" s="273"/>
      <c r="I91" s="273"/>
    </row>
    <row r="92" spans="1:9" x14ac:dyDescent="0.2">
      <c r="A92" s="273"/>
      <c r="B92" s="273"/>
      <c r="C92" s="273"/>
      <c r="D92" s="273"/>
      <c r="E92" s="273"/>
      <c r="F92" s="273"/>
      <c r="G92" s="273"/>
      <c r="H92" s="273"/>
      <c r="I92" s="273"/>
    </row>
    <row r="93" spans="1:9" x14ac:dyDescent="0.2">
      <c r="A93" s="273"/>
      <c r="B93" s="273"/>
      <c r="C93" s="273"/>
      <c r="D93" s="273"/>
      <c r="E93" s="273"/>
      <c r="F93" s="273"/>
      <c r="G93" s="273"/>
      <c r="H93" s="273"/>
      <c r="I93" s="273"/>
    </row>
    <row r="94" spans="1:9" x14ac:dyDescent="0.2">
      <c r="A94" s="273"/>
      <c r="B94" s="273"/>
      <c r="C94" s="273"/>
      <c r="D94" s="273"/>
      <c r="E94" s="273"/>
      <c r="F94" s="273"/>
      <c r="G94" s="273"/>
      <c r="H94" s="273"/>
      <c r="I94" s="273"/>
    </row>
    <row r="95" spans="1:9" x14ac:dyDescent="0.2">
      <c r="A95" s="273"/>
      <c r="B95" s="273"/>
      <c r="C95" s="273"/>
      <c r="D95" s="273"/>
      <c r="E95" s="273"/>
      <c r="F95" s="273"/>
      <c r="G95" s="273"/>
      <c r="H95" s="273"/>
      <c r="I95" s="273"/>
    </row>
    <row r="96" spans="1:9" x14ac:dyDescent="0.2">
      <c r="A96" s="273"/>
      <c r="B96" s="273"/>
      <c r="C96" s="273"/>
      <c r="D96" s="273"/>
      <c r="E96" s="273"/>
      <c r="F96" s="273"/>
      <c r="G96" s="273"/>
      <c r="H96" s="273"/>
      <c r="I96" s="273"/>
    </row>
    <row r="97" spans="1:9" x14ac:dyDescent="0.2">
      <c r="A97" s="273"/>
      <c r="B97" s="273"/>
      <c r="C97" s="273"/>
      <c r="D97" s="273"/>
      <c r="E97" s="273"/>
      <c r="F97" s="273"/>
      <c r="G97" s="273"/>
      <c r="H97" s="273"/>
      <c r="I97" s="273"/>
    </row>
    <row r="98" spans="1:9" x14ac:dyDescent="0.2">
      <c r="A98" s="273"/>
      <c r="B98" s="273"/>
      <c r="C98" s="273"/>
      <c r="D98" s="273"/>
      <c r="E98" s="273"/>
      <c r="F98" s="273"/>
      <c r="G98" s="273"/>
      <c r="H98" s="273"/>
      <c r="I98" s="273"/>
    </row>
    <row r="99" spans="1:9" x14ac:dyDescent="0.2">
      <c r="A99" s="273"/>
      <c r="B99" s="273"/>
      <c r="C99" s="273"/>
      <c r="D99" s="273"/>
      <c r="E99" s="273"/>
      <c r="F99" s="273"/>
      <c r="G99" s="273"/>
      <c r="H99" s="273"/>
      <c r="I99" s="273"/>
    </row>
    <row r="100" spans="1:9" x14ac:dyDescent="0.2">
      <c r="A100" s="273"/>
      <c r="B100" s="273"/>
      <c r="C100" s="273"/>
      <c r="D100" s="273"/>
      <c r="E100" s="273"/>
      <c r="F100" s="273"/>
      <c r="G100" s="273"/>
      <c r="H100" s="273"/>
      <c r="I100" s="273"/>
    </row>
    <row r="101" spans="1:9" x14ac:dyDescent="0.2">
      <c r="A101" s="273"/>
      <c r="B101" s="273"/>
      <c r="C101" s="273"/>
      <c r="D101" s="273"/>
      <c r="E101" s="273"/>
      <c r="F101" s="273"/>
      <c r="G101" s="273"/>
      <c r="H101" s="273"/>
      <c r="I101" s="273"/>
    </row>
    <row r="102" spans="1:9" x14ac:dyDescent="0.2">
      <c r="A102" s="273"/>
      <c r="B102" s="273"/>
      <c r="C102" s="273"/>
      <c r="D102" s="273"/>
      <c r="E102" s="273"/>
      <c r="F102" s="273"/>
      <c r="G102" s="273"/>
      <c r="H102" s="273"/>
      <c r="I102" s="273"/>
    </row>
    <row r="103" spans="1:9" x14ac:dyDescent="0.2">
      <c r="A103" s="273"/>
      <c r="B103" s="273"/>
      <c r="C103" s="273"/>
      <c r="D103" s="273"/>
      <c r="E103" s="273"/>
      <c r="F103" s="273"/>
      <c r="G103" s="273"/>
      <c r="H103" s="273"/>
      <c r="I103" s="273"/>
    </row>
    <row r="104" spans="1:9" x14ac:dyDescent="0.2">
      <c r="A104" s="273"/>
      <c r="B104" s="273"/>
      <c r="C104" s="273"/>
      <c r="D104" s="273"/>
      <c r="E104" s="273"/>
      <c r="F104" s="273"/>
      <c r="G104" s="273"/>
      <c r="H104" s="273"/>
      <c r="I104" s="273"/>
    </row>
    <row r="105" spans="1:9" x14ac:dyDescent="0.2">
      <c r="A105" s="273"/>
      <c r="B105" s="273"/>
      <c r="C105" s="273"/>
      <c r="D105" s="273"/>
      <c r="E105" s="273"/>
      <c r="F105" s="273"/>
      <c r="G105" s="273"/>
      <c r="H105" s="273"/>
      <c r="I105" s="273"/>
    </row>
    <row r="106" spans="1:9" x14ac:dyDescent="0.2">
      <c r="A106" s="273"/>
      <c r="B106" s="273"/>
      <c r="C106" s="273"/>
      <c r="D106" s="273"/>
      <c r="E106" s="273"/>
      <c r="F106" s="273"/>
      <c r="G106" s="273"/>
      <c r="H106" s="273"/>
      <c r="I106" s="273"/>
    </row>
    <row r="107" spans="1:9" x14ac:dyDescent="0.2">
      <c r="A107" s="273"/>
      <c r="B107" s="273"/>
      <c r="C107" s="273"/>
      <c r="D107" s="273"/>
      <c r="E107" s="273"/>
      <c r="F107" s="273"/>
      <c r="G107" s="273"/>
      <c r="H107" s="273"/>
      <c r="I107" s="273"/>
    </row>
    <row r="108" spans="1:9" x14ac:dyDescent="0.2">
      <c r="A108" s="273"/>
      <c r="B108" s="273"/>
      <c r="C108" s="273"/>
      <c r="D108" s="273"/>
      <c r="E108" s="273"/>
      <c r="F108" s="273"/>
      <c r="G108" s="273"/>
      <c r="H108" s="273"/>
      <c r="I108" s="273"/>
    </row>
    <row r="109" spans="1:9" x14ac:dyDescent="0.2">
      <c r="A109" s="273"/>
      <c r="B109" s="273"/>
      <c r="C109" s="273"/>
      <c r="D109" s="273"/>
      <c r="E109" s="273"/>
      <c r="F109" s="273"/>
      <c r="G109" s="273"/>
      <c r="H109" s="273"/>
      <c r="I109" s="273"/>
    </row>
    <row r="110" spans="1:9" x14ac:dyDescent="0.2">
      <c r="A110" s="273"/>
      <c r="B110" s="273"/>
      <c r="C110" s="273"/>
      <c r="D110" s="273"/>
      <c r="E110" s="273"/>
      <c r="F110" s="273"/>
      <c r="G110" s="273"/>
      <c r="H110" s="273"/>
      <c r="I110" s="273"/>
    </row>
    <row r="111" spans="1:9" x14ac:dyDescent="0.2">
      <c r="A111" s="273"/>
      <c r="B111" s="273"/>
      <c r="C111" s="273"/>
      <c r="D111" s="273"/>
      <c r="E111" s="273"/>
      <c r="F111" s="273"/>
      <c r="G111" s="273"/>
      <c r="H111" s="273"/>
      <c r="I111" s="273"/>
    </row>
    <row r="112" spans="1:9" x14ac:dyDescent="0.2">
      <c r="A112" s="273"/>
      <c r="B112" s="273"/>
      <c r="C112" s="273"/>
      <c r="D112" s="273"/>
      <c r="E112" s="273"/>
      <c r="F112" s="273"/>
      <c r="G112" s="273"/>
      <c r="H112" s="273"/>
      <c r="I112" s="273"/>
    </row>
    <row r="113" spans="1:9" x14ac:dyDescent="0.2">
      <c r="A113" s="273"/>
      <c r="B113" s="273"/>
      <c r="C113" s="273"/>
      <c r="D113" s="273"/>
      <c r="E113" s="273"/>
      <c r="F113" s="273"/>
      <c r="G113" s="273"/>
      <c r="H113" s="273"/>
      <c r="I113" s="273"/>
    </row>
    <row r="114" spans="1:9" x14ac:dyDescent="0.2">
      <c r="A114" s="273"/>
      <c r="B114" s="273"/>
      <c r="C114" s="273"/>
      <c r="D114" s="273"/>
      <c r="E114" s="273"/>
      <c r="F114" s="273"/>
      <c r="G114" s="273"/>
      <c r="H114" s="273"/>
      <c r="I114" s="273"/>
    </row>
    <row r="115" spans="1:9" x14ac:dyDescent="0.2">
      <c r="A115" s="273"/>
      <c r="B115" s="273"/>
      <c r="C115" s="273"/>
      <c r="D115" s="273"/>
      <c r="E115" s="273"/>
      <c r="F115" s="273"/>
      <c r="G115" s="273"/>
      <c r="H115" s="273"/>
      <c r="I115" s="273"/>
    </row>
    <row r="116" spans="1:9" x14ac:dyDescent="0.2">
      <c r="A116" s="273"/>
      <c r="B116" s="273"/>
      <c r="C116" s="273"/>
      <c r="D116" s="273"/>
      <c r="E116" s="273"/>
      <c r="F116" s="273"/>
      <c r="G116" s="273"/>
      <c r="H116" s="273"/>
      <c r="I116" s="273"/>
    </row>
    <row r="117" spans="1:9" x14ac:dyDescent="0.2">
      <c r="A117" s="273"/>
      <c r="B117" s="273"/>
      <c r="C117" s="273"/>
      <c r="D117" s="273"/>
      <c r="E117" s="273"/>
      <c r="F117" s="273"/>
      <c r="G117" s="273"/>
      <c r="H117" s="273"/>
      <c r="I117" s="273"/>
    </row>
    <row r="118" spans="1:9" x14ac:dyDescent="0.2">
      <c r="A118" s="273"/>
      <c r="B118" s="273"/>
      <c r="C118" s="273"/>
      <c r="D118" s="273"/>
      <c r="E118" s="273"/>
      <c r="F118" s="273"/>
      <c r="G118" s="273"/>
      <c r="H118" s="273"/>
      <c r="I118" s="273"/>
    </row>
    <row r="119" spans="1:9" x14ac:dyDescent="0.2">
      <c r="A119" s="273"/>
      <c r="B119" s="273"/>
      <c r="C119" s="273"/>
      <c r="D119" s="273"/>
      <c r="E119" s="273"/>
      <c r="F119" s="273"/>
      <c r="G119" s="273"/>
      <c r="H119" s="273"/>
      <c r="I119" s="273"/>
    </row>
    <row r="120" spans="1:9" x14ac:dyDescent="0.2">
      <c r="A120" s="273"/>
      <c r="B120" s="273"/>
      <c r="C120" s="273"/>
      <c r="D120" s="273"/>
      <c r="E120" s="273"/>
      <c r="F120" s="273"/>
      <c r="G120" s="273"/>
      <c r="H120" s="273"/>
      <c r="I120" s="273"/>
    </row>
    <row r="121" spans="1:9" x14ac:dyDescent="0.2">
      <c r="A121" s="273"/>
      <c r="B121" s="273"/>
      <c r="C121" s="273"/>
      <c r="D121" s="273"/>
      <c r="E121" s="273"/>
      <c r="F121" s="273"/>
      <c r="G121" s="273"/>
      <c r="H121" s="273"/>
      <c r="I121" s="273"/>
    </row>
    <row r="122" spans="1:9" x14ac:dyDescent="0.2">
      <c r="A122" s="273"/>
      <c r="B122" s="273"/>
      <c r="C122" s="273"/>
      <c r="D122" s="273"/>
      <c r="E122" s="273"/>
      <c r="F122" s="273"/>
      <c r="G122" s="273"/>
      <c r="H122" s="273"/>
      <c r="I122" s="273"/>
    </row>
    <row r="123" spans="1:9" x14ac:dyDescent="0.2">
      <c r="A123" s="273"/>
      <c r="B123" s="273"/>
      <c r="C123" s="273"/>
      <c r="D123" s="273"/>
      <c r="E123" s="273"/>
      <c r="F123" s="273"/>
      <c r="G123" s="273"/>
      <c r="H123" s="273"/>
      <c r="I123" s="273"/>
    </row>
    <row r="124" spans="1:9" x14ac:dyDescent="0.2">
      <c r="A124" s="273"/>
      <c r="B124" s="273"/>
      <c r="C124" s="273"/>
      <c r="D124" s="273"/>
      <c r="E124" s="273"/>
      <c r="F124" s="273"/>
      <c r="G124" s="273"/>
      <c r="H124" s="273"/>
      <c r="I124" s="273"/>
    </row>
    <row r="125" spans="1:9" x14ac:dyDescent="0.2">
      <c r="A125" s="273"/>
      <c r="B125" s="273"/>
      <c r="C125" s="273"/>
      <c r="D125" s="273"/>
      <c r="E125" s="273"/>
      <c r="F125" s="273"/>
      <c r="G125" s="273"/>
      <c r="H125" s="273"/>
      <c r="I125" s="273"/>
    </row>
    <row r="126" spans="1:9" x14ac:dyDescent="0.2">
      <c r="A126" s="273"/>
      <c r="B126" s="273"/>
      <c r="C126" s="273"/>
      <c r="D126" s="273"/>
      <c r="E126" s="273"/>
      <c r="F126" s="273"/>
      <c r="G126" s="273"/>
      <c r="H126" s="273"/>
      <c r="I126" s="273"/>
    </row>
    <row r="127" spans="1:9" x14ac:dyDescent="0.2">
      <c r="A127" s="273"/>
      <c r="B127" s="273"/>
      <c r="C127" s="273"/>
      <c r="D127" s="273"/>
      <c r="E127" s="273"/>
      <c r="F127" s="273"/>
      <c r="G127" s="273"/>
      <c r="H127" s="273"/>
      <c r="I127" s="273"/>
    </row>
    <row r="128" spans="1:9" x14ac:dyDescent="0.2">
      <c r="A128" s="273"/>
      <c r="B128" s="273"/>
      <c r="C128" s="273"/>
      <c r="D128" s="273"/>
      <c r="E128" s="273"/>
      <c r="F128" s="273"/>
      <c r="G128" s="273"/>
      <c r="H128" s="273"/>
      <c r="I128" s="273"/>
    </row>
    <row r="129" spans="1:9" x14ac:dyDescent="0.2">
      <c r="A129" s="273"/>
      <c r="B129" s="273"/>
      <c r="C129" s="273"/>
      <c r="D129" s="273"/>
      <c r="E129" s="273"/>
      <c r="F129" s="273"/>
      <c r="G129" s="273"/>
      <c r="H129" s="273"/>
      <c r="I129" s="273"/>
    </row>
    <row r="130" spans="1:9" x14ac:dyDescent="0.2">
      <c r="A130" s="273"/>
      <c r="B130" s="273"/>
      <c r="C130" s="273"/>
      <c r="D130" s="273"/>
      <c r="E130" s="273"/>
      <c r="F130" s="273"/>
      <c r="G130" s="273"/>
      <c r="H130" s="273"/>
      <c r="I130" s="273"/>
    </row>
    <row r="131" spans="1:9" x14ac:dyDescent="0.2">
      <c r="A131" s="273"/>
      <c r="B131" s="273"/>
      <c r="C131" s="273"/>
      <c r="D131" s="273"/>
      <c r="E131" s="273"/>
      <c r="F131" s="273"/>
      <c r="G131" s="273"/>
      <c r="H131" s="273"/>
      <c r="I131" s="273"/>
    </row>
    <row r="132" spans="1:9" x14ac:dyDescent="0.2">
      <c r="A132" s="273"/>
      <c r="B132" s="273"/>
      <c r="C132" s="273"/>
      <c r="D132" s="273"/>
      <c r="E132" s="273"/>
      <c r="F132" s="273"/>
      <c r="G132" s="273"/>
      <c r="H132" s="273"/>
      <c r="I132" s="273"/>
    </row>
    <row r="133" spans="1:9" x14ac:dyDescent="0.2">
      <c r="A133" s="273"/>
      <c r="B133" s="273"/>
      <c r="C133" s="273"/>
      <c r="D133" s="273"/>
      <c r="E133" s="273"/>
      <c r="F133" s="273"/>
      <c r="G133" s="273"/>
      <c r="H133" s="273"/>
      <c r="I133" s="273"/>
    </row>
    <row r="134" spans="1:9" x14ac:dyDescent="0.2">
      <c r="A134" s="273"/>
      <c r="B134" s="273"/>
      <c r="C134" s="273"/>
      <c r="D134" s="273"/>
      <c r="E134" s="273"/>
      <c r="F134" s="273"/>
      <c r="G134" s="273"/>
      <c r="H134" s="273"/>
      <c r="I134" s="273"/>
    </row>
    <row r="135" spans="1:9" x14ac:dyDescent="0.2">
      <c r="A135" s="273"/>
      <c r="B135" s="273"/>
      <c r="C135" s="273"/>
      <c r="D135" s="273"/>
      <c r="E135" s="273"/>
      <c r="F135" s="273"/>
      <c r="G135" s="273"/>
      <c r="H135" s="273"/>
      <c r="I135" s="273"/>
    </row>
    <row r="136" spans="1:9" x14ac:dyDescent="0.2">
      <c r="A136" s="273"/>
      <c r="B136" s="273"/>
      <c r="C136" s="273"/>
      <c r="D136" s="273"/>
      <c r="E136" s="273"/>
      <c r="F136" s="273"/>
      <c r="G136" s="273"/>
      <c r="H136" s="273"/>
      <c r="I136" s="273"/>
    </row>
    <row r="137" spans="1:9" x14ac:dyDescent="0.2">
      <c r="A137" s="273"/>
      <c r="B137" s="273"/>
      <c r="C137" s="273"/>
      <c r="D137" s="273"/>
      <c r="E137" s="273"/>
      <c r="F137" s="273"/>
      <c r="G137" s="273"/>
      <c r="H137" s="273"/>
      <c r="I137" s="273"/>
    </row>
    <row r="138" spans="1:9" x14ac:dyDescent="0.2">
      <c r="A138" s="273"/>
      <c r="B138" s="273"/>
      <c r="C138" s="273"/>
      <c r="D138" s="273"/>
      <c r="E138" s="273"/>
      <c r="F138" s="273"/>
      <c r="G138" s="273"/>
      <c r="H138" s="273"/>
      <c r="I138" s="273"/>
    </row>
    <row r="139" spans="1:9" x14ac:dyDescent="0.2">
      <c r="A139" s="273"/>
      <c r="B139" s="273"/>
      <c r="C139" s="273"/>
      <c r="D139" s="273"/>
      <c r="E139" s="273"/>
      <c r="F139" s="273"/>
      <c r="G139" s="273"/>
      <c r="H139" s="273"/>
      <c r="I139" s="273"/>
    </row>
    <row r="140" spans="1:9" x14ac:dyDescent="0.2">
      <c r="A140" s="273"/>
      <c r="B140" s="273"/>
      <c r="C140" s="273"/>
      <c r="D140" s="273"/>
      <c r="E140" s="273"/>
      <c r="F140" s="273"/>
      <c r="G140" s="273"/>
      <c r="H140" s="273"/>
      <c r="I140" s="273"/>
    </row>
    <row r="141" spans="1:9" x14ac:dyDescent="0.2">
      <c r="A141" s="273"/>
      <c r="B141" s="273"/>
      <c r="C141" s="273"/>
      <c r="D141" s="273"/>
      <c r="E141" s="273"/>
      <c r="F141" s="273"/>
      <c r="G141" s="273"/>
      <c r="H141" s="273"/>
      <c r="I141" s="273"/>
    </row>
    <row r="142" spans="1:9" x14ac:dyDescent="0.2">
      <c r="A142" s="273"/>
      <c r="B142" s="273"/>
      <c r="C142" s="273"/>
      <c r="D142" s="273"/>
      <c r="E142" s="273"/>
      <c r="F142" s="273"/>
      <c r="G142" s="273"/>
      <c r="H142" s="273"/>
      <c r="I142" s="273"/>
    </row>
    <row r="143" spans="1:9" x14ac:dyDescent="0.2">
      <c r="A143" s="273"/>
      <c r="B143" s="273"/>
      <c r="C143" s="273"/>
      <c r="D143" s="273"/>
      <c r="E143" s="273"/>
      <c r="F143" s="273"/>
      <c r="G143" s="273"/>
      <c r="H143" s="273"/>
      <c r="I143" s="273"/>
    </row>
    <row r="144" spans="1:9" x14ac:dyDescent="0.2">
      <c r="A144" s="273"/>
      <c r="B144" s="273"/>
      <c r="C144" s="273"/>
      <c r="D144" s="273"/>
      <c r="E144" s="273"/>
      <c r="F144" s="273"/>
      <c r="G144" s="273"/>
      <c r="H144" s="273"/>
      <c r="I144" s="273"/>
    </row>
    <row r="145" spans="1:9" x14ac:dyDescent="0.2">
      <c r="A145" s="273"/>
      <c r="B145" s="273"/>
      <c r="C145" s="273"/>
      <c r="D145" s="273"/>
      <c r="E145" s="273"/>
      <c r="F145" s="273"/>
      <c r="G145" s="273"/>
      <c r="H145" s="273"/>
      <c r="I145" s="273"/>
    </row>
    <row r="146" spans="1:9" x14ac:dyDescent="0.2">
      <c r="A146" s="273"/>
      <c r="B146" s="273"/>
      <c r="C146" s="273"/>
      <c r="D146" s="273"/>
      <c r="E146" s="273"/>
      <c r="F146" s="273"/>
      <c r="G146" s="273"/>
      <c r="H146" s="273"/>
      <c r="I146" s="273"/>
    </row>
    <row r="147" spans="1:9" x14ac:dyDescent="0.2">
      <c r="A147" s="273"/>
      <c r="B147" s="273"/>
      <c r="C147" s="273"/>
      <c r="D147" s="273"/>
      <c r="E147" s="273"/>
      <c r="F147" s="273"/>
      <c r="G147" s="273"/>
      <c r="H147" s="273"/>
      <c r="I147" s="273"/>
    </row>
    <row r="148" spans="1:9" x14ac:dyDescent="0.2">
      <c r="A148" s="273"/>
      <c r="B148" s="273"/>
      <c r="C148" s="273"/>
      <c r="D148" s="273"/>
      <c r="E148" s="273"/>
      <c r="F148" s="273"/>
      <c r="G148" s="273"/>
      <c r="H148" s="273"/>
      <c r="I148" s="273"/>
    </row>
    <row r="149" spans="1:9" x14ac:dyDescent="0.2">
      <c r="A149" s="273"/>
      <c r="B149" s="273"/>
      <c r="C149" s="273"/>
      <c r="D149" s="273"/>
      <c r="E149" s="273"/>
      <c r="F149" s="273"/>
      <c r="G149" s="273"/>
      <c r="H149" s="273"/>
      <c r="I149" s="273"/>
    </row>
    <row r="150" spans="1:9" x14ac:dyDescent="0.2">
      <c r="A150" s="273"/>
      <c r="B150" s="273"/>
      <c r="C150" s="273"/>
      <c r="D150" s="273"/>
      <c r="E150" s="273"/>
      <c r="F150" s="273"/>
      <c r="G150" s="273"/>
      <c r="H150" s="273"/>
      <c r="I150" s="273"/>
    </row>
    <row r="151" spans="1:9" x14ac:dyDescent="0.2">
      <c r="A151" s="273"/>
      <c r="B151" s="273"/>
      <c r="C151" s="273"/>
      <c r="D151" s="273"/>
      <c r="E151" s="273"/>
      <c r="F151" s="273"/>
      <c r="G151" s="273"/>
      <c r="H151" s="273"/>
      <c r="I151" s="273"/>
    </row>
    <row r="152" spans="1:9" x14ac:dyDescent="0.2">
      <c r="A152" s="273"/>
      <c r="B152" s="273"/>
      <c r="C152" s="273"/>
      <c r="D152" s="273"/>
      <c r="E152" s="273"/>
      <c r="F152" s="273"/>
      <c r="G152" s="273"/>
      <c r="H152" s="273"/>
      <c r="I152" s="273"/>
    </row>
    <row r="153" spans="1:9" x14ac:dyDescent="0.2">
      <c r="A153" s="273"/>
      <c r="B153" s="273"/>
      <c r="C153" s="273"/>
      <c r="D153" s="273"/>
      <c r="E153" s="273"/>
      <c r="F153" s="273"/>
      <c r="G153" s="273"/>
      <c r="H153" s="273"/>
      <c r="I153" s="273"/>
    </row>
    <row r="154" spans="1:9" x14ac:dyDescent="0.2">
      <c r="A154" s="273"/>
      <c r="B154" s="273"/>
      <c r="C154" s="273"/>
      <c r="D154" s="273"/>
      <c r="E154" s="273"/>
      <c r="F154" s="273"/>
      <c r="G154" s="273"/>
      <c r="H154" s="273"/>
      <c r="I154" s="273"/>
    </row>
    <row r="155" spans="1:9" x14ac:dyDescent="0.2">
      <c r="A155" s="273"/>
      <c r="B155" s="273"/>
      <c r="C155" s="273"/>
      <c r="D155" s="273"/>
      <c r="E155" s="273"/>
      <c r="F155" s="273"/>
      <c r="G155" s="273"/>
      <c r="H155" s="273"/>
      <c r="I155" s="273"/>
    </row>
    <row r="156" spans="1:9" x14ac:dyDescent="0.2">
      <c r="A156" s="273"/>
      <c r="B156" s="273"/>
      <c r="C156" s="273"/>
      <c r="D156" s="273"/>
      <c r="E156" s="273"/>
      <c r="F156" s="273"/>
      <c r="G156" s="273"/>
      <c r="H156" s="273"/>
      <c r="I156" s="273"/>
    </row>
    <row r="157" spans="1:9" x14ac:dyDescent="0.2">
      <c r="A157" s="273"/>
      <c r="B157" s="273"/>
      <c r="C157" s="273"/>
      <c r="D157" s="273"/>
      <c r="E157" s="273"/>
      <c r="F157" s="273"/>
      <c r="G157" s="273"/>
      <c r="H157" s="273"/>
      <c r="I157" s="273"/>
    </row>
    <row r="158" spans="1:9" x14ac:dyDescent="0.2">
      <c r="A158" s="273"/>
      <c r="B158" s="273"/>
      <c r="C158" s="273"/>
      <c r="D158" s="273"/>
      <c r="E158" s="273"/>
      <c r="F158" s="273"/>
      <c r="G158" s="273"/>
      <c r="H158" s="273"/>
      <c r="I158" s="273"/>
    </row>
    <row r="159" spans="1:9" x14ac:dyDescent="0.2">
      <c r="A159" s="273"/>
      <c r="B159" s="273"/>
      <c r="C159" s="273"/>
      <c r="D159" s="273"/>
      <c r="E159" s="273"/>
      <c r="F159" s="273"/>
      <c r="G159" s="273"/>
      <c r="H159" s="273"/>
      <c r="I159" s="273"/>
    </row>
    <row r="160" spans="1:9" x14ac:dyDescent="0.2">
      <c r="A160" s="273"/>
      <c r="B160" s="273"/>
      <c r="C160" s="273"/>
      <c r="D160" s="273"/>
      <c r="E160" s="273"/>
      <c r="F160" s="273"/>
      <c r="G160" s="273"/>
      <c r="H160" s="273"/>
      <c r="I160" s="273"/>
    </row>
    <row r="161" spans="1:9" x14ac:dyDescent="0.2">
      <c r="A161" s="273"/>
      <c r="B161" s="273"/>
      <c r="C161" s="273"/>
      <c r="D161" s="273"/>
      <c r="E161" s="273"/>
      <c r="F161" s="273"/>
      <c r="G161" s="273"/>
      <c r="H161" s="273"/>
      <c r="I161" s="273"/>
    </row>
    <row r="162" spans="1:9" x14ac:dyDescent="0.2">
      <c r="A162" s="273"/>
      <c r="B162" s="273"/>
      <c r="C162" s="273"/>
      <c r="D162" s="273"/>
      <c r="E162" s="273"/>
      <c r="F162" s="273"/>
      <c r="G162" s="273"/>
      <c r="H162" s="273"/>
      <c r="I162" s="273"/>
    </row>
    <row r="163" spans="1:9" x14ac:dyDescent="0.2">
      <c r="A163" s="273"/>
      <c r="B163" s="273"/>
      <c r="C163" s="273"/>
      <c r="D163" s="273"/>
      <c r="E163" s="273"/>
      <c r="F163" s="273"/>
      <c r="G163" s="273"/>
      <c r="H163" s="273"/>
      <c r="I163" s="273"/>
    </row>
    <row r="164" spans="1:9" x14ac:dyDescent="0.2">
      <c r="A164" s="273"/>
      <c r="B164" s="273"/>
      <c r="C164" s="273"/>
      <c r="D164" s="273"/>
      <c r="E164" s="273"/>
      <c r="F164" s="273"/>
      <c r="G164" s="273"/>
      <c r="H164" s="273"/>
      <c r="I164" s="273"/>
    </row>
    <row r="165" spans="1:9" x14ac:dyDescent="0.2">
      <c r="A165" s="273"/>
      <c r="B165" s="273"/>
      <c r="C165" s="273"/>
      <c r="D165" s="273"/>
      <c r="E165" s="273"/>
      <c r="F165" s="273"/>
      <c r="G165" s="273"/>
      <c r="H165" s="273"/>
      <c r="I165" s="273"/>
    </row>
    <row r="166" spans="1:9" x14ac:dyDescent="0.2">
      <c r="A166" s="273"/>
      <c r="B166" s="273"/>
      <c r="C166" s="273"/>
      <c r="D166" s="273"/>
      <c r="E166" s="273"/>
      <c r="F166" s="273"/>
      <c r="G166" s="273"/>
      <c r="H166" s="273"/>
      <c r="I166" s="273"/>
    </row>
    <row r="167" spans="1:9" x14ac:dyDescent="0.2">
      <c r="A167" s="273"/>
      <c r="B167" s="273"/>
      <c r="C167" s="273"/>
      <c r="D167" s="273"/>
      <c r="E167" s="273"/>
      <c r="F167" s="273"/>
      <c r="G167" s="273"/>
      <c r="H167" s="273"/>
      <c r="I167" s="273"/>
    </row>
    <row r="168" spans="1:9" x14ac:dyDescent="0.2">
      <c r="A168" s="273"/>
      <c r="B168" s="273"/>
      <c r="C168" s="273"/>
      <c r="D168" s="273"/>
      <c r="E168" s="273"/>
      <c r="F168" s="273"/>
      <c r="G168" s="273"/>
      <c r="H168" s="273"/>
      <c r="I168" s="273"/>
    </row>
    <row r="169" spans="1:9" x14ac:dyDescent="0.2">
      <c r="A169" s="273"/>
      <c r="B169" s="273"/>
      <c r="C169" s="273"/>
      <c r="D169" s="273"/>
      <c r="E169" s="273"/>
      <c r="F169" s="273"/>
      <c r="G169" s="273"/>
      <c r="H169" s="273"/>
      <c r="I169" s="273"/>
    </row>
    <row r="170" spans="1:9" x14ac:dyDescent="0.2">
      <c r="A170" s="273"/>
      <c r="B170" s="273"/>
      <c r="C170" s="273"/>
      <c r="D170" s="273"/>
      <c r="E170" s="273"/>
      <c r="F170" s="273"/>
      <c r="G170" s="273"/>
      <c r="H170" s="273"/>
      <c r="I170" s="273"/>
    </row>
    <row r="171" spans="1:9" x14ac:dyDescent="0.2">
      <c r="A171" s="273"/>
      <c r="B171" s="273"/>
      <c r="C171" s="273"/>
      <c r="D171" s="273"/>
      <c r="E171" s="273"/>
      <c r="F171" s="273"/>
      <c r="G171" s="273"/>
      <c r="H171" s="273"/>
      <c r="I171" s="273"/>
    </row>
    <row r="172" spans="1:9" x14ac:dyDescent="0.2">
      <c r="A172" s="273"/>
      <c r="B172" s="273"/>
      <c r="C172" s="273"/>
      <c r="D172" s="273"/>
      <c r="E172" s="273"/>
      <c r="F172" s="273"/>
      <c r="G172" s="273"/>
      <c r="H172" s="273"/>
      <c r="I172" s="273"/>
    </row>
    <row r="173" spans="1:9" x14ac:dyDescent="0.2">
      <c r="A173" s="273"/>
      <c r="B173" s="273"/>
      <c r="C173" s="273"/>
      <c r="D173" s="273"/>
      <c r="E173" s="273"/>
      <c r="F173" s="273"/>
      <c r="G173" s="273"/>
      <c r="H173" s="273"/>
      <c r="I173" s="273"/>
    </row>
    <row r="174" spans="1:9" x14ac:dyDescent="0.2">
      <c r="A174" s="273"/>
      <c r="B174" s="273"/>
      <c r="C174" s="273"/>
      <c r="D174" s="273"/>
      <c r="E174" s="273"/>
      <c r="F174" s="273"/>
      <c r="G174" s="273"/>
      <c r="H174" s="273"/>
      <c r="I174" s="273"/>
    </row>
    <row r="175" spans="1:9" x14ac:dyDescent="0.2">
      <c r="A175" s="273"/>
      <c r="B175" s="273"/>
      <c r="C175" s="273"/>
      <c r="D175" s="273"/>
      <c r="E175" s="273"/>
      <c r="F175" s="273"/>
      <c r="G175" s="273"/>
      <c r="H175" s="273"/>
      <c r="I175" s="273"/>
    </row>
    <row r="176" spans="1:9" x14ac:dyDescent="0.2">
      <c r="A176" s="273"/>
      <c r="B176" s="273"/>
      <c r="C176" s="273"/>
      <c r="D176" s="273"/>
      <c r="E176" s="273"/>
      <c r="F176" s="273"/>
      <c r="G176" s="273"/>
      <c r="H176" s="273"/>
      <c r="I176" s="273"/>
    </row>
    <row r="177" spans="1:9" x14ac:dyDescent="0.2">
      <c r="A177" s="273"/>
      <c r="B177" s="273"/>
      <c r="C177" s="273"/>
      <c r="D177" s="273"/>
      <c r="E177" s="273"/>
      <c r="F177" s="273"/>
      <c r="G177" s="273"/>
      <c r="H177" s="273"/>
      <c r="I177" s="273"/>
    </row>
    <row r="178" spans="1:9" x14ac:dyDescent="0.2">
      <c r="A178" s="273"/>
      <c r="B178" s="273"/>
      <c r="C178" s="273"/>
      <c r="D178" s="273"/>
      <c r="E178" s="273"/>
      <c r="F178" s="273"/>
      <c r="G178" s="273"/>
      <c r="H178" s="273"/>
      <c r="I178" s="273"/>
    </row>
    <row r="179" spans="1:9" x14ac:dyDescent="0.2">
      <c r="A179" s="273"/>
      <c r="B179" s="273"/>
      <c r="C179" s="273"/>
      <c r="D179" s="273"/>
      <c r="E179" s="273"/>
      <c r="F179" s="273"/>
      <c r="G179" s="273"/>
      <c r="H179" s="273"/>
      <c r="I179" s="273"/>
    </row>
    <row r="180" spans="1:9" x14ac:dyDescent="0.2">
      <c r="A180" s="273"/>
      <c r="B180" s="273"/>
      <c r="C180" s="273"/>
      <c r="D180" s="273"/>
      <c r="E180" s="273"/>
      <c r="F180" s="273"/>
      <c r="G180" s="273"/>
      <c r="H180" s="273"/>
      <c r="I180" s="273"/>
    </row>
    <row r="181" spans="1:9" x14ac:dyDescent="0.2">
      <c r="A181" s="273"/>
      <c r="B181" s="273"/>
      <c r="C181" s="273"/>
      <c r="D181" s="273"/>
      <c r="E181" s="273"/>
      <c r="F181" s="273"/>
      <c r="G181" s="273"/>
      <c r="H181" s="273"/>
      <c r="I181" s="273"/>
    </row>
    <row r="182" spans="1:9" x14ac:dyDescent="0.2">
      <c r="A182" s="273"/>
      <c r="B182" s="273"/>
      <c r="C182" s="273"/>
      <c r="D182" s="273"/>
      <c r="E182" s="273"/>
      <c r="F182" s="273"/>
      <c r="G182" s="273"/>
      <c r="H182" s="273"/>
      <c r="I182" s="273"/>
    </row>
    <row r="183" spans="1:9" x14ac:dyDescent="0.2">
      <c r="A183" s="273"/>
      <c r="B183" s="273"/>
      <c r="C183" s="273"/>
      <c r="D183" s="273"/>
      <c r="E183" s="273"/>
      <c r="F183" s="273"/>
      <c r="G183" s="273"/>
      <c r="H183" s="273"/>
      <c r="I183" s="273"/>
    </row>
    <row r="184" spans="1:9" x14ac:dyDescent="0.2">
      <c r="A184" s="273"/>
      <c r="B184" s="273"/>
      <c r="C184" s="273"/>
      <c r="D184" s="273"/>
      <c r="E184" s="273"/>
      <c r="F184" s="273"/>
      <c r="G184" s="273"/>
      <c r="H184" s="273"/>
      <c r="I184" s="273"/>
    </row>
    <row r="185" spans="1:9" x14ac:dyDescent="0.2">
      <c r="A185" s="273"/>
      <c r="B185" s="273"/>
      <c r="C185" s="273"/>
      <c r="D185" s="273"/>
      <c r="E185" s="273"/>
      <c r="F185" s="273"/>
      <c r="G185" s="273"/>
      <c r="H185" s="273"/>
      <c r="I185" s="273"/>
    </row>
    <row r="186" spans="1:9" x14ac:dyDescent="0.2">
      <c r="A186" s="273"/>
      <c r="B186" s="273"/>
      <c r="C186" s="273"/>
      <c r="D186" s="273"/>
      <c r="E186" s="273"/>
      <c r="F186" s="273"/>
      <c r="G186" s="273"/>
      <c r="H186" s="273"/>
      <c r="I186" s="273"/>
    </row>
    <row r="187" spans="1:9" x14ac:dyDescent="0.2">
      <c r="A187" s="273"/>
      <c r="B187" s="273"/>
      <c r="C187" s="273"/>
      <c r="D187" s="273"/>
      <c r="E187" s="273"/>
      <c r="F187" s="273"/>
      <c r="G187" s="273"/>
      <c r="H187" s="273"/>
      <c r="I187" s="273"/>
    </row>
    <row r="188" spans="1:9" x14ac:dyDescent="0.2">
      <c r="A188" s="273"/>
      <c r="B188" s="273"/>
      <c r="C188" s="273"/>
      <c r="D188" s="273"/>
      <c r="E188" s="273"/>
      <c r="F188" s="273"/>
      <c r="G188" s="273"/>
      <c r="H188" s="273"/>
      <c r="I188" s="273"/>
    </row>
    <row r="189" spans="1:9" x14ac:dyDescent="0.2">
      <c r="A189" s="273"/>
      <c r="B189" s="273"/>
      <c r="C189" s="273"/>
      <c r="D189" s="273"/>
      <c r="E189" s="273"/>
      <c r="F189" s="273"/>
      <c r="G189" s="273"/>
      <c r="H189" s="273"/>
      <c r="I189" s="273"/>
    </row>
    <row r="190" spans="1:9" x14ac:dyDescent="0.2">
      <c r="A190" s="273"/>
      <c r="B190" s="273"/>
      <c r="C190" s="273"/>
      <c r="D190" s="273"/>
      <c r="E190" s="273"/>
      <c r="F190" s="273"/>
      <c r="G190" s="273"/>
      <c r="H190" s="273"/>
      <c r="I190" s="273"/>
    </row>
    <row r="191" spans="1:9" x14ac:dyDescent="0.2">
      <c r="A191" s="273"/>
      <c r="B191" s="273"/>
      <c r="C191" s="273"/>
      <c r="D191" s="273"/>
      <c r="E191" s="273"/>
      <c r="F191" s="273"/>
      <c r="G191" s="273"/>
      <c r="H191" s="273"/>
      <c r="I191" s="273"/>
    </row>
    <row r="192" spans="1:9" x14ac:dyDescent="0.2">
      <c r="A192" s="273"/>
      <c r="B192" s="273"/>
      <c r="C192" s="273"/>
      <c r="D192" s="273"/>
      <c r="E192" s="273"/>
      <c r="F192" s="273"/>
      <c r="G192" s="273"/>
      <c r="H192" s="273"/>
      <c r="I192" s="273"/>
    </row>
    <row r="193" spans="1:9" x14ac:dyDescent="0.2">
      <c r="A193" s="273"/>
      <c r="B193" s="273"/>
      <c r="C193" s="273"/>
      <c r="D193" s="273"/>
      <c r="E193" s="273"/>
      <c r="F193" s="273"/>
      <c r="G193" s="273"/>
      <c r="H193" s="273"/>
      <c r="I193" s="273"/>
    </row>
    <row r="194" spans="1:9" x14ac:dyDescent="0.2">
      <c r="A194" s="273"/>
      <c r="B194" s="273"/>
      <c r="C194" s="273"/>
      <c r="D194" s="273"/>
      <c r="E194" s="273"/>
      <c r="F194" s="273"/>
      <c r="G194" s="273"/>
      <c r="H194" s="273"/>
      <c r="I194" s="273"/>
    </row>
    <row r="195" spans="1:9" x14ac:dyDescent="0.2">
      <c r="A195" s="273"/>
      <c r="B195" s="273"/>
      <c r="C195" s="273"/>
      <c r="D195" s="273"/>
      <c r="E195" s="273"/>
      <c r="F195" s="273"/>
      <c r="G195" s="273"/>
      <c r="H195" s="273"/>
      <c r="I195" s="273"/>
    </row>
    <row r="196" spans="1:9" x14ac:dyDescent="0.2">
      <c r="A196" s="273"/>
      <c r="B196" s="273"/>
      <c r="C196" s="273"/>
      <c r="D196" s="273"/>
      <c r="E196" s="273"/>
      <c r="F196" s="273"/>
      <c r="G196" s="273"/>
      <c r="H196" s="273"/>
      <c r="I196" s="273"/>
    </row>
    <row r="197" spans="1:9" x14ac:dyDescent="0.2">
      <c r="A197" s="273"/>
      <c r="B197" s="273"/>
      <c r="C197" s="273"/>
      <c r="D197" s="273"/>
      <c r="E197" s="273"/>
      <c r="F197" s="273"/>
      <c r="G197" s="273"/>
      <c r="H197" s="273"/>
      <c r="I197" s="273"/>
    </row>
    <row r="198" spans="1:9" x14ac:dyDescent="0.2">
      <c r="A198" s="273"/>
      <c r="B198" s="273"/>
      <c r="C198" s="273"/>
      <c r="D198" s="273"/>
      <c r="E198" s="273"/>
      <c r="F198" s="273"/>
      <c r="G198" s="273"/>
      <c r="H198" s="273"/>
      <c r="I198" s="273"/>
    </row>
    <row r="199" spans="1:9" x14ac:dyDescent="0.2">
      <c r="A199" s="273"/>
      <c r="B199" s="273"/>
      <c r="C199" s="273"/>
      <c r="D199" s="273"/>
      <c r="E199" s="273"/>
      <c r="F199" s="273"/>
      <c r="G199" s="273"/>
      <c r="H199" s="273"/>
      <c r="I199" s="273"/>
    </row>
    <row r="200" spans="1:9" x14ac:dyDescent="0.2">
      <c r="A200" s="273"/>
      <c r="B200" s="273"/>
      <c r="C200" s="273"/>
      <c r="D200" s="273"/>
      <c r="E200" s="273"/>
      <c r="F200" s="273"/>
      <c r="G200" s="273"/>
      <c r="H200" s="273"/>
      <c r="I200" s="273"/>
    </row>
    <row r="201" spans="1:9" x14ac:dyDescent="0.2">
      <c r="A201" s="273"/>
      <c r="B201" s="273"/>
      <c r="C201" s="273"/>
      <c r="D201" s="273"/>
      <c r="E201" s="273"/>
      <c r="F201" s="273"/>
      <c r="G201" s="273"/>
      <c r="H201" s="273"/>
      <c r="I201" s="273"/>
    </row>
    <row r="202" spans="1:9" x14ac:dyDescent="0.2">
      <c r="A202" s="273"/>
      <c r="B202" s="273"/>
      <c r="C202" s="273"/>
      <c r="D202" s="273"/>
      <c r="E202" s="273"/>
      <c r="F202" s="273"/>
      <c r="G202" s="273"/>
      <c r="H202" s="273"/>
      <c r="I202" s="273"/>
    </row>
    <row r="203" spans="1:9" x14ac:dyDescent="0.2">
      <c r="A203" s="273"/>
      <c r="B203" s="273"/>
      <c r="C203" s="273"/>
      <c r="D203" s="273"/>
      <c r="E203" s="273"/>
      <c r="F203" s="273"/>
      <c r="G203" s="273"/>
      <c r="H203" s="273"/>
      <c r="I203" s="273"/>
    </row>
    <row r="204" spans="1:9" x14ac:dyDescent="0.2">
      <c r="A204" s="273"/>
      <c r="B204" s="273"/>
      <c r="C204" s="273"/>
      <c r="D204" s="273"/>
      <c r="E204" s="273"/>
      <c r="F204" s="273"/>
      <c r="G204" s="273"/>
      <c r="H204" s="273"/>
      <c r="I204" s="273"/>
    </row>
    <row r="205" spans="1:9" x14ac:dyDescent="0.2">
      <c r="A205" s="273"/>
      <c r="B205" s="273"/>
      <c r="C205" s="273"/>
      <c r="D205" s="273"/>
      <c r="E205" s="273"/>
      <c r="F205" s="273"/>
      <c r="G205" s="273"/>
      <c r="H205" s="273"/>
      <c r="I205" s="273"/>
    </row>
    <row r="206" spans="1:9" x14ac:dyDescent="0.2">
      <c r="A206" s="273"/>
      <c r="B206" s="273"/>
      <c r="C206" s="273"/>
      <c r="D206" s="273"/>
      <c r="E206" s="273"/>
      <c r="F206" s="273"/>
      <c r="G206" s="273"/>
      <c r="H206" s="273"/>
      <c r="I206" s="273"/>
    </row>
    <row r="207" spans="1:9" x14ac:dyDescent="0.2">
      <c r="A207" s="273"/>
      <c r="B207" s="273"/>
      <c r="C207" s="273"/>
      <c r="D207" s="273"/>
      <c r="E207" s="273"/>
      <c r="F207" s="273"/>
      <c r="G207" s="273"/>
      <c r="H207" s="273"/>
      <c r="I207" s="273"/>
    </row>
    <row r="208" spans="1:9" x14ac:dyDescent="0.2">
      <c r="A208" s="273"/>
      <c r="B208" s="273"/>
      <c r="C208" s="273"/>
      <c r="D208" s="273"/>
      <c r="E208" s="273"/>
      <c r="F208" s="273"/>
      <c r="G208" s="273"/>
      <c r="H208" s="273"/>
      <c r="I208" s="273"/>
    </row>
    <row r="209" spans="1:9" x14ac:dyDescent="0.2">
      <c r="A209" s="273"/>
      <c r="B209" s="273"/>
      <c r="C209" s="273"/>
      <c r="D209" s="273"/>
      <c r="E209" s="273"/>
      <c r="F209" s="273"/>
      <c r="G209" s="273"/>
      <c r="H209" s="273"/>
      <c r="I209" s="273"/>
    </row>
    <row r="210" spans="1:9" x14ac:dyDescent="0.2">
      <c r="A210" s="273"/>
      <c r="B210" s="273"/>
      <c r="C210" s="273"/>
      <c r="D210" s="273"/>
      <c r="E210" s="273"/>
      <c r="F210" s="273"/>
      <c r="G210" s="273"/>
      <c r="H210" s="273"/>
      <c r="I210" s="273"/>
    </row>
    <row r="211" spans="1:9" x14ac:dyDescent="0.2">
      <c r="A211" s="273"/>
      <c r="B211" s="273"/>
      <c r="C211" s="273"/>
      <c r="D211" s="273"/>
      <c r="E211" s="273"/>
      <c r="F211" s="273"/>
      <c r="G211" s="273"/>
      <c r="H211" s="273"/>
      <c r="I211" s="273"/>
    </row>
    <row r="212" spans="1:9" x14ac:dyDescent="0.2">
      <c r="A212" s="273"/>
      <c r="B212" s="273"/>
      <c r="C212" s="273"/>
      <c r="D212" s="273"/>
      <c r="E212" s="273"/>
      <c r="F212" s="273"/>
      <c r="G212" s="273"/>
      <c r="H212" s="273"/>
      <c r="I212" s="273"/>
    </row>
    <row r="213" spans="1:9" x14ac:dyDescent="0.2">
      <c r="A213" s="273"/>
      <c r="B213" s="273"/>
      <c r="C213" s="273"/>
      <c r="D213" s="273"/>
      <c r="E213" s="273"/>
      <c r="F213" s="273"/>
      <c r="G213" s="273"/>
      <c r="H213" s="273"/>
      <c r="I213" s="273"/>
    </row>
    <row r="214" spans="1:9" x14ac:dyDescent="0.2">
      <c r="A214" s="273"/>
      <c r="B214" s="273"/>
      <c r="C214" s="273"/>
      <c r="D214" s="273"/>
      <c r="E214" s="273"/>
      <c r="F214" s="273"/>
      <c r="G214" s="273"/>
      <c r="H214" s="273"/>
      <c r="I214" s="273"/>
    </row>
    <row r="215" spans="1:9" x14ac:dyDescent="0.2">
      <c r="A215" s="273"/>
      <c r="B215" s="273"/>
      <c r="C215" s="273"/>
      <c r="D215" s="273"/>
      <c r="E215" s="273"/>
      <c r="F215" s="273"/>
      <c r="G215" s="273"/>
      <c r="H215" s="273"/>
      <c r="I215" s="273"/>
    </row>
    <row r="216" spans="1:9" x14ac:dyDescent="0.2">
      <c r="A216" s="273"/>
      <c r="B216" s="273"/>
      <c r="C216" s="273"/>
      <c r="D216" s="273"/>
      <c r="E216" s="273"/>
      <c r="F216" s="273"/>
      <c r="G216" s="273"/>
      <c r="H216" s="273"/>
      <c r="I216" s="273"/>
    </row>
    <row r="217" spans="1:9" x14ac:dyDescent="0.2">
      <c r="A217" s="273"/>
      <c r="B217" s="273"/>
      <c r="C217" s="273"/>
      <c r="D217" s="273"/>
      <c r="E217" s="273"/>
      <c r="F217" s="273"/>
      <c r="G217" s="273"/>
      <c r="H217" s="273"/>
      <c r="I217" s="273"/>
    </row>
    <row r="218" spans="1:9" x14ac:dyDescent="0.2">
      <c r="A218" s="273"/>
      <c r="B218" s="273"/>
      <c r="C218" s="273"/>
      <c r="D218" s="273"/>
      <c r="E218" s="273"/>
      <c r="F218" s="273"/>
      <c r="G218" s="273"/>
      <c r="H218" s="273"/>
      <c r="I218" s="273"/>
    </row>
    <row r="219" spans="1:9" x14ac:dyDescent="0.2">
      <c r="A219" s="273"/>
      <c r="B219" s="273"/>
      <c r="C219" s="273"/>
      <c r="D219" s="273"/>
      <c r="E219" s="273"/>
      <c r="F219" s="273"/>
      <c r="G219" s="273"/>
      <c r="H219" s="273"/>
      <c r="I219" s="273"/>
    </row>
    <row r="220" spans="1:9" x14ac:dyDescent="0.2">
      <c r="A220" s="273"/>
      <c r="B220" s="273"/>
      <c r="C220" s="273"/>
      <c r="D220" s="273"/>
      <c r="E220" s="273"/>
      <c r="F220" s="273"/>
      <c r="G220" s="273"/>
      <c r="H220" s="273"/>
      <c r="I220" s="273"/>
    </row>
    <row r="221" spans="1:9" x14ac:dyDescent="0.2">
      <c r="A221" s="273"/>
      <c r="B221" s="273"/>
      <c r="C221" s="273"/>
      <c r="D221" s="273"/>
      <c r="E221" s="273"/>
      <c r="F221" s="273"/>
      <c r="G221" s="273"/>
      <c r="H221" s="273"/>
      <c r="I221" s="273"/>
    </row>
    <row r="222" spans="1:9" x14ac:dyDescent="0.2">
      <c r="A222" s="273"/>
      <c r="B222" s="273"/>
      <c r="C222" s="273"/>
      <c r="D222" s="273"/>
      <c r="E222" s="273"/>
      <c r="F222" s="273"/>
      <c r="G222" s="273"/>
      <c r="H222" s="273"/>
      <c r="I222" s="273"/>
    </row>
    <row r="223" spans="1:9" x14ac:dyDescent="0.2">
      <c r="A223" s="273"/>
      <c r="B223" s="273"/>
      <c r="C223" s="273"/>
      <c r="D223" s="273"/>
      <c r="E223" s="273"/>
      <c r="F223" s="273"/>
      <c r="G223" s="273"/>
      <c r="H223" s="273"/>
      <c r="I223" s="273"/>
    </row>
    <row r="224" spans="1:9" x14ac:dyDescent="0.2">
      <c r="A224" s="273"/>
      <c r="B224" s="273"/>
      <c r="C224" s="273"/>
      <c r="D224" s="273"/>
      <c r="E224" s="273"/>
      <c r="F224" s="273"/>
      <c r="G224" s="273"/>
      <c r="H224" s="273"/>
      <c r="I224" s="273"/>
    </row>
    <row r="225" spans="1:9" x14ac:dyDescent="0.2">
      <c r="A225" s="273"/>
      <c r="B225" s="273"/>
      <c r="C225" s="273"/>
      <c r="D225" s="273"/>
      <c r="E225" s="273"/>
      <c r="F225" s="273"/>
      <c r="G225" s="273"/>
      <c r="H225" s="273"/>
      <c r="I225" s="273"/>
    </row>
    <row r="226" spans="1:9" x14ac:dyDescent="0.2">
      <c r="A226" s="273"/>
      <c r="B226" s="273"/>
      <c r="C226" s="273"/>
      <c r="D226" s="273"/>
      <c r="E226" s="273"/>
      <c r="F226" s="273"/>
      <c r="G226" s="273"/>
      <c r="H226" s="273"/>
      <c r="I226" s="273"/>
    </row>
    <row r="227" spans="1:9" x14ac:dyDescent="0.2">
      <c r="A227" s="273"/>
      <c r="B227" s="273"/>
      <c r="C227" s="273"/>
      <c r="D227" s="273"/>
      <c r="E227" s="273"/>
      <c r="F227" s="273"/>
      <c r="G227" s="273"/>
      <c r="H227" s="273"/>
      <c r="I227" s="273"/>
    </row>
    <row r="228" spans="1:9" x14ac:dyDescent="0.2">
      <c r="A228" s="273"/>
      <c r="B228" s="273"/>
      <c r="C228" s="273"/>
      <c r="D228" s="273"/>
      <c r="E228" s="273"/>
      <c r="F228" s="273"/>
      <c r="G228" s="273"/>
      <c r="H228" s="273"/>
      <c r="I228" s="273"/>
    </row>
    <row r="229" spans="1:9" x14ac:dyDescent="0.2">
      <c r="A229" s="273"/>
      <c r="B229" s="273"/>
      <c r="C229" s="273"/>
      <c r="D229" s="273"/>
      <c r="E229" s="273"/>
      <c r="F229" s="273"/>
      <c r="G229" s="273"/>
      <c r="H229" s="273"/>
      <c r="I229" s="273"/>
    </row>
    <row r="230" spans="1:9" x14ac:dyDescent="0.2">
      <c r="A230" s="273"/>
      <c r="B230" s="273"/>
      <c r="C230" s="273"/>
      <c r="D230" s="273"/>
      <c r="E230" s="273"/>
      <c r="F230" s="273"/>
      <c r="G230" s="273"/>
      <c r="H230" s="273"/>
      <c r="I230" s="273"/>
    </row>
    <row r="231" spans="1:9" x14ac:dyDescent="0.2">
      <c r="A231" s="273"/>
      <c r="B231" s="273"/>
      <c r="C231" s="273"/>
      <c r="D231" s="273"/>
      <c r="E231" s="273"/>
      <c r="F231" s="273"/>
      <c r="G231" s="273"/>
      <c r="H231" s="273"/>
      <c r="I231" s="273"/>
    </row>
    <row r="232" spans="1:9" x14ac:dyDescent="0.2">
      <c r="A232" s="273"/>
      <c r="B232" s="273"/>
      <c r="C232" s="273"/>
      <c r="D232" s="273"/>
      <c r="E232" s="273"/>
      <c r="F232" s="273"/>
      <c r="G232" s="273"/>
      <c r="H232" s="273"/>
      <c r="I232" s="273"/>
    </row>
    <row r="233" spans="1:9" x14ac:dyDescent="0.2">
      <c r="A233" s="273"/>
      <c r="B233" s="273"/>
      <c r="C233" s="273"/>
      <c r="D233" s="273"/>
      <c r="E233" s="273"/>
      <c r="F233" s="273"/>
      <c r="G233" s="273"/>
      <c r="H233" s="273"/>
      <c r="I233" s="273"/>
    </row>
    <row r="234" spans="1:9" x14ac:dyDescent="0.2">
      <c r="A234" s="273"/>
      <c r="B234" s="273"/>
      <c r="C234" s="273"/>
      <c r="D234" s="273"/>
      <c r="E234" s="273"/>
      <c r="F234" s="273"/>
      <c r="G234" s="273"/>
      <c r="H234" s="273"/>
      <c r="I234" s="273"/>
    </row>
    <row r="235" spans="1:9" x14ac:dyDescent="0.2">
      <c r="A235" s="273"/>
      <c r="B235" s="273"/>
      <c r="C235" s="273"/>
      <c r="D235" s="273"/>
      <c r="E235" s="273"/>
      <c r="F235" s="273"/>
      <c r="G235" s="273"/>
      <c r="H235" s="273"/>
      <c r="I235" s="273"/>
    </row>
    <row r="236" spans="1:9" x14ac:dyDescent="0.2">
      <c r="A236" s="273"/>
      <c r="B236" s="273"/>
      <c r="C236" s="273"/>
      <c r="D236" s="273"/>
      <c r="E236" s="273"/>
      <c r="F236" s="273"/>
      <c r="G236" s="273"/>
      <c r="H236" s="273"/>
      <c r="I236" s="273"/>
    </row>
    <row r="237" spans="1:9" x14ac:dyDescent="0.2">
      <c r="A237" s="273"/>
      <c r="B237" s="273"/>
      <c r="C237" s="273"/>
      <c r="D237" s="273"/>
      <c r="E237" s="273"/>
      <c r="F237" s="273"/>
      <c r="G237" s="273"/>
      <c r="H237" s="273"/>
      <c r="I237" s="273"/>
    </row>
    <row r="238" spans="1:9" x14ac:dyDescent="0.2">
      <c r="A238" s="273"/>
      <c r="B238" s="273"/>
      <c r="C238" s="273"/>
      <c r="D238" s="273"/>
      <c r="E238" s="273"/>
      <c r="F238" s="273"/>
      <c r="G238" s="273"/>
      <c r="H238" s="273"/>
      <c r="I238" s="273"/>
    </row>
    <row r="239" spans="1:9" x14ac:dyDescent="0.2">
      <c r="A239" s="273"/>
      <c r="B239" s="273"/>
      <c r="C239" s="273"/>
      <c r="D239" s="273"/>
      <c r="E239" s="273"/>
      <c r="F239" s="273"/>
      <c r="G239" s="273"/>
      <c r="H239" s="273"/>
      <c r="I239" s="273"/>
    </row>
    <row r="240" spans="1:9" x14ac:dyDescent="0.2">
      <c r="A240" s="273"/>
      <c r="B240" s="273"/>
      <c r="C240" s="273"/>
      <c r="D240" s="273"/>
      <c r="E240" s="273"/>
      <c r="F240" s="273"/>
      <c r="G240" s="273"/>
      <c r="H240" s="273"/>
      <c r="I240" s="273"/>
    </row>
    <row r="241" spans="1:9" x14ac:dyDescent="0.2">
      <c r="A241" s="273"/>
      <c r="B241" s="273"/>
      <c r="C241" s="273"/>
      <c r="D241" s="273"/>
      <c r="E241" s="273"/>
      <c r="F241" s="273"/>
      <c r="G241" s="273"/>
      <c r="H241" s="273"/>
      <c r="I241" s="273"/>
    </row>
    <row r="242" spans="1:9" x14ac:dyDescent="0.2">
      <c r="A242" s="273"/>
      <c r="B242" s="273"/>
      <c r="C242" s="273"/>
      <c r="D242" s="273"/>
      <c r="E242" s="273"/>
      <c r="F242" s="273"/>
      <c r="G242" s="273"/>
      <c r="H242" s="273"/>
      <c r="I242" s="273"/>
    </row>
    <row r="243" spans="1:9" x14ac:dyDescent="0.2">
      <c r="A243" s="273"/>
      <c r="B243" s="273"/>
      <c r="C243" s="273"/>
      <c r="D243" s="273"/>
      <c r="E243" s="273"/>
      <c r="F243" s="273"/>
      <c r="G243" s="273"/>
      <c r="H243" s="273"/>
      <c r="I243" s="273"/>
    </row>
    <row r="244" spans="1:9" x14ac:dyDescent="0.2">
      <c r="A244" s="273"/>
      <c r="B244" s="273"/>
      <c r="C244" s="273"/>
      <c r="D244" s="273"/>
      <c r="E244" s="273"/>
      <c r="F244" s="273"/>
      <c r="G244" s="273"/>
      <c r="H244" s="273"/>
      <c r="I244" s="273"/>
    </row>
    <row r="245" spans="1:9" x14ac:dyDescent="0.2">
      <c r="A245" s="273"/>
      <c r="B245" s="273"/>
      <c r="C245" s="273"/>
      <c r="D245" s="273"/>
      <c r="E245" s="273"/>
      <c r="F245" s="273"/>
      <c r="G245" s="273"/>
      <c r="H245" s="273"/>
      <c r="I245" s="273"/>
    </row>
    <row r="246" spans="1:9" x14ac:dyDescent="0.2">
      <c r="A246" s="273"/>
      <c r="B246" s="273"/>
      <c r="C246" s="273"/>
      <c r="D246" s="273"/>
      <c r="E246" s="273"/>
      <c r="F246" s="273"/>
      <c r="G246" s="273"/>
      <c r="H246" s="273"/>
      <c r="I246" s="273"/>
    </row>
    <row r="247" spans="1:9" x14ac:dyDescent="0.2">
      <c r="A247" s="273"/>
      <c r="B247" s="273"/>
      <c r="C247" s="273"/>
      <c r="D247" s="273"/>
      <c r="E247" s="273"/>
      <c r="F247" s="273"/>
      <c r="G247" s="273"/>
      <c r="H247" s="273"/>
      <c r="I247" s="273"/>
    </row>
    <row r="248" spans="1:9" x14ac:dyDescent="0.2">
      <c r="A248" s="273"/>
      <c r="B248" s="273"/>
      <c r="C248" s="273"/>
      <c r="D248" s="273"/>
      <c r="E248" s="273"/>
      <c r="F248" s="273"/>
      <c r="G248" s="273"/>
      <c r="H248" s="273"/>
      <c r="I248" s="273"/>
    </row>
    <row r="249" spans="1:9" x14ac:dyDescent="0.2">
      <c r="A249" s="273"/>
      <c r="B249" s="273"/>
      <c r="C249" s="273"/>
      <c r="D249" s="273"/>
      <c r="E249" s="273"/>
      <c r="F249" s="273"/>
      <c r="G249" s="273"/>
      <c r="H249" s="273"/>
      <c r="I249" s="273"/>
    </row>
    <row r="250" spans="1:9" x14ac:dyDescent="0.2">
      <c r="A250" s="273"/>
      <c r="B250" s="273"/>
      <c r="C250" s="273"/>
      <c r="D250" s="273"/>
      <c r="E250" s="273"/>
      <c r="F250" s="273"/>
      <c r="G250" s="273"/>
      <c r="H250" s="273"/>
      <c r="I250" s="273"/>
    </row>
    <row r="251" spans="1:9" x14ac:dyDescent="0.2">
      <c r="A251" s="273"/>
      <c r="B251" s="273"/>
      <c r="C251" s="273"/>
      <c r="D251" s="273"/>
      <c r="E251" s="273"/>
      <c r="F251" s="273"/>
      <c r="G251" s="273"/>
      <c r="H251" s="273"/>
      <c r="I251" s="273"/>
    </row>
    <row r="252" spans="1:9" x14ac:dyDescent="0.2">
      <c r="A252" s="273"/>
      <c r="B252" s="273"/>
      <c r="C252" s="273"/>
      <c r="D252" s="273"/>
      <c r="E252" s="273"/>
      <c r="F252" s="273"/>
      <c r="G252" s="273"/>
      <c r="H252" s="273"/>
      <c r="I252" s="273"/>
    </row>
    <row r="253" spans="1:9" x14ac:dyDescent="0.2">
      <c r="A253" s="273"/>
      <c r="B253" s="273"/>
      <c r="C253" s="273"/>
      <c r="D253" s="273"/>
      <c r="E253" s="273"/>
      <c r="F253" s="273"/>
      <c r="G253" s="273"/>
      <c r="H253" s="273"/>
      <c r="I253" s="273"/>
    </row>
    <row r="254" spans="1:9" x14ac:dyDescent="0.2">
      <c r="A254" s="273"/>
      <c r="B254" s="273"/>
      <c r="C254" s="273"/>
      <c r="D254" s="273"/>
      <c r="E254" s="273"/>
      <c r="F254" s="273"/>
      <c r="G254" s="273"/>
      <c r="H254" s="273"/>
      <c r="I254" s="273"/>
    </row>
    <row r="255" spans="1:9" x14ac:dyDescent="0.2">
      <c r="A255" s="273"/>
      <c r="B255" s="273"/>
      <c r="C255" s="273"/>
      <c r="D255" s="273"/>
      <c r="E255" s="273"/>
      <c r="F255" s="273"/>
      <c r="G255" s="273"/>
      <c r="H255" s="273"/>
      <c r="I255" s="273"/>
    </row>
    <row r="256" spans="1:9" x14ac:dyDescent="0.2">
      <c r="A256" s="273"/>
      <c r="B256" s="273"/>
      <c r="C256" s="273"/>
      <c r="D256" s="273"/>
      <c r="E256" s="273"/>
      <c r="F256" s="273"/>
      <c r="G256" s="273"/>
      <c r="H256" s="273"/>
      <c r="I256" s="273"/>
    </row>
    <row r="257" spans="1:9" x14ac:dyDescent="0.2">
      <c r="A257" s="273"/>
      <c r="B257" s="273"/>
      <c r="C257" s="273"/>
      <c r="D257" s="273"/>
      <c r="E257" s="273"/>
      <c r="F257" s="273"/>
      <c r="G257" s="273"/>
      <c r="H257" s="273"/>
      <c r="I257" s="273"/>
    </row>
    <row r="258" spans="1:9" x14ac:dyDescent="0.2">
      <c r="A258" s="273"/>
      <c r="B258" s="273"/>
      <c r="C258" s="273"/>
      <c r="D258" s="273"/>
      <c r="E258" s="273"/>
      <c r="F258" s="273"/>
      <c r="G258" s="273"/>
      <c r="H258" s="273"/>
      <c r="I258" s="273"/>
    </row>
    <row r="259" spans="1:9" x14ac:dyDescent="0.2">
      <c r="A259" s="273"/>
      <c r="B259" s="273"/>
      <c r="C259" s="273"/>
      <c r="D259" s="273"/>
      <c r="E259" s="273"/>
      <c r="F259" s="273"/>
      <c r="G259" s="273"/>
      <c r="H259" s="273"/>
      <c r="I259" s="273"/>
    </row>
    <row r="260" spans="1:9" x14ac:dyDescent="0.2">
      <c r="A260" s="273"/>
      <c r="B260" s="273"/>
      <c r="C260" s="273"/>
      <c r="D260" s="273"/>
      <c r="E260" s="273"/>
      <c r="F260" s="273"/>
      <c r="G260" s="273"/>
      <c r="H260" s="273"/>
      <c r="I260" s="273"/>
    </row>
    <row r="261" spans="1:9" x14ac:dyDescent="0.2">
      <c r="A261" s="273"/>
      <c r="B261" s="273"/>
      <c r="C261" s="273"/>
      <c r="D261" s="273"/>
      <c r="E261" s="273"/>
      <c r="F261" s="273"/>
      <c r="G261" s="273"/>
      <c r="H261" s="273"/>
      <c r="I261" s="273"/>
    </row>
    <row r="262" spans="1:9" x14ac:dyDescent="0.2">
      <c r="A262" s="273"/>
      <c r="B262" s="273"/>
      <c r="C262" s="273"/>
      <c r="D262" s="273"/>
      <c r="E262" s="273"/>
      <c r="F262" s="273"/>
      <c r="G262" s="273"/>
      <c r="H262" s="273"/>
      <c r="I262" s="273"/>
    </row>
    <row r="263" spans="1:9" x14ac:dyDescent="0.2">
      <c r="A263" s="273"/>
      <c r="B263" s="273"/>
      <c r="C263" s="273"/>
      <c r="D263" s="273"/>
      <c r="E263" s="273"/>
      <c r="F263" s="273"/>
      <c r="G263" s="273"/>
      <c r="H263" s="273"/>
      <c r="I263" s="273"/>
    </row>
    <row r="264" spans="1:9" x14ac:dyDescent="0.2">
      <c r="A264" s="273"/>
      <c r="B264" s="273"/>
      <c r="C264" s="273"/>
      <c r="D264" s="273"/>
      <c r="E264" s="273"/>
      <c r="F264" s="273"/>
      <c r="G264" s="273"/>
      <c r="H264" s="273"/>
      <c r="I264" s="273"/>
    </row>
    <row r="265" spans="1:9" x14ac:dyDescent="0.2">
      <c r="A265" s="273"/>
      <c r="B265" s="273"/>
      <c r="C265" s="273"/>
      <c r="D265" s="273"/>
      <c r="E265" s="273"/>
      <c r="F265" s="273"/>
      <c r="G265" s="273"/>
      <c r="H265" s="273"/>
      <c r="I265" s="273"/>
    </row>
    <row r="266" spans="1:9" x14ac:dyDescent="0.2">
      <c r="A266" s="273"/>
      <c r="B266" s="273"/>
      <c r="C266" s="273"/>
      <c r="D266" s="273"/>
      <c r="E266" s="273"/>
      <c r="F266" s="273"/>
      <c r="G266" s="273"/>
      <c r="H266" s="273"/>
      <c r="I266" s="273"/>
    </row>
    <row r="267" spans="1:9" x14ac:dyDescent="0.2">
      <c r="A267" s="273"/>
      <c r="B267" s="273"/>
      <c r="C267" s="273"/>
      <c r="D267" s="273"/>
      <c r="E267" s="273"/>
      <c r="F267" s="273"/>
      <c r="G267" s="273"/>
      <c r="H267" s="273"/>
      <c r="I267" s="273"/>
    </row>
    <row r="268" spans="1:9" x14ac:dyDescent="0.2">
      <c r="A268" s="273"/>
      <c r="B268" s="273"/>
      <c r="C268" s="273"/>
      <c r="D268" s="273"/>
      <c r="E268" s="273"/>
      <c r="F268" s="273"/>
      <c r="G268" s="273"/>
      <c r="H268" s="273"/>
      <c r="I268" s="273"/>
    </row>
    <row r="269" spans="1:9" x14ac:dyDescent="0.2">
      <c r="A269" s="273"/>
      <c r="B269" s="273"/>
      <c r="C269" s="273"/>
      <c r="D269" s="273"/>
      <c r="E269" s="273"/>
      <c r="F269" s="273"/>
      <c r="G269" s="273"/>
      <c r="H269" s="273"/>
      <c r="I269" s="273"/>
    </row>
    <row r="270" spans="1:9" x14ac:dyDescent="0.2">
      <c r="A270" s="273"/>
      <c r="B270" s="273"/>
      <c r="C270" s="273"/>
      <c r="D270" s="273"/>
      <c r="E270" s="273"/>
      <c r="F270" s="273"/>
      <c r="G270" s="273"/>
      <c r="H270" s="273"/>
      <c r="I270" s="273"/>
    </row>
    <row r="271" spans="1:9" x14ac:dyDescent="0.2">
      <c r="A271" s="273"/>
      <c r="B271" s="273"/>
      <c r="C271" s="273"/>
      <c r="D271" s="273"/>
      <c r="E271" s="273"/>
      <c r="F271" s="273"/>
      <c r="G271" s="273"/>
      <c r="H271" s="273"/>
      <c r="I271" s="273"/>
    </row>
    <row r="272" spans="1:9" x14ac:dyDescent="0.2">
      <c r="A272" s="273"/>
      <c r="B272" s="273"/>
      <c r="C272" s="273"/>
      <c r="D272" s="273"/>
      <c r="E272" s="273"/>
      <c r="F272" s="273"/>
      <c r="G272" s="273"/>
      <c r="H272" s="273"/>
      <c r="I272" s="273"/>
    </row>
    <row r="273" spans="1:9" x14ac:dyDescent="0.2">
      <c r="A273" s="273"/>
      <c r="B273" s="273"/>
      <c r="C273" s="273"/>
      <c r="D273" s="273"/>
      <c r="E273" s="273"/>
      <c r="F273" s="273"/>
      <c r="G273" s="273"/>
      <c r="H273" s="273"/>
      <c r="I273" s="273"/>
    </row>
    <row r="274" spans="1:9" x14ac:dyDescent="0.2">
      <c r="A274" s="273"/>
      <c r="B274" s="273"/>
      <c r="C274" s="273"/>
      <c r="D274" s="273"/>
      <c r="E274" s="273"/>
      <c r="F274" s="273"/>
      <c r="G274" s="273"/>
      <c r="H274" s="273"/>
      <c r="I274" s="273"/>
    </row>
    <row r="275" spans="1:9" x14ac:dyDescent="0.2">
      <c r="A275" s="273"/>
      <c r="B275" s="273"/>
      <c r="C275" s="273"/>
      <c r="D275" s="273"/>
      <c r="E275" s="273"/>
      <c r="F275" s="273"/>
      <c r="G275" s="273"/>
      <c r="H275" s="273"/>
      <c r="I275" s="273"/>
    </row>
    <row r="276" spans="1:9" x14ac:dyDescent="0.2">
      <c r="A276" s="273"/>
      <c r="B276" s="273"/>
      <c r="C276" s="273"/>
      <c r="D276" s="273"/>
      <c r="E276" s="273"/>
      <c r="F276" s="273"/>
      <c r="G276" s="273"/>
      <c r="H276" s="273"/>
      <c r="I276" s="273"/>
    </row>
    <row r="277" spans="1:9" x14ac:dyDescent="0.2">
      <c r="A277" s="273"/>
      <c r="B277" s="273"/>
      <c r="C277" s="273"/>
      <c r="D277" s="273"/>
      <c r="E277" s="273"/>
      <c r="F277" s="273"/>
      <c r="G277" s="273"/>
      <c r="H277" s="273"/>
      <c r="I277" s="273"/>
    </row>
    <row r="278" spans="1:9" x14ac:dyDescent="0.2">
      <c r="A278" s="273"/>
      <c r="B278" s="273"/>
      <c r="C278" s="273"/>
      <c r="D278" s="273"/>
      <c r="E278" s="273"/>
      <c r="F278" s="273"/>
      <c r="G278" s="273"/>
      <c r="H278" s="273"/>
      <c r="I278" s="273"/>
    </row>
    <row r="279" spans="1:9" x14ac:dyDescent="0.2">
      <c r="A279" s="273"/>
      <c r="B279" s="273"/>
      <c r="C279" s="273"/>
      <c r="D279" s="273"/>
      <c r="E279" s="273"/>
      <c r="F279" s="273"/>
      <c r="G279" s="273"/>
      <c r="H279" s="273"/>
      <c r="I279" s="273"/>
    </row>
    <row r="280" spans="1:9" x14ac:dyDescent="0.2">
      <c r="A280" s="273"/>
      <c r="B280" s="273"/>
      <c r="C280" s="273"/>
      <c r="D280" s="273"/>
      <c r="E280" s="273"/>
      <c r="F280" s="273"/>
      <c r="G280" s="273"/>
      <c r="H280" s="273"/>
      <c r="I280" s="273"/>
    </row>
    <row r="281" spans="1:9" x14ac:dyDescent="0.2">
      <c r="A281" s="273"/>
      <c r="B281" s="273"/>
      <c r="C281" s="273"/>
      <c r="D281" s="273"/>
      <c r="E281" s="273"/>
      <c r="F281" s="273"/>
      <c r="G281" s="273"/>
      <c r="H281" s="273"/>
      <c r="I281" s="273"/>
    </row>
    <row r="282" spans="1:9" x14ac:dyDescent="0.2">
      <c r="A282" s="273"/>
      <c r="B282" s="273"/>
      <c r="C282" s="273"/>
      <c r="D282" s="273"/>
      <c r="E282" s="273"/>
      <c r="F282" s="273"/>
      <c r="G282" s="273"/>
      <c r="H282" s="273"/>
      <c r="I282" s="273"/>
    </row>
    <row r="283" spans="1:9" x14ac:dyDescent="0.2">
      <c r="A283" s="273"/>
      <c r="B283" s="273"/>
      <c r="C283" s="273"/>
      <c r="D283" s="273"/>
      <c r="E283" s="273"/>
      <c r="F283" s="273"/>
      <c r="G283" s="273"/>
      <c r="H283" s="273"/>
      <c r="I283" s="273"/>
    </row>
    <row r="284" spans="1:9" x14ac:dyDescent="0.2">
      <c r="A284" s="273"/>
      <c r="B284" s="273"/>
      <c r="C284" s="273"/>
      <c r="D284" s="273"/>
      <c r="E284" s="273"/>
      <c r="F284" s="273"/>
      <c r="G284" s="273"/>
      <c r="H284" s="273"/>
      <c r="I284" s="273"/>
    </row>
    <row r="285" spans="1:9" x14ac:dyDescent="0.2">
      <c r="A285" s="273"/>
      <c r="B285" s="273"/>
      <c r="C285" s="273"/>
      <c r="D285" s="273"/>
      <c r="E285" s="273"/>
      <c r="F285" s="273"/>
      <c r="G285" s="273"/>
      <c r="H285" s="273"/>
      <c r="I285" s="273"/>
    </row>
    <row r="286" spans="1:9" x14ac:dyDescent="0.2">
      <c r="A286" s="273"/>
      <c r="B286" s="273"/>
      <c r="C286" s="273"/>
      <c r="D286" s="273"/>
      <c r="E286" s="273"/>
      <c r="F286" s="273"/>
      <c r="G286" s="273"/>
      <c r="H286" s="273"/>
      <c r="I286" s="273"/>
    </row>
    <row r="287" spans="1:9" x14ac:dyDescent="0.2">
      <c r="A287" s="273"/>
      <c r="B287" s="273"/>
      <c r="C287" s="273"/>
      <c r="D287" s="273"/>
      <c r="E287" s="273"/>
      <c r="F287" s="273"/>
      <c r="G287" s="273"/>
      <c r="H287" s="273"/>
      <c r="I287" s="273"/>
    </row>
    <row r="288" spans="1:9" x14ac:dyDescent="0.2">
      <c r="A288" s="273"/>
      <c r="B288" s="273"/>
      <c r="C288" s="273"/>
      <c r="D288" s="273"/>
      <c r="E288" s="273"/>
      <c r="F288" s="273"/>
      <c r="G288" s="273"/>
      <c r="H288" s="273"/>
      <c r="I288" s="273"/>
    </row>
    <row r="289" spans="1:9" x14ac:dyDescent="0.2">
      <c r="A289" s="273"/>
      <c r="B289" s="273"/>
      <c r="C289" s="273"/>
      <c r="D289" s="273"/>
      <c r="E289" s="273"/>
      <c r="F289" s="273"/>
      <c r="G289" s="273"/>
      <c r="H289" s="273"/>
      <c r="I289" s="273"/>
    </row>
    <row r="290" spans="1:9" x14ac:dyDescent="0.2">
      <c r="A290" s="273"/>
      <c r="B290" s="273"/>
      <c r="C290" s="273"/>
      <c r="D290" s="273"/>
      <c r="E290" s="273"/>
      <c r="F290" s="273"/>
      <c r="G290" s="273"/>
      <c r="H290" s="273"/>
      <c r="I290" s="273"/>
    </row>
    <row r="291" spans="1:9" x14ac:dyDescent="0.2">
      <c r="A291" s="273"/>
      <c r="B291" s="273"/>
      <c r="C291" s="273"/>
      <c r="D291" s="273"/>
      <c r="E291" s="273"/>
      <c r="F291" s="273"/>
      <c r="G291" s="273"/>
      <c r="H291" s="273"/>
      <c r="I291" s="273"/>
    </row>
    <row r="292" spans="1:9" x14ac:dyDescent="0.2">
      <c r="A292" s="273"/>
      <c r="B292" s="273"/>
      <c r="C292" s="273"/>
      <c r="D292" s="273"/>
      <c r="E292" s="273"/>
      <c r="F292" s="273"/>
      <c r="G292" s="273"/>
      <c r="H292" s="273"/>
      <c r="I292" s="273"/>
    </row>
    <row r="293" spans="1:9" x14ac:dyDescent="0.2">
      <c r="A293" s="273"/>
      <c r="B293" s="273"/>
      <c r="C293" s="273"/>
      <c r="D293" s="273"/>
      <c r="E293" s="273"/>
      <c r="F293" s="273"/>
      <c r="G293" s="273"/>
      <c r="H293" s="273"/>
      <c r="I293" s="273"/>
    </row>
    <row r="294" spans="1:9" x14ac:dyDescent="0.2">
      <c r="A294" s="273"/>
      <c r="B294" s="273"/>
      <c r="C294" s="273"/>
      <c r="D294" s="273"/>
      <c r="E294" s="273"/>
      <c r="F294" s="273"/>
      <c r="G294" s="273"/>
      <c r="H294" s="273"/>
      <c r="I294" s="273"/>
    </row>
    <row r="295" spans="1:9" x14ac:dyDescent="0.2">
      <c r="A295" s="273"/>
      <c r="B295" s="273"/>
      <c r="C295" s="273"/>
      <c r="D295" s="273"/>
      <c r="E295" s="273"/>
      <c r="F295" s="273"/>
      <c r="G295" s="273"/>
      <c r="H295" s="273"/>
      <c r="I295" s="273"/>
    </row>
    <row r="296" spans="1:9" x14ac:dyDescent="0.2">
      <c r="A296" s="273"/>
      <c r="B296" s="273"/>
      <c r="C296" s="273"/>
      <c r="D296" s="273"/>
      <c r="E296" s="273"/>
      <c r="F296" s="273"/>
      <c r="G296" s="273"/>
      <c r="H296" s="273"/>
      <c r="I296" s="273"/>
    </row>
    <row r="297" spans="1:9" x14ac:dyDescent="0.2">
      <c r="A297" s="273"/>
      <c r="B297" s="273"/>
      <c r="C297" s="273"/>
      <c r="D297" s="273"/>
      <c r="E297" s="273"/>
      <c r="F297" s="273"/>
      <c r="G297" s="273"/>
      <c r="H297" s="273"/>
      <c r="I297" s="273"/>
    </row>
    <row r="298" spans="1:9" x14ac:dyDescent="0.2">
      <c r="A298" s="273"/>
      <c r="B298" s="273"/>
      <c r="C298" s="273"/>
      <c r="D298" s="273"/>
      <c r="E298" s="273"/>
      <c r="F298" s="273"/>
      <c r="G298" s="273"/>
      <c r="H298" s="273"/>
      <c r="I298" s="273"/>
    </row>
    <row r="299" spans="1:9" x14ac:dyDescent="0.2">
      <c r="A299" s="273"/>
      <c r="B299" s="273"/>
      <c r="C299" s="273"/>
      <c r="D299" s="273"/>
      <c r="E299" s="273"/>
      <c r="F299" s="273"/>
      <c r="G299" s="273"/>
      <c r="H299" s="273"/>
      <c r="I299" s="273"/>
    </row>
    <row r="300" spans="1:9" x14ac:dyDescent="0.2">
      <c r="A300" s="273"/>
      <c r="B300" s="273"/>
      <c r="C300" s="273"/>
      <c r="D300" s="273"/>
      <c r="E300" s="273"/>
      <c r="F300" s="273"/>
      <c r="G300" s="273"/>
      <c r="H300" s="273"/>
      <c r="I300" s="273"/>
    </row>
    <row r="301" spans="1:9" x14ac:dyDescent="0.2">
      <c r="A301" s="273"/>
      <c r="B301" s="273"/>
      <c r="C301" s="273"/>
      <c r="D301" s="273"/>
      <c r="E301" s="273"/>
      <c r="F301" s="273"/>
      <c r="G301" s="273"/>
      <c r="H301" s="273"/>
      <c r="I301" s="273"/>
    </row>
    <row r="302" spans="1:9" x14ac:dyDescent="0.2">
      <c r="A302" s="273"/>
      <c r="B302" s="273"/>
      <c r="C302" s="273"/>
      <c r="D302" s="273"/>
      <c r="E302" s="273"/>
      <c r="F302" s="273"/>
      <c r="G302" s="273"/>
      <c r="H302" s="273"/>
      <c r="I302" s="273"/>
    </row>
    <row r="303" spans="1:9" x14ac:dyDescent="0.2">
      <c r="A303" s="273"/>
      <c r="B303" s="273"/>
      <c r="C303" s="273"/>
      <c r="D303" s="273"/>
      <c r="E303" s="273"/>
      <c r="F303" s="273"/>
      <c r="G303" s="273"/>
      <c r="H303" s="273"/>
      <c r="I303" s="273"/>
    </row>
    <row r="304" spans="1:9" x14ac:dyDescent="0.2">
      <c r="A304" s="273"/>
      <c r="B304" s="273"/>
      <c r="C304" s="273"/>
      <c r="D304" s="273"/>
      <c r="E304" s="273"/>
      <c r="F304" s="273"/>
      <c r="G304" s="273"/>
      <c r="H304" s="273"/>
      <c r="I304" s="273"/>
    </row>
    <row r="305" spans="1:9" x14ac:dyDescent="0.2">
      <c r="A305" s="273"/>
      <c r="B305" s="273"/>
      <c r="C305" s="273"/>
      <c r="D305" s="273"/>
      <c r="E305" s="273"/>
      <c r="F305" s="273"/>
      <c r="G305" s="273"/>
      <c r="H305" s="273"/>
      <c r="I305" s="273"/>
    </row>
    <row r="306" spans="1:9" x14ac:dyDescent="0.2">
      <c r="A306" s="273"/>
      <c r="B306" s="273"/>
      <c r="C306" s="273"/>
      <c r="D306" s="273"/>
      <c r="E306" s="273"/>
      <c r="F306" s="273"/>
      <c r="G306" s="273"/>
      <c r="H306" s="273"/>
      <c r="I306" s="273"/>
    </row>
    <row r="307" spans="1:9" x14ac:dyDescent="0.2">
      <c r="A307" s="273"/>
      <c r="B307" s="273"/>
      <c r="C307" s="273"/>
      <c r="D307" s="273"/>
      <c r="E307" s="273"/>
      <c r="F307" s="273"/>
      <c r="G307" s="273"/>
      <c r="H307" s="273"/>
      <c r="I307" s="273"/>
    </row>
    <row r="308" spans="1:9" x14ac:dyDescent="0.2">
      <c r="A308" s="273"/>
      <c r="B308" s="273"/>
      <c r="C308" s="273"/>
      <c r="D308" s="273"/>
      <c r="E308" s="273"/>
      <c r="F308" s="273"/>
      <c r="G308" s="273"/>
      <c r="H308" s="273"/>
      <c r="I308" s="273"/>
    </row>
    <row r="309" spans="1:9" x14ac:dyDescent="0.2">
      <c r="A309" s="273"/>
      <c r="B309" s="273"/>
      <c r="C309" s="273"/>
      <c r="D309" s="273"/>
      <c r="E309" s="273"/>
      <c r="F309" s="273"/>
      <c r="G309" s="273"/>
      <c r="H309" s="273"/>
      <c r="I309" s="273"/>
    </row>
    <row r="310" spans="1:9" x14ac:dyDescent="0.2">
      <c r="A310" s="273"/>
      <c r="B310" s="273"/>
      <c r="C310" s="273"/>
      <c r="D310" s="273"/>
      <c r="E310" s="273"/>
      <c r="F310" s="273"/>
      <c r="G310" s="273"/>
      <c r="H310" s="273"/>
      <c r="I310" s="273"/>
    </row>
    <row r="311" spans="1:9" x14ac:dyDescent="0.2">
      <c r="A311" s="272"/>
      <c r="B311" s="272"/>
      <c r="C311" s="272"/>
      <c r="D311" s="272"/>
      <c r="E311" s="272"/>
      <c r="F311" s="272"/>
      <c r="G311" s="272"/>
      <c r="H311" s="273"/>
      <c r="I311" s="273"/>
    </row>
    <row r="312" spans="1:9" x14ac:dyDescent="0.2">
      <c r="A312" s="272"/>
      <c r="B312" s="272"/>
      <c r="C312" s="272"/>
      <c r="D312" s="272"/>
      <c r="E312" s="272"/>
      <c r="F312" s="272"/>
      <c r="G312" s="272"/>
      <c r="H312" s="273"/>
      <c r="I312" s="273"/>
    </row>
    <row r="313" spans="1:9" x14ac:dyDescent="0.2">
      <c r="A313" s="272"/>
      <c r="B313" s="272"/>
      <c r="C313" s="272"/>
      <c r="D313" s="272"/>
      <c r="E313" s="272"/>
      <c r="F313" s="272"/>
      <c r="G313" s="272"/>
      <c r="H313" s="273"/>
      <c r="I313" s="273"/>
    </row>
    <row r="314" spans="1:9" x14ac:dyDescent="0.2">
      <c r="A314" s="272"/>
      <c r="B314" s="272"/>
      <c r="C314" s="272"/>
      <c r="D314" s="272"/>
      <c r="E314" s="272"/>
      <c r="F314" s="272"/>
      <c r="G314" s="272"/>
      <c r="H314" s="273"/>
      <c r="I314" s="273"/>
    </row>
    <row r="315" spans="1:9" x14ac:dyDescent="0.2">
      <c r="A315" s="272"/>
      <c r="B315" s="272"/>
      <c r="C315" s="272"/>
      <c r="D315" s="272"/>
      <c r="E315" s="272"/>
      <c r="F315" s="272"/>
      <c r="G315" s="272"/>
      <c r="H315" s="273"/>
      <c r="I315" s="273"/>
    </row>
    <row r="316" spans="1:9" x14ac:dyDescent="0.2">
      <c r="A316" s="272"/>
      <c r="B316" s="272"/>
      <c r="C316" s="272"/>
      <c r="D316" s="272"/>
      <c r="E316" s="272"/>
      <c r="F316" s="272"/>
      <c r="G316" s="272"/>
      <c r="H316" s="273"/>
      <c r="I316" s="273"/>
    </row>
    <row r="317" spans="1:9" x14ac:dyDescent="0.2">
      <c r="A317" s="272"/>
      <c r="B317" s="272"/>
      <c r="C317" s="272"/>
      <c r="D317" s="272"/>
      <c r="E317" s="272"/>
      <c r="F317" s="272"/>
      <c r="G317" s="272"/>
      <c r="H317" s="273"/>
      <c r="I317" s="273"/>
    </row>
    <row r="318" spans="1:9" x14ac:dyDescent="0.2">
      <c r="A318" s="272"/>
      <c r="B318" s="272"/>
      <c r="C318" s="272"/>
      <c r="D318" s="272"/>
      <c r="E318" s="272"/>
      <c r="F318" s="272"/>
      <c r="G318" s="272"/>
      <c r="H318" s="273"/>
      <c r="I318" s="273"/>
    </row>
    <row r="319" spans="1:9" x14ac:dyDescent="0.2">
      <c r="A319" s="272"/>
      <c r="B319" s="272"/>
      <c r="C319" s="272"/>
      <c r="D319" s="272"/>
      <c r="E319" s="272"/>
      <c r="F319" s="272"/>
      <c r="G319" s="272"/>
      <c r="H319" s="273"/>
      <c r="I319" s="273"/>
    </row>
    <row r="320" spans="1:9" x14ac:dyDescent="0.2">
      <c r="A320" s="272"/>
      <c r="B320" s="272"/>
      <c r="C320" s="272"/>
      <c r="D320" s="272"/>
      <c r="E320" s="272"/>
      <c r="F320" s="272"/>
      <c r="G320" s="272"/>
      <c r="H320" s="273"/>
      <c r="I320" s="273"/>
    </row>
    <row r="321" spans="8:9" x14ac:dyDescent="0.2">
      <c r="H321" s="273"/>
      <c r="I321" s="273"/>
    </row>
    <row r="322" spans="8:9" x14ac:dyDescent="0.2">
      <c r="H322" s="273"/>
      <c r="I322" s="273"/>
    </row>
    <row r="323" spans="8:9" x14ac:dyDescent="0.2">
      <c r="H323" s="273"/>
      <c r="I323" s="273"/>
    </row>
    <row r="324" spans="8:9" x14ac:dyDescent="0.2">
      <c r="H324" s="273"/>
      <c r="I324" s="273"/>
    </row>
    <row r="325" spans="8:9" x14ac:dyDescent="0.2">
      <c r="H325" s="273"/>
      <c r="I325" s="273"/>
    </row>
    <row r="326" spans="8:9" x14ac:dyDescent="0.2">
      <c r="H326" s="273"/>
      <c r="I326" s="273"/>
    </row>
    <row r="327" spans="8:9" x14ac:dyDescent="0.2">
      <c r="H327" s="273"/>
      <c r="I327" s="273"/>
    </row>
    <row r="328" spans="8:9" x14ac:dyDescent="0.2">
      <c r="H328" s="273"/>
      <c r="I328" s="273"/>
    </row>
    <row r="329" spans="8:9" x14ac:dyDescent="0.2">
      <c r="H329" s="273"/>
      <c r="I329" s="273"/>
    </row>
    <row r="330" spans="8:9" x14ac:dyDescent="0.2">
      <c r="H330" s="273"/>
      <c r="I330" s="273"/>
    </row>
    <row r="331" spans="8:9" x14ac:dyDescent="0.2">
      <c r="H331" s="273"/>
      <c r="I331" s="273"/>
    </row>
    <row r="332" spans="8:9" x14ac:dyDescent="0.2">
      <c r="H332" s="273"/>
      <c r="I332" s="273"/>
    </row>
    <row r="333" spans="8:9" x14ac:dyDescent="0.2">
      <c r="H333" s="273"/>
      <c r="I333" s="273"/>
    </row>
    <row r="334" spans="8:9" x14ac:dyDescent="0.2">
      <c r="H334" s="273"/>
      <c r="I334" s="273"/>
    </row>
    <row r="335" spans="8:9" x14ac:dyDescent="0.2">
      <c r="H335" s="273"/>
      <c r="I335" s="273"/>
    </row>
    <row r="336" spans="8:9" x14ac:dyDescent="0.2">
      <c r="H336" s="273"/>
      <c r="I336" s="273"/>
    </row>
    <row r="337" spans="8:9" x14ac:dyDescent="0.2">
      <c r="H337" s="273"/>
      <c r="I337" s="273"/>
    </row>
    <row r="338" spans="8:9" x14ac:dyDescent="0.2">
      <c r="H338" s="273"/>
      <c r="I338" s="273"/>
    </row>
    <row r="339" spans="8:9" x14ac:dyDescent="0.2">
      <c r="H339" s="273"/>
      <c r="I339" s="273"/>
    </row>
    <row r="340" spans="8:9" x14ac:dyDescent="0.2">
      <c r="H340" s="273"/>
      <c r="I340" s="273"/>
    </row>
    <row r="341" spans="8:9" x14ac:dyDescent="0.2">
      <c r="H341" s="273"/>
      <c r="I341" s="273"/>
    </row>
    <row r="342" spans="8:9" x14ac:dyDescent="0.2">
      <c r="H342" s="273"/>
      <c r="I342" s="273"/>
    </row>
    <row r="343" spans="8:9" x14ac:dyDescent="0.2">
      <c r="H343" s="273"/>
      <c r="I343" s="273"/>
    </row>
    <row r="344" spans="8:9" x14ac:dyDescent="0.2">
      <c r="H344" s="273"/>
      <c r="I344" s="273"/>
    </row>
    <row r="345" spans="8:9" x14ac:dyDescent="0.2">
      <c r="H345" s="273"/>
      <c r="I345" s="273"/>
    </row>
    <row r="346" spans="8:9" x14ac:dyDescent="0.2">
      <c r="H346" s="273"/>
      <c r="I346" s="273"/>
    </row>
    <row r="347" spans="8:9" x14ac:dyDescent="0.2">
      <c r="H347" s="273"/>
      <c r="I347" s="273"/>
    </row>
    <row r="348" spans="8:9" x14ac:dyDescent="0.2">
      <c r="H348" s="273"/>
      <c r="I348" s="273"/>
    </row>
    <row r="349" spans="8:9" x14ac:dyDescent="0.2">
      <c r="H349" s="273"/>
      <c r="I349" s="273"/>
    </row>
    <row r="350" spans="8:9" x14ac:dyDescent="0.2">
      <c r="H350" s="273"/>
      <c r="I350" s="273"/>
    </row>
    <row r="351" spans="8:9" x14ac:dyDescent="0.2">
      <c r="H351" s="273"/>
      <c r="I351" s="273"/>
    </row>
    <row r="352" spans="8:9" x14ac:dyDescent="0.2">
      <c r="H352" s="273"/>
      <c r="I352" s="273"/>
    </row>
    <row r="353" spans="8:9" x14ac:dyDescent="0.2">
      <c r="H353" s="273"/>
      <c r="I353" s="273"/>
    </row>
    <row r="354" spans="8:9" x14ac:dyDescent="0.2">
      <c r="H354" s="273"/>
      <c r="I354" s="273"/>
    </row>
    <row r="355" spans="8:9" x14ac:dyDescent="0.2">
      <c r="H355" s="273"/>
      <c r="I355" s="273"/>
    </row>
    <row r="356" spans="8:9" x14ac:dyDescent="0.2">
      <c r="H356" s="273"/>
      <c r="I356" s="273"/>
    </row>
    <row r="357" spans="8:9" x14ac:dyDescent="0.2">
      <c r="H357" s="273"/>
      <c r="I357" s="273"/>
    </row>
    <row r="358" spans="8:9" x14ac:dyDescent="0.2">
      <c r="H358" s="273"/>
      <c r="I358" s="273"/>
    </row>
    <row r="359" spans="8:9" x14ac:dyDescent="0.2">
      <c r="H359" s="273"/>
      <c r="I359" s="273"/>
    </row>
    <row r="360" spans="8:9" x14ac:dyDescent="0.2">
      <c r="H360" s="273"/>
      <c r="I360" s="273"/>
    </row>
    <row r="361" spans="8:9" x14ac:dyDescent="0.2">
      <c r="H361" s="273"/>
      <c r="I361" s="273"/>
    </row>
    <row r="362" spans="8:9" x14ac:dyDescent="0.2">
      <c r="H362" s="273"/>
      <c r="I362" s="273"/>
    </row>
    <row r="363" spans="8:9" x14ac:dyDescent="0.2">
      <c r="H363" s="273"/>
      <c r="I363" s="273"/>
    </row>
    <row r="364" spans="8:9" x14ac:dyDescent="0.2">
      <c r="H364" s="273"/>
      <c r="I364" s="273"/>
    </row>
    <row r="365" spans="8:9" x14ac:dyDescent="0.2">
      <c r="H365" s="273"/>
      <c r="I365" s="273"/>
    </row>
    <row r="366" spans="8:9" x14ac:dyDescent="0.2">
      <c r="H366" s="273"/>
      <c r="I366" s="273"/>
    </row>
    <row r="367" spans="8:9" x14ac:dyDescent="0.2">
      <c r="H367" s="273"/>
      <c r="I367" s="273"/>
    </row>
    <row r="368" spans="8:9" x14ac:dyDescent="0.2">
      <c r="H368" s="273"/>
      <c r="I368" s="273"/>
    </row>
    <row r="369" spans="8:9" x14ac:dyDescent="0.2">
      <c r="H369" s="273"/>
      <c r="I369" s="273"/>
    </row>
    <row r="370" spans="8:9" x14ac:dyDescent="0.2">
      <c r="H370" s="273"/>
      <c r="I370" s="273"/>
    </row>
    <row r="371" spans="8:9" x14ac:dyDescent="0.2">
      <c r="H371" s="273"/>
      <c r="I371" s="273"/>
    </row>
    <row r="372" spans="8:9" x14ac:dyDescent="0.2">
      <c r="H372" s="273"/>
      <c r="I372" s="273"/>
    </row>
    <row r="373" spans="8:9" x14ac:dyDescent="0.2">
      <c r="H373" s="273"/>
      <c r="I373" s="273"/>
    </row>
    <row r="374" spans="8:9" x14ac:dyDescent="0.2">
      <c r="H374" s="273"/>
      <c r="I374" s="273"/>
    </row>
    <row r="375" spans="8:9" x14ac:dyDescent="0.2">
      <c r="H375" s="273"/>
      <c r="I375" s="273"/>
    </row>
    <row r="376" spans="8:9" x14ac:dyDescent="0.2">
      <c r="H376" s="273"/>
      <c r="I376" s="273"/>
    </row>
    <row r="377" spans="8:9" x14ac:dyDescent="0.2">
      <c r="H377" s="273"/>
      <c r="I377" s="273"/>
    </row>
    <row r="378" spans="8:9" x14ac:dyDescent="0.2">
      <c r="H378" s="273"/>
      <c r="I378" s="273"/>
    </row>
    <row r="379" spans="8:9" x14ac:dyDescent="0.2">
      <c r="H379" s="273"/>
      <c r="I379" s="273"/>
    </row>
    <row r="380" spans="8:9" x14ac:dyDescent="0.2">
      <c r="H380" s="273"/>
      <c r="I380" s="273"/>
    </row>
    <row r="381" spans="8:9" x14ac:dyDescent="0.2">
      <c r="H381" s="273"/>
      <c r="I381" s="273"/>
    </row>
    <row r="382" spans="8:9" x14ac:dyDescent="0.2">
      <c r="H382" s="273"/>
      <c r="I382" s="273"/>
    </row>
    <row r="383" spans="8:9" x14ac:dyDescent="0.2">
      <c r="H383" s="273"/>
      <c r="I383" s="273"/>
    </row>
    <row r="384" spans="8:9" x14ac:dyDescent="0.2">
      <c r="H384" s="273"/>
      <c r="I384" s="273"/>
    </row>
    <row r="385" spans="8:9" x14ac:dyDescent="0.2">
      <c r="H385" s="273"/>
      <c r="I385" s="273"/>
    </row>
    <row r="386" spans="8:9" x14ac:dyDescent="0.2">
      <c r="H386" s="273"/>
      <c r="I386" s="273"/>
    </row>
    <row r="387" spans="8:9" x14ac:dyDescent="0.2">
      <c r="H387" s="273"/>
      <c r="I387" s="273"/>
    </row>
    <row r="388" spans="8:9" x14ac:dyDescent="0.2">
      <c r="H388" s="273"/>
      <c r="I388" s="273"/>
    </row>
    <row r="389" spans="8:9" x14ac:dyDescent="0.2">
      <c r="H389" s="273"/>
      <c r="I389" s="273"/>
    </row>
    <row r="390" spans="8:9" x14ac:dyDescent="0.2">
      <c r="H390" s="273"/>
      <c r="I390" s="273"/>
    </row>
    <row r="391" spans="8:9" x14ac:dyDescent="0.2">
      <c r="H391" s="273"/>
      <c r="I391" s="273"/>
    </row>
    <row r="392" spans="8:9" x14ac:dyDescent="0.2">
      <c r="H392" s="273"/>
      <c r="I392" s="273"/>
    </row>
    <row r="393" spans="8:9" x14ac:dyDescent="0.2">
      <c r="H393" s="273"/>
      <c r="I393" s="273"/>
    </row>
    <row r="394" spans="8:9" x14ac:dyDescent="0.2">
      <c r="H394" s="273"/>
      <c r="I394" s="273"/>
    </row>
    <row r="395" spans="8:9" x14ac:dyDescent="0.2">
      <c r="H395" s="273"/>
      <c r="I395" s="273"/>
    </row>
    <row r="396" spans="8:9" x14ac:dyDescent="0.2">
      <c r="H396" s="273"/>
      <c r="I396" s="273"/>
    </row>
    <row r="397" spans="8:9" x14ac:dyDescent="0.2">
      <c r="H397" s="273"/>
      <c r="I397" s="273"/>
    </row>
    <row r="398" spans="8:9" x14ac:dyDescent="0.2">
      <c r="H398" s="273"/>
      <c r="I398" s="273"/>
    </row>
    <row r="399" spans="8:9" x14ac:dyDescent="0.2">
      <c r="H399" s="273"/>
      <c r="I399" s="273"/>
    </row>
    <row r="400" spans="8:9" x14ac:dyDescent="0.2">
      <c r="H400" s="273"/>
      <c r="I400" s="273"/>
    </row>
    <row r="401" spans="8:9" x14ac:dyDescent="0.2">
      <c r="H401" s="273"/>
      <c r="I401" s="273"/>
    </row>
    <row r="402" spans="8:9" x14ac:dyDescent="0.2">
      <c r="H402" s="273"/>
      <c r="I402" s="273"/>
    </row>
    <row r="403" spans="8:9" x14ac:dyDescent="0.2">
      <c r="H403" s="273"/>
      <c r="I403" s="273"/>
    </row>
    <row r="404" spans="8:9" x14ac:dyDescent="0.2">
      <c r="H404" s="273"/>
      <c r="I404" s="273"/>
    </row>
    <row r="405" spans="8:9" x14ac:dyDescent="0.2">
      <c r="H405" s="273"/>
      <c r="I405" s="273"/>
    </row>
    <row r="406" spans="8:9" x14ac:dyDescent="0.2">
      <c r="H406" s="273"/>
      <c r="I406" s="273"/>
    </row>
    <row r="407" spans="8:9" x14ac:dyDescent="0.2">
      <c r="H407" s="273"/>
      <c r="I407" s="273"/>
    </row>
    <row r="408" spans="8:9" x14ac:dyDescent="0.2">
      <c r="H408" s="273"/>
      <c r="I408" s="273"/>
    </row>
    <row r="409" spans="8:9" x14ac:dyDescent="0.2">
      <c r="H409" s="273"/>
      <c r="I409" s="273"/>
    </row>
    <row r="410" spans="8:9" x14ac:dyDescent="0.2">
      <c r="H410" s="273"/>
      <c r="I410" s="273"/>
    </row>
    <row r="411" spans="8:9" x14ac:dyDescent="0.2">
      <c r="H411" s="273"/>
      <c r="I411" s="273"/>
    </row>
    <row r="412" spans="8:9" x14ac:dyDescent="0.2">
      <c r="H412" s="273"/>
      <c r="I412" s="273"/>
    </row>
    <row r="413" spans="8:9" x14ac:dyDescent="0.2">
      <c r="H413" s="273"/>
      <c r="I413" s="273"/>
    </row>
    <row r="414" spans="8:9" x14ac:dyDescent="0.2">
      <c r="H414" s="273"/>
      <c r="I414" s="273"/>
    </row>
    <row r="415" spans="8:9" x14ac:dyDescent="0.2">
      <c r="H415" s="273"/>
      <c r="I415" s="273"/>
    </row>
    <row r="416" spans="8:9" x14ac:dyDescent="0.2">
      <c r="H416" s="273"/>
      <c r="I416" s="273"/>
    </row>
    <row r="417" spans="8:9" x14ac:dyDescent="0.2">
      <c r="H417" s="273"/>
      <c r="I417" s="273"/>
    </row>
    <row r="418" spans="8:9" x14ac:dyDescent="0.2">
      <c r="H418" s="273"/>
      <c r="I418" s="273"/>
    </row>
    <row r="419" spans="8:9" x14ac:dyDescent="0.2">
      <c r="H419" s="273"/>
      <c r="I419" s="273"/>
    </row>
    <row r="420" spans="8:9" x14ac:dyDescent="0.2">
      <c r="H420" s="273"/>
      <c r="I420" s="273"/>
    </row>
    <row r="421" spans="8:9" x14ac:dyDescent="0.2">
      <c r="H421" s="273"/>
      <c r="I421" s="273"/>
    </row>
    <row r="422" spans="8:9" x14ac:dyDescent="0.2">
      <c r="H422" s="273"/>
      <c r="I422" s="273"/>
    </row>
    <row r="423" spans="8:9" x14ac:dyDescent="0.2">
      <c r="H423" s="273"/>
      <c r="I423" s="273"/>
    </row>
    <row r="424" spans="8:9" x14ac:dyDescent="0.2">
      <c r="H424" s="273"/>
      <c r="I424" s="273"/>
    </row>
    <row r="425" spans="8:9" x14ac:dyDescent="0.2">
      <c r="H425" s="273"/>
      <c r="I425" s="273"/>
    </row>
    <row r="426" spans="8:9" x14ac:dyDescent="0.2">
      <c r="H426" s="273"/>
      <c r="I426" s="273"/>
    </row>
    <row r="427" spans="8:9" x14ac:dyDescent="0.2">
      <c r="H427" s="273"/>
      <c r="I427" s="273"/>
    </row>
    <row r="428" spans="8:9" x14ac:dyDescent="0.2">
      <c r="H428" s="273"/>
      <c r="I428" s="273"/>
    </row>
    <row r="429" spans="8:9" x14ac:dyDescent="0.2">
      <c r="H429" s="273"/>
      <c r="I429" s="273"/>
    </row>
    <row r="430" spans="8:9" x14ac:dyDescent="0.2">
      <c r="H430" s="273"/>
      <c r="I430" s="273"/>
    </row>
    <row r="431" spans="8:9" x14ac:dyDescent="0.2">
      <c r="H431" s="273"/>
      <c r="I431" s="273"/>
    </row>
    <row r="432" spans="8:9" x14ac:dyDescent="0.2">
      <c r="H432" s="273"/>
      <c r="I432" s="273"/>
    </row>
    <row r="433" spans="8:9" x14ac:dyDescent="0.2">
      <c r="H433" s="273"/>
      <c r="I433" s="273"/>
    </row>
    <row r="434" spans="8:9" x14ac:dyDescent="0.2">
      <c r="H434" s="272"/>
      <c r="I434" s="273"/>
    </row>
    <row r="435" spans="8:9" x14ac:dyDescent="0.2">
      <c r="H435" s="272"/>
      <c r="I435" s="273"/>
    </row>
    <row r="436" spans="8:9" x14ac:dyDescent="0.2">
      <c r="H436" s="272"/>
      <c r="I436" s="273"/>
    </row>
    <row r="437" spans="8:9" x14ac:dyDescent="0.2">
      <c r="H437" s="272"/>
      <c r="I437" s="273"/>
    </row>
    <row r="438" spans="8:9" x14ac:dyDescent="0.2">
      <c r="H438" s="272"/>
      <c r="I438" s="273"/>
    </row>
    <row r="439" spans="8:9" x14ac:dyDescent="0.2">
      <c r="H439" s="272"/>
      <c r="I439" s="273"/>
    </row>
    <row r="440" spans="8:9" x14ac:dyDescent="0.2">
      <c r="H440" s="272"/>
      <c r="I440" s="273"/>
    </row>
    <row r="441" spans="8:9" x14ac:dyDescent="0.2">
      <c r="H441" s="272"/>
      <c r="I441" s="273"/>
    </row>
    <row r="442" spans="8:9" x14ac:dyDescent="0.2">
      <c r="H442" s="272"/>
      <c r="I442" s="273"/>
    </row>
    <row r="443" spans="8:9" x14ac:dyDescent="0.2">
      <c r="H443" s="272"/>
      <c r="I443" s="273"/>
    </row>
    <row r="444" spans="8:9" x14ac:dyDescent="0.2">
      <c r="H444" s="272"/>
      <c r="I444" s="273"/>
    </row>
    <row r="445" spans="8:9" x14ac:dyDescent="0.2">
      <c r="H445" s="272"/>
      <c r="I445" s="273"/>
    </row>
    <row r="446" spans="8:9" x14ac:dyDescent="0.2">
      <c r="H446" s="272"/>
      <c r="I446" s="273"/>
    </row>
    <row r="447" spans="8:9" x14ac:dyDescent="0.2">
      <c r="H447" s="272"/>
      <c r="I447" s="273"/>
    </row>
    <row r="448" spans="8:9" x14ac:dyDescent="0.2">
      <c r="H448" s="272"/>
      <c r="I448" s="273"/>
    </row>
    <row r="449" spans="9:9" x14ac:dyDescent="0.2">
      <c r="I449" s="273"/>
    </row>
    <row r="450" spans="9:9" x14ac:dyDescent="0.2">
      <c r="I450" s="273"/>
    </row>
    <row r="451" spans="9:9" x14ac:dyDescent="0.2">
      <c r="I451" s="273"/>
    </row>
    <row r="452" spans="9:9" x14ac:dyDescent="0.2">
      <c r="I452" s="273"/>
    </row>
    <row r="453" spans="9:9" x14ac:dyDescent="0.2">
      <c r="I453" s="273"/>
    </row>
    <row r="454" spans="9:9" x14ac:dyDescent="0.2">
      <c r="I454" s="273"/>
    </row>
    <row r="455" spans="9:9" x14ac:dyDescent="0.2">
      <c r="I455" s="273"/>
    </row>
    <row r="456" spans="9:9" x14ac:dyDescent="0.2">
      <c r="I456" s="273"/>
    </row>
    <row r="457" spans="9:9" x14ac:dyDescent="0.2">
      <c r="I457" s="273"/>
    </row>
    <row r="458" spans="9:9" x14ac:dyDescent="0.2">
      <c r="I458" s="273"/>
    </row>
    <row r="459" spans="9:9" x14ac:dyDescent="0.2">
      <c r="I459" s="273"/>
    </row>
    <row r="460" spans="9:9" x14ac:dyDescent="0.2">
      <c r="I460" s="273"/>
    </row>
    <row r="461" spans="9:9" x14ac:dyDescent="0.2">
      <c r="I461" s="273"/>
    </row>
    <row r="462" spans="9:9" x14ac:dyDescent="0.2">
      <c r="I462" s="273"/>
    </row>
    <row r="463" spans="9:9" x14ac:dyDescent="0.2">
      <c r="I463" s="273"/>
    </row>
    <row r="464" spans="9:9" x14ac:dyDescent="0.2">
      <c r="I464" s="273"/>
    </row>
    <row r="465" spans="9:9" x14ac:dyDescent="0.2">
      <c r="I465" s="273"/>
    </row>
    <row r="466" spans="9:9" x14ac:dyDescent="0.2">
      <c r="I466" s="273"/>
    </row>
    <row r="467" spans="9:9" x14ac:dyDescent="0.2">
      <c r="I467" s="273"/>
    </row>
  </sheetData>
  <pageMargins left="0.7" right="0.7" top="0.78740157499999996" bottom="0.78740157499999996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3</vt:i4>
      </vt:variant>
    </vt:vector>
  </HeadingPairs>
  <TitlesOfParts>
    <vt:vector size="7" baseType="lpstr">
      <vt:lpstr>Sieblinie Beton B</vt:lpstr>
      <vt:lpstr>Rezeptur Beton B</vt:lpstr>
      <vt:lpstr>Mischanweisung Beton B</vt:lpstr>
      <vt:lpstr>Druckfestigkeit</vt:lpstr>
      <vt:lpstr>'Mischanweisung Beton B'!Druckbereich</vt:lpstr>
      <vt:lpstr>'Rezeptur Beton B'!Druckbereich</vt:lpstr>
      <vt:lpstr>'Sieblinie Beton B'!Druckbereich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uwe</dc:creator>
  <cp:lastModifiedBy>Stelzner, Ludwig</cp:lastModifiedBy>
  <cp:lastPrinted>2016-09-21T07:00:13Z</cp:lastPrinted>
  <dcterms:created xsi:type="dcterms:W3CDTF">2002-01-23T14:42:05Z</dcterms:created>
  <dcterms:modified xsi:type="dcterms:W3CDTF">2017-03-08T10:38:15Z</dcterms:modified>
</cp:coreProperties>
</file>