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01_FA711\04_Messdaten\1_Mechanik\7.1 Pirskawetz\"/>
    </mc:Choice>
  </mc:AlternateContent>
  <xr:revisionPtr revIDLastSave="0" documentId="13_ncr:1_{19631260-24DF-4698-BA0D-C80176209A5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20240220_7188_M02_Z01-Z06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C25" i="1"/>
  <c r="B25" i="1"/>
  <c r="K10" i="1"/>
  <c r="F20" i="1"/>
  <c r="F21" i="1"/>
  <c r="F22" i="1"/>
  <c r="F23" i="1"/>
  <c r="F24" i="1"/>
  <c r="F19" i="1"/>
  <c r="E24" i="1" l="1"/>
  <c r="H24" i="1" s="1"/>
  <c r="E20" i="1"/>
  <c r="H20" i="1" s="1"/>
  <c r="E21" i="1"/>
  <c r="H21" i="1" s="1"/>
  <c r="E22" i="1"/>
  <c r="H22" i="1" s="1"/>
  <c r="E23" i="1"/>
  <c r="L23" i="1" s="1"/>
  <c r="E19" i="1"/>
  <c r="H19" i="1" s="1"/>
  <c r="H23" i="1" l="1"/>
  <c r="L19" i="1"/>
  <c r="L24" i="1"/>
  <c r="G22" i="1"/>
  <c r="L22" i="1"/>
  <c r="L20" i="1"/>
  <c r="L21" i="1"/>
  <c r="I25" i="1"/>
  <c r="J25" i="1"/>
  <c r="K25" i="1"/>
  <c r="K12" i="1"/>
  <c r="F25" i="1" l="1"/>
  <c r="L25" i="1" l="1"/>
  <c r="H25" i="1"/>
  <c r="G19" i="1"/>
  <c r="G25" i="1" s="1"/>
  <c r="E25" i="1"/>
</calcChain>
</file>

<file path=xl/sharedStrings.xml><?xml version="1.0" encoding="utf-8"?>
<sst xmlns="http://schemas.openxmlformats.org/spreadsheetml/2006/main" count="60" uniqueCount="56">
  <si>
    <t>Bundesanstalt für Materialforschung</t>
  </si>
  <si>
    <t xml:space="preserve"> und -prüfung (BAM)</t>
  </si>
  <si>
    <t xml:space="preserve"> </t>
  </si>
  <si>
    <t>Auftrag:</t>
  </si>
  <si>
    <t>Prüfmaschine:</t>
  </si>
  <si>
    <t>Vorbehandlung:</t>
  </si>
  <si>
    <t>Druckflächen geschliffen</t>
  </si>
  <si>
    <t>Belastungsgeschw.:</t>
  </si>
  <si>
    <t>Prüfanordnung:</t>
  </si>
  <si>
    <t>Messaufnehmer</t>
  </si>
  <si>
    <t>Prüfdatum:</t>
  </si>
  <si>
    <t>Messlänge</t>
  </si>
  <si>
    <t>Prüfalter:</t>
  </si>
  <si>
    <t>d</t>
  </si>
  <si>
    <t>Messbereich</t>
  </si>
  <si>
    <t>Prüfer:</t>
  </si>
  <si>
    <t xml:space="preserve">Masse z. Z. der Prüfung </t>
  </si>
  <si>
    <t>Länge</t>
  </si>
  <si>
    <t>Rohdichte</t>
  </si>
  <si>
    <t>kN</t>
  </si>
  <si>
    <t>2,0 mm</t>
  </si>
  <si>
    <t>2 Extensometer (MTS)</t>
  </si>
  <si>
    <t>statischer E-Modul nach DIN EN 13412:2006-11 (Verfahren 2)</t>
  </si>
  <si>
    <t>Protokoll zur Bestimmung des Elastizitätsmoduls im Druckversuch nach DIN EN 13412:2006-11 (Verfahren 2)</t>
  </si>
  <si>
    <t>[g]</t>
  </si>
  <si>
    <t>[mm]</t>
  </si>
  <si>
    <t>[kg/m³]</t>
  </si>
  <si>
    <t>[N/mm²]</t>
  </si>
  <si>
    <t>[kN]</t>
  </si>
  <si>
    <t>Bruchkraft beim Versagen</t>
  </si>
  <si>
    <t>Sekanten-modul</t>
  </si>
  <si>
    <t>Druckfestig-keit (σf)</t>
  </si>
  <si>
    <t>untere Spannung (σ2)</t>
  </si>
  <si>
    <r>
      <t>mittlere Stauchung (</t>
    </r>
    <r>
      <rPr>
        <sz val="11"/>
        <color theme="1"/>
        <rFont val="Calibri"/>
        <family val="2"/>
      </rPr>
      <t>Δε</t>
    </r>
    <r>
      <rPr>
        <sz val="11"/>
        <color theme="1"/>
        <rFont val="Arial"/>
        <family val="2"/>
      </rPr>
      <t>)</t>
    </r>
  </si>
  <si>
    <t>hergestellt am:</t>
  </si>
  <si>
    <t>Herstellung:</t>
  </si>
  <si>
    <t>Mittelwerte:</t>
  </si>
  <si>
    <r>
      <t xml:space="preserve">obere Spannung </t>
    </r>
    <r>
      <rPr>
        <sz val="11"/>
        <color theme="1"/>
        <rFont val="Calibri"/>
        <family val="2"/>
      </rPr>
      <t>σ</t>
    </r>
    <r>
      <rPr>
        <sz val="11"/>
        <color theme="1"/>
        <rFont val="Arial"/>
        <family val="2"/>
      </rPr>
      <t>1</t>
    </r>
  </si>
  <si>
    <t>1MN</t>
  </si>
  <si>
    <t>Probe 1</t>
  </si>
  <si>
    <t>Probe 2</t>
  </si>
  <si>
    <t>Probe 3</t>
  </si>
  <si>
    <t>Probe 4</t>
  </si>
  <si>
    <t>Probe 5</t>
  </si>
  <si>
    <t>Probe 6</t>
  </si>
  <si>
    <t>[mm²]</t>
  </si>
  <si>
    <t>3,9 kN/s</t>
  </si>
  <si>
    <t>obere Prüfkraft</t>
  </si>
  <si>
    <t>100 mm</t>
  </si>
  <si>
    <t>6 Zylinder Durchmesser 100mm, Höhe ca. 300mm</t>
  </si>
  <si>
    <t>Proben-bezeichnung:</t>
  </si>
  <si>
    <t>Versuchs-material:</t>
  </si>
  <si>
    <t>Kenn-zeichnung</t>
  </si>
  <si>
    <t>Durch-messer</t>
  </si>
  <si>
    <t>Druck-fläche</t>
  </si>
  <si>
    <t>20240220_7188_M02_Z01-Z06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</si>
</sst>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1">
    <xf numFmtId="0" fontId="0" fillId="0" borderId="0" xfId="0"/>
    <xf numFmtId="0" fontId="0" fillId="0" borderId="0" xfId="0" applyFont="1"/>
    <xf numFmtId="164" fontId="2" fillId="0" borderId="1" xfId="0" applyNumberFormat="1" applyFont="1" applyBorder="1" applyAlignment="1" applyProtection="1">
      <alignment horizontal="center" vertical="center"/>
    </xf>
    <xf numFmtId="165" fontId="2" fillId="0" borderId="1" xfId="0" applyNumberFormat="1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wrapText="1"/>
    </xf>
    <xf numFmtId="0" fontId="2" fillId="0" borderId="2" xfId="0" applyFont="1" applyBorder="1" applyAlignment="1" applyProtection="1">
      <alignment horizontal="center" vertical="top" wrapText="1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5" fillId="0" borderId="0" xfId="0" applyFont="1" applyProtection="1"/>
    <xf numFmtId="0" fontId="6" fillId="0" borderId="0" xfId="0" applyFont="1" applyProtection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centerContinuous"/>
    </xf>
    <xf numFmtId="0" fontId="7" fillId="0" borderId="0" xfId="0" applyFont="1" applyProtection="1"/>
    <xf numFmtId="14" fontId="2" fillId="0" borderId="0" xfId="0" applyNumberFormat="1" applyFont="1" applyAlignment="1">
      <alignment horizontal="right"/>
    </xf>
    <xf numFmtId="0" fontId="2" fillId="0" borderId="0" xfId="0" applyFont="1" applyProtection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 applyProtection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Alignment="1" applyProtection="1">
      <alignment wrapText="1"/>
    </xf>
    <xf numFmtId="14" fontId="2" fillId="0" borderId="0" xfId="0" applyNumberFormat="1" applyFont="1" applyAlignment="1">
      <alignment horizontal="left"/>
    </xf>
    <xf numFmtId="0" fontId="2" fillId="0" borderId="0" xfId="0" applyFont="1" applyFill="1"/>
    <xf numFmtId="0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 applyProtection="1">
      <alignment horizontal="center"/>
    </xf>
    <xf numFmtId="0" fontId="2" fillId="0" borderId="0" xfId="0" applyFont="1" applyFill="1" applyProtection="1"/>
    <xf numFmtId="14" fontId="1" fillId="0" borderId="0" xfId="0" applyNumberFormat="1" applyFont="1" applyAlignment="1">
      <alignment horizontal="right"/>
    </xf>
    <xf numFmtId="164" fontId="0" fillId="0" borderId="0" xfId="0" applyNumberFormat="1" applyFont="1"/>
    <xf numFmtId="164" fontId="6" fillId="0" borderId="1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2" fillId="0" borderId="11" xfId="0" applyFont="1" applyBorder="1" applyProtection="1"/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164" fontId="2" fillId="0" borderId="9" xfId="0" applyNumberFormat="1" applyFont="1" applyBorder="1" applyAlignment="1" applyProtection="1">
      <alignment horizontal="center" vertical="center"/>
    </xf>
    <xf numFmtId="165" fontId="2" fillId="0" borderId="9" xfId="0" applyNumberFormat="1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right"/>
    </xf>
    <xf numFmtId="164" fontId="2" fillId="0" borderId="14" xfId="0" quotePrefix="1" applyNumberFormat="1" applyFont="1" applyBorder="1" applyAlignment="1" applyProtection="1">
      <alignment horizontal="center" vertical="center"/>
    </xf>
    <xf numFmtId="165" fontId="2" fillId="0" borderId="14" xfId="0" quotePrefix="1" applyNumberFormat="1" applyFont="1" applyBorder="1" applyAlignment="1" applyProtection="1">
      <alignment horizontal="center" vertical="center"/>
    </xf>
    <xf numFmtId="1" fontId="2" fillId="0" borderId="14" xfId="0" quotePrefix="1" applyNumberFormat="1" applyFont="1" applyFill="1" applyBorder="1" applyAlignment="1" applyProtection="1">
      <alignment horizontal="center" vertical="center"/>
    </xf>
    <xf numFmtId="164" fontId="2" fillId="0" borderId="15" xfId="0" quotePrefix="1" applyNumberFormat="1" applyFont="1" applyBorder="1" applyAlignment="1" applyProtection="1">
      <alignment horizontal="center" vertical="center"/>
    </xf>
    <xf numFmtId="164" fontId="7" fillId="0" borderId="1" xfId="1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/>
    </xf>
    <xf numFmtId="164" fontId="7" fillId="0" borderId="9" xfId="1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wrapText="1"/>
      <protection locked="0"/>
    </xf>
    <xf numFmtId="164" fontId="7" fillId="0" borderId="17" xfId="1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 applyProtection="1">
      <alignment horizontal="center" vertical="center"/>
    </xf>
    <xf numFmtId="2" fontId="2" fillId="0" borderId="17" xfId="0" applyNumberFormat="1" applyFont="1" applyBorder="1" applyAlignment="1" applyProtection="1">
      <alignment horizontal="center" vertical="center"/>
    </xf>
    <xf numFmtId="165" fontId="2" fillId="0" borderId="17" xfId="0" applyNumberFormat="1" applyFont="1" applyBorder="1" applyAlignment="1" applyProtection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164" fontId="7" fillId="2" borderId="2" xfId="1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 applyProtection="1">
      <alignment horizontal="center" vertical="center"/>
    </xf>
    <xf numFmtId="2" fontId="2" fillId="2" borderId="2" xfId="0" applyNumberFormat="1" applyFont="1" applyFill="1" applyBorder="1" applyAlignment="1" applyProtection="1">
      <alignment horizontal="center" vertical="center"/>
    </xf>
    <xf numFmtId="165" fontId="2" fillId="2" borderId="2" xfId="0" applyNumberFormat="1" applyFont="1" applyFill="1" applyBorder="1" applyAlignment="1" applyProtection="1">
      <alignment horizontal="center" vertical="center"/>
    </xf>
    <xf numFmtId="1" fontId="1" fillId="2" borderId="2" xfId="0" applyNumberFormat="1" applyFont="1" applyFill="1" applyBorder="1" applyAlignment="1" applyProtection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 applyProtection="1">
      <alignment horizontal="center" vertical="center" wrapText="1"/>
      <protection locked="0"/>
    </xf>
    <xf numFmtId="164" fontId="7" fillId="2" borderId="1" xfId="1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2" fontId="2" fillId="2" borderId="1" xfId="0" applyNumberFormat="1" applyFont="1" applyFill="1" applyBorder="1" applyAlignment="1" applyProtection="1">
      <alignment horizontal="center" vertical="center"/>
    </xf>
    <xf numFmtId="165" fontId="2" fillId="2" borderId="1" xfId="0" applyNumberFormat="1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 vertical="center" wrapText="1"/>
      <protection locked="0"/>
    </xf>
    <xf numFmtId="164" fontId="7" fillId="2" borderId="9" xfId="1" applyNumberFormat="1" applyFont="1" applyFill="1" applyBorder="1" applyAlignment="1">
      <alignment horizontal="center"/>
    </xf>
    <xf numFmtId="164" fontId="6" fillId="2" borderId="9" xfId="0" applyNumberFormat="1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 applyProtection="1">
      <alignment horizontal="center" vertical="center"/>
    </xf>
    <xf numFmtId="2" fontId="2" fillId="2" borderId="9" xfId="0" applyNumberFormat="1" applyFont="1" applyFill="1" applyBorder="1" applyAlignment="1" applyProtection="1">
      <alignment horizontal="center" vertical="center"/>
    </xf>
    <xf numFmtId="165" fontId="2" fillId="2" borderId="9" xfId="0" applyNumberFormat="1" applyFont="1" applyFill="1" applyBorder="1" applyAlignment="1" applyProtection="1">
      <alignment horizontal="center" vertical="center"/>
    </xf>
    <xf numFmtId="1" fontId="1" fillId="2" borderId="9" xfId="0" applyNumberFormat="1" applyFont="1" applyFill="1" applyBorder="1" applyAlignment="1" applyProtection="1">
      <alignment horizontal="center" vertical="center"/>
    </xf>
    <xf numFmtId="164" fontId="6" fillId="2" borderId="10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/>
    <xf numFmtId="0" fontId="6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center"/>
    </xf>
    <xf numFmtId="1" fontId="2" fillId="0" borderId="0" xfId="0" applyNumberFormat="1" applyFont="1" applyAlignment="1" applyProtection="1">
      <alignment horizontal="right"/>
    </xf>
  </cellXfs>
  <cellStyles count="2">
    <cellStyle name="Standard" xfId="0" builtinId="0"/>
    <cellStyle name="Standard 2" xfId="1" xr:uid="{DFCCD00F-C289-482E-A450-3547356FB9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P8" sqref="P8"/>
    </sheetView>
  </sheetViews>
  <sheetFormatPr baseColWidth="10" defaultRowHeight="15" x14ac:dyDescent="0.25"/>
  <cols>
    <col min="1" max="1" width="15.28515625" customWidth="1"/>
    <col min="3" max="3" width="9" customWidth="1"/>
    <col min="4" max="4" width="10" customWidth="1"/>
    <col min="5" max="5" width="9.7109375" customWidth="1"/>
    <col min="7" max="7" width="13.28515625" customWidth="1"/>
    <col min="9" max="9" width="13.7109375" bestFit="1" customWidth="1"/>
    <col min="11" max="11" width="11.85546875" bestFit="1" customWidth="1"/>
    <col min="12" max="12" width="13.28515625" customWidth="1"/>
  </cols>
  <sheetData>
    <row r="1" spans="1:16" s="1" customFormat="1" x14ac:dyDescent="0.25">
      <c r="A1" s="95" t="s">
        <v>0</v>
      </c>
      <c r="B1" s="10"/>
      <c r="C1" s="10"/>
      <c r="D1" s="11"/>
      <c r="E1" s="10"/>
      <c r="F1" s="10"/>
      <c r="G1" s="12"/>
      <c r="H1" s="13"/>
      <c r="I1" s="13"/>
      <c r="J1" s="13"/>
      <c r="K1" s="13"/>
      <c r="L1" s="13"/>
      <c r="M1" s="10"/>
      <c r="N1" s="9"/>
      <c r="O1" s="97"/>
      <c r="P1" s="97"/>
    </row>
    <row r="2" spans="1:16" s="1" customFormat="1" x14ac:dyDescent="0.25">
      <c r="A2" s="98" t="s">
        <v>1</v>
      </c>
      <c r="B2" s="98"/>
      <c r="C2" s="98"/>
      <c r="D2" s="11"/>
      <c r="E2" s="10"/>
      <c r="F2" s="10"/>
      <c r="G2" s="14"/>
      <c r="H2" s="15"/>
      <c r="I2" s="15"/>
      <c r="J2" s="15"/>
      <c r="K2" s="15"/>
      <c r="L2" s="15"/>
      <c r="M2" s="10"/>
      <c r="N2" s="16"/>
      <c r="O2" s="10" t="s">
        <v>2</v>
      </c>
      <c r="P2" s="17"/>
    </row>
    <row r="3" spans="1:16" s="1" customFormat="1" x14ac:dyDescent="0.25">
      <c r="A3" s="99" t="s">
        <v>23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s="1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s="1" customFormat="1" x14ac:dyDescent="0.25">
      <c r="A5" s="16"/>
      <c r="B5" s="19"/>
      <c r="C5" s="19"/>
      <c r="D5" s="19"/>
      <c r="E5" s="19"/>
      <c r="F5" s="19"/>
      <c r="G5" s="19"/>
      <c r="H5" s="19"/>
      <c r="I5" s="19"/>
      <c r="J5" s="16"/>
      <c r="K5" s="10"/>
      <c r="L5" s="20"/>
      <c r="M5" s="16"/>
      <c r="N5" s="10"/>
      <c r="O5" s="20"/>
      <c r="P5" s="16"/>
    </row>
    <row r="6" spans="1:16" s="1" customFormat="1" x14ac:dyDescent="0.25">
      <c r="A6" s="16" t="s">
        <v>3</v>
      </c>
      <c r="B6" s="21" t="s">
        <v>22</v>
      </c>
      <c r="C6" s="21"/>
      <c r="D6" s="21"/>
      <c r="E6" s="21"/>
      <c r="F6" s="21"/>
      <c r="G6" s="21"/>
      <c r="H6" s="21"/>
      <c r="I6" s="22" t="s">
        <v>4</v>
      </c>
      <c r="J6" s="21"/>
      <c r="K6" s="23" t="s">
        <v>38</v>
      </c>
      <c r="L6" s="22"/>
      <c r="M6" s="24"/>
      <c r="N6" s="20"/>
      <c r="O6" s="22"/>
    </row>
    <row r="7" spans="1:16" s="1" customFormat="1" ht="29.25" x14ac:dyDescent="0.25">
      <c r="A7" s="96" t="s">
        <v>50</v>
      </c>
      <c r="B7" s="25" t="s">
        <v>55</v>
      </c>
      <c r="C7" s="21"/>
      <c r="D7" s="22"/>
      <c r="E7" s="22"/>
      <c r="F7" s="22"/>
      <c r="G7" s="22"/>
      <c r="H7" s="22"/>
      <c r="I7" s="21"/>
      <c r="J7" s="21"/>
      <c r="K7" s="26"/>
      <c r="L7" s="22"/>
      <c r="M7" s="21"/>
      <c r="N7" s="21"/>
      <c r="O7" s="22"/>
    </row>
    <row r="8" spans="1:16" s="1" customFormat="1" x14ac:dyDescent="0.25">
      <c r="A8" s="16" t="s">
        <v>51</v>
      </c>
      <c r="B8" s="22" t="s">
        <v>49</v>
      </c>
      <c r="C8" s="21"/>
      <c r="D8" s="22"/>
      <c r="E8" s="22"/>
      <c r="F8" s="22"/>
      <c r="G8" s="22"/>
      <c r="H8" s="22"/>
      <c r="I8" s="21"/>
      <c r="J8" s="21"/>
      <c r="K8" s="26"/>
      <c r="L8" s="22"/>
      <c r="M8" s="21"/>
      <c r="N8" s="23"/>
      <c r="O8" s="22"/>
    </row>
    <row r="9" spans="1:16" s="1" customFormat="1" x14ac:dyDescent="0.25">
      <c r="A9" s="16"/>
      <c r="B9" s="22"/>
      <c r="C9" s="22"/>
      <c r="D9" s="22"/>
      <c r="E9" s="22"/>
      <c r="F9" s="22"/>
      <c r="G9" s="22"/>
      <c r="H9" s="22"/>
      <c r="I9" s="22" t="s">
        <v>7</v>
      </c>
      <c r="J9" s="22"/>
      <c r="K9" s="27" t="s">
        <v>46</v>
      </c>
      <c r="L9" s="21"/>
      <c r="M9" s="21"/>
      <c r="N9" s="26"/>
      <c r="O9" s="22"/>
    </row>
    <row r="10" spans="1:16" s="1" customFormat="1" ht="29.25" x14ac:dyDescent="0.25">
      <c r="A10" s="16" t="s">
        <v>35</v>
      </c>
      <c r="B10" s="32">
        <v>45342</v>
      </c>
      <c r="C10" s="22"/>
      <c r="D10" s="22"/>
      <c r="E10" s="22"/>
      <c r="F10" s="22"/>
      <c r="G10" s="22"/>
      <c r="H10" s="22"/>
      <c r="I10" s="28" t="s">
        <v>47</v>
      </c>
      <c r="J10" s="21"/>
      <c r="K10" s="100">
        <f>(K19+K20+K21)/3/3</f>
        <v>147.11111111111111</v>
      </c>
      <c r="L10" s="22" t="s">
        <v>19</v>
      </c>
      <c r="M10" s="21"/>
      <c r="N10" s="26"/>
      <c r="O10" s="22"/>
    </row>
    <row r="11" spans="1:16" s="1" customFormat="1" x14ac:dyDescent="0.25">
      <c r="A11" s="16" t="s">
        <v>5</v>
      </c>
      <c r="B11" s="22" t="s">
        <v>6</v>
      </c>
      <c r="C11" s="21"/>
      <c r="D11" s="22"/>
      <c r="E11" s="22"/>
      <c r="F11" s="22"/>
      <c r="G11" s="22"/>
      <c r="H11" s="22"/>
      <c r="I11" s="21" t="s">
        <v>10</v>
      </c>
      <c r="J11" s="21"/>
      <c r="K11" s="35">
        <v>45370</v>
      </c>
      <c r="L11" s="29"/>
      <c r="M11" s="22"/>
      <c r="N11" s="27"/>
      <c r="O11" s="21"/>
    </row>
    <row r="12" spans="1:16" s="1" customFormat="1" x14ac:dyDescent="0.25">
      <c r="A12" s="10"/>
      <c r="B12" s="21"/>
      <c r="C12" s="22"/>
      <c r="D12" s="22"/>
      <c r="E12" s="22"/>
      <c r="F12" s="22"/>
      <c r="G12" s="30"/>
      <c r="H12" s="22"/>
      <c r="I12" s="21" t="s">
        <v>12</v>
      </c>
      <c r="J12" s="22"/>
      <c r="K12" s="31">
        <f>K11-K13</f>
        <v>28</v>
      </c>
      <c r="L12" s="22" t="s">
        <v>13</v>
      </c>
      <c r="M12" s="21"/>
      <c r="N12" s="21"/>
      <c r="O12" s="22"/>
    </row>
    <row r="13" spans="1:16" s="1" customFormat="1" x14ac:dyDescent="0.25">
      <c r="A13" s="16" t="s">
        <v>8</v>
      </c>
      <c r="B13" s="21" t="s">
        <v>9</v>
      </c>
      <c r="C13" s="21"/>
      <c r="D13" s="30" t="s">
        <v>21</v>
      </c>
      <c r="E13" s="30"/>
      <c r="F13" s="30"/>
      <c r="G13" s="22"/>
      <c r="H13" s="22"/>
      <c r="I13" s="21" t="s">
        <v>34</v>
      </c>
      <c r="J13" s="21"/>
      <c r="K13" s="32">
        <v>45342</v>
      </c>
      <c r="L13" s="21"/>
      <c r="M13" s="21"/>
      <c r="N13" s="20"/>
      <c r="O13" s="29"/>
    </row>
    <row r="14" spans="1:16" s="1" customFormat="1" x14ac:dyDescent="0.25">
      <c r="A14" s="10"/>
      <c r="B14" s="21" t="s">
        <v>11</v>
      </c>
      <c r="C14" s="21"/>
      <c r="D14" s="22" t="s">
        <v>48</v>
      </c>
      <c r="E14" s="21"/>
      <c r="F14" s="21"/>
      <c r="G14" s="21"/>
      <c r="H14" s="33"/>
      <c r="I14" s="22" t="s">
        <v>15</v>
      </c>
      <c r="J14" s="22"/>
      <c r="K14" s="23"/>
      <c r="L14" s="22"/>
      <c r="M14" s="22"/>
      <c r="N14" s="31"/>
      <c r="O14" s="22"/>
    </row>
    <row r="15" spans="1:16" s="1" customFormat="1" x14ac:dyDescent="0.25">
      <c r="A15" s="16"/>
      <c r="B15" s="21" t="s">
        <v>14</v>
      </c>
      <c r="C15" s="21"/>
      <c r="D15" s="34" t="s">
        <v>20</v>
      </c>
      <c r="E15" s="22"/>
      <c r="F15" s="22"/>
      <c r="G15" s="22"/>
      <c r="H15" s="22"/>
      <c r="I15" s="22"/>
      <c r="J15" s="21"/>
      <c r="K15" s="21"/>
      <c r="L15" s="21"/>
      <c r="M15" s="24"/>
      <c r="N15" s="21"/>
      <c r="O15" s="22"/>
      <c r="P15" s="21"/>
    </row>
    <row r="16" spans="1:16" s="1" customFormat="1" ht="15.75" thickBo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5" s="1" customFormat="1" ht="43.5" x14ac:dyDescent="0.25">
      <c r="A17" s="4" t="s">
        <v>52</v>
      </c>
      <c r="B17" s="5" t="s">
        <v>16</v>
      </c>
      <c r="C17" s="6" t="s">
        <v>17</v>
      </c>
      <c r="D17" s="7" t="s">
        <v>53</v>
      </c>
      <c r="E17" s="7" t="s">
        <v>54</v>
      </c>
      <c r="F17" s="6" t="s">
        <v>18</v>
      </c>
      <c r="G17" s="7" t="s">
        <v>32</v>
      </c>
      <c r="H17" s="7" t="s">
        <v>37</v>
      </c>
      <c r="I17" s="7" t="s">
        <v>33</v>
      </c>
      <c r="J17" s="7" t="s">
        <v>30</v>
      </c>
      <c r="K17" s="7" t="s">
        <v>29</v>
      </c>
      <c r="L17" s="8" t="s">
        <v>31</v>
      </c>
    </row>
    <row r="18" spans="1:15" s="1" customFormat="1" ht="15.75" thickBot="1" x14ac:dyDescent="0.3">
      <c r="A18" s="41"/>
      <c r="B18" s="42" t="s">
        <v>24</v>
      </c>
      <c r="C18" s="42" t="s">
        <v>25</v>
      </c>
      <c r="D18" s="42" t="s">
        <v>25</v>
      </c>
      <c r="E18" s="43" t="s">
        <v>45</v>
      </c>
      <c r="F18" s="42" t="s">
        <v>26</v>
      </c>
      <c r="G18" s="43" t="s">
        <v>27</v>
      </c>
      <c r="H18" s="43" t="s">
        <v>27</v>
      </c>
      <c r="I18" s="42"/>
      <c r="J18" s="43" t="s">
        <v>27</v>
      </c>
      <c r="K18" s="42" t="s">
        <v>28</v>
      </c>
      <c r="L18" s="44" t="s">
        <v>27</v>
      </c>
    </row>
    <row r="19" spans="1:15" s="1" customFormat="1" ht="23.25" customHeight="1" x14ac:dyDescent="0.25">
      <c r="A19" s="68" t="s">
        <v>39</v>
      </c>
      <c r="B19" s="69">
        <v>5539</v>
      </c>
      <c r="C19" s="69">
        <v>301</v>
      </c>
      <c r="D19" s="69">
        <v>99</v>
      </c>
      <c r="E19" s="70">
        <f>(3.14*D19*D19)/4</f>
        <v>7693.7850000000008</v>
      </c>
      <c r="F19" s="71">
        <f>B19/(PI()/4*D19*D19*C19)*1000</f>
        <v>2.3905872505002592</v>
      </c>
      <c r="G19" s="72">
        <f>777/(D19*E19)</f>
        <v>1.0201071187308779E-3</v>
      </c>
      <c r="H19" s="73">
        <f>K10*1000/E19</f>
        <v>19.120772300124205</v>
      </c>
      <c r="I19" s="74"/>
      <c r="J19" s="75"/>
      <c r="K19" s="69">
        <v>444</v>
      </c>
      <c r="L19" s="76">
        <f>K19/E19*1000</f>
        <v>57.708917002489663</v>
      </c>
    </row>
    <row r="20" spans="1:15" s="1" customFormat="1" ht="23.25" customHeight="1" x14ac:dyDescent="0.25">
      <c r="A20" s="77" t="s">
        <v>40</v>
      </c>
      <c r="B20" s="78">
        <v>5582</v>
      </c>
      <c r="C20" s="78">
        <v>303</v>
      </c>
      <c r="D20" s="78">
        <v>99</v>
      </c>
      <c r="E20" s="79">
        <f t="shared" ref="E20:E23" si="0">(3.14*D20*D20)/4</f>
        <v>7693.7850000000008</v>
      </c>
      <c r="F20" s="80">
        <f t="shared" ref="F20:F24" si="1">B20/(PI()/4*D20*D20*C20)*1000</f>
        <v>2.3932437481834641</v>
      </c>
      <c r="G20" s="81">
        <v>0.5</v>
      </c>
      <c r="H20" s="82">
        <f>K10*1000/E20</f>
        <v>19.120772300124205</v>
      </c>
      <c r="I20" s="83"/>
      <c r="J20" s="84"/>
      <c r="K20" s="78">
        <v>441</v>
      </c>
      <c r="L20" s="85">
        <f t="shared" ref="L20:L24" si="2">K20/E20*1000</f>
        <v>57.318991887607979</v>
      </c>
      <c r="O20" s="36"/>
    </row>
    <row r="21" spans="1:15" s="1" customFormat="1" ht="23.25" customHeight="1" thickBot="1" x14ac:dyDescent="0.3">
      <c r="A21" s="86" t="s">
        <v>41</v>
      </c>
      <c r="B21" s="87">
        <v>5546</v>
      </c>
      <c r="C21" s="87">
        <v>301</v>
      </c>
      <c r="D21" s="87">
        <v>99</v>
      </c>
      <c r="E21" s="88">
        <f t="shared" si="0"/>
        <v>7693.7850000000008</v>
      </c>
      <c r="F21" s="89">
        <f t="shared" si="1"/>
        <v>2.3936083934418555</v>
      </c>
      <c r="G21" s="90">
        <v>0.5</v>
      </c>
      <c r="H21" s="91">
        <f>K10*1000/E21</f>
        <v>19.120772300124205</v>
      </c>
      <c r="I21" s="92"/>
      <c r="J21" s="93"/>
      <c r="K21" s="87">
        <v>439</v>
      </c>
      <c r="L21" s="94">
        <f>K21/E21*1000</f>
        <v>57.059041811020187</v>
      </c>
    </row>
    <row r="22" spans="1:15" s="1" customFormat="1" ht="23.25" customHeight="1" x14ac:dyDescent="0.25">
      <c r="A22" s="60" t="s">
        <v>42</v>
      </c>
      <c r="B22" s="61">
        <v>5542</v>
      </c>
      <c r="C22" s="61">
        <v>301</v>
      </c>
      <c r="D22" s="61">
        <v>99</v>
      </c>
      <c r="E22" s="62">
        <f t="shared" si="0"/>
        <v>7693.7850000000008</v>
      </c>
      <c r="F22" s="63">
        <f t="shared" si="1"/>
        <v>2.391882026046658</v>
      </c>
      <c r="G22" s="64">
        <f>777/(D22*E22)</f>
        <v>1.0201071187308779E-3</v>
      </c>
      <c r="H22" s="65">
        <f>K10*1000/E22</f>
        <v>19.120772300124205</v>
      </c>
      <c r="I22" s="66"/>
      <c r="J22" s="62">
        <v>40404</v>
      </c>
      <c r="K22" s="64"/>
      <c r="L22" s="67">
        <f t="shared" si="2"/>
        <v>0</v>
      </c>
    </row>
    <row r="23" spans="1:15" s="1" customFormat="1" ht="23.25" customHeight="1" x14ac:dyDescent="0.25">
      <c r="A23" s="45" t="s">
        <v>43</v>
      </c>
      <c r="B23" s="54">
        <v>5578</v>
      </c>
      <c r="C23" s="54">
        <v>302</v>
      </c>
      <c r="D23" s="54">
        <v>99</v>
      </c>
      <c r="E23" s="37">
        <f t="shared" si="0"/>
        <v>7693.7850000000008</v>
      </c>
      <c r="F23" s="55">
        <f t="shared" si="1"/>
        <v>2.3994477454093879</v>
      </c>
      <c r="G23" s="2">
        <v>0.5</v>
      </c>
      <c r="H23" s="56">
        <f>K10*1000/E23</f>
        <v>19.120772300124205</v>
      </c>
      <c r="I23" s="3"/>
      <c r="J23" s="37">
        <v>40614</v>
      </c>
      <c r="K23" s="2"/>
      <c r="L23" s="39">
        <f t="shared" si="2"/>
        <v>0</v>
      </c>
      <c r="O23" s="36"/>
    </row>
    <row r="24" spans="1:15" s="1" customFormat="1" ht="23.25" customHeight="1" thickBot="1" x14ac:dyDescent="0.3">
      <c r="A24" s="46" t="s">
        <v>44</v>
      </c>
      <c r="B24" s="57">
        <v>5518</v>
      </c>
      <c r="C24" s="57">
        <v>302</v>
      </c>
      <c r="D24" s="57">
        <v>99</v>
      </c>
      <c r="E24" s="38">
        <f>(3.14*D24*D24)/4</f>
        <v>7693.7850000000008</v>
      </c>
      <c r="F24" s="58">
        <f t="shared" si="1"/>
        <v>2.3736379812063464</v>
      </c>
      <c r="G24" s="47">
        <v>0.5</v>
      </c>
      <c r="H24" s="59">
        <f>K10*1000/E24</f>
        <v>19.120772300124205</v>
      </c>
      <c r="I24" s="48"/>
      <c r="J24" s="38">
        <v>40004</v>
      </c>
      <c r="K24" s="47"/>
      <c r="L24" s="40">
        <f t="shared" si="2"/>
        <v>0</v>
      </c>
    </row>
    <row r="25" spans="1:15" s="1" customFormat="1" ht="29.45" customHeight="1" thickBot="1" x14ac:dyDescent="0.3">
      <c r="A25" s="49" t="s">
        <v>36</v>
      </c>
      <c r="B25" s="50">
        <f>AVERAGE(B19:B24)</f>
        <v>5550.833333333333</v>
      </c>
      <c r="C25" s="50">
        <f>AVERAGE(C19:C24)</f>
        <v>301.66666666666669</v>
      </c>
      <c r="D25" s="50">
        <f>AVERAGE(D19:D24)</f>
        <v>99</v>
      </c>
      <c r="E25" s="50">
        <f t="shared" ref="C25:E25" si="3">AVERAGE(E19:E21)</f>
        <v>7693.7850000000008</v>
      </c>
      <c r="F25" s="50">
        <f t="shared" ref="F25:L25" si="4">AVERAGE(F19:F21)</f>
        <v>2.3924797973751928</v>
      </c>
      <c r="G25" s="50">
        <f t="shared" si="4"/>
        <v>0.33367336903957695</v>
      </c>
      <c r="H25" s="50">
        <f t="shared" si="4"/>
        <v>19.120772300124205</v>
      </c>
      <c r="I25" s="51" t="e">
        <f t="shared" si="4"/>
        <v>#DIV/0!</v>
      </c>
      <c r="J25" s="52" t="e">
        <f t="shared" si="4"/>
        <v>#DIV/0!</v>
      </c>
      <c r="K25" s="50">
        <f t="shared" si="4"/>
        <v>441.33333333333331</v>
      </c>
      <c r="L25" s="53">
        <f t="shared" si="4"/>
        <v>57.362316900372612</v>
      </c>
    </row>
    <row r="26" spans="1:15" s="1" customFormat="1" x14ac:dyDescent="0.25"/>
  </sheetData>
  <mergeCells count="3">
    <mergeCell ref="O1:P1"/>
    <mergeCell ref="A2:C2"/>
    <mergeCell ref="A3:P3"/>
  </mergeCells>
  <phoneticPr fontId="4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20240220_7188_M02_Z01-Z06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pbenkend</dc:creator>
  <cp:lastModifiedBy>Machura, André</cp:lastModifiedBy>
  <cp:lastPrinted>2024-03-13T09:53:56Z</cp:lastPrinted>
  <dcterms:created xsi:type="dcterms:W3CDTF">2014-04-08T08:44:58Z</dcterms:created>
  <dcterms:modified xsi:type="dcterms:W3CDTF">2024-03-20T07:42:05Z</dcterms:modified>
</cp:coreProperties>
</file>