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weidner\Desktop\MALDI Structure finder\"/>
    </mc:Choice>
  </mc:AlternateContent>
  <xr:revisionPtr revIDLastSave="0" documentId="13_ncr:1_{80FEC1AC-7148-4BEB-9685-C29EC68AB6D4}" xr6:coauthVersionLast="45" xr6:coauthVersionMax="45" xr10:uidLastSave="{00000000-0000-0000-0000-000000000000}"/>
  <bookViews>
    <workbookView xWindow="-110" yWindow="-110" windowWidth="19420" windowHeight="11020" activeTab="2" xr2:uid="{5831491E-6B17-44D2-AC03-4B963C417DCF}"/>
  </bookViews>
  <sheets>
    <sheet name="Mask" sheetId="2" r:id="rId1"/>
    <sheet name="Values" sheetId="3" r:id="rId2"/>
    <sheet name="Data" sheetId="1" r:id="rId3"/>
  </sheets>
  <definedNames>
    <definedName name="_xlnm._FilterDatabase" localSheetId="2" hidden="1">Data!$C$1:$N$86</definedName>
    <definedName name="Bild_Karte">INDIRECT(Values!$A$14)</definedName>
    <definedName name="Bild_Karte2">INDIRECT(Values!$C$14)</definedName>
    <definedName name="Bild_Karte3">INDIRECT(Values!$E$14)</definedName>
    <definedName name="Repeat_unit_structure__verknüpfte_Grafik">Data!$G:$G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9" i="3" l="1"/>
  <c r="B8" i="3"/>
  <c r="B7" i="3"/>
  <c r="B6" i="3"/>
  <c r="B3" i="1" l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20" i="1"/>
  <c r="A2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2" i="1"/>
  <c r="A2" i="1" s="1"/>
  <c r="C13" i="3" l="1"/>
  <c r="C14" i="3" s="1"/>
  <c r="D11" i="2"/>
  <c r="F11" i="2"/>
  <c r="A13" i="3"/>
  <c r="A14" i="3" s="1"/>
  <c r="E13" i="3"/>
  <c r="E14" i="3" s="1"/>
  <c r="F12" i="2"/>
  <c r="D18" i="2"/>
  <c r="E11" i="2"/>
  <c r="E12" i="2" s="1"/>
  <c r="I11" i="2"/>
  <c r="I12" i="2" s="1"/>
  <c r="H12" i="2"/>
  <c r="H18" i="2"/>
  <c r="F18" i="2"/>
  <c r="D12" i="2"/>
  <c r="D9" i="2"/>
  <c r="G11" i="2"/>
  <c r="F9" i="2"/>
  <c r="H9" i="2"/>
  <c r="H11" i="2"/>
  <c r="G12" i="2" l="1"/>
</calcChain>
</file>

<file path=xl/sharedStrings.xml><?xml version="1.0" encoding="utf-8"?>
<sst xmlns="http://schemas.openxmlformats.org/spreadsheetml/2006/main" count="588" uniqueCount="395">
  <si>
    <t>propylene glycol</t>
  </si>
  <si>
    <t>ethylene glycol</t>
  </si>
  <si>
    <t>styrene</t>
  </si>
  <si>
    <t>PS</t>
  </si>
  <si>
    <t>methylmethacrylate</t>
  </si>
  <si>
    <t>PMMA</t>
  </si>
  <si>
    <t>acrylic acid</t>
  </si>
  <si>
    <t>PAA</t>
  </si>
  <si>
    <t>lactic acid</t>
  </si>
  <si>
    <t>PLA</t>
  </si>
  <si>
    <t>siloxane</t>
  </si>
  <si>
    <t>PDMS</t>
  </si>
  <si>
    <t>General name of monomer unit</t>
  </si>
  <si>
    <t>PCl</t>
  </si>
  <si>
    <t>hydroxyethyl acrylate</t>
  </si>
  <si>
    <t>PHEA</t>
  </si>
  <si>
    <t>N-vinyl pyrrolidone</t>
  </si>
  <si>
    <t>caprolactone</t>
  </si>
  <si>
    <t>PVP</t>
  </si>
  <si>
    <t>acylonitrile</t>
  </si>
  <si>
    <t>PAN</t>
  </si>
  <si>
    <t>ethylene terephthalate</t>
  </si>
  <si>
    <t>PET</t>
  </si>
  <si>
    <t>butylene terephthalate</t>
  </si>
  <si>
    <t>PBT</t>
  </si>
  <si>
    <t>isoprene</t>
  </si>
  <si>
    <t>PI</t>
  </si>
  <si>
    <t>vinylchloride</t>
  </si>
  <si>
    <t>PVC</t>
  </si>
  <si>
    <t>hexamethylenediamine-adipinic acid (amide)</t>
  </si>
  <si>
    <t>oxymethylene</t>
  </si>
  <si>
    <t>POM</t>
  </si>
  <si>
    <t>tetrahydrofurane</t>
  </si>
  <si>
    <t>PTHF</t>
  </si>
  <si>
    <t>PES</t>
  </si>
  <si>
    <t>https://doi.org/10.1002/macp.200600030</t>
  </si>
  <si>
    <t>https://doi.org/10.1002/pola.21169</t>
  </si>
  <si>
    <t>https://doi.org/10.1002/rcm.1290090813</t>
  </si>
  <si>
    <t>acryl amide</t>
  </si>
  <si>
    <t>amino dodecanoic acid</t>
  </si>
  <si>
    <t>bisphenol A carbonate</t>
  </si>
  <si>
    <t>PC</t>
  </si>
  <si>
    <t>PA 12</t>
  </si>
  <si>
    <t xml:space="preserve">PA 6 </t>
  </si>
  <si>
    <t>PEI</t>
  </si>
  <si>
    <t>imino ethylene</t>
  </si>
  <si>
    <t>oxy-1,4-phenylsulfonyl-1,4-phenyl</t>
  </si>
  <si>
    <t>maltotriose</t>
  </si>
  <si>
    <t>Pullulan</t>
  </si>
  <si>
    <t>lactid acid (dimer)</t>
  </si>
  <si>
    <t>https://doi.org/10.1016/j.polymer.2006.01.045</t>
  </si>
  <si>
    <t>https://doi.org/10.1016/S0032-3861(00)00273-1</t>
  </si>
  <si>
    <t>hexamethylene carbonate</t>
  </si>
  <si>
    <t>decamethylene carbonate</t>
  </si>
  <si>
    <t>https://doi.org/10.1016/S0021-9673(01)00622-7</t>
  </si>
  <si>
    <t>https://doi.org/10.1021/ma001838+</t>
  </si>
  <si>
    <t>1,3-diaminobenzene-suberic acid (amide)</t>
  </si>
  <si>
    <t>1,12-diamino-4,9-dioxadodecane-suberic acid (amide)</t>
  </si>
  <si>
    <t xml:space="preserve"> 1,12-diaminododecane-decanic acid (amide)</t>
  </si>
  <si>
    <t>4,4′-diaminodiphenylmethane-decanic acid (amide)</t>
  </si>
  <si>
    <t>https://doi.org/10.1002/(SICI)1099-0518(19980715)36:9%3C1417::AID-POLA9%3E3.0.CO;2-P</t>
  </si>
  <si>
    <t>not available</t>
  </si>
  <si>
    <t>https://doi.org/10.1021/ma200042e</t>
  </si>
  <si>
    <t>References</t>
  </si>
  <si>
    <t>N-acryloylmorpholine</t>
  </si>
  <si>
    <t>PNAM</t>
  </si>
  <si>
    <t>https://doi.org/10.1021/ma030414n</t>
  </si>
  <si>
    <t>PB</t>
  </si>
  <si>
    <t>butadiene</t>
  </si>
  <si>
    <t>PGL</t>
  </si>
  <si>
    <t>glycolide</t>
  </si>
  <si>
    <t>PVAc</t>
  </si>
  <si>
    <t>vinylacetate</t>
  </si>
  <si>
    <t>https://doi.org/10.1016/S1044-0305(00)00119-7</t>
  </si>
  <si>
    <t>styrene sulfonic acid</t>
  </si>
  <si>
    <t xml:space="preserve">https://doi.org/10.1002/oms.1210270717 </t>
  </si>
  <si>
    <t>PSS</t>
  </si>
  <si>
    <t>https://doi.org/10.1002/rcm.1290091215</t>
  </si>
  <si>
    <t>PTP</t>
  </si>
  <si>
    <t>N-isopropyl acrylamide</t>
  </si>
  <si>
    <t>2-ethyl-2-oxazoline</t>
  </si>
  <si>
    <t>3-hexyl thiophene</t>
  </si>
  <si>
    <t>https://doi.org/10.1016/j.reactfunctpolym.2009.03.008</t>
  </si>
  <si>
    <t>iso-butyl methacrylate</t>
  </si>
  <si>
    <t>methacrylonitrile</t>
  </si>
  <si>
    <t>PMAN</t>
  </si>
  <si>
    <t>2-hydroxyethyl methacrylate</t>
  </si>
  <si>
    <t>PHEMA</t>
  </si>
  <si>
    <t>PBMA</t>
  </si>
  <si>
    <t>PAAm</t>
  </si>
  <si>
    <t>p-phenylene terephthalamide</t>
  </si>
  <si>
    <t>https://doi.org/10.1002/pola.22722</t>
  </si>
  <si>
    <t>PVCL</t>
  </si>
  <si>
    <t>N-vinylcaprolactam</t>
  </si>
  <si>
    <t>butyl acrylate</t>
  </si>
  <si>
    <t>PBA</t>
  </si>
  <si>
    <t>https://doi.org/10.1002/pola.22676</t>
  </si>
  <si>
    <t>P3HTV</t>
  </si>
  <si>
    <t>2,5-dipropenyl-3-hexylthiophene</t>
  </si>
  <si>
    <t>https://doi.org/10.1021/ma9009824</t>
  </si>
  <si>
    <t>EOMPL</t>
  </si>
  <si>
    <t>https://doi.org/10.1021/bm701077v</t>
  </si>
  <si>
    <t>Polymer (abbreviation)</t>
  </si>
  <si>
    <t>poly(oxomethylene)</t>
  </si>
  <si>
    <t>poly(ethyleneimide)</t>
  </si>
  <si>
    <t>poly(acrylonitrile)</t>
  </si>
  <si>
    <t>poly(butadiene)</t>
  </si>
  <si>
    <t>poly(glycolide)</t>
  </si>
  <si>
    <t>poly(vinylchloride)</t>
  </si>
  <si>
    <t>poly(methacrylonitrile)</t>
  </si>
  <si>
    <t>poly(isoprene)</t>
  </si>
  <si>
    <t>poly(arcylamide)</t>
  </si>
  <si>
    <t>poly(vinylacetate)</t>
  </si>
  <si>
    <t>poly(oxazoline)</t>
  </si>
  <si>
    <t>poly(styrene)</t>
  </si>
  <si>
    <t>poly(vinylpyrrolidone)</t>
  </si>
  <si>
    <t>poly(amide)</t>
  </si>
  <si>
    <t>caprolactame</t>
  </si>
  <si>
    <t>poly(acrylamide)</t>
  </si>
  <si>
    <t>poly(acrylate)</t>
  </si>
  <si>
    <t>poly(methacrylate)</t>
  </si>
  <si>
    <t>poly(vinylcaprolactam)</t>
  </si>
  <si>
    <t>poly(carbonate)</t>
  </si>
  <si>
    <t>poly(thiophene)</t>
  </si>
  <si>
    <t>poly(styrene sulfonic acid)</t>
  </si>
  <si>
    <t>poly(ester)</t>
  </si>
  <si>
    <t xml:space="preserve">PEOMPL </t>
  </si>
  <si>
    <t xml:space="preserve">PMOMPL </t>
  </si>
  <si>
    <t>poly(saccharide)</t>
  </si>
  <si>
    <t>hydroxy isobuturic acid</t>
  </si>
  <si>
    <t>https://doi.org/10.1002/pola.22933</t>
  </si>
  <si>
    <t>Psarc</t>
  </si>
  <si>
    <t>https://doi.org/10.1021/ma702319h</t>
  </si>
  <si>
    <t>dibenzofulvene</t>
  </si>
  <si>
    <t>PDBF</t>
  </si>
  <si>
    <t>poly(ene)</t>
  </si>
  <si>
    <t>POZ</t>
  </si>
  <si>
    <t>https://doi.org/10.1002/rcm.3933    https://doi.org/10.1002/pola.22811  https://doi.org/10.1163/156855509X412090</t>
  </si>
  <si>
    <t>hexanediol-sebacinic acid</t>
  </si>
  <si>
    <t>https://doi.org/10.1021/ma8017662</t>
  </si>
  <si>
    <t>/</t>
  </si>
  <si>
    <t>https://doi.org/10.1002/macp.200700429</t>
  </si>
  <si>
    <t>butynediol sebacinic acid</t>
  </si>
  <si>
    <t>https://doi.org/10.1080/10601320902724743</t>
  </si>
  <si>
    <t>salicylic acid</t>
  </si>
  <si>
    <t>PSA</t>
  </si>
  <si>
    <t>https://doi.org/10.1021/ma9009356</t>
  </si>
  <si>
    <t>maleic acid hexanediol</t>
  </si>
  <si>
    <t>maleic acid butanediol</t>
  </si>
  <si>
    <t>12-hydroxystearic acid</t>
  </si>
  <si>
    <t>PHSA</t>
  </si>
  <si>
    <t>https://doi.org/10.1007/s00216-008-2322-3</t>
  </si>
  <si>
    <t>iso-bornylacrylate</t>
  </si>
  <si>
    <t>PIBA</t>
  </si>
  <si>
    <t>https://doi.org/10.1021/ja801055f</t>
  </si>
  <si>
    <t>neopentyl isophthalate</t>
  </si>
  <si>
    <t>https://doi.org/10.1002/jms.1016</t>
  </si>
  <si>
    <t>https://doi.org/10.1002/rcm.2660</t>
  </si>
  <si>
    <t>methylstyrene</t>
  </si>
  <si>
    <t>https://doi.org/10.1021/ma062261k</t>
  </si>
  <si>
    <t>methoxystyrene</t>
  </si>
  <si>
    <t>p-methoxyPS</t>
  </si>
  <si>
    <t>valerolactone</t>
  </si>
  <si>
    <t>PVL</t>
  </si>
  <si>
    <t>PEH</t>
  </si>
  <si>
    <t>poly(ether)</t>
  </si>
  <si>
    <t>methoxymethyl propiolactone</t>
  </si>
  <si>
    <t>https://doi.org/10.1016/j.eurpolymj.2007.02.016</t>
  </si>
  <si>
    <t>https://doi.org/10.1002/polb.21240</t>
  </si>
  <si>
    <t>PMEPL</t>
  </si>
  <si>
    <t>https://doi.org/10.1002/macp.200600580</t>
  </si>
  <si>
    <t>https://doi.org/10.1002/pola.21383</t>
  </si>
  <si>
    <t>PIBVE</t>
  </si>
  <si>
    <t>iso-butylvinylether</t>
  </si>
  <si>
    <t>poly(vinylether)</t>
  </si>
  <si>
    <t>Sum formula</t>
  </si>
  <si>
    <r>
      <t>(CH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</si>
  <si>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</si>
  <si>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</si>
  <si>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</si>
  <si>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</si>
  <si>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</si>
  <si>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</si>
  <si>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</si>
  <si>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Cl)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</si>
  <si>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</si>
  <si>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</si>
  <si>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NO)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</si>
  <si>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</si>
  <si>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</si>
  <si>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SiO)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</si>
  <si>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OCl)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</si>
  <si>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</si>
  <si>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</si>
  <si>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O)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</si>
  <si>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</si>
  <si>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</si>
  <si>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</si>
  <si>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</si>
  <si>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</si>
  <si>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</si>
  <si>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</si>
  <si>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</si>
  <si>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</si>
  <si>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</si>
  <si>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</si>
  <si>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</si>
  <si>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</si>
  <si>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</si>
  <si>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S)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</si>
  <si>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</si>
  <si>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SO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</si>
  <si>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</si>
  <si>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15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</si>
  <si>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6"/>
        <color theme="1"/>
        <rFont val="Calibri"/>
        <family val="2"/>
        <scheme val="minor"/>
      </rPr>
      <t>S)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</si>
  <si>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23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</si>
  <si>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</si>
  <si>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</si>
  <si>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</si>
  <si>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</si>
  <si>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22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</si>
  <si>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</si>
  <si>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</si>
  <si>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</si>
  <si>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</si>
  <si>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34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</si>
  <si>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</si>
  <si>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</si>
  <si>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</si>
  <si>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38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</si>
  <si>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S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</si>
  <si>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42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</si>
  <si>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30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15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</si>
  <si>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32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S)</t>
    </r>
    <r>
      <rPr>
        <vertAlign val="subscript"/>
        <sz val="16"/>
        <color theme="1"/>
        <rFont val="Calibri"/>
        <family val="2"/>
        <scheme val="minor"/>
      </rPr>
      <t>n</t>
    </r>
  </si>
  <si>
    <t>https://doi.org/10.1021/ma060038h</t>
  </si>
  <si>
    <t>poly(benzoxazole)</t>
  </si>
  <si>
    <t>2,4 di-aminophenol terephthalate</t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</si>
  <si>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</si>
  <si>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</si>
  <si>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</si>
  <si>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</si>
  <si>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23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28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</si>
  <si>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LC-PMMA</t>
  </si>
  <si>
    <t>methacryloyloxy-hexyloxy-methoxy biphenyl</t>
  </si>
  <si>
    <t>personal information</t>
  </si>
  <si>
    <t>2-phenyl oxazoline</t>
  </si>
  <si>
    <t>https://doi.org/10.1002/marc.201900404</t>
  </si>
  <si>
    <t>2-cinnamyl oxazoline</t>
  </si>
  <si>
    <t>2-(2,3,4 trimethoxyphenyl) oxazoline</t>
  </si>
  <si>
    <t>2-(2,3 dimethoxyphenyl) oxazoline</t>
  </si>
  <si>
    <t>2-(2,3 dimethoxycinnamyl) oxazoline</t>
  </si>
  <si>
    <t>2-(2,3,4 trimethoxycinnamyl) oxazoline</t>
  </si>
  <si>
    <r>
      <t>(C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</si>
  <si>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</si>
  <si>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15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</si>
  <si>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6"/>
        <color theme="1"/>
        <rFont val="Calibri"/>
        <family val="2"/>
        <scheme val="minor"/>
      </rPr>
      <t>ON)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</si>
  <si>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15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</si>
  <si>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17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N)</t>
    </r>
    <r>
      <rPr>
        <vertAlign val="subscript"/>
        <sz val="16"/>
        <color theme="1"/>
        <rFont val="Calibri"/>
        <family val="2"/>
        <scheme val="minor"/>
      </rPr>
      <t>n</t>
    </r>
  </si>
  <si>
    <t>1-butyl-3-(p-vinylbenzyl)-1H-imidazolium chloride</t>
  </si>
  <si>
    <t>1-butyl-3-(p-vinylbenzyl)-1H-imidazol-3-ium bis(trifluoromethanesulfonyl)imide</t>
  </si>
  <si>
    <t>P[BVBIM]Cl</t>
  </si>
  <si>
    <t>poly(vinyl imidazole)</t>
  </si>
  <si>
    <t>https://doi.org/10.1039/C5PY01320H</t>
  </si>
  <si>
    <r>
      <t>(C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</si>
  <si>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r>
      <t>(C</t>
    </r>
    <r>
      <rPr>
        <vertAlign val="subscript"/>
        <sz val="16"/>
        <color theme="1"/>
        <rFont val="Calibri"/>
        <family val="2"/>
        <scheme val="minor"/>
      </rPr>
      <t>18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21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S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F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</si>
  <si>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sarcosine (N-methyl-glycin)</t>
  </si>
  <si>
    <t>https://doi.org/10.1002/1521-3927(20000601)21:9%3C557::AID-MARC557%3E3.0.CO;2-K</t>
  </si>
  <si>
    <t>3-methyl-3-oxetanemethanol</t>
  </si>
  <si>
    <r>
      <t>(C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</si>
  <si>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PEOX</t>
  </si>
  <si>
    <r>
      <t>(C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</si>
  <si>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3-methyl-3-oxetanemethanol (acetylated)</t>
  </si>
  <si>
    <t>https://doi.org/10.1002/(SICI)1521-3927(19990701)20:7%3C369::AID-MARC369%3E3.0.CO;2-S</t>
  </si>
  <si>
    <t>N-Carboxy-(F-benzyloxycarbony1)-L-lysine anhydride</t>
  </si>
  <si>
    <t>PNCA</t>
  </si>
  <si>
    <r>
      <t>(C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>ON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</si>
  <si>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https://doi.org/10.1002/macp.1997.021981211</t>
  </si>
  <si>
    <t>poly(aminoacid)
 poly(amide)
poly(peptoide)</t>
  </si>
  <si>
    <t>poly(aminoacid)
poly(amide)
poly(peptoide)</t>
  </si>
  <si>
    <t>poly(lactide)
poly(ester)</t>
  </si>
  <si>
    <t>poly(lactone)
poly(ester)</t>
  </si>
  <si>
    <t>poly(lactone)
 poly(ester)</t>
  </si>
  <si>
    <t>poly(benzoxazole)amid
poly(amide)</t>
  </si>
  <si>
    <t>poly(sulfone)
poly(ethersulfone)</t>
  </si>
  <si>
    <t>poly(siloxane)</t>
  </si>
  <si>
    <t>Polymer
(class)</t>
  </si>
  <si>
    <t>Repeat unit mass
(monoisotopic)</t>
  </si>
  <si>
    <r>
      <t>(C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24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</si>
  <si>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poly(phenylene)</t>
  </si>
  <si>
    <t>https://doi.org/10.1021/ma981260s</t>
  </si>
  <si>
    <t>PPP</t>
  </si>
  <si>
    <t>2,5-bis(isopentyloxy)phenylene</t>
  </si>
  <si>
    <r>
      <t>(C</t>
    </r>
    <r>
      <rPr>
        <vertAlign val="subscript"/>
        <sz val="16"/>
        <color theme="1"/>
        <rFont val="Calibri"/>
        <family val="2"/>
        <scheme val="minor"/>
      </rPr>
      <t>30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33</t>
    </r>
    <r>
      <rPr>
        <sz val="16"/>
        <color theme="1"/>
        <rFont val="Calibri"/>
        <family val="2"/>
        <scheme val="minor"/>
      </rPr>
      <t>N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S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</si>
  <si>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PTPTB</t>
  </si>
  <si>
    <t>2,5-bis(2-thienyl)-N-dodecylpyrrole</t>
  </si>
  <si>
    <t>poly(pyrrole)</t>
  </si>
  <si>
    <t>https://doi.org/10.1002/1616-3028(200108)11:4%3C255::AID-ADFM255%3E3.0.CO;2-I</t>
  </si>
  <si>
    <t>https://doi.org/10.1021/ma9905324
https://doi.org/10.1039/A908848B</t>
  </si>
  <si>
    <t>https://doi.org/10.1016/j.polymertesting.2012.12.004
https://doi.org/10.1021/ac991181u</t>
  </si>
  <si>
    <t>https://doi.org/10.1021/ma001838+
https://doi.org/10.1021/ac991181u</t>
  </si>
  <si>
    <t>P[BVBIM]Tf2N</t>
  </si>
  <si>
    <t>α-methyl-α-ethyl-β-propiolactone</t>
  </si>
  <si>
    <t>o-bis-aminophenol terephthalate</t>
  </si>
  <si>
    <t>http://xlink.rsc.org/?DOI=c4ra06815g</t>
  </si>
  <si>
    <t>sorbate</t>
  </si>
  <si>
    <t>PMS</t>
  </si>
  <si>
    <t>poly(methyl sorbate)</t>
  </si>
  <si>
    <t>https://doi.org/10.1021/jacs.7b06897</t>
  </si>
  <si>
    <r>
      <t>(C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6"/>
        <color theme="1"/>
        <rFont val="Calibri"/>
        <family val="2"/>
        <scheme val="minor"/>
      </rPr>
      <t>H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</t>
    </r>
    <r>
      <rPr>
        <vertAlign val="subscript"/>
        <sz val="16"/>
        <color theme="1"/>
        <rFont val="Calibri"/>
        <family val="2"/>
        <scheme val="minor"/>
      </rPr>
      <t>n</t>
    </r>
  </si>
  <si>
    <t>PAMA</t>
  </si>
  <si>
    <t>allyl methacrylate</t>
  </si>
  <si>
    <t>poly(allyl methacrylate)</t>
  </si>
  <si>
    <t>https://doi.org/10.1002/macp.202000004</t>
  </si>
  <si>
    <t>Repeat unit mass
(rounded)</t>
  </si>
  <si>
    <t>https://doi.org/10.1016/S0021-9673(02)01149-4
https://doi.org/10.1016/S0141-3910(03)00167-8</t>
  </si>
  <si>
    <t>https://doi.org/10.1016/j.ijms.2004.08.013
https://doi.org/10.1021/ma049521n</t>
  </si>
  <si>
    <t>https://doi.org/10.1016/j.polymer.2009.01.002
https://doi.org/10.1016/j.polymdegradstab.2009.07.005</t>
  </si>
  <si>
    <t>https://doi.org/10.1016/S0141-3910(96)00127-9
https://doi.org/10.1002/rcm.8673</t>
  </si>
  <si>
    <t>https://doi.org/10.1002/jms.1964
https://doi.org/10.1002/jms.2032</t>
  </si>
  <si>
    <t>https://doi.org/10.1016/S0032-3861(02)00452-4
https://doi.org/10.1002/macp.200800249</t>
  </si>
  <si>
    <t>https://doi.org/10.1016/S1044-0305(00)00137-9
https://doi.org/10.1016/j.polymertesting.2008.09.010 
https://onlinelibrary.wiley.com/doi/abs/10.1002/pola.23294 
https://doi.org/10.1080/10236660490935736</t>
  </si>
  <si>
    <t>https://doi.org/10.1002/pola.22933  
https://doi.org/10.1002/pola.26687   
https://doi.org/10.1002/marc.201200189</t>
  </si>
  <si>
    <t>https://doi.org/10.1002/oms.1210270717 
https://doi.org/10.1016/S0165-2370(03)00080-9</t>
  </si>
  <si>
    <t>https://doi.org/10.1255%2Fejms.268  
https://doi.org/10.1039/A903071I  
https://doi.org/10.1002/marc.200800150</t>
  </si>
  <si>
    <t>https://doi.org/10.1163/156856206777656526   
https://doi.org/10.1021/ma900712p   
https://doi.org/10.1039/C5PY00662G</t>
  </si>
  <si>
    <t>https://onlinelibrary.wiley.com/doi/abs/10.1002/macp.200900466 
https://doi.org/10.5702/massspectrometry.A0050 
https://doi.org/10.1002/macp.201000044</t>
  </si>
  <si>
    <t>https://doi.org/10.1002/pola.21208  
https://doi.org/10.1039/C0CC01705A   
https://doi.org/10.1039/C1PY00071C  
https://doi.org/10.1021/ma0121159</t>
  </si>
  <si>
    <t>https://doi.org/10.1021/ma034465w 
https://doi.org/10.1039/B608313G   
https://doi.org/10.1021/ac00095a038</t>
  </si>
  <si>
    <t>https://doi.org/10.1021/ac0487247  
https://doi.org/10.1021/ma051637b</t>
  </si>
  <si>
    <t>https://doi.org/10.1016/j.polymdegradstab.2006.12.003 
https://doi.org/10.1016/S0141-3910(02)00092-7  
https://doi.org/10.1021/ac00095a038</t>
  </si>
  <si>
    <t>https://doi.org/10.1016/S0008-6215(99)00240-2 
https://doi.org/10.1002/rcm.3655</t>
  </si>
  <si>
    <t>match</t>
  </si>
  <si>
    <t>polymer</t>
  </si>
  <si>
    <t>epichlorhydrine</t>
  </si>
  <si>
    <t>PHDSA</t>
  </si>
  <si>
    <t>#1</t>
  </si>
  <si>
    <t>#2</t>
  </si>
  <si>
    <t>#3</t>
  </si>
  <si>
    <t>MALDI-TOF polymer structure finder</t>
  </si>
  <si>
    <t>insert here</t>
  </si>
  <si>
    <t>(integer numbers,
 no decimal point)</t>
  </si>
  <si>
    <t>Reference(s)</t>
  </si>
  <si>
    <t>PMB</t>
  </si>
  <si>
    <t>PNIPAM</t>
  </si>
  <si>
    <t>PMSo</t>
  </si>
  <si>
    <t>P-hMSo</t>
  </si>
  <si>
    <t>PLA-2</t>
  </si>
  <si>
    <t>PPhOz</t>
  </si>
  <si>
    <t>POX</t>
  </si>
  <si>
    <t>PcinOz</t>
  </si>
  <si>
    <t>PHM</t>
  </si>
  <si>
    <t>PDMC</t>
  </si>
  <si>
    <t>PDMOz</t>
  </si>
  <si>
    <t>PA 66</t>
  </si>
  <si>
    <t>PDMcinOz</t>
  </si>
  <si>
    <t>PBOx</t>
  </si>
  <si>
    <t>PNIT</t>
  </si>
  <si>
    <t>PAPT</t>
  </si>
  <si>
    <t>PTMPOz</t>
  </si>
  <si>
    <t>PPTA</t>
  </si>
  <si>
    <t>PDBSA</t>
  </si>
  <si>
    <t>PBS</t>
  </si>
  <si>
    <t>PDAPT</t>
  </si>
  <si>
    <t>PBP-A-C</t>
  </si>
  <si>
    <t>PTAPOz</t>
  </si>
  <si>
    <t>PBAPT</t>
  </si>
  <si>
    <t>PDPMD</t>
  </si>
  <si>
    <t>PA12,10</t>
  </si>
  <si>
    <t>PA10,10</t>
  </si>
  <si>
    <t>PTPES</t>
  </si>
  <si>
    <t>hydroxybutyric acid</t>
  </si>
  <si>
    <t>https://doi.org/10.1039/C3PY00056G</t>
  </si>
  <si>
    <t>Calculation of multiple entries</t>
  </si>
  <si>
    <t>PHBA</t>
  </si>
  <si>
    <t>PHiBA</t>
  </si>
  <si>
    <t>proposed repeat unit structure</t>
  </si>
  <si>
    <t>average mass of repeat units</t>
  </si>
  <si>
    <r>
      <t xml:space="preserve">elemental composition of </t>
    </r>
    <r>
      <rPr>
        <b/>
        <u/>
        <sz val="18"/>
        <color theme="1"/>
        <rFont val="BAM Klavika Light"/>
        <family val="2"/>
      </rPr>
      <t>close-by</t>
    </r>
    <r>
      <rPr>
        <b/>
        <sz val="18"/>
        <color theme="1"/>
        <rFont val="BAM Klavika Light"/>
        <family val="2"/>
      </rPr>
      <t xml:space="preserve"> repeat unit</t>
    </r>
  </si>
  <si>
    <r>
      <t>monoisotopic mass
g mol</t>
    </r>
    <r>
      <rPr>
        <b/>
        <vertAlign val="superscript"/>
        <sz val="20"/>
        <color rgb="FF0070C0"/>
        <rFont val="BAM Klavika Medium"/>
        <family val="2"/>
      </rPr>
      <t>-1</t>
    </r>
  </si>
  <si>
    <t>one structure was found</t>
  </si>
  <si>
    <t>two 'isobaric' structures were found</t>
  </si>
  <si>
    <t>three 'isobaric' structures were found</t>
  </si>
  <si>
    <t>structure wasn't found;  structure with closest lower mass is shown instead in the left window</t>
  </si>
  <si>
    <t>no match</t>
  </si>
  <si>
    <t>1. field</t>
  </si>
  <si>
    <t>2. field</t>
  </si>
  <si>
    <t>3. field</t>
  </si>
  <si>
    <t xml:space="preserve"> and depends on the number of possible candidate structures with an identical mass number</t>
  </si>
  <si>
    <t>Correlation to structure files</t>
  </si>
  <si>
    <t># related to columns A und B in 'Data'</t>
  </si>
  <si>
    <t xml:space="preserve"># displays the line in 'Data' column P where the structure is located </t>
  </si>
  <si>
    <t>PEG</t>
  </si>
  <si>
    <t>PPG</t>
  </si>
  <si>
    <t>drive:\...\...\structure\name in column K.jpg)</t>
  </si>
  <si>
    <t>drive:\...\...\structure\no structure.jpg)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</si>
</sst>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theme="0"/>
      <name val="BAM Klavika Medium"/>
      <family val="2"/>
    </font>
    <font>
      <sz val="11"/>
      <color theme="1"/>
      <name val="BAM Klavika Medium"/>
      <family val="2"/>
    </font>
    <font>
      <sz val="11"/>
      <color theme="1"/>
      <name val="BAM Klavika Light"/>
      <family val="2"/>
    </font>
    <font>
      <sz val="24"/>
      <color theme="1"/>
      <name val="BAM Klavika Light"/>
      <family val="2"/>
    </font>
    <font>
      <sz val="18"/>
      <color theme="1"/>
      <name val="BAM Klavika Light"/>
      <family val="2"/>
    </font>
    <font>
      <b/>
      <sz val="18"/>
      <color theme="1"/>
      <name val="BAM Klavika Light"/>
      <family val="2"/>
    </font>
    <font>
      <b/>
      <u/>
      <sz val="18"/>
      <color theme="1"/>
      <name val="BAM Klavika Light"/>
      <family val="2"/>
    </font>
    <font>
      <b/>
      <sz val="48"/>
      <color theme="1"/>
      <name val="BAM Klavika Medium"/>
      <family val="2"/>
    </font>
    <font>
      <sz val="16"/>
      <color theme="1"/>
      <name val="BAM Klavika Medium"/>
      <family val="2"/>
    </font>
    <font>
      <b/>
      <sz val="20"/>
      <color rgb="FF0070C0"/>
      <name val="BAM Klavika Medium"/>
      <family val="2"/>
    </font>
    <font>
      <b/>
      <vertAlign val="superscript"/>
      <sz val="20"/>
      <color rgb="FF0070C0"/>
      <name val="BAM Klavika Medium"/>
      <family val="2"/>
    </font>
    <font>
      <b/>
      <sz val="18"/>
      <color theme="1"/>
      <name val="BAM Klavika Medium"/>
      <family val="2"/>
    </font>
    <font>
      <sz val="18"/>
      <color theme="1"/>
      <name val="BAM Klavika Medium"/>
      <family val="2"/>
    </font>
    <font>
      <b/>
      <sz val="16"/>
      <color rgb="FF0070C0"/>
      <name val="BAM Klavika Light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BAM Klavika Medium"/>
      <family val="2"/>
    </font>
    <font>
      <sz val="16"/>
      <color rgb="FF9C0006"/>
      <name val="BAM Klavika Medium"/>
      <family val="2"/>
    </font>
    <font>
      <sz val="16"/>
      <color rgb="FF006100"/>
      <name val="BAM Klavika Medium"/>
      <family val="2"/>
    </font>
    <font>
      <sz val="16"/>
      <name val="BAM Klavika Medium"/>
      <family val="2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3" borderId="2" applyNumberFormat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0" xfId="0" applyBorder="1"/>
    <xf numFmtId="0" fontId="5" fillId="3" borderId="3" xfId="1" applyBorder="1" applyAlignment="1">
      <alignment horizontal="center" vertical="center"/>
    </xf>
    <xf numFmtId="0" fontId="5" fillId="3" borderId="4" xfId="1" applyBorder="1" applyAlignment="1">
      <alignment horizontal="center" vertical="center"/>
    </xf>
    <xf numFmtId="0" fontId="0" fillId="0" borderId="5" xfId="0" applyBorder="1"/>
    <xf numFmtId="0" fontId="5" fillId="3" borderId="6" xfId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5" fillId="5" borderId="5" xfId="1" applyNumberFormat="1" applyFill="1" applyBorder="1" applyAlignment="1">
      <alignment horizontal="center" vertical="center" wrapText="1"/>
    </xf>
    <xf numFmtId="49" fontId="5" fillId="5" borderId="1" xfId="1" applyNumberFormat="1" applyFill="1" applyBorder="1" applyAlignment="1">
      <alignment horizontal="center" vertical="center" wrapText="1"/>
    </xf>
    <xf numFmtId="49" fontId="5" fillId="5" borderId="0" xfId="1" applyNumberFormat="1" applyFill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49" fontId="5" fillId="3" borderId="19" xfId="1" applyNumberFormat="1" applyBorder="1" applyAlignment="1">
      <alignment horizontal="center" vertical="center" wrapText="1"/>
    </xf>
    <xf numFmtId="0" fontId="5" fillId="3" borderId="20" xfId="1" applyBorder="1" applyAlignment="1">
      <alignment horizontal="center" vertical="center" wrapText="1"/>
    </xf>
    <xf numFmtId="49" fontId="5" fillId="3" borderId="21" xfId="1" applyNumberFormat="1" applyBorder="1" applyAlignment="1">
      <alignment horizontal="center" vertical="center" wrapText="1"/>
    </xf>
    <xf numFmtId="0" fontId="5" fillId="3" borderId="22" xfId="1" applyBorder="1" applyAlignment="1">
      <alignment horizontal="center" vertical="center" wrapText="1"/>
    </xf>
    <xf numFmtId="49" fontId="5" fillId="3" borderId="23" xfId="1" applyNumberFormat="1" applyBorder="1" applyAlignment="1">
      <alignment horizontal="center" vertical="center" wrapText="1"/>
    </xf>
    <xf numFmtId="0" fontId="5" fillId="3" borderId="24" xfId="1" applyBorder="1" applyAlignment="1">
      <alignment horizontal="center" vertical="center" wrapText="1"/>
    </xf>
    <xf numFmtId="49" fontId="5" fillId="3" borderId="25" xfId="1" applyNumberFormat="1" applyBorder="1" applyAlignment="1">
      <alignment horizontal="center" vertical="center" wrapText="1"/>
    </xf>
    <xf numFmtId="49" fontId="6" fillId="5" borderId="26" xfId="1" applyNumberFormat="1" applyFont="1" applyFill="1" applyBorder="1" applyAlignment="1">
      <alignment horizontal="center" vertical="center" wrapText="1"/>
    </xf>
    <xf numFmtId="49" fontId="5" fillId="5" borderId="26" xfId="1" applyNumberFormat="1" applyFill="1" applyBorder="1" applyAlignment="1">
      <alignment horizontal="center" vertical="center" wrapText="1"/>
    </xf>
    <xf numFmtId="49" fontId="6" fillId="3" borderId="27" xfId="1" applyNumberFormat="1" applyFont="1" applyBorder="1" applyAlignment="1">
      <alignment horizontal="center" vertical="center" wrapText="1"/>
    </xf>
    <xf numFmtId="0" fontId="6" fillId="3" borderId="28" xfId="1" applyFont="1" applyBorder="1" applyAlignment="1">
      <alignment horizontal="center" vertical="center" wrapText="1"/>
    </xf>
    <xf numFmtId="0" fontId="6" fillId="3" borderId="29" xfId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" fontId="1" fillId="0" borderId="31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 shrinkToFit="1"/>
    </xf>
    <xf numFmtId="0" fontId="0" fillId="5" borderId="40" xfId="0" applyFill="1" applyBorder="1" applyAlignment="1">
      <alignment wrapText="1" shrinkToFit="1"/>
    </xf>
    <xf numFmtId="0" fontId="1" fillId="2" borderId="42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/>
    </xf>
    <xf numFmtId="0" fontId="0" fillId="6" borderId="0" xfId="0" applyFill="1"/>
    <xf numFmtId="0" fontId="10" fillId="11" borderId="32" xfId="0" applyFont="1" applyFill="1" applyBorder="1" applyAlignment="1">
      <alignment horizontal="center" vertical="center"/>
    </xf>
    <xf numFmtId="0" fontId="5" fillId="3" borderId="2" xfId="1" applyAlignment="1">
      <alignment horizontal="center" vertical="center"/>
    </xf>
    <xf numFmtId="0" fontId="5" fillId="3" borderId="2" xfId="1" applyAlignment="1">
      <alignment horizontal="center" vertical="center" wrapText="1"/>
    </xf>
    <xf numFmtId="0" fontId="13" fillId="0" borderId="0" xfId="0" applyFont="1" applyBorder="1"/>
    <xf numFmtId="0" fontId="5" fillId="3" borderId="2" xfId="1" applyBorder="1" applyAlignment="1">
      <alignment horizontal="center" vertical="center"/>
    </xf>
    <xf numFmtId="0" fontId="14" fillId="0" borderId="0" xfId="0" applyFont="1"/>
    <xf numFmtId="0" fontId="4" fillId="4" borderId="48" xfId="2" applyBorder="1" applyAlignment="1">
      <alignment vertical="center" wrapText="1"/>
    </xf>
    <xf numFmtId="0" fontId="4" fillId="4" borderId="49" xfId="2" applyBorder="1" applyAlignment="1">
      <alignment vertical="center" wrapText="1"/>
    </xf>
    <xf numFmtId="0" fontId="4" fillId="4" borderId="37" xfId="2" applyBorder="1" applyAlignment="1">
      <alignment vertical="center" wrapText="1"/>
    </xf>
    <xf numFmtId="0" fontId="4" fillId="4" borderId="50" xfId="2" applyBorder="1" applyAlignment="1">
      <alignment vertical="center" wrapText="1"/>
    </xf>
    <xf numFmtId="0" fontId="7" fillId="4" borderId="37" xfId="3" applyFill="1" applyBorder="1" applyAlignment="1">
      <alignment vertical="center" wrapText="1"/>
    </xf>
    <xf numFmtId="0" fontId="7" fillId="4" borderId="49" xfId="3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/>
    </xf>
    <xf numFmtId="0" fontId="17" fillId="5" borderId="0" xfId="0" applyFont="1" applyFill="1"/>
    <xf numFmtId="0" fontId="19" fillId="0" borderId="0" xfId="0" applyFont="1"/>
    <xf numFmtId="0" fontId="16" fillId="0" borderId="0" xfId="0" applyFont="1"/>
    <xf numFmtId="0" fontId="20" fillId="9" borderId="34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/>
    <xf numFmtId="0" fontId="27" fillId="6" borderId="33" xfId="0" applyFont="1" applyFill="1" applyBorder="1" applyAlignment="1">
      <alignment horizontal="center" vertical="center" wrapText="1"/>
    </xf>
    <xf numFmtId="0" fontId="29" fillId="12" borderId="32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vertical="center"/>
    </xf>
    <xf numFmtId="0" fontId="31" fillId="9" borderId="33" xfId="0" applyFont="1" applyFill="1" applyBorder="1" applyAlignment="1">
      <alignment horizontal="center" vertical="center"/>
    </xf>
    <xf numFmtId="0" fontId="31" fillId="9" borderId="33" xfId="0" applyFont="1" applyFill="1" applyBorder="1" applyAlignment="1">
      <alignment horizontal="center" vertical="center" wrapText="1"/>
    </xf>
    <xf numFmtId="0" fontId="31" fillId="9" borderId="41" xfId="0" applyFont="1" applyFill="1" applyBorder="1" applyAlignment="1">
      <alignment horizontal="center" vertical="center"/>
    </xf>
    <xf numFmtId="0" fontId="23" fillId="0" borderId="0" xfId="0" applyFont="1"/>
    <xf numFmtId="0" fontId="35" fillId="6" borderId="17" xfId="0" applyFont="1" applyFill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8" fillId="0" borderId="0" xfId="0" applyFont="1"/>
    <xf numFmtId="0" fontId="39" fillId="14" borderId="52" xfId="5" applyFont="1" applyBorder="1" applyAlignment="1">
      <alignment horizontal="center" vertical="center"/>
    </xf>
    <xf numFmtId="0" fontId="40" fillId="13" borderId="52" xfId="4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41" fillId="0" borderId="0" xfId="4" applyFont="1" applyFill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0" fillId="15" borderId="0" xfId="0" applyFill="1"/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2" fillId="10" borderId="45" xfId="0" applyFont="1" applyFill="1" applyBorder="1" applyAlignment="1">
      <alignment horizontal="center" vertical="center"/>
    </xf>
    <xf numFmtId="0" fontId="23" fillId="10" borderId="51" xfId="0" applyFont="1" applyFill="1" applyBorder="1" applyAlignment="1">
      <alignment horizontal="center" vertical="center"/>
    </xf>
    <xf numFmtId="0" fontId="23" fillId="10" borderId="46" xfId="0" applyFont="1" applyFill="1" applyBorder="1" applyAlignment="1">
      <alignment horizontal="center" vertical="center"/>
    </xf>
    <xf numFmtId="0" fontId="18" fillId="0" borderId="36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2" fillId="0" borderId="35" xfId="3" applyNumberFormat="1" applyFont="1" applyBorder="1" applyAlignment="1">
      <alignment vertical="center" wrapText="1"/>
    </xf>
    <xf numFmtId="0" fontId="8" fillId="0" borderId="38" xfId="0" applyFont="1" applyBorder="1" applyAlignment="1">
      <alignment vertical="center"/>
    </xf>
    <xf numFmtId="0" fontId="33" fillId="8" borderId="45" xfId="0" applyFont="1" applyFill="1" applyBorder="1" applyAlignment="1">
      <alignment horizontal="center" vertical="center"/>
    </xf>
    <xf numFmtId="0" fontId="34" fillId="0" borderId="46" xfId="0" applyFont="1" applyBorder="1" applyAlignment="1"/>
    <xf numFmtId="0" fontId="7" fillId="5" borderId="37" xfId="3" applyFill="1" applyBorder="1" applyAlignment="1">
      <alignment horizontal="center" vertical="center"/>
    </xf>
    <xf numFmtId="0" fontId="0" fillId="5" borderId="44" xfId="0" applyFill="1" applyBorder="1" applyAlignment="1"/>
    <xf numFmtId="0" fontId="0" fillId="5" borderId="35" xfId="0" applyFill="1" applyBorder="1" applyAlignment="1">
      <alignment vertical="center"/>
    </xf>
    <xf numFmtId="0" fontId="0" fillId="5" borderId="38" xfId="0" applyFill="1" applyBorder="1" applyAlignment="1"/>
    <xf numFmtId="0" fontId="27" fillId="7" borderId="36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42" fillId="4" borderId="47" xfId="2" applyFont="1" applyBorder="1" applyAlignment="1">
      <alignment horizontal="center" vertical="center" wrapText="1"/>
    </xf>
    <xf numFmtId="0" fontId="14" fillId="0" borderId="52" xfId="0" applyFont="1" applyBorder="1"/>
  </cellXfs>
  <cellStyles count="6">
    <cellStyle name="20 % - Akzent5" xfId="2" builtinId="46"/>
    <cellStyle name="Ausgabe" xfId="1" builtinId="21"/>
    <cellStyle name="Gut" xfId="4" builtinId="26"/>
    <cellStyle name="Link" xfId="3" builtinId="8"/>
    <cellStyle name="Schlecht" xfId="5" builtinId="27"/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jpg"/><Relationship Id="rId18" Type="http://schemas.openxmlformats.org/officeDocument/2006/relationships/image" Target="../media/image26.jpg"/><Relationship Id="rId26" Type="http://schemas.openxmlformats.org/officeDocument/2006/relationships/image" Target="../media/image34.jpg"/><Relationship Id="rId39" Type="http://schemas.openxmlformats.org/officeDocument/2006/relationships/image" Target="../media/image47.jpg"/><Relationship Id="rId21" Type="http://schemas.openxmlformats.org/officeDocument/2006/relationships/image" Target="../media/image29.jpg"/><Relationship Id="rId34" Type="http://schemas.openxmlformats.org/officeDocument/2006/relationships/image" Target="../media/image42.jpg"/><Relationship Id="rId42" Type="http://schemas.openxmlformats.org/officeDocument/2006/relationships/image" Target="../media/image50.jpg"/><Relationship Id="rId47" Type="http://schemas.openxmlformats.org/officeDocument/2006/relationships/image" Target="../media/image55.jpg"/><Relationship Id="rId50" Type="http://schemas.openxmlformats.org/officeDocument/2006/relationships/image" Target="../media/image58.jpg"/><Relationship Id="rId55" Type="http://schemas.openxmlformats.org/officeDocument/2006/relationships/image" Target="../media/image63.jpg"/><Relationship Id="rId63" Type="http://schemas.openxmlformats.org/officeDocument/2006/relationships/image" Target="../media/image71.jpg"/><Relationship Id="rId68" Type="http://schemas.openxmlformats.org/officeDocument/2006/relationships/image" Target="../media/image76.jpg"/><Relationship Id="rId76" Type="http://schemas.openxmlformats.org/officeDocument/2006/relationships/image" Target="../media/image84.jpg"/><Relationship Id="rId84" Type="http://schemas.openxmlformats.org/officeDocument/2006/relationships/image" Target="../media/image92.jpg"/><Relationship Id="rId89" Type="http://schemas.openxmlformats.org/officeDocument/2006/relationships/image" Target="../media/image97.jpg"/><Relationship Id="rId7" Type="http://schemas.openxmlformats.org/officeDocument/2006/relationships/image" Target="../media/image15.jpg"/><Relationship Id="rId71" Type="http://schemas.openxmlformats.org/officeDocument/2006/relationships/image" Target="../media/image79.jpg"/><Relationship Id="rId2" Type="http://schemas.openxmlformats.org/officeDocument/2006/relationships/image" Target="../media/image10.jpg"/><Relationship Id="rId16" Type="http://schemas.openxmlformats.org/officeDocument/2006/relationships/image" Target="../media/image24.jpg"/><Relationship Id="rId29" Type="http://schemas.openxmlformats.org/officeDocument/2006/relationships/image" Target="../media/image37.jpg"/><Relationship Id="rId11" Type="http://schemas.openxmlformats.org/officeDocument/2006/relationships/image" Target="../media/image19.jpg"/><Relationship Id="rId24" Type="http://schemas.openxmlformats.org/officeDocument/2006/relationships/image" Target="../media/image32.jpg"/><Relationship Id="rId32" Type="http://schemas.openxmlformats.org/officeDocument/2006/relationships/image" Target="../media/image40.jpg"/><Relationship Id="rId37" Type="http://schemas.openxmlformats.org/officeDocument/2006/relationships/image" Target="../media/image45.jpg"/><Relationship Id="rId40" Type="http://schemas.openxmlformats.org/officeDocument/2006/relationships/image" Target="../media/image48.jpg"/><Relationship Id="rId45" Type="http://schemas.openxmlformats.org/officeDocument/2006/relationships/image" Target="../media/image53.jpg"/><Relationship Id="rId53" Type="http://schemas.openxmlformats.org/officeDocument/2006/relationships/image" Target="../media/image61.jpg"/><Relationship Id="rId58" Type="http://schemas.openxmlformats.org/officeDocument/2006/relationships/image" Target="../media/image66.jpg"/><Relationship Id="rId66" Type="http://schemas.openxmlformats.org/officeDocument/2006/relationships/image" Target="../media/image74.jpg"/><Relationship Id="rId74" Type="http://schemas.openxmlformats.org/officeDocument/2006/relationships/image" Target="../media/image82.jpg"/><Relationship Id="rId79" Type="http://schemas.openxmlformats.org/officeDocument/2006/relationships/image" Target="../media/image87.jpg"/><Relationship Id="rId87" Type="http://schemas.openxmlformats.org/officeDocument/2006/relationships/image" Target="../media/image95.jpg"/><Relationship Id="rId5" Type="http://schemas.openxmlformats.org/officeDocument/2006/relationships/image" Target="../media/image13.jpg"/><Relationship Id="rId61" Type="http://schemas.openxmlformats.org/officeDocument/2006/relationships/image" Target="../media/image69.jpg"/><Relationship Id="rId82" Type="http://schemas.openxmlformats.org/officeDocument/2006/relationships/image" Target="../media/image90.jpg"/><Relationship Id="rId90" Type="http://schemas.openxmlformats.org/officeDocument/2006/relationships/image" Target="../media/image98.jpg"/><Relationship Id="rId19" Type="http://schemas.openxmlformats.org/officeDocument/2006/relationships/image" Target="../media/image27.jpg"/><Relationship Id="rId4" Type="http://schemas.openxmlformats.org/officeDocument/2006/relationships/image" Target="../media/image12.jpg"/><Relationship Id="rId9" Type="http://schemas.openxmlformats.org/officeDocument/2006/relationships/image" Target="../media/image17.jpg"/><Relationship Id="rId14" Type="http://schemas.openxmlformats.org/officeDocument/2006/relationships/image" Target="../media/image22.jpg"/><Relationship Id="rId22" Type="http://schemas.openxmlformats.org/officeDocument/2006/relationships/image" Target="../media/image30.jpg"/><Relationship Id="rId27" Type="http://schemas.openxmlformats.org/officeDocument/2006/relationships/image" Target="../media/image35.jpg"/><Relationship Id="rId30" Type="http://schemas.openxmlformats.org/officeDocument/2006/relationships/image" Target="../media/image38.jpg"/><Relationship Id="rId35" Type="http://schemas.openxmlformats.org/officeDocument/2006/relationships/image" Target="../media/image43.jpg"/><Relationship Id="rId43" Type="http://schemas.openxmlformats.org/officeDocument/2006/relationships/image" Target="../media/image51.jpg"/><Relationship Id="rId48" Type="http://schemas.openxmlformats.org/officeDocument/2006/relationships/image" Target="../media/image56.jpg"/><Relationship Id="rId56" Type="http://schemas.openxmlformats.org/officeDocument/2006/relationships/image" Target="../media/image64.jpg"/><Relationship Id="rId64" Type="http://schemas.openxmlformats.org/officeDocument/2006/relationships/image" Target="../media/image72.jpg"/><Relationship Id="rId69" Type="http://schemas.openxmlformats.org/officeDocument/2006/relationships/image" Target="../media/image77.jpg"/><Relationship Id="rId77" Type="http://schemas.openxmlformats.org/officeDocument/2006/relationships/image" Target="../media/image85.jpg"/><Relationship Id="rId8" Type="http://schemas.openxmlformats.org/officeDocument/2006/relationships/image" Target="../media/image16.jpg"/><Relationship Id="rId51" Type="http://schemas.openxmlformats.org/officeDocument/2006/relationships/image" Target="../media/image59.jpg"/><Relationship Id="rId72" Type="http://schemas.openxmlformats.org/officeDocument/2006/relationships/image" Target="../media/image80.jpg"/><Relationship Id="rId80" Type="http://schemas.openxmlformats.org/officeDocument/2006/relationships/image" Target="../media/image88.jpg"/><Relationship Id="rId85" Type="http://schemas.openxmlformats.org/officeDocument/2006/relationships/image" Target="../media/image93.jpg"/><Relationship Id="rId3" Type="http://schemas.openxmlformats.org/officeDocument/2006/relationships/image" Target="../media/image11.jpg"/><Relationship Id="rId12" Type="http://schemas.openxmlformats.org/officeDocument/2006/relationships/image" Target="../media/image20.jpg"/><Relationship Id="rId17" Type="http://schemas.openxmlformats.org/officeDocument/2006/relationships/image" Target="../media/image25.jpg"/><Relationship Id="rId25" Type="http://schemas.openxmlformats.org/officeDocument/2006/relationships/image" Target="../media/image33.jpg"/><Relationship Id="rId33" Type="http://schemas.openxmlformats.org/officeDocument/2006/relationships/image" Target="../media/image41.jpg"/><Relationship Id="rId38" Type="http://schemas.openxmlformats.org/officeDocument/2006/relationships/image" Target="../media/image46.jpg"/><Relationship Id="rId46" Type="http://schemas.openxmlformats.org/officeDocument/2006/relationships/image" Target="../media/image54.jpg"/><Relationship Id="rId59" Type="http://schemas.openxmlformats.org/officeDocument/2006/relationships/image" Target="../media/image67.jpg"/><Relationship Id="rId67" Type="http://schemas.openxmlformats.org/officeDocument/2006/relationships/image" Target="../media/image75.jpg"/><Relationship Id="rId20" Type="http://schemas.openxmlformats.org/officeDocument/2006/relationships/image" Target="../media/image28.jpg"/><Relationship Id="rId41" Type="http://schemas.openxmlformats.org/officeDocument/2006/relationships/image" Target="../media/image49.jpg"/><Relationship Id="rId54" Type="http://schemas.openxmlformats.org/officeDocument/2006/relationships/image" Target="../media/image62.jpg"/><Relationship Id="rId62" Type="http://schemas.openxmlformats.org/officeDocument/2006/relationships/image" Target="../media/image70.jpg"/><Relationship Id="rId70" Type="http://schemas.openxmlformats.org/officeDocument/2006/relationships/image" Target="../media/image78.jpg"/><Relationship Id="rId75" Type="http://schemas.openxmlformats.org/officeDocument/2006/relationships/image" Target="../media/image83.jpg"/><Relationship Id="rId83" Type="http://schemas.openxmlformats.org/officeDocument/2006/relationships/image" Target="../media/image91.jpg"/><Relationship Id="rId88" Type="http://schemas.openxmlformats.org/officeDocument/2006/relationships/image" Target="../media/image96.jpg"/><Relationship Id="rId1" Type="http://schemas.openxmlformats.org/officeDocument/2006/relationships/image" Target="../media/image9.jpg"/><Relationship Id="rId6" Type="http://schemas.openxmlformats.org/officeDocument/2006/relationships/image" Target="../media/image14.jpg"/><Relationship Id="rId15" Type="http://schemas.openxmlformats.org/officeDocument/2006/relationships/image" Target="../media/image23.jpg"/><Relationship Id="rId23" Type="http://schemas.openxmlformats.org/officeDocument/2006/relationships/image" Target="../media/image31.jpg"/><Relationship Id="rId28" Type="http://schemas.openxmlformats.org/officeDocument/2006/relationships/image" Target="../media/image36.jpg"/><Relationship Id="rId36" Type="http://schemas.openxmlformats.org/officeDocument/2006/relationships/image" Target="../media/image44.jpg"/><Relationship Id="rId49" Type="http://schemas.openxmlformats.org/officeDocument/2006/relationships/image" Target="../media/image57.jpg"/><Relationship Id="rId57" Type="http://schemas.openxmlformats.org/officeDocument/2006/relationships/image" Target="../media/image65.jpg"/><Relationship Id="rId10" Type="http://schemas.openxmlformats.org/officeDocument/2006/relationships/image" Target="../media/image18.jpg"/><Relationship Id="rId31" Type="http://schemas.openxmlformats.org/officeDocument/2006/relationships/image" Target="../media/image39.jpg"/><Relationship Id="rId44" Type="http://schemas.openxmlformats.org/officeDocument/2006/relationships/image" Target="../media/image52.jpg"/><Relationship Id="rId52" Type="http://schemas.openxmlformats.org/officeDocument/2006/relationships/image" Target="../media/image60.jpg"/><Relationship Id="rId60" Type="http://schemas.openxmlformats.org/officeDocument/2006/relationships/image" Target="../media/image68.jpg"/><Relationship Id="rId65" Type="http://schemas.openxmlformats.org/officeDocument/2006/relationships/image" Target="../media/image73.jpg"/><Relationship Id="rId73" Type="http://schemas.openxmlformats.org/officeDocument/2006/relationships/image" Target="../media/image81.jpg"/><Relationship Id="rId78" Type="http://schemas.openxmlformats.org/officeDocument/2006/relationships/image" Target="../media/image86.jpg"/><Relationship Id="rId81" Type="http://schemas.openxmlformats.org/officeDocument/2006/relationships/image" Target="../media/image89.jpg"/><Relationship Id="rId86" Type="http://schemas.openxmlformats.org/officeDocument/2006/relationships/image" Target="../media/image9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910545</xdr:colOff>
      <xdr:row>10</xdr:row>
      <xdr:rowOff>190501</xdr:rowOff>
    </xdr:from>
    <xdr:to>
      <xdr:col>1</xdr:col>
      <xdr:colOff>1334407</xdr:colOff>
      <xdr:row>11</xdr:row>
      <xdr:rowOff>273051</xdr:rowOff>
    </xdr:to>
    <xdr:sp macro="" textlink="">
      <xdr:nvSpPr>
        <xdr:cNvPr id="4" name="Pfeil: nach unt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910545" y="4014108"/>
          <a:ext cx="423862" cy="89897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241300</xdr:colOff>
          <xdr:row>15</xdr:row>
          <xdr:rowOff>326572</xdr:rowOff>
        </xdr:from>
        <xdr:to>
          <xdr:col>4</xdr:col>
          <xdr:colOff>2058762</xdr:colOff>
          <xdr:row>15</xdr:row>
          <xdr:rowOff>1877786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66F6D70C-DF41-4A2A-B737-0A6FBCB80A14}"/>
                </a:ext>
              </a:extLst>
            </xdr:cNvPr>
            <xdr:cNvPicPr>
              <a:picLocks/>
              <a:extLst>
                <a:ext uri="{84589F7E-364E-4C9E-8A38-B11213B215E9}">
                  <a14:cameraTool cellRange="Bild_Karte" spid="_x0000_s530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721100" y="8378372"/>
              <a:ext cx="4319362" cy="1551214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317047</xdr:colOff>
          <xdr:row>15</xdr:row>
          <xdr:rowOff>387353</xdr:rowOff>
        </xdr:from>
        <xdr:to>
          <xdr:col>8</xdr:col>
          <xdr:colOff>2109107</xdr:colOff>
          <xdr:row>15</xdr:row>
          <xdr:rowOff>1816277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251E5D61-5CF4-4A4D-B8EB-77B4DED4E6E3}"/>
                </a:ext>
              </a:extLst>
            </xdr:cNvPr>
            <xdr:cNvPicPr>
              <a:picLocks/>
              <a:extLst>
                <a:ext uri="{84589F7E-364E-4C9E-8A38-B11213B215E9}">
                  <a14:cameraTool cellRange="Bild_Karte3" spid="_x0000_s530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760904" y="7599139"/>
              <a:ext cx="4282167" cy="1428924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340179</xdr:colOff>
          <xdr:row>15</xdr:row>
          <xdr:rowOff>324302</xdr:rowOff>
        </xdr:from>
        <xdr:to>
          <xdr:col>6</xdr:col>
          <xdr:colOff>2180319</xdr:colOff>
          <xdr:row>15</xdr:row>
          <xdr:rowOff>1921781</xdr:rowOff>
        </xdr:to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8936EB0A-6BDD-4E3C-802D-EDBA1F649A72}"/>
                </a:ext>
              </a:extLst>
            </xdr:cNvPr>
            <xdr:cNvPicPr>
              <a:picLocks/>
              <a:extLst>
                <a:ext uri="{84589F7E-364E-4C9E-8A38-B11213B215E9}">
                  <a14:cameraTool cellRange="Bild_Karte2" spid="_x0000_s5308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803822" y="7536088"/>
              <a:ext cx="4330247" cy="1597479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</xdr:col>
      <xdr:colOff>9072</xdr:colOff>
      <xdr:row>2</xdr:row>
      <xdr:rowOff>9072</xdr:rowOff>
    </xdr:from>
    <xdr:to>
      <xdr:col>3</xdr:col>
      <xdr:colOff>2295073</xdr:colOff>
      <xdr:row>2</xdr:row>
      <xdr:rowOff>1505859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46A736E9-7C52-473A-B0B9-87DED37F3E9C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63" t="12312" r="11927" b="12296"/>
        <a:stretch/>
      </xdr:blipFill>
      <xdr:spPr bwMode="auto">
        <a:xfrm>
          <a:off x="3483429" y="399143"/>
          <a:ext cx="2286001" cy="1496787"/>
        </a:xfrm>
        <a:prstGeom prst="rect">
          <a:avLst/>
        </a:prstGeom>
        <a:ln w="254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263071</xdr:colOff>
      <xdr:row>1</xdr:row>
      <xdr:rowOff>36285</xdr:rowOff>
    </xdr:from>
    <xdr:to>
      <xdr:col>9</xdr:col>
      <xdr:colOff>1361</xdr:colOff>
      <xdr:row>3</xdr:row>
      <xdr:rowOff>108373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ECD10CA-702C-433C-911F-02E2AA8F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0642" y="217714"/>
          <a:ext cx="2186215" cy="179565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10</xdr:col>
      <xdr:colOff>31750</xdr:colOff>
      <xdr:row>15</xdr:row>
      <xdr:rowOff>1984374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FA7CA582-5F1E-4328-9F1E-00D82C529B56}"/>
            </a:ext>
          </a:extLst>
        </xdr:cNvPr>
        <xdr:cNvSpPr/>
      </xdr:nvSpPr>
      <xdr:spPr>
        <a:xfrm>
          <a:off x="2794000" y="0"/>
          <a:ext cx="15128875" cy="10334624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1017740</xdr:colOff>
      <xdr:row>0</xdr:row>
      <xdr:rowOff>456679</xdr:rowOff>
    </xdr:from>
    <xdr:to>
      <xdr:col>15</xdr:col>
      <xdr:colOff>2593366</xdr:colOff>
      <xdr:row>0</xdr:row>
      <xdr:rowOff>1128648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E3A7FD6-DA9B-4C9C-B610-BBBD5D64BA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8425" y="456679"/>
          <a:ext cx="1575626" cy="671969"/>
        </a:xfrm>
        <a:prstGeom prst="rect">
          <a:avLst/>
        </a:prstGeom>
      </xdr:spPr>
    </xdr:pic>
    <xdr:clientData/>
  </xdr:twoCellAnchor>
  <xdr:twoCellAnchor>
    <xdr:from>
      <xdr:col>15</xdr:col>
      <xdr:colOff>1043836</xdr:colOff>
      <xdr:row>1</xdr:row>
      <xdr:rowOff>407662</xdr:rowOff>
    </xdr:from>
    <xdr:to>
      <xdr:col>15</xdr:col>
      <xdr:colOff>2404345</xdr:colOff>
      <xdr:row>1</xdr:row>
      <xdr:rowOff>1122124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9615736-B16B-436C-9B25-B77F4E4A4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4521" y="1842936"/>
          <a:ext cx="1360509" cy="714462"/>
        </a:xfrm>
        <a:prstGeom prst="rect">
          <a:avLst/>
        </a:prstGeom>
      </xdr:spPr>
    </xdr:pic>
    <xdr:clientData/>
  </xdr:twoCellAnchor>
  <xdr:twoCellAnchor>
    <xdr:from>
      <xdr:col>15</xdr:col>
      <xdr:colOff>883390</xdr:colOff>
      <xdr:row>2</xdr:row>
      <xdr:rowOff>417535</xdr:rowOff>
    </xdr:from>
    <xdr:to>
      <xdr:col>15</xdr:col>
      <xdr:colOff>2834580</xdr:colOff>
      <xdr:row>2</xdr:row>
      <xdr:rowOff>1161094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F7D403E-AC36-4826-8060-3E836A5AAA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4075" y="3288083"/>
          <a:ext cx="1951190" cy="743559"/>
        </a:xfrm>
        <a:prstGeom prst="rect">
          <a:avLst/>
        </a:prstGeom>
      </xdr:spPr>
    </xdr:pic>
    <xdr:clientData/>
  </xdr:twoCellAnchor>
  <xdr:twoCellAnchor>
    <xdr:from>
      <xdr:col>15</xdr:col>
      <xdr:colOff>1023741</xdr:colOff>
      <xdr:row>3</xdr:row>
      <xdr:rowOff>433758</xdr:rowOff>
    </xdr:from>
    <xdr:to>
      <xdr:col>15</xdr:col>
      <xdr:colOff>2776037</xdr:colOff>
      <xdr:row>3</xdr:row>
      <xdr:rowOff>1112250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D67782FA-A6CE-46C5-8336-59A122F3CD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4426" y="4739580"/>
          <a:ext cx="1752296" cy="678492"/>
        </a:xfrm>
        <a:prstGeom prst="rect">
          <a:avLst/>
        </a:prstGeom>
      </xdr:spPr>
    </xdr:pic>
    <xdr:clientData/>
  </xdr:twoCellAnchor>
  <xdr:twoCellAnchor>
    <xdr:from>
      <xdr:col>15</xdr:col>
      <xdr:colOff>1137999</xdr:colOff>
      <xdr:row>4</xdr:row>
      <xdr:rowOff>355469</xdr:rowOff>
    </xdr:from>
    <xdr:to>
      <xdr:col>15</xdr:col>
      <xdr:colOff>2743244</xdr:colOff>
      <xdr:row>4</xdr:row>
      <xdr:rowOff>1128473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A2053B2-9159-413B-B311-B151125E9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684" y="6096565"/>
          <a:ext cx="1605245" cy="773004"/>
        </a:xfrm>
        <a:prstGeom prst="rect">
          <a:avLst/>
        </a:prstGeom>
      </xdr:spPr>
    </xdr:pic>
    <xdr:clientData/>
  </xdr:twoCellAnchor>
  <xdr:twoCellAnchor>
    <xdr:from>
      <xdr:col>15</xdr:col>
      <xdr:colOff>743731</xdr:colOff>
      <xdr:row>5</xdr:row>
      <xdr:rowOff>459853</xdr:rowOff>
    </xdr:from>
    <xdr:to>
      <xdr:col>15</xdr:col>
      <xdr:colOff>3050044</xdr:colOff>
      <xdr:row>5</xdr:row>
      <xdr:rowOff>1131997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CC20318A-7B3D-4B15-817D-D85C58A491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416" y="7636223"/>
          <a:ext cx="2306313" cy="672144"/>
        </a:xfrm>
        <a:prstGeom prst="rect">
          <a:avLst/>
        </a:prstGeom>
      </xdr:spPr>
    </xdr:pic>
    <xdr:clientData/>
  </xdr:twoCellAnchor>
  <xdr:twoCellAnchor>
    <xdr:from>
      <xdr:col>15</xdr:col>
      <xdr:colOff>1017392</xdr:colOff>
      <xdr:row>6</xdr:row>
      <xdr:rowOff>398137</xdr:rowOff>
    </xdr:from>
    <xdr:to>
      <xdr:col>15</xdr:col>
      <xdr:colOff>2691051</xdr:colOff>
      <xdr:row>6</xdr:row>
      <xdr:rowOff>1170792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2D88816E-6CF1-4AE5-831A-CC63EB5C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8077" y="9009781"/>
          <a:ext cx="1673659" cy="772655"/>
        </a:xfrm>
        <a:prstGeom prst="rect">
          <a:avLst/>
        </a:prstGeom>
      </xdr:spPr>
    </xdr:pic>
    <xdr:clientData/>
  </xdr:twoCellAnchor>
  <xdr:twoCellAnchor>
    <xdr:from>
      <xdr:col>15</xdr:col>
      <xdr:colOff>978247</xdr:colOff>
      <xdr:row>7</xdr:row>
      <xdr:rowOff>277182</xdr:rowOff>
    </xdr:from>
    <xdr:to>
      <xdr:col>15</xdr:col>
      <xdr:colOff>2828228</xdr:colOff>
      <xdr:row>7</xdr:row>
      <xdr:rowOff>1167618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FD74EB5-FD11-41EB-90B3-FF8088AB63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8932" y="10324100"/>
          <a:ext cx="1849981" cy="890436"/>
        </a:xfrm>
        <a:prstGeom prst="rect">
          <a:avLst/>
        </a:prstGeom>
      </xdr:spPr>
    </xdr:pic>
    <xdr:clientData/>
  </xdr:twoCellAnchor>
  <xdr:twoCellAnchor>
    <xdr:from>
      <xdr:col>15</xdr:col>
      <xdr:colOff>1206413</xdr:colOff>
      <xdr:row>8</xdr:row>
      <xdr:rowOff>254609</xdr:rowOff>
    </xdr:from>
    <xdr:to>
      <xdr:col>15</xdr:col>
      <xdr:colOff>2625638</xdr:colOff>
      <xdr:row>8</xdr:row>
      <xdr:rowOff>1245557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7185EE04-8C72-420D-B8C2-2B3F34F0EE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7098" y="11736801"/>
          <a:ext cx="1419225" cy="990948"/>
        </a:xfrm>
        <a:prstGeom prst="rect">
          <a:avLst/>
        </a:prstGeom>
      </xdr:spPr>
    </xdr:pic>
    <xdr:clientData/>
  </xdr:twoCellAnchor>
  <xdr:twoCellAnchor>
    <xdr:from>
      <xdr:col>15</xdr:col>
      <xdr:colOff>1183492</xdr:colOff>
      <xdr:row>9</xdr:row>
      <xdr:rowOff>182672</xdr:rowOff>
    </xdr:from>
    <xdr:to>
      <xdr:col>15</xdr:col>
      <xdr:colOff>2638860</xdr:colOff>
      <xdr:row>9</xdr:row>
      <xdr:rowOff>1285397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AE4DBD5F-A13C-4551-8B72-3B1FFFF3D8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4177" y="13100138"/>
          <a:ext cx="1455368" cy="1102725"/>
        </a:xfrm>
        <a:prstGeom prst="rect">
          <a:avLst/>
        </a:prstGeom>
      </xdr:spPr>
    </xdr:pic>
    <xdr:clientData/>
  </xdr:twoCellAnchor>
  <xdr:twoCellAnchor>
    <xdr:from>
      <xdr:col>15</xdr:col>
      <xdr:colOff>1085805</xdr:colOff>
      <xdr:row>10</xdr:row>
      <xdr:rowOff>179495</xdr:rowOff>
    </xdr:from>
    <xdr:to>
      <xdr:col>15</xdr:col>
      <xdr:colOff>3027123</xdr:colOff>
      <xdr:row>10</xdr:row>
      <xdr:rowOff>1343242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398C80E2-15A1-4B64-93F0-E3F1D3B3F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66490" y="14532235"/>
          <a:ext cx="1941318" cy="1163747"/>
        </a:xfrm>
        <a:prstGeom prst="rect">
          <a:avLst/>
        </a:prstGeom>
      </xdr:spPr>
    </xdr:pic>
    <xdr:clientData/>
  </xdr:twoCellAnchor>
  <xdr:twoCellAnchor>
    <xdr:from>
      <xdr:col>15</xdr:col>
      <xdr:colOff>1092157</xdr:colOff>
      <xdr:row>11</xdr:row>
      <xdr:rowOff>218640</xdr:rowOff>
    </xdr:from>
    <xdr:to>
      <xdr:col>15</xdr:col>
      <xdr:colOff>2635685</xdr:colOff>
      <xdr:row>11</xdr:row>
      <xdr:rowOff>1287875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30165C25-128B-46C7-B3B7-8440D9E4C3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72842" y="16006654"/>
          <a:ext cx="1543528" cy="1069235"/>
        </a:xfrm>
        <a:prstGeom prst="rect">
          <a:avLst/>
        </a:prstGeom>
      </xdr:spPr>
    </xdr:pic>
    <xdr:clientData/>
  </xdr:twoCellAnchor>
  <xdr:twoCellAnchor>
    <xdr:from>
      <xdr:col>15</xdr:col>
      <xdr:colOff>978248</xdr:colOff>
      <xdr:row>12</xdr:row>
      <xdr:rowOff>274007</xdr:rowOff>
    </xdr:from>
    <xdr:to>
      <xdr:col>15</xdr:col>
      <xdr:colOff>2704100</xdr:colOff>
      <xdr:row>12</xdr:row>
      <xdr:rowOff>1228987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1EE01B4-D464-412B-938D-23B22900C7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8933" y="17497295"/>
          <a:ext cx="1725852" cy="954980"/>
        </a:xfrm>
        <a:prstGeom prst="rect">
          <a:avLst/>
        </a:prstGeom>
      </xdr:spPr>
    </xdr:pic>
    <xdr:clientData/>
  </xdr:twoCellAnchor>
  <xdr:twoCellAnchor>
    <xdr:from>
      <xdr:col>15</xdr:col>
      <xdr:colOff>1219462</xdr:colOff>
      <xdr:row>13</xdr:row>
      <xdr:rowOff>244734</xdr:rowOff>
    </xdr:from>
    <xdr:to>
      <xdr:col>15</xdr:col>
      <xdr:colOff>2638687</xdr:colOff>
      <xdr:row>13</xdr:row>
      <xdr:rowOff>1255080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8550C0C-A2FA-4937-AF50-553B180673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0147" y="18903296"/>
          <a:ext cx="1419225" cy="1010346"/>
        </a:xfrm>
        <a:prstGeom prst="rect">
          <a:avLst/>
        </a:prstGeom>
      </xdr:spPr>
    </xdr:pic>
    <xdr:clientData/>
  </xdr:twoCellAnchor>
  <xdr:twoCellAnchor>
    <xdr:from>
      <xdr:col>15</xdr:col>
      <xdr:colOff>1007519</xdr:colOff>
      <xdr:row>14</xdr:row>
      <xdr:rowOff>234862</xdr:rowOff>
    </xdr:from>
    <xdr:to>
      <xdr:col>15</xdr:col>
      <xdr:colOff>2645558</xdr:colOff>
      <xdr:row>14</xdr:row>
      <xdr:rowOff>1271304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EAE805A6-8558-4909-A224-150460100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204" y="20328698"/>
          <a:ext cx="1638039" cy="1036442"/>
        </a:xfrm>
        <a:prstGeom prst="rect">
          <a:avLst/>
        </a:prstGeom>
      </xdr:spPr>
    </xdr:pic>
    <xdr:clientData/>
  </xdr:twoCellAnchor>
  <xdr:twoCellAnchor>
    <xdr:from>
      <xdr:col>15</xdr:col>
      <xdr:colOff>1096028</xdr:colOff>
      <xdr:row>15</xdr:row>
      <xdr:rowOff>385089</xdr:rowOff>
    </xdr:from>
    <xdr:to>
      <xdr:col>15</xdr:col>
      <xdr:colOff>2795436</xdr:colOff>
      <xdr:row>15</xdr:row>
      <xdr:rowOff>1150350</xdr:rowOff>
    </xdr:to>
    <xdr:pic>
      <xdr:nvPicPr>
        <xdr:cNvPr id="1345" name="Grafik 1344">
          <a:extLst>
            <a:ext uri="{FF2B5EF4-FFF2-40B4-BE49-F238E27FC236}">
              <a16:creationId xmlns:a16="http://schemas.microsoft.com/office/drawing/2014/main" id="{F9976020-1C71-4242-9594-9EA06632F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76713" y="21914199"/>
          <a:ext cx="1699408" cy="765261"/>
        </a:xfrm>
        <a:prstGeom prst="rect">
          <a:avLst/>
        </a:prstGeom>
      </xdr:spPr>
    </xdr:pic>
    <xdr:clientData/>
  </xdr:twoCellAnchor>
  <xdr:twoCellAnchor>
    <xdr:from>
      <xdr:col>15</xdr:col>
      <xdr:colOff>1287874</xdr:colOff>
      <xdr:row>16</xdr:row>
      <xdr:rowOff>264134</xdr:rowOff>
    </xdr:from>
    <xdr:to>
      <xdr:col>15</xdr:col>
      <xdr:colOff>2550699</xdr:colOff>
      <xdr:row>16</xdr:row>
      <xdr:rowOff>1205717</xdr:rowOff>
    </xdr:to>
    <xdr:pic>
      <xdr:nvPicPr>
        <xdr:cNvPr id="1347" name="Grafik 1346">
          <a:extLst>
            <a:ext uri="{FF2B5EF4-FFF2-40B4-BE49-F238E27FC236}">
              <a16:creationId xmlns:a16="http://schemas.microsoft.com/office/drawing/2014/main" id="{7243AE28-60CB-4D4A-8AC7-8B03725803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8559" y="23228518"/>
          <a:ext cx="1262825" cy="941583"/>
        </a:xfrm>
        <a:prstGeom prst="rect">
          <a:avLst/>
        </a:prstGeom>
      </xdr:spPr>
    </xdr:pic>
    <xdr:clientData/>
  </xdr:twoCellAnchor>
  <xdr:twoCellAnchor>
    <xdr:from>
      <xdr:col>15</xdr:col>
      <xdr:colOff>1167270</xdr:colOff>
      <xdr:row>17</xdr:row>
      <xdr:rowOff>156575</xdr:rowOff>
    </xdr:from>
    <xdr:to>
      <xdr:col>15</xdr:col>
      <xdr:colOff>2661782</xdr:colOff>
      <xdr:row>17</xdr:row>
      <xdr:rowOff>1372166</xdr:rowOff>
    </xdr:to>
    <xdr:pic>
      <xdr:nvPicPr>
        <xdr:cNvPr id="1349" name="Grafik 1348">
          <a:extLst>
            <a:ext uri="{FF2B5EF4-FFF2-40B4-BE49-F238E27FC236}">
              <a16:creationId xmlns:a16="http://schemas.microsoft.com/office/drawing/2014/main" id="{78CA6CF7-5BC3-462F-B095-DE22E985A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7955" y="24556233"/>
          <a:ext cx="1494512" cy="1215591"/>
        </a:xfrm>
        <a:prstGeom prst="rect">
          <a:avLst/>
        </a:prstGeom>
      </xdr:spPr>
    </xdr:pic>
    <xdr:clientData/>
  </xdr:twoCellAnchor>
  <xdr:twoCellAnchor>
    <xdr:from>
      <xdr:col>15</xdr:col>
      <xdr:colOff>1088982</xdr:colOff>
      <xdr:row>18</xdr:row>
      <xdr:rowOff>247911</xdr:rowOff>
    </xdr:from>
    <xdr:to>
      <xdr:col>15</xdr:col>
      <xdr:colOff>2812007</xdr:colOff>
      <xdr:row>18</xdr:row>
      <xdr:rowOff>1300227</xdr:rowOff>
    </xdr:to>
    <xdr:pic>
      <xdr:nvPicPr>
        <xdr:cNvPr id="1351" name="Grafik 1350">
          <a:extLst>
            <a:ext uri="{FF2B5EF4-FFF2-40B4-BE49-F238E27FC236}">
              <a16:creationId xmlns:a16="http://schemas.microsoft.com/office/drawing/2014/main" id="{45CE477B-7520-44D3-8138-BC7287228B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69667" y="26082843"/>
          <a:ext cx="1723025" cy="1052316"/>
        </a:xfrm>
        <a:prstGeom prst="rect">
          <a:avLst/>
        </a:prstGeom>
      </xdr:spPr>
    </xdr:pic>
    <xdr:clientData/>
  </xdr:twoCellAnchor>
  <xdr:twoCellAnchor>
    <xdr:from>
      <xdr:col>15</xdr:col>
      <xdr:colOff>795925</xdr:colOff>
      <xdr:row>19</xdr:row>
      <xdr:rowOff>251087</xdr:rowOff>
    </xdr:from>
    <xdr:to>
      <xdr:col>15</xdr:col>
      <xdr:colOff>2938963</xdr:colOff>
      <xdr:row>19</xdr:row>
      <xdr:rowOff>1277307</xdr:rowOff>
    </xdr:to>
    <xdr:pic>
      <xdr:nvPicPr>
        <xdr:cNvPr id="1353" name="Grafik 1352">
          <a:extLst>
            <a:ext uri="{FF2B5EF4-FFF2-40B4-BE49-F238E27FC236}">
              <a16:creationId xmlns:a16="http://schemas.microsoft.com/office/drawing/2014/main" id="{5FFFD92C-DFE1-45C6-A913-0E68EDB72D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6610" y="27521292"/>
          <a:ext cx="2143038" cy="1026220"/>
        </a:xfrm>
        <a:prstGeom prst="rect">
          <a:avLst/>
        </a:prstGeom>
      </xdr:spPr>
    </xdr:pic>
    <xdr:clientData/>
  </xdr:twoCellAnchor>
  <xdr:twoCellAnchor>
    <xdr:from>
      <xdr:col>15</xdr:col>
      <xdr:colOff>815321</xdr:colOff>
      <xdr:row>20</xdr:row>
      <xdr:rowOff>260959</xdr:rowOff>
    </xdr:from>
    <xdr:to>
      <xdr:col>15</xdr:col>
      <xdr:colOff>2922739</xdr:colOff>
      <xdr:row>20</xdr:row>
      <xdr:rowOff>1257561</xdr:rowOff>
    </xdr:to>
    <xdr:pic>
      <xdr:nvPicPr>
        <xdr:cNvPr id="1355" name="Grafik 1354">
          <a:extLst>
            <a:ext uri="{FF2B5EF4-FFF2-40B4-BE49-F238E27FC236}">
              <a16:creationId xmlns:a16="http://schemas.microsoft.com/office/drawing/2014/main" id="{F8D4561B-B5CF-4087-BCA7-832901733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006" y="28966438"/>
          <a:ext cx="2107418" cy="996602"/>
        </a:xfrm>
        <a:prstGeom prst="rect">
          <a:avLst/>
        </a:prstGeom>
      </xdr:spPr>
    </xdr:pic>
    <xdr:clientData/>
  </xdr:twoCellAnchor>
  <xdr:twoCellAnchor>
    <xdr:from>
      <xdr:col>15</xdr:col>
      <xdr:colOff>610079</xdr:colOff>
      <xdr:row>21</xdr:row>
      <xdr:rowOff>45843</xdr:rowOff>
    </xdr:from>
    <xdr:to>
      <xdr:col>15</xdr:col>
      <xdr:colOff>3144556</xdr:colOff>
      <xdr:row>21</xdr:row>
      <xdr:rowOff>1358771</xdr:rowOff>
    </xdr:to>
    <xdr:pic>
      <xdr:nvPicPr>
        <xdr:cNvPr id="1357" name="Grafik 1356">
          <a:extLst>
            <a:ext uri="{FF2B5EF4-FFF2-40B4-BE49-F238E27FC236}">
              <a16:creationId xmlns:a16="http://schemas.microsoft.com/office/drawing/2014/main" id="{F4AADBE9-73F6-40C0-9686-330A4A6C7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0764" y="30186596"/>
          <a:ext cx="2534477" cy="1312928"/>
        </a:xfrm>
        <a:prstGeom prst="rect">
          <a:avLst/>
        </a:prstGeom>
      </xdr:spPr>
    </xdr:pic>
    <xdr:clientData/>
  </xdr:twoCellAnchor>
  <xdr:twoCellAnchor>
    <xdr:from>
      <xdr:col>15</xdr:col>
      <xdr:colOff>1000821</xdr:colOff>
      <xdr:row>22</xdr:row>
      <xdr:rowOff>118520</xdr:rowOff>
    </xdr:from>
    <xdr:to>
      <xdr:col>15</xdr:col>
      <xdr:colOff>2893469</xdr:colOff>
      <xdr:row>22</xdr:row>
      <xdr:rowOff>1376734</xdr:rowOff>
    </xdr:to>
    <xdr:pic>
      <xdr:nvPicPr>
        <xdr:cNvPr id="1359" name="Grafik 1358">
          <a:extLst>
            <a:ext uri="{FF2B5EF4-FFF2-40B4-BE49-F238E27FC236}">
              <a16:creationId xmlns:a16="http://schemas.microsoft.com/office/drawing/2014/main" id="{F9442A8A-5134-437C-9DD9-043652320A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506" y="31694547"/>
          <a:ext cx="1892648" cy="1258214"/>
        </a:xfrm>
        <a:prstGeom prst="rect">
          <a:avLst/>
        </a:prstGeom>
      </xdr:spPr>
    </xdr:pic>
    <xdr:clientData/>
  </xdr:twoCellAnchor>
  <xdr:twoCellAnchor>
    <xdr:from>
      <xdr:col>15</xdr:col>
      <xdr:colOff>962374</xdr:colOff>
      <xdr:row>23</xdr:row>
      <xdr:rowOff>362907</xdr:rowOff>
    </xdr:from>
    <xdr:to>
      <xdr:col>15</xdr:col>
      <xdr:colOff>3001028</xdr:colOff>
      <xdr:row>23</xdr:row>
      <xdr:rowOff>1226507</xdr:rowOff>
    </xdr:to>
    <xdr:pic>
      <xdr:nvPicPr>
        <xdr:cNvPr id="1361" name="Grafik 1360">
          <a:extLst>
            <a:ext uri="{FF2B5EF4-FFF2-40B4-BE49-F238E27FC236}">
              <a16:creationId xmlns:a16="http://schemas.microsoft.com/office/drawing/2014/main" id="{7038E794-D58A-461B-BD5C-311EDF460C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3059" y="33374208"/>
          <a:ext cx="2038654" cy="863600"/>
        </a:xfrm>
        <a:prstGeom prst="rect">
          <a:avLst/>
        </a:prstGeom>
      </xdr:spPr>
    </xdr:pic>
    <xdr:clientData/>
  </xdr:twoCellAnchor>
  <xdr:twoCellAnchor>
    <xdr:from>
      <xdr:col>15</xdr:col>
      <xdr:colOff>808972</xdr:colOff>
      <xdr:row>24</xdr:row>
      <xdr:rowOff>342422</xdr:rowOff>
    </xdr:from>
    <xdr:to>
      <xdr:col>15</xdr:col>
      <xdr:colOff>3209794</xdr:colOff>
      <xdr:row>24</xdr:row>
      <xdr:rowOff>1303055</xdr:rowOff>
    </xdr:to>
    <xdr:pic>
      <xdr:nvPicPr>
        <xdr:cNvPr id="1365" name="Grafik 1364">
          <a:extLst>
            <a:ext uri="{FF2B5EF4-FFF2-40B4-BE49-F238E27FC236}">
              <a16:creationId xmlns:a16="http://schemas.microsoft.com/office/drawing/2014/main" id="{CDCE11FD-D9B0-49C8-B7BE-3793DAC8B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657" y="34788997"/>
          <a:ext cx="2400822" cy="960633"/>
        </a:xfrm>
        <a:prstGeom prst="rect">
          <a:avLst/>
        </a:prstGeom>
      </xdr:spPr>
    </xdr:pic>
    <xdr:clientData/>
  </xdr:twoCellAnchor>
  <xdr:twoCellAnchor>
    <xdr:from>
      <xdr:col>15</xdr:col>
      <xdr:colOff>1004691</xdr:colOff>
      <xdr:row>25</xdr:row>
      <xdr:rowOff>202418</xdr:rowOff>
    </xdr:from>
    <xdr:to>
      <xdr:col>15</xdr:col>
      <xdr:colOff>2965058</xdr:colOff>
      <xdr:row>25</xdr:row>
      <xdr:rowOff>1322453</xdr:rowOff>
    </xdr:to>
    <xdr:pic>
      <xdr:nvPicPr>
        <xdr:cNvPr id="1369" name="Grafik 1368">
          <a:extLst>
            <a:ext uri="{FF2B5EF4-FFF2-40B4-BE49-F238E27FC236}">
              <a16:creationId xmlns:a16="http://schemas.microsoft.com/office/drawing/2014/main" id="{5E4BF6C9-7E40-483C-B594-9FC362E85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5376" y="36084267"/>
          <a:ext cx="1960367" cy="1120035"/>
        </a:xfrm>
        <a:prstGeom prst="rect">
          <a:avLst/>
        </a:prstGeom>
      </xdr:spPr>
    </xdr:pic>
    <xdr:clientData/>
  </xdr:twoCellAnchor>
  <xdr:twoCellAnchor>
    <xdr:from>
      <xdr:col>15</xdr:col>
      <xdr:colOff>1327714</xdr:colOff>
      <xdr:row>26</xdr:row>
      <xdr:rowOff>218641</xdr:rowOff>
    </xdr:from>
    <xdr:to>
      <xdr:col>15</xdr:col>
      <xdr:colOff>2766164</xdr:colOff>
      <xdr:row>26</xdr:row>
      <xdr:rowOff>1325628</xdr:rowOff>
    </xdr:to>
    <xdr:pic>
      <xdr:nvPicPr>
        <xdr:cNvPr id="1373" name="Grafik 1372">
          <a:extLst>
            <a:ext uri="{FF2B5EF4-FFF2-40B4-BE49-F238E27FC236}">
              <a16:creationId xmlns:a16="http://schemas.microsoft.com/office/drawing/2014/main" id="{5A7B0CBE-704A-453C-9D37-A3F695DF8F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08399" y="37535764"/>
          <a:ext cx="1438450" cy="1106987"/>
        </a:xfrm>
        <a:prstGeom prst="rect">
          <a:avLst/>
        </a:prstGeom>
      </xdr:spPr>
    </xdr:pic>
    <xdr:clientData/>
  </xdr:twoCellAnchor>
  <xdr:twoCellAnchor>
    <xdr:from>
      <xdr:col>15</xdr:col>
      <xdr:colOff>1219462</xdr:colOff>
      <xdr:row>27</xdr:row>
      <xdr:rowOff>130479</xdr:rowOff>
    </xdr:from>
    <xdr:to>
      <xdr:col>15</xdr:col>
      <xdr:colOff>2792260</xdr:colOff>
      <xdr:row>27</xdr:row>
      <xdr:rowOff>1345025</xdr:rowOff>
    </xdr:to>
    <xdr:pic>
      <xdr:nvPicPr>
        <xdr:cNvPr id="1377" name="Grafik 1376">
          <a:extLst>
            <a:ext uri="{FF2B5EF4-FFF2-40B4-BE49-F238E27FC236}">
              <a16:creationId xmlns:a16="http://schemas.microsoft.com/office/drawing/2014/main" id="{E46AC93C-6812-475D-A87A-F56FE456D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0147" y="38882876"/>
          <a:ext cx="1572798" cy="1214546"/>
        </a:xfrm>
        <a:prstGeom prst="rect">
          <a:avLst/>
        </a:prstGeom>
      </xdr:spPr>
    </xdr:pic>
    <xdr:clientData/>
  </xdr:twoCellAnchor>
  <xdr:twoCellAnchor>
    <xdr:from>
      <xdr:col>15</xdr:col>
      <xdr:colOff>1096027</xdr:colOff>
      <xdr:row>28</xdr:row>
      <xdr:rowOff>404486</xdr:rowOff>
    </xdr:from>
    <xdr:to>
      <xdr:col>15</xdr:col>
      <xdr:colOff>3226017</xdr:colOff>
      <xdr:row>28</xdr:row>
      <xdr:rowOff>1227593</xdr:rowOff>
    </xdr:to>
    <xdr:pic>
      <xdr:nvPicPr>
        <xdr:cNvPr id="1381" name="Grafik 1380">
          <a:extLst>
            <a:ext uri="{FF2B5EF4-FFF2-40B4-BE49-F238E27FC236}">
              <a16:creationId xmlns:a16="http://schemas.microsoft.com/office/drawing/2014/main" id="{3932FAB6-B181-43C6-AC00-FF41ADC21E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76712" y="40592157"/>
          <a:ext cx="2129990" cy="823107"/>
        </a:xfrm>
        <a:prstGeom prst="rect">
          <a:avLst/>
        </a:prstGeom>
      </xdr:spPr>
    </xdr:pic>
    <xdr:clientData/>
  </xdr:twoCellAnchor>
  <xdr:twoCellAnchor>
    <xdr:from>
      <xdr:col>15</xdr:col>
      <xdr:colOff>710591</xdr:colOff>
      <xdr:row>29</xdr:row>
      <xdr:rowOff>39144</xdr:rowOff>
    </xdr:from>
    <xdr:to>
      <xdr:col>15</xdr:col>
      <xdr:colOff>2997852</xdr:colOff>
      <xdr:row>29</xdr:row>
      <xdr:rowOff>1426488</xdr:rowOff>
    </xdr:to>
    <xdr:pic>
      <xdr:nvPicPr>
        <xdr:cNvPr id="1385" name="Grafik 1384">
          <a:extLst>
            <a:ext uri="{FF2B5EF4-FFF2-40B4-BE49-F238E27FC236}">
              <a16:creationId xmlns:a16="http://schemas.microsoft.com/office/drawing/2014/main" id="{3923B838-DB9A-4052-98FC-F44D0722A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1276" y="41662089"/>
          <a:ext cx="2287261" cy="1387344"/>
        </a:xfrm>
        <a:prstGeom prst="rect">
          <a:avLst/>
        </a:prstGeom>
      </xdr:spPr>
    </xdr:pic>
    <xdr:clientData/>
  </xdr:twoCellAnchor>
  <xdr:twoCellAnchor>
    <xdr:from>
      <xdr:col>15</xdr:col>
      <xdr:colOff>971550</xdr:colOff>
      <xdr:row>30</xdr:row>
      <xdr:rowOff>394613</xdr:rowOff>
    </xdr:from>
    <xdr:to>
      <xdr:col>15</xdr:col>
      <xdr:colOff>3053219</xdr:colOff>
      <xdr:row>30</xdr:row>
      <xdr:rowOff>1211023</xdr:rowOff>
    </xdr:to>
    <xdr:pic>
      <xdr:nvPicPr>
        <xdr:cNvPr id="1389" name="Grafik 1388">
          <a:extLst>
            <a:ext uri="{FF2B5EF4-FFF2-40B4-BE49-F238E27FC236}">
              <a16:creationId xmlns:a16="http://schemas.microsoft.com/office/drawing/2014/main" id="{54AB6442-9DB1-4AF6-8382-7B4B336D9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235" y="43452832"/>
          <a:ext cx="2081669" cy="816410"/>
        </a:xfrm>
        <a:prstGeom prst="rect">
          <a:avLst/>
        </a:prstGeom>
      </xdr:spPr>
    </xdr:pic>
    <xdr:clientData/>
  </xdr:twoCellAnchor>
  <xdr:twoCellAnchor>
    <xdr:from>
      <xdr:col>15</xdr:col>
      <xdr:colOff>837894</xdr:colOff>
      <xdr:row>31</xdr:row>
      <xdr:rowOff>117431</xdr:rowOff>
    </xdr:from>
    <xdr:to>
      <xdr:col>15</xdr:col>
      <xdr:colOff>3327225</xdr:colOff>
      <xdr:row>31</xdr:row>
      <xdr:rowOff>1426488</xdr:rowOff>
    </xdr:to>
    <xdr:pic>
      <xdr:nvPicPr>
        <xdr:cNvPr id="1393" name="Grafik 1392">
          <a:extLst>
            <a:ext uri="{FF2B5EF4-FFF2-40B4-BE49-F238E27FC236}">
              <a16:creationId xmlns:a16="http://schemas.microsoft.com/office/drawing/2014/main" id="{DD7648BE-2E18-4505-86BC-35726CB453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579" y="44610924"/>
          <a:ext cx="2489331" cy="1309057"/>
        </a:xfrm>
        <a:prstGeom prst="rect">
          <a:avLst/>
        </a:prstGeom>
      </xdr:spPr>
    </xdr:pic>
    <xdr:clientData/>
  </xdr:twoCellAnchor>
  <xdr:twoCellAnchor>
    <xdr:from>
      <xdr:col>15</xdr:col>
      <xdr:colOff>479599</xdr:colOff>
      <xdr:row>32</xdr:row>
      <xdr:rowOff>159751</xdr:rowOff>
    </xdr:from>
    <xdr:to>
      <xdr:col>15</xdr:col>
      <xdr:colOff>3575137</xdr:colOff>
      <xdr:row>32</xdr:row>
      <xdr:rowOff>1331630</xdr:rowOff>
    </xdr:to>
    <xdr:pic>
      <xdr:nvPicPr>
        <xdr:cNvPr id="1397" name="Grafik 1396">
          <a:extLst>
            <a:ext uri="{FF2B5EF4-FFF2-40B4-BE49-F238E27FC236}">
              <a16:creationId xmlns:a16="http://schemas.microsoft.com/office/drawing/2014/main" id="{67E9A2BD-B09D-4402-BE36-502877A2D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0284" y="46088518"/>
          <a:ext cx="3095538" cy="1171879"/>
        </a:xfrm>
        <a:prstGeom prst="rect">
          <a:avLst/>
        </a:prstGeom>
      </xdr:spPr>
    </xdr:pic>
    <xdr:clientData/>
  </xdr:twoCellAnchor>
  <xdr:twoCellAnchor>
    <xdr:from>
      <xdr:col>15</xdr:col>
      <xdr:colOff>648526</xdr:colOff>
      <xdr:row>33</xdr:row>
      <xdr:rowOff>130480</xdr:rowOff>
    </xdr:from>
    <xdr:to>
      <xdr:col>15</xdr:col>
      <xdr:colOff>3314178</xdr:colOff>
      <xdr:row>33</xdr:row>
      <xdr:rowOff>1334804</xdr:rowOff>
    </xdr:to>
    <xdr:pic>
      <xdr:nvPicPr>
        <xdr:cNvPr id="1401" name="Grafik 1400">
          <a:extLst>
            <a:ext uri="{FF2B5EF4-FFF2-40B4-BE49-F238E27FC236}">
              <a16:creationId xmlns:a16="http://schemas.microsoft.com/office/drawing/2014/main" id="{9FB28597-02B1-4EF1-A12F-528723934C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9211" y="47494521"/>
          <a:ext cx="2665652" cy="1204324"/>
        </a:xfrm>
        <a:prstGeom prst="rect">
          <a:avLst/>
        </a:prstGeom>
      </xdr:spPr>
    </xdr:pic>
    <xdr:clientData/>
  </xdr:twoCellAnchor>
  <xdr:twoCellAnchor>
    <xdr:from>
      <xdr:col>15</xdr:col>
      <xdr:colOff>1437755</xdr:colOff>
      <xdr:row>34</xdr:row>
      <xdr:rowOff>52191</xdr:rowOff>
    </xdr:from>
    <xdr:to>
      <xdr:col>15</xdr:col>
      <xdr:colOff>2710799</xdr:colOff>
      <xdr:row>34</xdr:row>
      <xdr:rowOff>1390170</xdr:rowOff>
    </xdr:to>
    <xdr:pic>
      <xdr:nvPicPr>
        <xdr:cNvPr id="1405" name="Grafik 1404">
          <a:extLst>
            <a:ext uri="{FF2B5EF4-FFF2-40B4-BE49-F238E27FC236}">
              <a16:creationId xmlns:a16="http://schemas.microsoft.com/office/drawing/2014/main" id="{6E6597CD-CCDD-4137-B564-22451594B4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8440" y="48851506"/>
          <a:ext cx="1273044" cy="1337979"/>
        </a:xfrm>
        <a:prstGeom prst="rect">
          <a:avLst/>
        </a:prstGeom>
      </xdr:spPr>
    </xdr:pic>
    <xdr:clientData/>
  </xdr:twoCellAnchor>
  <xdr:twoCellAnchor>
    <xdr:from>
      <xdr:col>15</xdr:col>
      <xdr:colOff>1304446</xdr:colOff>
      <xdr:row>35</xdr:row>
      <xdr:rowOff>78288</xdr:rowOff>
    </xdr:from>
    <xdr:to>
      <xdr:col>15</xdr:col>
      <xdr:colOff>2789085</xdr:colOff>
      <xdr:row>36</xdr:row>
      <xdr:rowOff>3914</xdr:rowOff>
    </xdr:to>
    <xdr:pic>
      <xdr:nvPicPr>
        <xdr:cNvPr id="1409" name="Grafik 1408">
          <a:extLst>
            <a:ext uri="{FF2B5EF4-FFF2-40B4-BE49-F238E27FC236}">
              <a16:creationId xmlns:a16="http://schemas.microsoft.com/office/drawing/2014/main" id="{7529F561-9846-488E-8E29-F3C151D7D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5131" y="50312877"/>
          <a:ext cx="1484639" cy="1360900"/>
        </a:xfrm>
        <a:prstGeom prst="rect">
          <a:avLst/>
        </a:prstGeom>
      </xdr:spPr>
    </xdr:pic>
    <xdr:clientData/>
  </xdr:twoCellAnchor>
  <xdr:twoCellAnchor>
    <xdr:from>
      <xdr:col>15</xdr:col>
      <xdr:colOff>554015</xdr:colOff>
      <xdr:row>36</xdr:row>
      <xdr:rowOff>81810</xdr:rowOff>
    </xdr:from>
    <xdr:to>
      <xdr:col>15</xdr:col>
      <xdr:colOff>3363195</xdr:colOff>
      <xdr:row>36</xdr:row>
      <xdr:rowOff>1376732</xdr:rowOff>
    </xdr:to>
    <xdr:pic>
      <xdr:nvPicPr>
        <xdr:cNvPr id="1413" name="Grafik 1412">
          <a:extLst>
            <a:ext uri="{FF2B5EF4-FFF2-40B4-BE49-F238E27FC236}">
              <a16:creationId xmlns:a16="http://schemas.microsoft.com/office/drawing/2014/main" id="{57273177-825E-437C-A36B-7F0DFE5AE9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4700" y="51751673"/>
          <a:ext cx="2809180" cy="1294922"/>
        </a:xfrm>
        <a:prstGeom prst="rect">
          <a:avLst/>
        </a:prstGeom>
      </xdr:spPr>
    </xdr:pic>
    <xdr:clientData/>
  </xdr:twoCellAnchor>
  <xdr:twoCellAnchor>
    <xdr:from>
      <xdr:col>15</xdr:col>
      <xdr:colOff>1047010</xdr:colOff>
      <xdr:row>37</xdr:row>
      <xdr:rowOff>88160</xdr:rowOff>
    </xdr:from>
    <xdr:to>
      <xdr:col>15</xdr:col>
      <xdr:colOff>2766164</xdr:colOff>
      <xdr:row>37</xdr:row>
      <xdr:rowOff>1412744</xdr:rowOff>
    </xdr:to>
    <xdr:pic>
      <xdr:nvPicPr>
        <xdr:cNvPr id="1417" name="Grafik 1416">
          <a:extLst>
            <a:ext uri="{FF2B5EF4-FFF2-40B4-BE49-F238E27FC236}">
              <a16:creationId xmlns:a16="http://schemas.microsoft.com/office/drawing/2014/main" id="{41DED97F-9F7F-4E5D-8E33-CECF10364E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7695" y="53193297"/>
          <a:ext cx="1719154" cy="1324584"/>
        </a:xfrm>
        <a:prstGeom prst="rect">
          <a:avLst/>
        </a:prstGeom>
      </xdr:spPr>
    </xdr:pic>
    <xdr:clientData/>
  </xdr:twoCellAnchor>
  <xdr:twoCellAnchor>
    <xdr:from>
      <xdr:col>15</xdr:col>
      <xdr:colOff>391090</xdr:colOff>
      <xdr:row>38</xdr:row>
      <xdr:rowOff>107255</xdr:rowOff>
    </xdr:from>
    <xdr:to>
      <xdr:col>15</xdr:col>
      <xdr:colOff>3271511</xdr:colOff>
      <xdr:row>38</xdr:row>
      <xdr:rowOff>1307970</xdr:rowOff>
    </xdr:to>
    <xdr:pic>
      <xdr:nvPicPr>
        <xdr:cNvPr id="1421" name="Grafik 1420">
          <a:extLst>
            <a:ext uri="{FF2B5EF4-FFF2-40B4-BE49-F238E27FC236}">
              <a16:creationId xmlns:a16="http://schemas.microsoft.com/office/drawing/2014/main" id="{34A510DC-1E97-4709-B1D8-DB9B35BE5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1775" y="54647666"/>
          <a:ext cx="2880421" cy="1200715"/>
        </a:xfrm>
        <a:prstGeom prst="rect">
          <a:avLst/>
        </a:prstGeom>
      </xdr:spPr>
    </xdr:pic>
    <xdr:clientData/>
  </xdr:twoCellAnchor>
  <xdr:twoCellAnchor>
    <xdr:from>
      <xdr:col>15</xdr:col>
      <xdr:colOff>221814</xdr:colOff>
      <xdr:row>39</xdr:row>
      <xdr:rowOff>211941</xdr:rowOff>
    </xdr:from>
    <xdr:to>
      <xdr:col>15</xdr:col>
      <xdr:colOff>3522945</xdr:colOff>
      <xdr:row>39</xdr:row>
      <xdr:rowOff>1317884</xdr:rowOff>
    </xdr:to>
    <xdr:pic>
      <xdr:nvPicPr>
        <xdr:cNvPr id="1425" name="Grafik 1424">
          <a:extLst>
            <a:ext uri="{FF2B5EF4-FFF2-40B4-BE49-F238E27FC236}">
              <a16:creationId xmlns:a16="http://schemas.microsoft.com/office/drawing/2014/main" id="{ED9C1DFB-0C42-4674-A0D7-CACC183CD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99" y="56187626"/>
          <a:ext cx="3301131" cy="1105943"/>
        </a:xfrm>
        <a:prstGeom prst="rect">
          <a:avLst/>
        </a:prstGeom>
      </xdr:spPr>
    </xdr:pic>
    <xdr:clientData/>
  </xdr:twoCellAnchor>
  <xdr:twoCellAnchor>
    <xdr:from>
      <xdr:col>15</xdr:col>
      <xdr:colOff>717637</xdr:colOff>
      <xdr:row>40</xdr:row>
      <xdr:rowOff>391438</xdr:rowOff>
    </xdr:from>
    <xdr:to>
      <xdr:col>15</xdr:col>
      <xdr:colOff>3089189</xdr:colOff>
      <xdr:row>40</xdr:row>
      <xdr:rowOff>1285092</xdr:rowOff>
    </xdr:to>
    <xdr:pic>
      <xdr:nvPicPr>
        <xdr:cNvPr id="1429" name="Grafik 1428">
          <a:extLst>
            <a:ext uri="{FF2B5EF4-FFF2-40B4-BE49-F238E27FC236}">
              <a16:creationId xmlns:a16="http://schemas.microsoft.com/office/drawing/2014/main" id="{B7C6220F-3DB6-446D-9161-A113E645C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8322" y="57802397"/>
          <a:ext cx="2371552" cy="893654"/>
        </a:xfrm>
        <a:prstGeom prst="rect">
          <a:avLst/>
        </a:prstGeom>
      </xdr:spPr>
    </xdr:pic>
    <xdr:clientData/>
  </xdr:twoCellAnchor>
  <xdr:twoCellAnchor>
    <xdr:from>
      <xdr:col>15</xdr:col>
      <xdr:colOff>397440</xdr:colOff>
      <xdr:row>41</xdr:row>
      <xdr:rowOff>71286</xdr:rowOff>
    </xdr:from>
    <xdr:to>
      <xdr:col>15</xdr:col>
      <xdr:colOff>3513072</xdr:colOff>
      <xdr:row>41</xdr:row>
      <xdr:rowOff>1396131</xdr:rowOff>
    </xdr:to>
    <xdr:pic>
      <xdr:nvPicPr>
        <xdr:cNvPr id="1433" name="Grafik 1432">
          <a:extLst>
            <a:ext uri="{FF2B5EF4-FFF2-40B4-BE49-F238E27FC236}">
              <a16:creationId xmlns:a16="http://schemas.microsoft.com/office/drawing/2014/main" id="{BB6E441B-4C15-40C1-99C9-BB522CEAA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8125" y="58917519"/>
          <a:ext cx="3115632" cy="1324845"/>
        </a:xfrm>
        <a:prstGeom prst="rect">
          <a:avLst/>
        </a:prstGeom>
      </xdr:spPr>
    </xdr:pic>
    <xdr:clientData/>
  </xdr:twoCellAnchor>
  <xdr:twoCellAnchor>
    <xdr:from>
      <xdr:col>15</xdr:col>
      <xdr:colOff>818844</xdr:colOff>
      <xdr:row>42</xdr:row>
      <xdr:rowOff>55366</xdr:rowOff>
    </xdr:from>
    <xdr:to>
      <xdr:col>15</xdr:col>
      <xdr:colOff>3294779</xdr:colOff>
      <xdr:row>42</xdr:row>
      <xdr:rowOff>1376775</xdr:rowOff>
    </xdr:to>
    <xdr:pic>
      <xdr:nvPicPr>
        <xdr:cNvPr id="1437" name="Grafik 1436">
          <a:extLst>
            <a:ext uri="{FF2B5EF4-FFF2-40B4-BE49-F238E27FC236}">
              <a16:creationId xmlns:a16="http://schemas.microsoft.com/office/drawing/2014/main" id="{AB6D1BAC-81FB-40C9-8156-3F2BACE3EC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9529" y="60336873"/>
          <a:ext cx="2475935" cy="1321409"/>
        </a:xfrm>
        <a:prstGeom prst="rect">
          <a:avLst/>
        </a:prstGeom>
      </xdr:spPr>
    </xdr:pic>
    <xdr:clientData/>
  </xdr:twoCellAnchor>
  <xdr:twoCellAnchor>
    <xdr:from>
      <xdr:col>15</xdr:col>
      <xdr:colOff>1294921</xdr:colOff>
      <xdr:row>43</xdr:row>
      <xdr:rowOff>104383</xdr:rowOff>
    </xdr:from>
    <xdr:to>
      <xdr:col>15</xdr:col>
      <xdr:colOff>2628813</xdr:colOff>
      <xdr:row>43</xdr:row>
      <xdr:rowOff>1409223</xdr:rowOff>
    </xdr:to>
    <xdr:pic>
      <xdr:nvPicPr>
        <xdr:cNvPr id="1441" name="Grafik 1440">
          <a:extLst>
            <a:ext uri="{FF2B5EF4-FFF2-40B4-BE49-F238E27FC236}">
              <a16:creationId xmlns:a16="http://schemas.microsoft.com/office/drawing/2014/main" id="{8F3117FC-FFF4-4CE6-9F51-FB38001C8E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5606" y="61821164"/>
          <a:ext cx="1333892" cy="1304840"/>
        </a:xfrm>
        <a:prstGeom prst="rect">
          <a:avLst/>
        </a:prstGeom>
      </xdr:spPr>
    </xdr:pic>
    <xdr:clientData/>
  </xdr:twoCellAnchor>
  <xdr:twoCellAnchor>
    <xdr:from>
      <xdr:col>15</xdr:col>
      <xdr:colOff>1323844</xdr:colOff>
      <xdr:row>44</xdr:row>
      <xdr:rowOff>78288</xdr:rowOff>
    </xdr:from>
    <xdr:to>
      <xdr:col>15</xdr:col>
      <xdr:colOff>2664955</xdr:colOff>
      <xdr:row>44</xdr:row>
      <xdr:rowOff>1382779</xdr:rowOff>
    </xdr:to>
    <xdr:pic>
      <xdr:nvPicPr>
        <xdr:cNvPr id="1445" name="Grafik 1444">
          <a:extLst>
            <a:ext uri="{FF2B5EF4-FFF2-40B4-BE49-F238E27FC236}">
              <a16:creationId xmlns:a16="http://schemas.microsoft.com/office/drawing/2014/main" id="{BC5C58DA-3739-48C2-AECA-F68AB5FFF2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04529" y="63230343"/>
          <a:ext cx="1341111" cy="1304491"/>
        </a:xfrm>
        <a:prstGeom prst="rect">
          <a:avLst/>
        </a:prstGeom>
      </xdr:spPr>
    </xdr:pic>
    <xdr:clientData/>
  </xdr:twoCellAnchor>
  <xdr:twoCellAnchor>
    <xdr:from>
      <xdr:col>15</xdr:col>
      <xdr:colOff>1382734</xdr:colOff>
      <xdr:row>45</xdr:row>
      <xdr:rowOff>99861</xdr:rowOff>
    </xdr:from>
    <xdr:to>
      <xdr:col>15</xdr:col>
      <xdr:colOff>2717147</xdr:colOff>
      <xdr:row>45</xdr:row>
      <xdr:rowOff>1412353</xdr:rowOff>
    </xdr:to>
    <xdr:pic>
      <xdr:nvPicPr>
        <xdr:cNvPr id="1449" name="Grafik 1448">
          <a:extLst>
            <a:ext uri="{FF2B5EF4-FFF2-40B4-BE49-F238E27FC236}">
              <a16:creationId xmlns:a16="http://schemas.microsoft.com/office/drawing/2014/main" id="{AE87B2C3-CA64-44AA-8D6F-7F06237EE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3419" y="64687190"/>
          <a:ext cx="1334413" cy="1312492"/>
        </a:xfrm>
        <a:prstGeom prst="rect">
          <a:avLst/>
        </a:prstGeom>
      </xdr:spPr>
    </xdr:pic>
    <xdr:clientData/>
  </xdr:twoCellAnchor>
  <xdr:twoCellAnchor>
    <xdr:from>
      <xdr:col>15</xdr:col>
      <xdr:colOff>906309</xdr:colOff>
      <xdr:row>46</xdr:row>
      <xdr:rowOff>80462</xdr:rowOff>
    </xdr:from>
    <xdr:to>
      <xdr:col>15</xdr:col>
      <xdr:colOff>3141379</xdr:colOff>
      <xdr:row>46</xdr:row>
      <xdr:rowOff>1366859</xdr:rowOff>
    </xdr:to>
    <xdr:pic>
      <xdr:nvPicPr>
        <xdr:cNvPr id="1453" name="Grafik 1452">
          <a:extLst>
            <a:ext uri="{FF2B5EF4-FFF2-40B4-BE49-F238E27FC236}">
              <a16:creationId xmlns:a16="http://schemas.microsoft.com/office/drawing/2014/main" id="{2EA45C52-EF63-4859-ACDE-8BD57CF6D2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6994" y="66103065"/>
          <a:ext cx="2235070" cy="1286397"/>
        </a:xfrm>
        <a:prstGeom prst="rect">
          <a:avLst/>
        </a:prstGeom>
      </xdr:spPr>
    </xdr:pic>
    <xdr:clientData/>
  </xdr:twoCellAnchor>
  <xdr:twoCellAnchor>
    <xdr:from>
      <xdr:col>15</xdr:col>
      <xdr:colOff>694367</xdr:colOff>
      <xdr:row>47</xdr:row>
      <xdr:rowOff>238037</xdr:rowOff>
    </xdr:from>
    <xdr:to>
      <xdr:col>15</xdr:col>
      <xdr:colOff>3457705</xdr:colOff>
      <xdr:row>47</xdr:row>
      <xdr:rowOff>1343937</xdr:rowOff>
    </xdr:to>
    <xdr:pic>
      <xdr:nvPicPr>
        <xdr:cNvPr id="1457" name="Grafik 1456">
          <a:extLst>
            <a:ext uri="{FF2B5EF4-FFF2-40B4-BE49-F238E27FC236}">
              <a16:creationId xmlns:a16="http://schemas.microsoft.com/office/drawing/2014/main" id="{62F15359-CC35-4ED0-BCDF-C96B9E9A46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5052" y="67695914"/>
          <a:ext cx="2763338" cy="1105900"/>
        </a:xfrm>
        <a:prstGeom prst="rect">
          <a:avLst/>
        </a:prstGeom>
      </xdr:spPr>
    </xdr:pic>
    <xdr:clientData/>
  </xdr:twoCellAnchor>
  <xdr:twoCellAnchor>
    <xdr:from>
      <xdr:col>15</xdr:col>
      <xdr:colOff>740210</xdr:colOff>
      <xdr:row>48</xdr:row>
      <xdr:rowOff>352294</xdr:rowOff>
    </xdr:from>
    <xdr:to>
      <xdr:col>15</xdr:col>
      <xdr:colOff>3082490</xdr:colOff>
      <xdr:row>48</xdr:row>
      <xdr:rowOff>1147567</xdr:rowOff>
    </xdr:to>
    <xdr:pic>
      <xdr:nvPicPr>
        <xdr:cNvPr id="1461" name="Grafik 1460">
          <a:extLst>
            <a:ext uri="{FF2B5EF4-FFF2-40B4-BE49-F238E27FC236}">
              <a16:creationId xmlns:a16="http://schemas.microsoft.com/office/drawing/2014/main" id="{7A7CEFBE-1A28-4AB1-8F5F-16543F63A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0895" y="69245445"/>
          <a:ext cx="2342280" cy="795273"/>
        </a:xfrm>
        <a:prstGeom prst="rect">
          <a:avLst/>
        </a:prstGeom>
      </xdr:spPr>
    </xdr:pic>
    <xdr:clientData/>
  </xdr:twoCellAnchor>
  <xdr:twoCellAnchor>
    <xdr:from>
      <xdr:col>15</xdr:col>
      <xdr:colOff>916531</xdr:colOff>
      <xdr:row>49</xdr:row>
      <xdr:rowOff>120607</xdr:rowOff>
    </xdr:from>
    <xdr:to>
      <xdr:col>15</xdr:col>
      <xdr:colOff>2974931</xdr:colOff>
      <xdr:row>49</xdr:row>
      <xdr:rowOff>1347113</xdr:rowOff>
    </xdr:to>
    <xdr:pic>
      <xdr:nvPicPr>
        <xdr:cNvPr id="1465" name="Grafik 1464">
          <a:extLst>
            <a:ext uri="{FF2B5EF4-FFF2-40B4-BE49-F238E27FC236}">
              <a16:creationId xmlns:a16="http://schemas.microsoft.com/office/drawing/2014/main" id="{E90372CE-0BBF-46AA-A604-F1AC8E3DA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7216" y="70449032"/>
          <a:ext cx="2058400" cy="1226506"/>
        </a:xfrm>
        <a:prstGeom prst="rect">
          <a:avLst/>
        </a:prstGeom>
      </xdr:spPr>
    </xdr:pic>
    <xdr:clientData/>
  </xdr:twoCellAnchor>
  <xdr:twoCellAnchor>
    <xdr:from>
      <xdr:col>15</xdr:col>
      <xdr:colOff>561062</xdr:colOff>
      <xdr:row>50</xdr:row>
      <xdr:rowOff>142180</xdr:rowOff>
    </xdr:from>
    <xdr:to>
      <xdr:col>15</xdr:col>
      <xdr:colOff>3343449</xdr:colOff>
      <xdr:row>50</xdr:row>
      <xdr:rowOff>1419052</xdr:rowOff>
    </xdr:to>
    <xdr:pic>
      <xdr:nvPicPr>
        <xdr:cNvPr id="1469" name="Grafik 1468">
          <a:extLst>
            <a:ext uri="{FF2B5EF4-FFF2-40B4-BE49-F238E27FC236}">
              <a16:creationId xmlns:a16="http://schemas.microsoft.com/office/drawing/2014/main" id="{B0EDA93C-2750-4014-982B-54EF9702CC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1747" y="71905879"/>
          <a:ext cx="2782387" cy="1276872"/>
        </a:xfrm>
        <a:prstGeom prst="rect">
          <a:avLst/>
        </a:prstGeom>
      </xdr:spPr>
    </xdr:pic>
    <xdr:clientData/>
  </xdr:twoCellAnchor>
  <xdr:twoCellAnchor>
    <xdr:from>
      <xdr:col>15</xdr:col>
      <xdr:colOff>1011043</xdr:colOff>
      <xdr:row>51</xdr:row>
      <xdr:rowOff>156573</xdr:rowOff>
    </xdr:from>
    <xdr:to>
      <xdr:col>15</xdr:col>
      <xdr:colOff>2684701</xdr:colOff>
      <xdr:row>51</xdr:row>
      <xdr:rowOff>1326714</xdr:rowOff>
    </xdr:to>
    <xdr:pic>
      <xdr:nvPicPr>
        <xdr:cNvPr id="1473" name="Grafik 1472">
          <a:extLst>
            <a:ext uri="{FF2B5EF4-FFF2-40B4-BE49-F238E27FC236}">
              <a16:creationId xmlns:a16="http://schemas.microsoft.com/office/drawing/2014/main" id="{44497116-C3C8-44D3-A086-46CD4E0EBB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1728" y="73355546"/>
          <a:ext cx="1673658" cy="1170141"/>
        </a:xfrm>
        <a:prstGeom prst="rect">
          <a:avLst/>
        </a:prstGeom>
      </xdr:spPr>
    </xdr:pic>
    <xdr:clientData/>
  </xdr:twoCellAnchor>
  <xdr:twoCellAnchor>
    <xdr:from>
      <xdr:col>15</xdr:col>
      <xdr:colOff>179496</xdr:colOff>
      <xdr:row>52</xdr:row>
      <xdr:rowOff>293753</xdr:rowOff>
    </xdr:from>
    <xdr:to>
      <xdr:col>15</xdr:col>
      <xdr:colOff>3692568</xdr:colOff>
      <xdr:row>52</xdr:row>
      <xdr:rowOff>1148219</xdr:rowOff>
    </xdr:to>
    <xdr:pic>
      <xdr:nvPicPr>
        <xdr:cNvPr id="1477" name="Grafik 1476">
          <a:extLst>
            <a:ext uri="{FF2B5EF4-FFF2-40B4-BE49-F238E27FC236}">
              <a16:creationId xmlns:a16="http://schemas.microsoft.com/office/drawing/2014/main" id="{F32D6227-EBCA-4493-8D69-9AE2B21C8A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0181" y="74928000"/>
          <a:ext cx="3513072" cy="854466"/>
        </a:xfrm>
        <a:prstGeom prst="rect">
          <a:avLst/>
        </a:prstGeom>
      </xdr:spPr>
    </xdr:pic>
    <xdr:clientData/>
  </xdr:twoCellAnchor>
  <xdr:twoCellAnchor>
    <xdr:from>
      <xdr:col>15</xdr:col>
      <xdr:colOff>1040661</xdr:colOff>
      <xdr:row>53</xdr:row>
      <xdr:rowOff>78288</xdr:rowOff>
    </xdr:from>
    <xdr:to>
      <xdr:col>15</xdr:col>
      <xdr:colOff>2844452</xdr:colOff>
      <xdr:row>53</xdr:row>
      <xdr:rowOff>1406003</xdr:rowOff>
    </xdr:to>
    <xdr:pic>
      <xdr:nvPicPr>
        <xdr:cNvPr id="1481" name="Grafik 1480">
          <a:extLst>
            <a:ext uri="{FF2B5EF4-FFF2-40B4-BE49-F238E27FC236}">
              <a16:creationId xmlns:a16="http://schemas.microsoft.com/office/drawing/2014/main" id="{005C55EF-B9BA-4F16-8F45-20BA36FB24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1346" y="76147809"/>
          <a:ext cx="1803791" cy="1327715"/>
        </a:xfrm>
        <a:prstGeom prst="rect">
          <a:avLst/>
        </a:prstGeom>
      </xdr:spPr>
    </xdr:pic>
    <xdr:clientData/>
  </xdr:twoCellAnchor>
  <xdr:twoCellAnchor>
    <xdr:from>
      <xdr:col>15</xdr:col>
      <xdr:colOff>1265302</xdr:colOff>
      <xdr:row>54</xdr:row>
      <xdr:rowOff>78286</xdr:rowOff>
    </xdr:from>
    <xdr:to>
      <xdr:col>15</xdr:col>
      <xdr:colOff>2638859</xdr:colOff>
      <xdr:row>54</xdr:row>
      <xdr:rowOff>1427574</xdr:rowOff>
    </xdr:to>
    <xdr:pic>
      <xdr:nvPicPr>
        <xdr:cNvPr id="1485" name="Grafik 1484">
          <a:extLst>
            <a:ext uri="{FF2B5EF4-FFF2-40B4-BE49-F238E27FC236}">
              <a16:creationId xmlns:a16="http://schemas.microsoft.com/office/drawing/2014/main" id="{0982A94C-557E-456E-9F56-9C00E6FDF0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5987" y="77583081"/>
          <a:ext cx="1373557" cy="1349288"/>
        </a:xfrm>
        <a:prstGeom prst="rect">
          <a:avLst/>
        </a:prstGeom>
      </xdr:spPr>
    </xdr:pic>
    <xdr:clientData/>
  </xdr:twoCellAnchor>
  <xdr:twoCellAnchor>
    <xdr:from>
      <xdr:col>15</xdr:col>
      <xdr:colOff>202417</xdr:colOff>
      <xdr:row>55</xdr:row>
      <xdr:rowOff>352295</xdr:rowOff>
    </xdr:from>
    <xdr:to>
      <xdr:col>15</xdr:col>
      <xdr:colOff>3483801</xdr:colOff>
      <xdr:row>55</xdr:row>
      <xdr:rowOff>1140521</xdr:rowOff>
    </xdr:to>
    <xdr:pic>
      <xdr:nvPicPr>
        <xdr:cNvPr id="1489" name="Grafik 1488">
          <a:extLst>
            <a:ext uri="{FF2B5EF4-FFF2-40B4-BE49-F238E27FC236}">
              <a16:creationId xmlns:a16="http://schemas.microsoft.com/office/drawing/2014/main" id="{759460DE-A5CE-44D9-B72E-C90D11B29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3102" y="79292363"/>
          <a:ext cx="3281384" cy="788226"/>
        </a:xfrm>
        <a:prstGeom prst="rect">
          <a:avLst/>
        </a:prstGeom>
      </xdr:spPr>
    </xdr:pic>
    <xdr:clientData/>
  </xdr:twoCellAnchor>
  <xdr:twoCellAnchor>
    <xdr:from>
      <xdr:col>15</xdr:col>
      <xdr:colOff>939104</xdr:colOff>
      <xdr:row>56</xdr:row>
      <xdr:rowOff>26444</xdr:rowOff>
    </xdr:from>
    <xdr:to>
      <xdr:col>15</xdr:col>
      <xdr:colOff>2740068</xdr:colOff>
      <xdr:row>56</xdr:row>
      <xdr:rowOff>1417702</xdr:rowOff>
    </xdr:to>
    <xdr:pic>
      <xdr:nvPicPr>
        <xdr:cNvPr id="1493" name="Grafik 1492">
          <a:extLst>
            <a:ext uri="{FF2B5EF4-FFF2-40B4-BE49-F238E27FC236}">
              <a16:creationId xmlns:a16="http://schemas.microsoft.com/office/drawing/2014/main" id="{96B014DA-6880-4936-BD3B-31A0A9EE2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9789" y="80401786"/>
          <a:ext cx="1800964" cy="1391258"/>
        </a:xfrm>
        <a:prstGeom prst="rect">
          <a:avLst/>
        </a:prstGeom>
      </xdr:spPr>
    </xdr:pic>
    <xdr:clientData/>
  </xdr:twoCellAnchor>
  <xdr:twoCellAnchor>
    <xdr:from>
      <xdr:col>15</xdr:col>
      <xdr:colOff>776526</xdr:colOff>
      <xdr:row>57</xdr:row>
      <xdr:rowOff>146704</xdr:rowOff>
    </xdr:from>
    <xdr:to>
      <xdr:col>15</xdr:col>
      <xdr:colOff>2883596</xdr:colOff>
      <xdr:row>57</xdr:row>
      <xdr:rowOff>1311146</xdr:rowOff>
    </xdr:to>
    <xdr:pic>
      <xdr:nvPicPr>
        <xdr:cNvPr id="1497" name="Grafik 1496">
          <a:extLst>
            <a:ext uri="{FF2B5EF4-FFF2-40B4-BE49-F238E27FC236}">
              <a16:creationId xmlns:a16="http://schemas.microsoft.com/office/drawing/2014/main" id="{1099ECAA-DA52-4BE1-ACA9-BA666C8440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57211" y="81957320"/>
          <a:ext cx="2107070" cy="1164442"/>
        </a:xfrm>
        <a:prstGeom prst="rect">
          <a:avLst/>
        </a:prstGeom>
      </xdr:spPr>
    </xdr:pic>
    <xdr:clientData/>
  </xdr:twoCellAnchor>
  <xdr:twoCellAnchor>
    <xdr:from>
      <xdr:col>15</xdr:col>
      <xdr:colOff>694368</xdr:colOff>
      <xdr:row>58</xdr:row>
      <xdr:rowOff>456678</xdr:rowOff>
    </xdr:from>
    <xdr:to>
      <xdr:col>15</xdr:col>
      <xdr:colOff>2831403</xdr:colOff>
      <xdr:row>58</xdr:row>
      <xdr:rowOff>1192364</xdr:rowOff>
    </xdr:to>
    <xdr:pic>
      <xdr:nvPicPr>
        <xdr:cNvPr id="1501" name="Grafik 1500">
          <a:extLst>
            <a:ext uri="{FF2B5EF4-FFF2-40B4-BE49-F238E27FC236}">
              <a16:creationId xmlns:a16="http://schemas.microsoft.com/office/drawing/2014/main" id="{2410A0CB-A5C7-4299-9AB7-596239B2CC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5053" y="83702568"/>
          <a:ext cx="2137035" cy="735686"/>
        </a:xfrm>
        <a:prstGeom prst="rect">
          <a:avLst/>
        </a:prstGeom>
      </xdr:spPr>
    </xdr:pic>
    <xdr:clientData/>
  </xdr:twoCellAnchor>
  <xdr:twoCellAnchor>
    <xdr:from>
      <xdr:col>15</xdr:col>
      <xdr:colOff>169273</xdr:colOff>
      <xdr:row>59</xdr:row>
      <xdr:rowOff>423884</xdr:rowOff>
    </xdr:from>
    <xdr:to>
      <xdr:col>15</xdr:col>
      <xdr:colOff>3558912</xdr:colOff>
      <xdr:row>59</xdr:row>
      <xdr:rowOff>1203585</xdr:rowOff>
    </xdr:to>
    <xdr:pic>
      <xdr:nvPicPr>
        <xdr:cNvPr id="1505" name="Grafik 1504">
          <a:extLst>
            <a:ext uri="{FF2B5EF4-FFF2-40B4-BE49-F238E27FC236}">
              <a16:creationId xmlns:a16="http://schemas.microsoft.com/office/drawing/2014/main" id="{B9EE0781-A227-4272-A067-1D1E09C0D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9958" y="85105048"/>
          <a:ext cx="3389639" cy="779701"/>
        </a:xfrm>
        <a:prstGeom prst="rect">
          <a:avLst/>
        </a:prstGeom>
      </xdr:spPr>
    </xdr:pic>
    <xdr:clientData/>
  </xdr:twoCellAnchor>
  <xdr:twoCellAnchor>
    <xdr:from>
      <xdr:col>15</xdr:col>
      <xdr:colOff>713764</xdr:colOff>
      <xdr:row>60</xdr:row>
      <xdr:rowOff>391439</xdr:rowOff>
    </xdr:from>
    <xdr:to>
      <xdr:col>15</xdr:col>
      <xdr:colOff>3112107</xdr:colOff>
      <xdr:row>60</xdr:row>
      <xdr:rowOff>1153221</xdr:rowOff>
    </xdr:to>
    <xdr:pic>
      <xdr:nvPicPr>
        <xdr:cNvPr id="1509" name="Grafik 1508">
          <a:extLst>
            <a:ext uri="{FF2B5EF4-FFF2-40B4-BE49-F238E27FC236}">
              <a16:creationId xmlns:a16="http://schemas.microsoft.com/office/drawing/2014/main" id="{CAB26457-2D0B-4AD6-B231-47AAAC5BFC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4449" y="86507877"/>
          <a:ext cx="2398343" cy="761782"/>
        </a:xfrm>
        <a:prstGeom prst="rect">
          <a:avLst/>
        </a:prstGeom>
      </xdr:spPr>
    </xdr:pic>
    <xdr:clientData/>
  </xdr:twoCellAnchor>
  <xdr:twoCellAnchor>
    <xdr:from>
      <xdr:col>15</xdr:col>
      <xdr:colOff>990948</xdr:colOff>
      <xdr:row>61</xdr:row>
      <xdr:rowOff>143527</xdr:rowOff>
    </xdr:from>
    <xdr:to>
      <xdr:col>15</xdr:col>
      <xdr:colOff>2531301</xdr:colOff>
      <xdr:row>61</xdr:row>
      <xdr:rowOff>1374688</xdr:rowOff>
    </xdr:to>
    <xdr:pic>
      <xdr:nvPicPr>
        <xdr:cNvPr id="1513" name="Grafik 1512">
          <a:extLst>
            <a:ext uri="{FF2B5EF4-FFF2-40B4-BE49-F238E27FC236}">
              <a16:creationId xmlns:a16="http://schemas.microsoft.com/office/drawing/2014/main" id="{723FE6E4-B1A3-4B53-9086-4CBFFB3AE0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71633" y="87695239"/>
          <a:ext cx="1540353" cy="1231161"/>
        </a:xfrm>
        <a:prstGeom prst="rect">
          <a:avLst/>
        </a:prstGeom>
      </xdr:spPr>
    </xdr:pic>
    <xdr:clientData/>
  </xdr:twoCellAnchor>
  <xdr:twoCellAnchor>
    <xdr:from>
      <xdr:col>15</xdr:col>
      <xdr:colOff>1219459</xdr:colOff>
      <xdr:row>62</xdr:row>
      <xdr:rowOff>46624</xdr:rowOff>
    </xdr:from>
    <xdr:to>
      <xdr:col>15</xdr:col>
      <xdr:colOff>2674828</xdr:colOff>
      <xdr:row>62</xdr:row>
      <xdr:rowOff>1399653</xdr:rowOff>
    </xdr:to>
    <xdr:pic>
      <xdr:nvPicPr>
        <xdr:cNvPr id="1517" name="Grafik 1516">
          <a:extLst>
            <a:ext uri="{FF2B5EF4-FFF2-40B4-BE49-F238E27FC236}">
              <a16:creationId xmlns:a16="http://schemas.microsoft.com/office/drawing/2014/main" id="{575F58F2-6276-4F6F-A257-7A1F67C28A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0144" y="89033610"/>
          <a:ext cx="1455369" cy="1353029"/>
        </a:xfrm>
        <a:prstGeom prst="rect">
          <a:avLst/>
        </a:prstGeom>
      </xdr:spPr>
    </xdr:pic>
    <xdr:clientData/>
  </xdr:twoCellAnchor>
  <xdr:twoCellAnchor>
    <xdr:from>
      <xdr:col>15</xdr:col>
      <xdr:colOff>283184</xdr:colOff>
      <xdr:row>63</xdr:row>
      <xdr:rowOff>404486</xdr:rowOff>
    </xdr:from>
    <xdr:to>
      <xdr:col>15</xdr:col>
      <xdr:colOff>3545866</xdr:colOff>
      <xdr:row>63</xdr:row>
      <xdr:rowOff>1159222</xdr:rowOff>
    </xdr:to>
    <xdr:pic>
      <xdr:nvPicPr>
        <xdr:cNvPr id="1521" name="Grafik 1520">
          <a:extLst>
            <a:ext uri="{FF2B5EF4-FFF2-40B4-BE49-F238E27FC236}">
              <a16:creationId xmlns:a16="http://schemas.microsoft.com/office/drawing/2014/main" id="{36D9501D-3A75-415A-B4C8-480551321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3869" y="90826746"/>
          <a:ext cx="3262682" cy="754736"/>
        </a:xfrm>
        <a:prstGeom prst="rect">
          <a:avLst/>
        </a:prstGeom>
      </xdr:spPr>
    </xdr:pic>
    <xdr:clientData/>
  </xdr:twoCellAnchor>
  <xdr:twoCellAnchor>
    <xdr:from>
      <xdr:col>15</xdr:col>
      <xdr:colOff>77592</xdr:colOff>
      <xdr:row>64</xdr:row>
      <xdr:rowOff>498997</xdr:rowOff>
    </xdr:from>
    <xdr:to>
      <xdr:col>16</xdr:col>
      <xdr:colOff>0</xdr:colOff>
      <xdr:row>64</xdr:row>
      <xdr:rowOff>1162398</xdr:rowOff>
    </xdr:to>
    <xdr:pic>
      <xdr:nvPicPr>
        <xdr:cNvPr id="1525" name="Grafik 1524">
          <a:extLst>
            <a:ext uri="{FF2B5EF4-FFF2-40B4-BE49-F238E27FC236}">
              <a16:creationId xmlns:a16="http://schemas.microsoft.com/office/drawing/2014/main" id="{4E6855F4-77EB-42B6-89CA-41C0C648BA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8277" y="92356531"/>
          <a:ext cx="3301826" cy="663401"/>
        </a:xfrm>
        <a:prstGeom prst="rect">
          <a:avLst/>
        </a:prstGeom>
      </xdr:spPr>
    </xdr:pic>
    <xdr:clientData/>
  </xdr:twoCellAnchor>
  <xdr:twoCellAnchor>
    <xdr:from>
      <xdr:col>15</xdr:col>
      <xdr:colOff>854118</xdr:colOff>
      <xdr:row>65</xdr:row>
      <xdr:rowOff>26879</xdr:rowOff>
    </xdr:from>
    <xdr:to>
      <xdr:col>15</xdr:col>
      <xdr:colOff>2870548</xdr:colOff>
      <xdr:row>66</xdr:row>
      <xdr:rowOff>17354</xdr:rowOff>
    </xdr:to>
    <xdr:pic>
      <xdr:nvPicPr>
        <xdr:cNvPr id="1529" name="Grafik 1528">
          <a:extLst>
            <a:ext uri="{FF2B5EF4-FFF2-40B4-BE49-F238E27FC236}">
              <a16:creationId xmlns:a16="http://schemas.microsoft.com/office/drawing/2014/main" id="{22BCD421-EDB2-4A74-9775-9FA6E78AE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803" y="93319687"/>
          <a:ext cx="2016430" cy="1425749"/>
        </a:xfrm>
        <a:prstGeom prst="rect">
          <a:avLst/>
        </a:prstGeom>
      </xdr:spPr>
    </xdr:pic>
    <xdr:clientData/>
  </xdr:twoCellAnchor>
  <xdr:twoCellAnchor>
    <xdr:from>
      <xdr:col>15</xdr:col>
      <xdr:colOff>351947</xdr:colOff>
      <xdr:row>66</xdr:row>
      <xdr:rowOff>446805</xdr:rowOff>
    </xdr:from>
    <xdr:to>
      <xdr:col>15</xdr:col>
      <xdr:colOff>3288082</xdr:colOff>
      <xdr:row>66</xdr:row>
      <xdr:rowOff>1292877</xdr:rowOff>
    </xdr:to>
    <xdr:pic>
      <xdr:nvPicPr>
        <xdr:cNvPr id="1533" name="Grafik 1532">
          <a:extLst>
            <a:ext uri="{FF2B5EF4-FFF2-40B4-BE49-F238E27FC236}">
              <a16:creationId xmlns:a16="http://schemas.microsoft.com/office/drawing/2014/main" id="{7EE80503-3825-481E-8C59-DAEDC5DC3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2632" y="95174887"/>
          <a:ext cx="2936135" cy="846072"/>
        </a:xfrm>
        <a:prstGeom prst="rect">
          <a:avLst/>
        </a:prstGeom>
      </xdr:spPr>
    </xdr:pic>
    <xdr:clientData/>
  </xdr:twoCellAnchor>
  <xdr:twoCellAnchor>
    <xdr:from>
      <xdr:col>15</xdr:col>
      <xdr:colOff>49017</xdr:colOff>
      <xdr:row>67</xdr:row>
      <xdr:rowOff>303277</xdr:rowOff>
    </xdr:from>
    <xdr:to>
      <xdr:col>15</xdr:col>
      <xdr:colOff>3509897</xdr:colOff>
      <xdr:row>67</xdr:row>
      <xdr:rowOff>1126429</xdr:rowOff>
    </xdr:to>
    <xdr:pic>
      <xdr:nvPicPr>
        <xdr:cNvPr id="1537" name="Grafik 1536">
          <a:extLst>
            <a:ext uri="{FF2B5EF4-FFF2-40B4-BE49-F238E27FC236}">
              <a16:creationId xmlns:a16="http://schemas.microsoft.com/office/drawing/2014/main" id="{D339351A-1AE2-421F-A901-E79ABA90B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29702" y="96466633"/>
          <a:ext cx="3460880" cy="823152"/>
        </a:xfrm>
        <a:prstGeom prst="rect">
          <a:avLst/>
        </a:prstGeom>
      </xdr:spPr>
    </xdr:pic>
    <xdr:clientData/>
  </xdr:twoCellAnchor>
  <xdr:twoCellAnchor>
    <xdr:from>
      <xdr:col>15</xdr:col>
      <xdr:colOff>296232</xdr:colOff>
      <xdr:row>68</xdr:row>
      <xdr:rowOff>391439</xdr:rowOff>
    </xdr:from>
    <xdr:to>
      <xdr:col>15</xdr:col>
      <xdr:colOff>3366370</xdr:colOff>
      <xdr:row>68</xdr:row>
      <xdr:rowOff>1237163</xdr:rowOff>
    </xdr:to>
    <xdr:pic>
      <xdr:nvPicPr>
        <xdr:cNvPr id="1541" name="Grafik 1540">
          <a:extLst>
            <a:ext uri="{FF2B5EF4-FFF2-40B4-BE49-F238E27FC236}">
              <a16:creationId xmlns:a16="http://schemas.microsoft.com/office/drawing/2014/main" id="{540A9E23-259C-4199-82CD-1948FD8B5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76917" y="97990069"/>
          <a:ext cx="3070138" cy="845724"/>
        </a:xfrm>
        <a:prstGeom prst="rect">
          <a:avLst/>
        </a:prstGeom>
      </xdr:spPr>
    </xdr:pic>
    <xdr:clientData/>
  </xdr:twoCellAnchor>
  <xdr:twoCellAnchor>
    <xdr:from>
      <xdr:col>15</xdr:col>
      <xdr:colOff>1131300</xdr:colOff>
      <xdr:row>69</xdr:row>
      <xdr:rowOff>9874</xdr:rowOff>
    </xdr:from>
    <xdr:to>
      <xdr:col>15</xdr:col>
      <xdr:colOff>2896644</xdr:colOff>
      <xdr:row>69</xdr:row>
      <xdr:rowOff>1419052</xdr:rowOff>
    </xdr:to>
    <xdr:pic>
      <xdr:nvPicPr>
        <xdr:cNvPr id="1545" name="Grafik 1544">
          <a:extLst>
            <a:ext uri="{FF2B5EF4-FFF2-40B4-BE49-F238E27FC236}">
              <a16:creationId xmlns:a16="http://schemas.microsoft.com/office/drawing/2014/main" id="{4D5798F2-EAC6-46E4-815A-C4CEF740B3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1985" y="99043778"/>
          <a:ext cx="1765344" cy="1409178"/>
        </a:xfrm>
        <a:prstGeom prst="rect">
          <a:avLst/>
        </a:prstGeom>
      </xdr:spPr>
    </xdr:pic>
    <xdr:clientData/>
  </xdr:twoCellAnchor>
  <xdr:twoCellAnchor>
    <xdr:from>
      <xdr:col>15</xdr:col>
      <xdr:colOff>276835</xdr:colOff>
      <xdr:row>70</xdr:row>
      <xdr:rowOff>287055</xdr:rowOff>
    </xdr:from>
    <xdr:to>
      <xdr:col>15</xdr:col>
      <xdr:colOff>3601234</xdr:colOff>
      <xdr:row>70</xdr:row>
      <xdr:rowOff>1152177</xdr:rowOff>
    </xdr:to>
    <xdr:pic>
      <xdr:nvPicPr>
        <xdr:cNvPr id="1549" name="Grafik 1548">
          <a:extLst>
            <a:ext uri="{FF2B5EF4-FFF2-40B4-BE49-F238E27FC236}">
              <a16:creationId xmlns:a16="http://schemas.microsoft.com/office/drawing/2014/main" id="{96AA16C8-D169-4916-B7B2-A3A6D4FC61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7520" y="100756233"/>
          <a:ext cx="3324399" cy="865122"/>
        </a:xfrm>
        <a:prstGeom prst="rect">
          <a:avLst/>
        </a:prstGeom>
      </xdr:spPr>
    </xdr:pic>
    <xdr:clientData/>
  </xdr:twoCellAnchor>
  <xdr:twoCellAnchor>
    <xdr:from>
      <xdr:col>15</xdr:col>
      <xdr:colOff>544839</xdr:colOff>
      <xdr:row>71</xdr:row>
      <xdr:rowOff>48756</xdr:rowOff>
    </xdr:from>
    <xdr:to>
      <xdr:col>15</xdr:col>
      <xdr:colOff>2987979</xdr:colOff>
      <xdr:row>71</xdr:row>
      <xdr:rowOff>1409178</xdr:rowOff>
    </xdr:to>
    <xdr:pic>
      <xdr:nvPicPr>
        <xdr:cNvPr id="1553" name="Grafik 1552">
          <a:extLst>
            <a:ext uri="{FF2B5EF4-FFF2-40B4-BE49-F238E27FC236}">
              <a16:creationId xmlns:a16="http://schemas.microsoft.com/office/drawing/2014/main" id="{62777474-0BF6-4C73-8012-3B382637CC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5524" y="101953208"/>
          <a:ext cx="2443140" cy="1360422"/>
        </a:xfrm>
        <a:prstGeom prst="rect">
          <a:avLst/>
        </a:prstGeom>
      </xdr:spPr>
    </xdr:pic>
    <xdr:clientData/>
  </xdr:twoCellAnchor>
  <xdr:twoCellAnchor>
    <xdr:from>
      <xdr:col>15</xdr:col>
      <xdr:colOff>217944</xdr:colOff>
      <xdr:row>72</xdr:row>
      <xdr:rowOff>450328</xdr:rowOff>
    </xdr:from>
    <xdr:to>
      <xdr:col>15</xdr:col>
      <xdr:colOff>3483801</xdr:colOff>
      <xdr:row>72</xdr:row>
      <xdr:rowOff>1187798</xdr:rowOff>
    </xdr:to>
    <xdr:pic>
      <xdr:nvPicPr>
        <xdr:cNvPr id="1557" name="Grafik 1556">
          <a:extLst>
            <a:ext uri="{FF2B5EF4-FFF2-40B4-BE49-F238E27FC236}">
              <a16:creationId xmlns:a16="http://schemas.microsoft.com/office/drawing/2014/main" id="{8FFE4184-CBD3-425F-8FEF-33FC8966AD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98629" y="103790054"/>
          <a:ext cx="3265857" cy="737470"/>
        </a:xfrm>
        <a:prstGeom prst="rect">
          <a:avLst/>
        </a:prstGeom>
      </xdr:spPr>
    </xdr:pic>
    <xdr:clientData/>
  </xdr:twoCellAnchor>
  <xdr:twoCellAnchor>
    <xdr:from>
      <xdr:col>15</xdr:col>
      <xdr:colOff>97337</xdr:colOff>
      <xdr:row>73</xdr:row>
      <xdr:rowOff>241213</xdr:rowOff>
    </xdr:from>
    <xdr:to>
      <xdr:col>15</xdr:col>
      <xdr:colOff>3457704</xdr:colOff>
      <xdr:row>73</xdr:row>
      <xdr:rowOff>1324975</xdr:rowOff>
    </xdr:to>
    <xdr:pic>
      <xdr:nvPicPr>
        <xdr:cNvPr id="1561" name="Grafik 1560">
          <a:extLst>
            <a:ext uri="{FF2B5EF4-FFF2-40B4-BE49-F238E27FC236}">
              <a16:creationId xmlns:a16="http://schemas.microsoft.com/office/drawing/2014/main" id="{36B45C2D-FFF6-414F-9DAA-358D54986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8022" y="105016213"/>
          <a:ext cx="3360367" cy="1083762"/>
        </a:xfrm>
        <a:prstGeom prst="rect">
          <a:avLst/>
        </a:prstGeom>
      </xdr:spPr>
    </xdr:pic>
    <xdr:clientData/>
  </xdr:twoCellAnchor>
  <xdr:twoCellAnchor>
    <xdr:from>
      <xdr:col>15</xdr:col>
      <xdr:colOff>38449</xdr:colOff>
      <xdr:row>74</xdr:row>
      <xdr:rowOff>446805</xdr:rowOff>
    </xdr:from>
    <xdr:to>
      <xdr:col>15</xdr:col>
      <xdr:colOff>3588185</xdr:colOff>
      <xdr:row>74</xdr:row>
      <xdr:rowOff>1151831</xdr:rowOff>
    </xdr:to>
    <xdr:pic>
      <xdr:nvPicPr>
        <xdr:cNvPr id="1565" name="Grafik 1564">
          <a:extLst>
            <a:ext uri="{FF2B5EF4-FFF2-40B4-BE49-F238E27FC236}">
              <a16:creationId xmlns:a16="http://schemas.microsoft.com/office/drawing/2014/main" id="{AA36D3C3-2DDC-42B1-86F1-D80B118B0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9134" y="106657079"/>
          <a:ext cx="3549736" cy="705026"/>
        </a:xfrm>
        <a:prstGeom prst="rect">
          <a:avLst/>
        </a:prstGeom>
      </xdr:spPr>
    </xdr:pic>
    <xdr:clientData/>
  </xdr:twoCellAnchor>
  <xdr:twoCellAnchor>
    <xdr:from>
      <xdr:col>15</xdr:col>
      <xdr:colOff>19049</xdr:colOff>
      <xdr:row>75</xdr:row>
      <xdr:rowOff>257175</xdr:rowOff>
    </xdr:from>
    <xdr:to>
      <xdr:col>15</xdr:col>
      <xdr:colOff>3522944</xdr:colOff>
      <xdr:row>75</xdr:row>
      <xdr:rowOff>1268826</xdr:rowOff>
    </xdr:to>
    <xdr:pic>
      <xdr:nvPicPr>
        <xdr:cNvPr id="1569" name="Grafik 1568">
          <a:extLst>
            <a:ext uri="{FF2B5EF4-FFF2-40B4-BE49-F238E27FC236}">
              <a16:creationId xmlns:a16="http://schemas.microsoft.com/office/drawing/2014/main" id="{A2F536B8-8B4B-4F34-9777-65FD8E17D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9734" y="107902723"/>
          <a:ext cx="3503895" cy="1011651"/>
        </a:xfrm>
        <a:prstGeom prst="rect">
          <a:avLst/>
        </a:prstGeom>
      </xdr:spPr>
    </xdr:pic>
    <xdr:clientData/>
  </xdr:twoCellAnchor>
  <xdr:twoCellAnchor>
    <xdr:from>
      <xdr:col>15</xdr:col>
      <xdr:colOff>355122</xdr:colOff>
      <xdr:row>76</xdr:row>
      <xdr:rowOff>345336</xdr:rowOff>
    </xdr:from>
    <xdr:to>
      <xdr:col>15</xdr:col>
      <xdr:colOff>3340274</xdr:colOff>
      <xdr:row>76</xdr:row>
      <xdr:rowOff>1226507</xdr:rowOff>
    </xdr:to>
    <xdr:pic>
      <xdr:nvPicPr>
        <xdr:cNvPr id="1573" name="Grafik 1572">
          <a:extLst>
            <a:ext uri="{FF2B5EF4-FFF2-40B4-BE49-F238E27FC236}">
              <a16:creationId xmlns:a16="http://schemas.microsoft.com/office/drawing/2014/main" id="{20308353-D46A-4062-8855-28A69173C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807" y="109426158"/>
          <a:ext cx="2985152" cy="881171"/>
        </a:xfrm>
        <a:prstGeom prst="rect">
          <a:avLst/>
        </a:prstGeom>
      </xdr:spPr>
    </xdr:pic>
    <xdr:clientData/>
  </xdr:twoCellAnchor>
  <xdr:twoCellAnchor>
    <xdr:from>
      <xdr:col>15</xdr:col>
      <xdr:colOff>926405</xdr:colOff>
      <xdr:row>77</xdr:row>
      <xdr:rowOff>149876</xdr:rowOff>
    </xdr:from>
    <xdr:to>
      <xdr:col>15</xdr:col>
      <xdr:colOff>2821532</xdr:colOff>
      <xdr:row>77</xdr:row>
      <xdr:rowOff>1389431</xdr:rowOff>
    </xdr:to>
    <xdr:pic>
      <xdr:nvPicPr>
        <xdr:cNvPr id="1577" name="Grafik 1576">
          <a:extLst>
            <a:ext uri="{FF2B5EF4-FFF2-40B4-BE49-F238E27FC236}">
              <a16:creationId xmlns:a16="http://schemas.microsoft.com/office/drawing/2014/main" id="{EA8A1E0D-11E7-43C9-B334-646F7B8132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7090" y="110665972"/>
          <a:ext cx="1895127" cy="1239555"/>
        </a:xfrm>
        <a:prstGeom prst="rect">
          <a:avLst/>
        </a:prstGeom>
      </xdr:spPr>
    </xdr:pic>
    <xdr:clientData/>
  </xdr:twoCellAnchor>
  <xdr:twoCellAnchor>
    <xdr:from>
      <xdr:col>15</xdr:col>
      <xdr:colOff>159402</xdr:colOff>
      <xdr:row>78</xdr:row>
      <xdr:rowOff>316066</xdr:rowOff>
    </xdr:from>
    <xdr:to>
      <xdr:col>15</xdr:col>
      <xdr:colOff>3549041</xdr:colOff>
      <xdr:row>78</xdr:row>
      <xdr:rowOff>1268827</xdr:rowOff>
    </xdr:to>
    <xdr:pic>
      <xdr:nvPicPr>
        <xdr:cNvPr id="1581" name="Grafik 1580">
          <a:extLst>
            <a:ext uri="{FF2B5EF4-FFF2-40B4-BE49-F238E27FC236}">
              <a16:creationId xmlns:a16="http://schemas.microsoft.com/office/drawing/2014/main" id="{B0F6DA5D-A7DB-4F1E-A9F4-173DD0C81D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0087" y="112267436"/>
          <a:ext cx="3389639" cy="952761"/>
        </a:xfrm>
        <a:prstGeom prst="rect">
          <a:avLst/>
        </a:prstGeom>
      </xdr:spPr>
    </xdr:pic>
    <xdr:clientData/>
  </xdr:twoCellAnchor>
  <xdr:twoCellAnchor>
    <xdr:from>
      <xdr:col>15</xdr:col>
      <xdr:colOff>465856</xdr:colOff>
      <xdr:row>79</xdr:row>
      <xdr:rowOff>407660</xdr:rowOff>
    </xdr:from>
    <xdr:to>
      <xdr:col>15</xdr:col>
      <xdr:colOff>3288082</xdr:colOff>
      <xdr:row>79</xdr:row>
      <xdr:rowOff>1210022</xdr:rowOff>
    </xdr:to>
    <xdr:pic>
      <xdr:nvPicPr>
        <xdr:cNvPr id="1585" name="Grafik 1584">
          <a:extLst>
            <a:ext uri="{FF2B5EF4-FFF2-40B4-BE49-F238E27FC236}">
              <a16:creationId xmlns:a16="http://schemas.microsoft.com/office/drawing/2014/main" id="{BD2EF04D-CDE0-407A-99FC-6E0578376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541" y="113794304"/>
          <a:ext cx="2822226" cy="802362"/>
        </a:xfrm>
        <a:prstGeom prst="rect">
          <a:avLst/>
        </a:prstGeom>
      </xdr:spPr>
    </xdr:pic>
    <xdr:clientData/>
  </xdr:twoCellAnchor>
  <xdr:twoCellAnchor>
    <xdr:from>
      <xdr:col>15</xdr:col>
      <xdr:colOff>315976</xdr:colOff>
      <xdr:row>80</xdr:row>
      <xdr:rowOff>410836</xdr:rowOff>
    </xdr:from>
    <xdr:to>
      <xdr:col>15</xdr:col>
      <xdr:colOff>3692568</xdr:colOff>
      <xdr:row>80</xdr:row>
      <xdr:rowOff>1183927</xdr:rowOff>
    </xdr:to>
    <xdr:pic>
      <xdr:nvPicPr>
        <xdr:cNvPr id="1589" name="Grafik 1588">
          <a:extLst>
            <a:ext uri="{FF2B5EF4-FFF2-40B4-BE49-F238E27FC236}">
              <a16:creationId xmlns:a16="http://schemas.microsoft.com/office/drawing/2014/main" id="{A2514A7F-104D-4C77-8EA4-E85B47A653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6661" y="115232754"/>
          <a:ext cx="3376592" cy="773091"/>
        </a:xfrm>
        <a:prstGeom prst="rect">
          <a:avLst/>
        </a:prstGeom>
      </xdr:spPr>
    </xdr:pic>
    <xdr:clientData/>
  </xdr:twoCellAnchor>
  <xdr:twoCellAnchor>
    <xdr:from>
      <xdr:col>15</xdr:col>
      <xdr:colOff>58194</xdr:colOff>
      <xdr:row>81</xdr:row>
      <xdr:rowOff>427408</xdr:rowOff>
    </xdr:from>
    <xdr:to>
      <xdr:col>15</xdr:col>
      <xdr:colOff>3653425</xdr:colOff>
      <xdr:row>81</xdr:row>
      <xdr:rowOff>1020916</xdr:rowOff>
    </xdr:to>
    <xdr:pic>
      <xdr:nvPicPr>
        <xdr:cNvPr id="1593" name="Grafik 1592">
          <a:extLst>
            <a:ext uri="{FF2B5EF4-FFF2-40B4-BE49-F238E27FC236}">
              <a16:creationId xmlns:a16="http://schemas.microsoft.com/office/drawing/2014/main" id="{487EC32D-9E23-4F43-95BB-FADA61E310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8879" y="116684600"/>
          <a:ext cx="3595231" cy="593508"/>
        </a:xfrm>
        <a:prstGeom prst="rect">
          <a:avLst/>
        </a:prstGeom>
      </xdr:spPr>
    </xdr:pic>
    <xdr:clientData/>
  </xdr:twoCellAnchor>
  <xdr:twoCellAnchor>
    <xdr:from>
      <xdr:col>15</xdr:col>
      <xdr:colOff>198546</xdr:colOff>
      <xdr:row>82</xdr:row>
      <xdr:rowOff>354513</xdr:rowOff>
    </xdr:from>
    <xdr:to>
      <xdr:col>15</xdr:col>
      <xdr:colOff>3522945</xdr:colOff>
      <xdr:row>82</xdr:row>
      <xdr:rowOff>1076630</xdr:rowOff>
    </xdr:to>
    <xdr:pic>
      <xdr:nvPicPr>
        <xdr:cNvPr id="1597" name="Grafik 1596">
          <a:extLst>
            <a:ext uri="{FF2B5EF4-FFF2-40B4-BE49-F238E27FC236}">
              <a16:creationId xmlns:a16="http://schemas.microsoft.com/office/drawing/2014/main" id="{3F4688A1-1382-4987-B77B-CCB4C94F8F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9231" y="118046979"/>
          <a:ext cx="3324399" cy="722117"/>
        </a:xfrm>
        <a:prstGeom prst="rect">
          <a:avLst/>
        </a:prstGeom>
      </xdr:spPr>
    </xdr:pic>
    <xdr:clientData/>
  </xdr:twoCellAnchor>
  <xdr:twoCellAnchor>
    <xdr:from>
      <xdr:col>15</xdr:col>
      <xdr:colOff>68067</xdr:colOff>
      <xdr:row>83</xdr:row>
      <xdr:rowOff>158794</xdr:rowOff>
    </xdr:from>
    <xdr:to>
      <xdr:col>15</xdr:col>
      <xdr:colOff>3653425</xdr:colOff>
      <xdr:row>83</xdr:row>
      <xdr:rowOff>1363684</xdr:rowOff>
    </xdr:to>
    <xdr:pic>
      <xdr:nvPicPr>
        <xdr:cNvPr id="1601" name="Grafik 1600">
          <a:extLst>
            <a:ext uri="{FF2B5EF4-FFF2-40B4-BE49-F238E27FC236}">
              <a16:creationId xmlns:a16="http://schemas.microsoft.com/office/drawing/2014/main" id="{67AEA9DE-9BDA-4FE4-9BE6-B83FC4B29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8752" y="119286534"/>
          <a:ext cx="3585358" cy="1204890"/>
        </a:xfrm>
        <a:prstGeom prst="rect">
          <a:avLst/>
        </a:prstGeom>
      </xdr:spPr>
    </xdr:pic>
    <xdr:clientData/>
  </xdr:twoCellAnchor>
  <xdr:twoCellAnchor>
    <xdr:from>
      <xdr:col>15</xdr:col>
      <xdr:colOff>9177</xdr:colOff>
      <xdr:row>84</xdr:row>
      <xdr:rowOff>436934</xdr:rowOff>
    </xdr:from>
    <xdr:to>
      <xdr:col>16</xdr:col>
      <xdr:colOff>26096</xdr:colOff>
      <xdr:row>84</xdr:row>
      <xdr:rowOff>1007868</xdr:rowOff>
    </xdr:to>
    <xdr:pic>
      <xdr:nvPicPr>
        <xdr:cNvPr id="1605" name="Grafik 1604">
          <a:extLst>
            <a:ext uri="{FF2B5EF4-FFF2-40B4-BE49-F238E27FC236}">
              <a16:creationId xmlns:a16="http://schemas.microsoft.com/office/drawing/2014/main" id="{30917F48-BBDF-4BB0-A76B-2E78EB2D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9862" y="120999948"/>
          <a:ext cx="3761679" cy="570934"/>
        </a:xfrm>
        <a:prstGeom prst="rect">
          <a:avLst/>
        </a:prstGeom>
      </xdr:spPr>
    </xdr:pic>
    <xdr:clientData/>
  </xdr:twoCellAnchor>
  <xdr:twoCellAnchor>
    <xdr:from>
      <xdr:col>15</xdr:col>
      <xdr:colOff>136481</xdr:colOff>
      <xdr:row>85</xdr:row>
      <xdr:rowOff>296579</xdr:rowOff>
    </xdr:from>
    <xdr:to>
      <xdr:col>15</xdr:col>
      <xdr:colOff>3692568</xdr:colOff>
      <xdr:row>85</xdr:row>
      <xdr:rowOff>1173706</xdr:rowOff>
    </xdr:to>
    <xdr:pic>
      <xdr:nvPicPr>
        <xdr:cNvPr id="1609" name="Grafik 1608">
          <a:extLst>
            <a:ext uri="{FF2B5EF4-FFF2-40B4-BE49-F238E27FC236}">
              <a16:creationId xmlns:a16="http://schemas.microsoft.com/office/drawing/2014/main" id="{1663BBBC-8C37-42DF-BF71-8F39DA2F80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7166" y="122294867"/>
          <a:ext cx="3556087" cy="877127"/>
        </a:xfrm>
        <a:prstGeom prst="rect">
          <a:avLst/>
        </a:prstGeom>
      </xdr:spPr>
    </xdr:pic>
    <xdr:clientData/>
  </xdr:twoCellAnchor>
  <xdr:twoCellAnchor>
    <xdr:from>
      <xdr:col>15</xdr:col>
      <xdr:colOff>87813</xdr:colOff>
      <xdr:row>86</xdr:row>
      <xdr:rowOff>140002</xdr:rowOff>
    </xdr:from>
    <xdr:to>
      <xdr:col>15</xdr:col>
      <xdr:colOff>3731712</xdr:colOff>
      <xdr:row>86</xdr:row>
      <xdr:rowOff>1353810</xdr:rowOff>
    </xdr:to>
    <xdr:pic>
      <xdr:nvPicPr>
        <xdr:cNvPr id="1613" name="Grafik 1612">
          <a:extLst>
            <a:ext uri="{FF2B5EF4-FFF2-40B4-BE49-F238E27FC236}">
              <a16:creationId xmlns:a16="http://schemas.microsoft.com/office/drawing/2014/main" id="{720BB407-BA1C-4168-904C-9FF1AD148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8498" y="123573564"/>
          <a:ext cx="3643899" cy="1213808"/>
        </a:xfrm>
        <a:prstGeom prst="rect">
          <a:avLst/>
        </a:prstGeom>
      </xdr:spPr>
    </xdr:pic>
    <xdr:clientData/>
  </xdr:twoCellAnchor>
  <xdr:twoCellAnchor>
    <xdr:from>
      <xdr:col>15</xdr:col>
      <xdr:colOff>162576</xdr:colOff>
      <xdr:row>87</xdr:row>
      <xdr:rowOff>199242</xdr:rowOff>
    </xdr:from>
    <xdr:to>
      <xdr:col>16</xdr:col>
      <xdr:colOff>13048</xdr:colOff>
      <xdr:row>87</xdr:row>
      <xdr:rowOff>1399305</xdr:rowOff>
    </xdr:to>
    <xdr:pic>
      <xdr:nvPicPr>
        <xdr:cNvPr id="1617" name="Grafik 1616">
          <a:extLst>
            <a:ext uri="{FF2B5EF4-FFF2-40B4-BE49-F238E27FC236}">
              <a16:creationId xmlns:a16="http://schemas.microsoft.com/office/drawing/2014/main" id="{AFDD0824-ABA5-4110-A7E1-713F3ABE4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3261" y="125068078"/>
          <a:ext cx="3595232" cy="1200063"/>
        </a:xfrm>
        <a:prstGeom prst="rect">
          <a:avLst/>
        </a:prstGeom>
      </xdr:spPr>
    </xdr:pic>
    <xdr:clientData/>
  </xdr:twoCellAnchor>
  <xdr:twoCellAnchor>
    <xdr:from>
      <xdr:col>15</xdr:col>
      <xdr:colOff>465854</xdr:colOff>
      <xdr:row>87</xdr:row>
      <xdr:rowOff>1427272</xdr:rowOff>
    </xdr:from>
    <xdr:to>
      <xdr:col>15</xdr:col>
      <xdr:colOff>3366370</xdr:colOff>
      <xdr:row>88</xdr:row>
      <xdr:rowOff>1411397</xdr:rowOff>
    </xdr:to>
    <xdr:pic>
      <xdr:nvPicPr>
        <xdr:cNvPr id="1621" name="Grafik 1620">
          <a:extLst>
            <a:ext uri="{FF2B5EF4-FFF2-40B4-BE49-F238E27FC236}">
              <a16:creationId xmlns:a16="http://schemas.microsoft.com/office/drawing/2014/main" id="{AB00B6CB-9DA4-403F-BBB9-BD9BC0855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539" y="126296108"/>
          <a:ext cx="2900516" cy="1419399"/>
        </a:xfrm>
        <a:prstGeom prst="rect">
          <a:avLst/>
        </a:prstGeom>
      </xdr:spPr>
    </xdr:pic>
    <xdr:clientData/>
  </xdr:twoCellAnchor>
  <xdr:twoCellAnchor>
    <xdr:from>
      <xdr:col>15</xdr:col>
      <xdr:colOff>149529</xdr:colOff>
      <xdr:row>89</xdr:row>
      <xdr:rowOff>29270</xdr:rowOff>
    </xdr:from>
    <xdr:to>
      <xdr:col>15</xdr:col>
      <xdr:colOff>3575136</xdr:colOff>
      <xdr:row>89</xdr:row>
      <xdr:rowOff>1401523</xdr:rowOff>
    </xdr:to>
    <xdr:pic>
      <xdr:nvPicPr>
        <xdr:cNvPr id="1625" name="Grafik 1624">
          <a:extLst>
            <a:ext uri="{FF2B5EF4-FFF2-40B4-BE49-F238E27FC236}">
              <a16:creationId xmlns:a16="http://schemas.microsoft.com/office/drawing/2014/main" id="{C8BD5703-B3F9-4FE3-ADDB-FA2DCE9AF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0214" y="127768654"/>
          <a:ext cx="3425607" cy="13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1/ma001838+" TargetMode="External"/><Relationship Id="rId18" Type="http://schemas.openxmlformats.org/officeDocument/2006/relationships/hyperlink" Target="https://doi.org/10.1002/(SICI)1099-0518(19980715)36:9%3C1417::AID-POLA9%3E3.0.CO;2-P" TargetMode="External"/><Relationship Id="rId26" Type="http://schemas.openxmlformats.org/officeDocument/2006/relationships/hyperlink" Target="https://doi.org/10.1016/S1044-0305(00)00119-7" TargetMode="External"/><Relationship Id="rId39" Type="http://schemas.openxmlformats.org/officeDocument/2006/relationships/hyperlink" Target="https://doi.org/10.1021/ac0487247" TargetMode="External"/><Relationship Id="rId21" Type="http://schemas.openxmlformats.org/officeDocument/2006/relationships/hyperlink" Target="https://doi.org/10.1016/j.polymertesting.2008.09.010" TargetMode="External"/><Relationship Id="rId34" Type="http://schemas.openxmlformats.org/officeDocument/2006/relationships/hyperlink" Target="https://doi.org/10.1021/ma034465w" TargetMode="External"/><Relationship Id="rId42" Type="http://schemas.openxmlformats.org/officeDocument/2006/relationships/hyperlink" Target="https://doi.org/10.1021/ma9009824" TargetMode="External"/><Relationship Id="rId47" Type="http://schemas.openxmlformats.org/officeDocument/2006/relationships/hyperlink" Target="https://doi.org/10.1021/ma702319h" TargetMode="External"/><Relationship Id="rId50" Type="http://schemas.openxmlformats.org/officeDocument/2006/relationships/hyperlink" Target="https://doi.org/10.1080/10601320902724743" TargetMode="External"/><Relationship Id="rId55" Type="http://schemas.openxmlformats.org/officeDocument/2006/relationships/hyperlink" Target="https://doi.org/10.1016/j.polymer.2009.01.002" TargetMode="External"/><Relationship Id="rId63" Type="http://schemas.openxmlformats.org/officeDocument/2006/relationships/hyperlink" Target="https://doi.org/10.1002/pola.21383" TargetMode="External"/><Relationship Id="rId68" Type="http://schemas.openxmlformats.org/officeDocument/2006/relationships/hyperlink" Target="https://doi.org/10.1002/marc.201900404" TargetMode="External"/><Relationship Id="rId76" Type="http://schemas.openxmlformats.org/officeDocument/2006/relationships/hyperlink" Target="https://doi.org/10.1002/1521-3927(20000601)21:9%3C557::AID-MARC557%3E3.0.CO;2-K" TargetMode="External"/><Relationship Id="rId84" Type="http://schemas.openxmlformats.org/officeDocument/2006/relationships/hyperlink" Target="https://doi.org/10.1002/macp.202000004" TargetMode="External"/><Relationship Id="rId7" Type="http://schemas.openxmlformats.org/officeDocument/2006/relationships/hyperlink" Target="https://doi.org/10.1016/j.polymdegradstab.2006.12.003" TargetMode="External"/><Relationship Id="rId71" Type="http://schemas.openxmlformats.org/officeDocument/2006/relationships/hyperlink" Target="https://doi.org/10.1002/marc.201900404" TargetMode="External"/><Relationship Id="rId2" Type="http://schemas.openxmlformats.org/officeDocument/2006/relationships/hyperlink" Target="https://doi.org/10.1002/macp.200600030" TargetMode="External"/><Relationship Id="rId16" Type="http://schemas.openxmlformats.org/officeDocument/2006/relationships/hyperlink" Target="https://doi.org/10.1016/S0021-9673(02)01149-4" TargetMode="External"/><Relationship Id="rId29" Type="http://schemas.openxmlformats.org/officeDocument/2006/relationships/hyperlink" Target="https://doi.org/10.1002/oms.1210270717" TargetMode="External"/><Relationship Id="rId11" Type="http://schemas.openxmlformats.org/officeDocument/2006/relationships/hyperlink" Target="https://doi.org/10.1016/j.polymertesting.2012.12.004" TargetMode="External"/><Relationship Id="rId24" Type="http://schemas.openxmlformats.org/officeDocument/2006/relationships/hyperlink" Target="https://doi.org/10.1016/S0165-2370(03)00080-9" TargetMode="External"/><Relationship Id="rId32" Type="http://schemas.openxmlformats.org/officeDocument/2006/relationships/hyperlink" Target="https://doi.org/10.1016/S0032-3861(02)00452-4" TargetMode="External"/><Relationship Id="rId37" Type="http://schemas.openxmlformats.org/officeDocument/2006/relationships/hyperlink" Target="https://doi.org/10.1016/j.reactfunctpolym.2009.03.008" TargetMode="External"/><Relationship Id="rId40" Type="http://schemas.openxmlformats.org/officeDocument/2006/relationships/hyperlink" Target="https://doi.org/10.1002/pola.22722" TargetMode="External"/><Relationship Id="rId45" Type="http://schemas.openxmlformats.org/officeDocument/2006/relationships/hyperlink" Target="https://doi.org/10.1002/pola.22933" TargetMode="External"/><Relationship Id="rId53" Type="http://schemas.openxmlformats.org/officeDocument/2006/relationships/hyperlink" Target="https://doi.org/10.1007/s00216-008-2322-3" TargetMode="External"/><Relationship Id="rId58" Type="http://schemas.openxmlformats.org/officeDocument/2006/relationships/hyperlink" Target="https://doi.org/10.1021/ma062261k" TargetMode="External"/><Relationship Id="rId66" Type="http://schemas.openxmlformats.org/officeDocument/2006/relationships/hyperlink" Target="https://doi.org/10.1021/ma060038h" TargetMode="External"/><Relationship Id="rId74" Type="http://schemas.openxmlformats.org/officeDocument/2006/relationships/hyperlink" Target="https://doi.org/10.1039/C5PY01320H" TargetMode="External"/><Relationship Id="rId79" Type="http://schemas.openxmlformats.org/officeDocument/2006/relationships/hyperlink" Target="https://doi.org/10.1021/ma981260s" TargetMode="External"/><Relationship Id="rId87" Type="http://schemas.openxmlformats.org/officeDocument/2006/relationships/drawing" Target="../drawings/drawing2.xml"/><Relationship Id="rId5" Type="http://schemas.openxmlformats.org/officeDocument/2006/relationships/hyperlink" Target="https://doi.org/10.1016/S0008-6215(99)00240-2" TargetMode="External"/><Relationship Id="rId61" Type="http://schemas.openxmlformats.org/officeDocument/2006/relationships/hyperlink" Target="https://doi.org/10.1002/polb.21240" TargetMode="External"/><Relationship Id="rId82" Type="http://schemas.openxmlformats.org/officeDocument/2006/relationships/hyperlink" Target="https://doi.org/10.1021/jacs.7b06897" TargetMode="External"/><Relationship Id="rId19" Type="http://schemas.openxmlformats.org/officeDocument/2006/relationships/hyperlink" Target="https://doi.org/10.1039/A903071I" TargetMode="External"/><Relationship Id="rId4" Type="http://schemas.openxmlformats.org/officeDocument/2006/relationships/hyperlink" Target="https://doi.org/10.1002/rcm.1290090813" TargetMode="External"/><Relationship Id="rId9" Type="http://schemas.openxmlformats.org/officeDocument/2006/relationships/hyperlink" Target="https://doi.org/10.1016/S0032-3861(00)00273-1" TargetMode="External"/><Relationship Id="rId14" Type="http://schemas.openxmlformats.org/officeDocument/2006/relationships/hyperlink" Target="https://doi.org/10.1021/ma001838+" TargetMode="External"/><Relationship Id="rId22" Type="http://schemas.openxmlformats.org/officeDocument/2006/relationships/hyperlink" Target="https://doi.org/10.1021/ma200042e" TargetMode="External"/><Relationship Id="rId27" Type="http://schemas.openxmlformats.org/officeDocument/2006/relationships/hyperlink" Target="https://doi.org/10.1016/S1044-0305(00)00119-7" TargetMode="External"/><Relationship Id="rId30" Type="http://schemas.openxmlformats.org/officeDocument/2006/relationships/hyperlink" Target="https://doi.org/10.1002/rcm.1290091215" TargetMode="External"/><Relationship Id="rId35" Type="http://schemas.openxmlformats.org/officeDocument/2006/relationships/hyperlink" Target="https://doi.org/10.1002/rcm.3933" TargetMode="External"/><Relationship Id="rId43" Type="http://schemas.openxmlformats.org/officeDocument/2006/relationships/hyperlink" Target="https://doi.org/10.1021/bm701077v" TargetMode="External"/><Relationship Id="rId48" Type="http://schemas.openxmlformats.org/officeDocument/2006/relationships/hyperlink" Target="https://doi.org/10.1021/ma8017662" TargetMode="External"/><Relationship Id="rId56" Type="http://schemas.openxmlformats.org/officeDocument/2006/relationships/hyperlink" Target="https://doi.org/10.1002/jms.1016" TargetMode="External"/><Relationship Id="rId64" Type="http://schemas.openxmlformats.org/officeDocument/2006/relationships/hyperlink" Target="https://doi.org/10.1021/ma060038h" TargetMode="External"/><Relationship Id="rId69" Type="http://schemas.openxmlformats.org/officeDocument/2006/relationships/hyperlink" Target="https://doi.org/10.1002/marc.201900404" TargetMode="External"/><Relationship Id="rId77" Type="http://schemas.openxmlformats.org/officeDocument/2006/relationships/hyperlink" Target="https://doi.org/10.1002/(SICI)1521-3927(19990701)20:7%3C369::AID-MARC369%3E3.0.CO;2-S" TargetMode="External"/><Relationship Id="rId8" Type="http://schemas.openxmlformats.org/officeDocument/2006/relationships/hyperlink" Target="https://doi.org/10.1016/S0032-3861(00)00273-1" TargetMode="External"/><Relationship Id="rId51" Type="http://schemas.openxmlformats.org/officeDocument/2006/relationships/hyperlink" Target="https://doi.org/10.1021/ma9009356" TargetMode="External"/><Relationship Id="rId72" Type="http://schemas.openxmlformats.org/officeDocument/2006/relationships/hyperlink" Target="https://doi.org/10.1002/marc.201900404" TargetMode="External"/><Relationship Id="rId80" Type="http://schemas.openxmlformats.org/officeDocument/2006/relationships/hyperlink" Target="https://doi.org/10.1002/1616-3028(200108)11:4%3C255::AID-ADFM255%3E3.0.CO;2-I" TargetMode="External"/><Relationship Id="rId85" Type="http://schemas.openxmlformats.org/officeDocument/2006/relationships/hyperlink" Target="https://doi.org/10.1039/C3PY00056G" TargetMode="External"/><Relationship Id="rId3" Type="http://schemas.openxmlformats.org/officeDocument/2006/relationships/hyperlink" Target="https://doi.org/10.1002/pola.21169" TargetMode="External"/><Relationship Id="rId12" Type="http://schemas.openxmlformats.org/officeDocument/2006/relationships/hyperlink" Target="https://doi.org/10.1021/ma001838+" TargetMode="External"/><Relationship Id="rId17" Type="http://schemas.openxmlformats.org/officeDocument/2006/relationships/hyperlink" Target="https://doi.org/10.1016/S0141-3910(96)00127-9" TargetMode="External"/><Relationship Id="rId25" Type="http://schemas.openxmlformats.org/officeDocument/2006/relationships/hyperlink" Target="https://doi.org/10.1021/ma030414n" TargetMode="External"/><Relationship Id="rId33" Type="http://schemas.openxmlformats.org/officeDocument/2006/relationships/hyperlink" Target="https://doi.org/10.1039/C0CC01705A" TargetMode="External"/><Relationship Id="rId38" Type="http://schemas.openxmlformats.org/officeDocument/2006/relationships/hyperlink" Target="https://doi.org/10.1016/j.reactfunctpolym.2009.03.008" TargetMode="External"/><Relationship Id="rId46" Type="http://schemas.openxmlformats.org/officeDocument/2006/relationships/hyperlink" Target="https://doi.org/10.1002/pola.22933" TargetMode="External"/><Relationship Id="rId59" Type="http://schemas.openxmlformats.org/officeDocument/2006/relationships/hyperlink" Target="https://doi.org/10.1163/156856206777656526" TargetMode="External"/><Relationship Id="rId67" Type="http://schemas.openxmlformats.org/officeDocument/2006/relationships/hyperlink" Target="https://doi.org/10.1021/ma060038h" TargetMode="External"/><Relationship Id="rId20" Type="http://schemas.openxmlformats.org/officeDocument/2006/relationships/hyperlink" Target="https://onlinelibrary.wiley.com/doi/abs/10.1002/macp.200900466" TargetMode="External"/><Relationship Id="rId41" Type="http://schemas.openxmlformats.org/officeDocument/2006/relationships/hyperlink" Target="https://doi.org/10.1002/pola.22676" TargetMode="External"/><Relationship Id="rId54" Type="http://schemas.openxmlformats.org/officeDocument/2006/relationships/hyperlink" Target="https://doi.org/10.1021/ja801055f" TargetMode="External"/><Relationship Id="rId62" Type="http://schemas.openxmlformats.org/officeDocument/2006/relationships/hyperlink" Target="https://doi.org/10.1002/macp.200600580" TargetMode="External"/><Relationship Id="rId70" Type="http://schemas.openxmlformats.org/officeDocument/2006/relationships/hyperlink" Target="https://doi.org/10.1002/marc.201900404" TargetMode="External"/><Relationship Id="rId75" Type="http://schemas.openxmlformats.org/officeDocument/2006/relationships/hyperlink" Target="https://doi.org/10.1039/C5PY01320H" TargetMode="External"/><Relationship Id="rId83" Type="http://schemas.openxmlformats.org/officeDocument/2006/relationships/hyperlink" Target="https://doi.org/10.1021/jacs.7b06897" TargetMode="External"/><Relationship Id="rId1" Type="http://schemas.openxmlformats.org/officeDocument/2006/relationships/hyperlink" Target="https://doi.org/10.1016/j.ijms.2004.08.013" TargetMode="External"/><Relationship Id="rId6" Type="http://schemas.openxmlformats.org/officeDocument/2006/relationships/hyperlink" Target="https://doi.org/10.1016/j.polymer.2006.01.045" TargetMode="External"/><Relationship Id="rId15" Type="http://schemas.openxmlformats.org/officeDocument/2006/relationships/hyperlink" Target="https://doi.org/10.1021/ma001838+" TargetMode="External"/><Relationship Id="rId23" Type="http://schemas.openxmlformats.org/officeDocument/2006/relationships/hyperlink" Target="https://doi.org/10.1002/jms.1964" TargetMode="External"/><Relationship Id="rId28" Type="http://schemas.openxmlformats.org/officeDocument/2006/relationships/hyperlink" Target="https://doi.org/10.1016/S1044-0305(00)00119-7" TargetMode="External"/><Relationship Id="rId36" Type="http://schemas.openxmlformats.org/officeDocument/2006/relationships/hyperlink" Target="https://doi.org/10.1016/j.reactfunctpolym.2009.03.008" TargetMode="External"/><Relationship Id="rId49" Type="http://schemas.openxmlformats.org/officeDocument/2006/relationships/hyperlink" Target="https://doi.org/10.1002/macp.200700429" TargetMode="External"/><Relationship Id="rId57" Type="http://schemas.openxmlformats.org/officeDocument/2006/relationships/hyperlink" Target="https://doi.org/10.1002/rcm.2660" TargetMode="External"/><Relationship Id="rId10" Type="http://schemas.openxmlformats.org/officeDocument/2006/relationships/hyperlink" Target="https://doi.org/10.1016/S0021-9673(01)00622-7" TargetMode="External"/><Relationship Id="rId31" Type="http://schemas.openxmlformats.org/officeDocument/2006/relationships/hyperlink" Target="https://doi.org/10.1021/ma9905324" TargetMode="External"/><Relationship Id="rId44" Type="http://schemas.openxmlformats.org/officeDocument/2006/relationships/hyperlink" Target="https://doi.org/10.1021/bm701077v" TargetMode="External"/><Relationship Id="rId52" Type="http://schemas.openxmlformats.org/officeDocument/2006/relationships/hyperlink" Target="https://doi.org/10.1021/ma9009356" TargetMode="External"/><Relationship Id="rId60" Type="http://schemas.openxmlformats.org/officeDocument/2006/relationships/hyperlink" Target="https://doi.org/10.1016/j.eurpolymj.2007.02.016" TargetMode="External"/><Relationship Id="rId65" Type="http://schemas.openxmlformats.org/officeDocument/2006/relationships/hyperlink" Target="https://doi.org/10.1021/ma060038h" TargetMode="External"/><Relationship Id="rId73" Type="http://schemas.openxmlformats.org/officeDocument/2006/relationships/hyperlink" Target="https://doi.org/10.1002/marc.201900404" TargetMode="External"/><Relationship Id="rId78" Type="http://schemas.openxmlformats.org/officeDocument/2006/relationships/hyperlink" Target="https://doi.org/10.1002/macp.1997.021981211" TargetMode="External"/><Relationship Id="rId81" Type="http://schemas.openxmlformats.org/officeDocument/2006/relationships/hyperlink" Target="http://xlink.rsc.org/?DOI=c4ra06815g" TargetMode="External"/><Relationship Id="rId86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97CD-4961-4373-A733-86272097D943}">
  <sheetPr codeName="Tabelle1"/>
  <dimension ref="B2:P28"/>
  <sheetViews>
    <sheetView showGridLines="0" topLeftCell="A3" zoomScale="60" zoomScaleNormal="60" workbookViewId="0">
      <selection activeCell="B11" sqref="B11"/>
    </sheetView>
  </sheetViews>
  <sheetFormatPr baseColWidth="10" defaultRowHeight="14.5" x14ac:dyDescent="0.35"/>
  <cols>
    <col min="2" max="2" width="30.54296875" customWidth="1"/>
    <col min="3" max="3" width="8.1796875" customWidth="1"/>
    <col min="4" max="9" width="35.7265625" customWidth="1"/>
    <col min="10" max="10" width="4.1796875" customWidth="1"/>
    <col min="11" max="11" width="4" customWidth="1"/>
    <col min="12" max="12" width="3.1796875" customWidth="1"/>
    <col min="13" max="15" width="15.7265625" customWidth="1"/>
  </cols>
  <sheetData>
    <row r="2" spans="2:15" ht="16.5" customHeight="1" thickBot="1" x14ac:dyDescent="0.4"/>
    <row r="3" spans="2:15" ht="119.5" customHeight="1" thickBot="1" x14ac:dyDescent="0.4">
      <c r="E3" s="93" t="s">
        <v>338</v>
      </c>
      <c r="F3" s="94"/>
      <c r="G3" s="94"/>
      <c r="H3" s="95"/>
    </row>
    <row r="5" spans="2:15" ht="15" thickBot="1" x14ac:dyDescent="0.4"/>
    <row r="6" spans="2:15" s="69" customFormat="1" ht="39.65" customHeight="1" thickBot="1" x14ac:dyDescent="0.4">
      <c r="D6" s="91" t="s">
        <v>335</v>
      </c>
      <c r="E6" s="92"/>
      <c r="F6" s="91" t="s">
        <v>336</v>
      </c>
      <c r="G6" s="92"/>
      <c r="H6" s="91" t="s">
        <v>337</v>
      </c>
      <c r="I6" s="92"/>
    </row>
    <row r="7" spans="2:15" ht="15" thickBot="1" x14ac:dyDescent="0.4"/>
    <row r="8" spans="2:15" s="70" customFormat="1" ht="50.5" customHeight="1" x14ac:dyDescent="0.6">
      <c r="B8" s="71" t="s">
        <v>376</v>
      </c>
      <c r="D8" s="106" t="s">
        <v>377</v>
      </c>
      <c r="E8" s="107"/>
      <c r="F8" s="106" t="s">
        <v>377</v>
      </c>
      <c r="G8" s="107"/>
      <c r="H8" s="106" t="s">
        <v>377</v>
      </c>
      <c r="I8" s="107"/>
    </row>
    <row r="9" spans="2:15" s="65" customFormat="1" ht="49" customHeight="1" thickBot="1" x14ac:dyDescent="0.4">
      <c r="B9" s="78" t="s">
        <v>340</v>
      </c>
      <c r="D9" s="108" t="str">
        <f>IFERROR(VLOOKUP(Values!B5,Data!$A:$N,8,0),VLOOKUP(B10,Data!$C:$N,6,TRUE))</f>
        <v>(C2H4O)n</v>
      </c>
      <c r="E9" s="109"/>
      <c r="F9" s="108" t="str">
        <f>IFERROR(VLOOKUP(Values!B6,Data!$A:$N,8,0), "no entry")</f>
        <v>no entry</v>
      </c>
      <c r="G9" s="109"/>
      <c r="H9" s="108" t="str">
        <f>IFERROR(VLOOKUP(Values!B7,Data!$A:$N,8,0), "no entry")</f>
        <v>no entry</v>
      </c>
      <c r="I9" s="109"/>
    </row>
    <row r="10" spans="2:15" s="73" customFormat="1" ht="105.75" customHeight="1" thickBot="1" x14ac:dyDescent="0.4">
      <c r="B10" s="72">
        <v>44</v>
      </c>
      <c r="D10" s="74" t="s">
        <v>332</v>
      </c>
      <c r="E10" s="75" t="s">
        <v>378</v>
      </c>
      <c r="F10" s="76" t="s">
        <v>332</v>
      </c>
      <c r="G10" s="75" t="s">
        <v>378</v>
      </c>
      <c r="H10" s="76" t="s">
        <v>332</v>
      </c>
      <c r="I10" s="75" t="s">
        <v>378</v>
      </c>
    </row>
    <row r="11" spans="2:15" ht="64" customHeight="1" thickBot="1" x14ac:dyDescent="0.4">
      <c r="D11" s="48" t="str">
        <f>IFERROR(VLOOKUP(Values!B5,Data!$A:$N,11,0), VLOOKUP(B10,Data!$C:$N,9,TRUE))</f>
        <v>PEG</v>
      </c>
      <c r="E11" s="42">
        <f>IFERROR(VLOOKUP(Values!B5,Data!$A:$N,4,0),(VLOOKUP(B10,Data!$C:$N,2,TRUE)))</f>
        <v>44.026200000000003</v>
      </c>
      <c r="F11" s="43" t="str">
        <f>IFERROR(VLOOKUP(Values!B6,Data!$A:$N,11,0), "-")</f>
        <v>-</v>
      </c>
      <c r="G11" s="42" t="str">
        <f>IFERROR(VLOOKUP(Values!B6,Data!$A:$N,4,0), "0")</f>
        <v>0</v>
      </c>
      <c r="H11" s="43" t="str">
        <f>IFERROR(VLOOKUP(Values!B7,Data!$A:$N,11,0), "-")</f>
        <v>-</v>
      </c>
      <c r="I11" s="42" t="str">
        <f>IFERROR(VLOOKUP(Values!B7,Data!$A:$N,4,0), "0")</f>
        <v>0</v>
      </c>
    </row>
    <row r="12" spans="2:15" ht="85.5" customHeight="1" thickBot="1" x14ac:dyDescent="0.4">
      <c r="B12" s="68" t="s">
        <v>339</v>
      </c>
      <c r="D12" s="66" t="str">
        <f>IFERROR(VLOOKUP(Values!B5,Data!$A:$N,12,0),VLOOKUP(B10,Data!C:N,10,TRUE))</f>
        <v>poly(ether)</v>
      </c>
      <c r="E12" s="50" t="str">
        <f>IF(B10=ROUND(E11,0), Values!A1, Values!A2)</f>
        <v>match</v>
      </c>
      <c r="F12" s="67" t="str">
        <f>IFERROR(VLOOKUP(Values!B6,Data!$A:$N,12,0), "-")</f>
        <v>-</v>
      </c>
      <c r="G12" s="50" t="str">
        <f>IF(B10=ROUND(G11,0), Values!A1, Values!A2)</f>
        <v>no match</v>
      </c>
      <c r="H12" s="67" t="str">
        <f>IFERROR(VLOOKUP(Values!B7,Data!$A:$N,12,0), "-")</f>
        <v>-</v>
      </c>
      <c r="I12" s="50" t="str">
        <f>IF(B10=ROUND(I11,0), Values!A1, Values!A2)</f>
        <v>no match</v>
      </c>
    </row>
    <row r="13" spans="2:15" ht="15" thickBot="1" x14ac:dyDescent="0.4"/>
    <row r="14" spans="2:15" s="77" customFormat="1" ht="36.65" customHeight="1" thickBot="1" x14ac:dyDescent="0.65">
      <c r="D14" s="100" t="s">
        <v>375</v>
      </c>
      <c r="E14" s="101"/>
      <c r="F14" s="100" t="s">
        <v>375</v>
      </c>
      <c r="G14" s="101"/>
      <c r="H14" s="100" t="s">
        <v>375</v>
      </c>
      <c r="I14" s="101"/>
      <c r="M14" s="82"/>
      <c r="N14" s="82"/>
      <c r="O14" s="82"/>
    </row>
    <row r="15" spans="2:15" x14ac:dyDescent="0.35">
      <c r="D15" s="102"/>
      <c r="E15" s="103"/>
      <c r="F15" s="102"/>
      <c r="G15" s="103"/>
      <c r="H15" s="102"/>
      <c r="I15" s="103"/>
    </row>
    <row r="16" spans="2:15" ht="174.65" customHeight="1" thickBot="1" x14ac:dyDescent="0.4">
      <c r="D16" s="104"/>
      <c r="E16" s="105"/>
      <c r="F16" s="104"/>
      <c r="G16" s="105"/>
      <c r="H16" s="104"/>
      <c r="I16" s="105"/>
    </row>
    <row r="17" spans="4:16" s="64" customFormat="1" ht="23.5" x14ac:dyDescent="0.55000000000000004">
      <c r="D17" s="96" t="s">
        <v>341</v>
      </c>
      <c r="E17" s="97"/>
      <c r="F17" s="96" t="s">
        <v>341</v>
      </c>
      <c r="G17" s="97"/>
      <c r="H17" s="96" t="s">
        <v>341</v>
      </c>
      <c r="I17" s="97"/>
    </row>
    <row r="18" spans="4:16" ht="68.5" customHeight="1" thickBot="1" x14ac:dyDescent="0.4">
      <c r="D18" s="98" t="str">
        <f>IFERROR(VLOOKUP(Values!B5,Data!$A:$N,14,0), HYPERLINK(VLOOKUP(B10,Data!$C:$N,12,TRUE)))</f>
        <v>https://doi.org/10.1016/S1044-0305(00)00119-7</v>
      </c>
      <c r="E18" s="99"/>
      <c r="F18" s="98" t="str">
        <f>IFERROR(HYPERLINK(VLOOKUP(Values!B6,Data!$A:$N,14,0)), " ")</f>
        <v xml:space="preserve"> </v>
      </c>
      <c r="G18" s="99"/>
      <c r="H18" s="98" t="str">
        <f>IFERROR(HYPERLINK(VLOOKUP(Values!B7,Data!$A:$N,14,0)), " ")</f>
        <v xml:space="preserve"> </v>
      </c>
      <c r="I18" s="99"/>
    </row>
    <row r="21" spans="4:16" ht="21" x14ac:dyDescent="0.5">
      <c r="D21" s="84" t="s">
        <v>383</v>
      </c>
      <c r="E21" s="84" t="s">
        <v>383</v>
      </c>
      <c r="F21" s="84" t="s">
        <v>383</v>
      </c>
      <c r="G21" s="73" t="s">
        <v>382</v>
      </c>
      <c r="H21" s="88"/>
      <c r="I21" s="88"/>
      <c r="J21" s="83"/>
      <c r="K21" s="83"/>
      <c r="L21" s="83"/>
    </row>
    <row r="22" spans="4:16" ht="21" x14ac:dyDescent="0.35">
      <c r="D22" s="85" t="s">
        <v>331</v>
      </c>
      <c r="E22" s="84" t="s">
        <v>383</v>
      </c>
      <c r="F22" s="84" t="s">
        <v>383</v>
      </c>
      <c r="G22" s="86" t="s">
        <v>379</v>
      </c>
      <c r="H22" s="79"/>
      <c r="I22" s="79"/>
      <c r="J22" s="79"/>
      <c r="K22" s="79"/>
      <c r="L22" s="73"/>
    </row>
    <row r="23" spans="4:16" ht="24" x14ac:dyDescent="0.6">
      <c r="D23" s="85" t="s">
        <v>331</v>
      </c>
      <c r="E23" s="85" t="s">
        <v>331</v>
      </c>
      <c r="F23" s="84" t="s">
        <v>383</v>
      </c>
      <c r="G23" s="86" t="s">
        <v>380</v>
      </c>
      <c r="H23" s="79"/>
      <c r="I23" s="79"/>
      <c r="J23" s="80"/>
      <c r="K23" s="80"/>
      <c r="N23" s="70"/>
      <c r="O23" s="70"/>
      <c r="P23" s="70"/>
    </row>
    <row r="24" spans="4:16" ht="21" x14ac:dyDescent="0.5">
      <c r="D24" s="85" t="s">
        <v>331</v>
      </c>
      <c r="E24" s="85" t="s">
        <v>331</v>
      </c>
      <c r="F24" s="85" t="s">
        <v>331</v>
      </c>
      <c r="G24" s="87" t="s">
        <v>381</v>
      </c>
      <c r="H24" s="89"/>
      <c r="I24" s="79"/>
      <c r="J24" s="80"/>
      <c r="K24" s="80"/>
      <c r="N24" s="83"/>
      <c r="O24" s="65"/>
      <c r="P24" s="65"/>
    </row>
    <row r="25" spans="4:16" ht="21" x14ac:dyDescent="0.35">
      <c r="D25" s="73"/>
      <c r="N25" s="73"/>
      <c r="O25" s="73"/>
      <c r="P25" s="73"/>
    </row>
    <row r="28" spans="4:16" x14ac:dyDescent="0.35">
      <c r="E28" s="81"/>
      <c r="F28" s="81"/>
      <c r="G28" s="81"/>
    </row>
  </sheetData>
  <protectedRanges>
    <protectedRange sqref="D16" name="Bereich1"/>
  </protectedRanges>
  <mergeCells count="22">
    <mergeCell ref="F8:G8"/>
    <mergeCell ref="F9:G9"/>
    <mergeCell ref="F18:G18"/>
    <mergeCell ref="F17:G17"/>
    <mergeCell ref="D8:E8"/>
    <mergeCell ref="D9:E9"/>
    <mergeCell ref="D6:E6"/>
    <mergeCell ref="F6:G6"/>
    <mergeCell ref="E3:H3"/>
    <mergeCell ref="H17:I17"/>
    <mergeCell ref="H18:I18"/>
    <mergeCell ref="D17:E17"/>
    <mergeCell ref="D18:E18"/>
    <mergeCell ref="H14:I14"/>
    <mergeCell ref="H15:I16"/>
    <mergeCell ref="H6:I6"/>
    <mergeCell ref="H8:I8"/>
    <mergeCell ref="H9:I9"/>
    <mergeCell ref="D14:E14"/>
    <mergeCell ref="F14:G14"/>
    <mergeCell ref="F15:G16"/>
    <mergeCell ref="D15:E16"/>
  </mergeCells>
  <conditionalFormatting sqref="E12">
    <cfRule type="iconSet" priority="1">
      <iconSet iconSet="3Symbols2">
        <cfvo type="percent" val="0"/>
        <cfvo type="percent" val="33"/>
        <cfvo type="percent" val="67"/>
      </iconSet>
    </cfRule>
    <cfRule type="cellIs" dxfId="5" priority="4" operator="equal">
      <formula>"mismatch"</formula>
    </cfRule>
    <cfRule type="cellIs" dxfId="4" priority="7" operator="equal">
      <formula>"match"</formula>
    </cfRule>
  </conditionalFormatting>
  <conditionalFormatting sqref="G12">
    <cfRule type="cellIs" dxfId="3" priority="3" operator="equal">
      <formula>"mismatch"</formula>
    </cfRule>
    <cfRule type="cellIs" dxfId="2" priority="6" operator="equal">
      <formula>"match"</formula>
    </cfRule>
  </conditionalFormatting>
  <conditionalFormatting sqref="I12">
    <cfRule type="cellIs" dxfId="1" priority="2" operator="equal">
      <formula>"mismatch"</formula>
    </cfRule>
    <cfRule type="cellIs" dxfId="0" priority="5" operator="equal">
      <formula>"match"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0E38-9840-42AB-9D6A-BD3A41DA7353}">
  <sheetPr codeName="Tabelle3"/>
  <dimension ref="A1:G14"/>
  <sheetViews>
    <sheetView workbookViewId="0">
      <selection activeCell="A19" sqref="A19"/>
    </sheetView>
  </sheetViews>
  <sheetFormatPr baseColWidth="10" defaultRowHeight="14.5" x14ac:dyDescent="0.35"/>
  <sheetData>
    <row r="1" spans="1:7" x14ac:dyDescent="0.35">
      <c r="A1" s="49" t="s">
        <v>331</v>
      </c>
      <c r="B1" s="49"/>
      <c r="C1" s="49" t="s">
        <v>140</v>
      </c>
    </row>
    <row r="2" spans="1:7" x14ac:dyDescent="0.35">
      <c r="A2" s="49" t="s">
        <v>383</v>
      </c>
      <c r="B2" s="49"/>
      <c r="C2" s="49"/>
    </row>
    <row r="3" spans="1:7" x14ac:dyDescent="0.35">
      <c r="A3" s="55" t="s">
        <v>372</v>
      </c>
    </row>
    <row r="4" spans="1:7" ht="17.149999999999999" customHeight="1" x14ac:dyDescent="0.35">
      <c r="B4" s="90"/>
      <c r="C4" s="55"/>
      <c r="D4" t="s">
        <v>389</v>
      </c>
    </row>
    <row r="5" spans="1:7" x14ac:dyDescent="0.35">
      <c r="A5" s="63">
        <v>1</v>
      </c>
      <c r="B5" s="90" t="str">
        <f>A5&amp;":"&amp;Mask!$B$10</f>
        <v>1:44</v>
      </c>
      <c r="D5" t="s">
        <v>387</v>
      </c>
    </row>
    <row r="6" spans="1:7" x14ac:dyDescent="0.35">
      <c r="A6" s="63">
        <v>2</v>
      </c>
      <c r="B6" s="90" t="str">
        <f>A6&amp;":"&amp;Mask!$B$10</f>
        <v>2:44</v>
      </c>
    </row>
    <row r="7" spans="1:7" x14ac:dyDescent="0.35">
      <c r="A7" s="63">
        <v>3</v>
      </c>
      <c r="B7" s="90" t="str">
        <f>A7&amp;":"&amp;Mask!$B$10</f>
        <v>3:44</v>
      </c>
    </row>
    <row r="8" spans="1:7" x14ac:dyDescent="0.35">
      <c r="A8" s="63">
        <v>4</v>
      </c>
      <c r="B8" s="90" t="str">
        <f>A8&amp;":"&amp;Mask!$B$10</f>
        <v>4:44</v>
      </c>
    </row>
    <row r="9" spans="1:7" x14ac:dyDescent="0.35">
      <c r="A9" s="63">
        <v>5</v>
      </c>
      <c r="B9" s="90" t="str">
        <f>A9&amp;":"&amp;Mask!$B$10</f>
        <v>5:44</v>
      </c>
    </row>
    <row r="11" spans="1:7" x14ac:dyDescent="0.35">
      <c r="A11" s="55" t="s">
        <v>388</v>
      </c>
      <c r="B11" s="55"/>
      <c r="C11" s="55"/>
      <c r="D11" s="55"/>
      <c r="E11" s="55"/>
    </row>
    <row r="12" spans="1:7" x14ac:dyDescent="0.35">
      <c r="A12" s="55" t="s">
        <v>384</v>
      </c>
      <c r="B12" s="55"/>
      <c r="C12" s="55" t="s">
        <v>385</v>
      </c>
      <c r="D12" s="55"/>
      <c r="E12" s="55" t="s">
        <v>386</v>
      </c>
    </row>
    <row r="13" spans="1:7" x14ac:dyDescent="0.35">
      <c r="A13">
        <f>IFERROR(VLOOKUP(Values!B5,Data!$A:$P,16,0), 1)</f>
        <v>4</v>
      </c>
      <c r="C13">
        <f>IFERROR(VLOOKUP(Values!B6,Data!$A:$P,16,0), 1)</f>
        <v>1</v>
      </c>
      <c r="E13">
        <f>IFERROR(VLOOKUP(Values!B7,Data!$A:$P,16,0), 1)</f>
        <v>1</v>
      </c>
      <c r="G13" t="s">
        <v>390</v>
      </c>
    </row>
    <row r="14" spans="1:7" x14ac:dyDescent="0.35">
      <c r="A14" t="str">
        <f>"'Data'!P" &amp; A13</f>
        <v>'Data'!P4</v>
      </c>
      <c r="C14" t="str">
        <f>"'Data'!P" &amp; C13</f>
        <v>'Data'!P1</v>
      </c>
      <c r="E14" t="str">
        <f>"'Data'!P" &amp; E13</f>
        <v>'Data'!P1</v>
      </c>
    </row>
  </sheetData>
  <conditionalFormatting sqref="A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EDC4-5022-47AE-AE8A-B0D634FED8C7}">
  <sheetPr codeName="Tabelle2"/>
  <dimension ref="A1:Q100"/>
  <sheetViews>
    <sheetView showGridLines="0" tabSelected="1" topLeftCell="K1" zoomScale="73" zoomScaleNormal="73" workbookViewId="0">
      <selection activeCell="O1" sqref="O1"/>
    </sheetView>
  </sheetViews>
  <sheetFormatPr baseColWidth="10" defaultRowHeight="21" x14ac:dyDescent="0.35"/>
  <cols>
    <col min="1" max="1" width="6.7265625" customWidth="1"/>
    <col min="2" max="2" width="4.453125" customWidth="1"/>
    <col min="3" max="3" width="18.1796875" style="39" customWidth="1"/>
    <col min="4" max="4" width="19.26953125" style="11" customWidth="1"/>
    <col min="5" max="5" width="4.1796875" style="8" customWidth="1"/>
    <col min="6" max="6" width="4.1796875" style="41" customWidth="1"/>
    <col min="7" max="7" width="5.1796875" style="14" customWidth="1"/>
    <col min="8" max="8" width="25.54296875" style="17" customWidth="1"/>
    <col min="9" max="9" width="4.453125" style="18" customWidth="1"/>
    <col min="10" max="10" width="25.54296875" style="22" customWidth="1"/>
    <col min="11" max="11" width="22.453125" style="51" customWidth="1"/>
    <col min="12" max="12" width="25.81640625" style="23" customWidth="1"/>
    <col min="13" max="13" width="4.54296875" style="31" customWidth="1"/>
    <col min="14" max="14" width="42.54296875" style="58" customWidth="1"/>
    <col min="15" max="15" width="60.453125" style="111" customWidth="1"/>
    <col min="16" max="16" width="53.54296875" style="2" customWidth="1"/>
    <col min="17" max="17" width="10.81640625" style="2"/>
  </cols>
  <sheetData>
    <row r="1" spans="1:17" ht="113.5" customHeight="1" thickBot="1" x14ac:dyDescent="0.4">
      <c r="A1" s="2"/>
      <c r="B1" s="5"/>
      <c r="C1" s="36" t="s">
        <v>313</v>
      </c>
      <c r="D1" s="35" t="s">
        <v>286</v>
      </c>
      <c r="E1" s="7"/>
      <c r="F1" s="47"/>
      <c r="G1" s="47"/>
      <c r="H1" s="46" t="s">
        <v>175</v>
      </c>
      <c r="I1" s="13"/>
      <c r="J1" s="34" t="s">
        <v>12</v>
      </c>
      <c r="K1" s="33" t="s">
        <v>102</v>
      </c>
      <c r="L1" s="32" t="s">
        <v>285</v>
      </c>
      <c r="M1" s="30"/>
      <c r="N1" s="110" t="s">
        <v>63</v>
      </c>
      <c r="O1" s="111" t="s">
        <v>394</v>
      </c>
      <c r="P1" s="62"/>
    </row>
    <row r="2" spans="1:17" s="1" customFormat="1" ht="113.5" customHeight="1" thickTop="1" x14ac:dyDescent="0.35">
      <c r="A2" s="5" t="str">
        <f t="shared" ref="A2:A33" si="0">B2&amp;":"&amp;C2</f>
        <v>1:30</v>
      </c>
      <c r="B2" s="5">
        <f>COUNTIF($C$1:C3,C2)</f>
        <v>1</v>
      </c>
      <c r="C2" s="37">
        <v>30</v>
      </c>
      <c r="D2" s="10">
        <v>30.0106</v>
      </c>
      <c r="E2" s="8"/>
      <c r="F2" s="41"/>
      <c r="G2" s="14"/>
      <c r="H2" s="16" t="s">
        <v>176</v>
      </c>
      <c r="I2" s="18"/>
      <c r="J2" s="28" t="s">
        <v>30</v>
      </c>
      <c r="K2" s="3" t="s">
        <v>31</v>
      </c>
      <c r="L2" s="29" t="s">
        <v>103</v>
      </c>
      <c r="M2" s="31"/>
      <c r="N2" s="56" t="s">
        <v>35</v>
      </c>
      <c r="O2" s="111" t="s">
        <v>393</v>
      </c>
      <c r="P2" s="53">
        <v>2</v>
      </c>
      <c r="Q2" s="2"/>
    </row>
    <row r="3" spans="1:17" s="1" customFormat="1" ht="113.5" customHeight="1" x14ac:dyDescent="0.35">
      <c r="A3" s="5" t="str">
        <f t="shared" si="0"/>
        <v>1:43</v>
      </c>
      <c r="B3" s="5">
        <f>COUNTIF($C$2:C3,C3)</f>
        <v>1</v>
      </c>
      <c r="C3" s="38">
        <v>43</v>
      </c>
      <c r="D3" s="9">
        <v>43.042200000000001</v>
      </c>
      <c r="E3" s="8"/>
      <c r="F3" s="41"/>
      <c r="G3" s="14"/>
      <c r="H3" s="15" t="s">
        <v>177</v>
      </c>
      <c r="I3" s="18"/>
      <c r="J3" s="22" t="s">
        <v>45</v>
      </c>
      <c r="K3" s="54" t="s">
        <v>44</v>
      </c>
      <c r="L3" s="23" t="s">
        <v>104</v>
      </c>
      <c r="M3" s="31"/>
      <c r="N3" s="57" t="s">
        <v>318</v>
      </c>
      <c r="O3" s="111" t="s">
        <v>393</v>
      </c>
      <c r="P3" s="53">
        <v>3</v>
      </c>
      <c r="Q3" s="2"/>
    </row>
    <row r="4" spans="1:17" s="1" customFormat="1" ht="113.5" customHeight="1" x14ac:dyDescent="0.35">
      <c r="A4" s="5" t="str">
        <f t="shared" si="0"/>
        <v>1:44</v>
      </c>
      <c r="B4" s="5">
        <f>COUNTIF($C$2:C4,C4)</f>
        <v>1</v>
      </c>
      <c r="C4" s="38">
        <v>44</v>
      </c>
      <c r="D4" s="9">
        <v>44.026200000000003</v>
      </c>
      <c r="E4" s="8"/>
      <c r="F4" s="44"/>
      <c r="G4" s="14"/>
      <c r="H4" s="15" t="s">
        <v>178</v>
      </c>
      <c r="I4" s="18"/>
      <c r="J4" s="22" t="s">
        <v>1</v>
      </c>
      <c r="K4" s="51" t="s">
        <v>391</v>
      </c>
      <c r="L4" s="23" t="s">
        <v>165</v>
      </c>
      <c r="M4" s="31"/>
      <c r="N4" s="57" t="s">
        <v>73</v>
      </c>
      <c r="O4" s="111" t="s">
        <v>393</v>
      </c>
      <c r="P4" s="53">
        <v>4</v>
      </c>
      <c r="Q4" s="2"/>
    </row>
    <row r="5" spans="1:17" ht="113.5" customHeight="1" x14ac:dyDescent="0.35">
      <c r="A5" s="5" t="str">
        <f t="shared" si="0"/>
        <v>1:53</v>
      </c>
      <c r="B5" s="5">
        <f>COUNTIF($C$2:C5,C5)</f>
        <v>1</v>
      </c>
      <c r="C5" s="38">
        <v>53</v>
      </c>
      <c r="D5" s="10">
        <v>53.026499999999999</v>
      </c>
      <c r="F5" s="44"/>
      <c r="H5" s="15" t="s">
        <v>179</v>
      </c>
      <c r="J5" s="22" t="s">
        <v>19</v>
      </c>
      <c r="K5" s="51" t="s">
        <v>20</v>
      </c>
      <c r="L5" s="23" t="s">
        <v>105</v>
      </c>
      <c r="N5" s="56" t="s">
        <v>36</v>
      </c>
      <c r="O5" s="111" t="s">
        <v>393</v>
      </c>
      <c r="P5" s="53">
        <v>5</v>
      </c>
    </row>
    <row r="6" spans="1:17" ht="113.5" customHeight="1" x14ac:dyDescent="0.35">
      <c r="A6" s="5" t="str">
        <f t="shared" si="0"/>
        <v>1:54</v>
      </c>
      <c r="B6" s="5">
        <f>COUNTIF($C$2:C6,C6)</f>
        <v>1</v>
      </c>
      <c r="C6" s="38">
        <v>54</v>
      </c>
      <c r="D6" s="11">
        <v>54.046900000000001</v>
      </c>
      <c r="H6" s="15" t="s">
        <v>180</v>
      </c>
      <c r="J6" s="22" t="s">
        <v>68</v>
      </c>
      <c r="K6" s="51" t="s">
        <v>67</v>
      </c>
      <c r="L6" s="23" t="s">
        <v>106</v>
      </c>
      <c r="N6" s="58" t="s">
        <v>319</v>
      </c>
      <c r="O6" s="111" t="s">
        <v>393</v>
      </c>
      <c r="P6" s="53">
        <v>6</v>
      </c>
    </row>
    <row r="7" spans="1:17" ht="113.5" customHeight="1" x14ac:dyDescent="0.35">
      <c r="A7" s="5" t="str">
        <f t="shared" si="0"/>
        <v>1:58</v>
      </c>
      <c r="B7" s="5">
        <f>COUNTIF($C$2:C7,C7)</f>
        <v>1</v>
      </c>
      <c r="C7" s="38">
        <v>58</v>
      </c>
      <c r="D7" s="9">
        <v>58.005499999999998</v>
      </c>
      <c r="H7" s="15" t="s">
        <v>181</v>
      </c>
      <c r="J7" s="22" t="s">
        <v>70</v>
      </c>
      <c r="K7" s="51" t="s">
        <v>69</v>
      </c>
      <c r="L7" s="23" t="s">
        <v>107</v>
      </c>
      <c r="N7" s="57" t="s">
        <v>303</v>
      </c>
      <c r="O7" s="111" t="s">
        <v>393</v>
      </c>
      <c r="P7" s="53">
        <v>7</v>
      </c>
    </row>
    <row r="8" spans="1:17" ht="113.5" customHeight="1" x14ac:dyDescent="0.35">
      <c r="A8" s="5" t="str">
        <f t="shared" si="0"/>
        <v>2:58</v>
      </c>
      <c r="B8" s="5">
        <f>COUNTIF($C$2:C8,C8)</f>
        <v>2</v>
      </c>
      <c r="C8" s="38">
        <v>58</v>
      </c>
      <c r="D8" s="11">
        <v>58.041899999999998</v>
      </c>
      <c r="F8" s="44"/>
      <c r="H8" s="15" t="s">
        <v>183</v>
      </c>
      <c r="J8" s="22" t="s">
        <v>0</v>
      </c>
      <c r="K8" s="51" t="s">
        <v>392</v>
      </c>
      <c r="L8" s="23" t="s">
        <v>165</v>
      </c>
      <c r="N8" s="58" t="s">
        <v>73</v>
      </c>
      <c r="O8" s="111" t="s">
        <v>393</v>
      </c>
      <c r="P8" s="53">
        <v>8</v>
      </c>
    </row>
    <row r="9" spans="1:17" ht="113.5" customHeight="1" x14ac:dyDescent="0.35">
      <c r="A9" s="5" t="str">
        <f t="shared" si="0"/>
        <v>1:63</v>
      </c>
      <c r="B9" s="5">
        <f>COUNTIF($C$2:C9,C9)</f>
        <v>1</v>
      </c>
      <c r="C9" s="39">
        <v>63</v>
      </c>
      <c r="D9" s="12">
        <v>62.697899999999997</v>
      </c>
      <c r="H9" s="15" t="s">
        <v>184</v>
      </c>
      <c r="J9" s="22" t="s">
        <v>27</v>
      </c>
      <c r="K9" s="51" t="s">
        <v>28</v>
      </c>
      <c r="L9" s="23" t="s">
        <v>108</v>
      </c>
      <c r="N9" s="59" t="s">
        <v>62</v>
      </c>
      <c r="O9" s="111" t="s">
        <v>393</v>
      </c>
      <c r="P9" s="53">
        <v>9</v>
      </c>
    </row>
    <row r="10" spans="1:17" s="1" customFormat="1" ht="113.5" customHeight="1" x14ac:dyDescent="0.35">
      <c r="A10" s="5" t="str">
        <f t="shared" si="0"/>
        <v>1:67</v>
      </c>
      <c r="B10" s="5">
        <f>COUNTIF($C$2:C10,C10)</f>
        <v>1</v>
      </c>
      <c r="C10" s="38">
        <v>67</v>
      </c>
      <c r="D10" s="9">
        <v>67.042199999999994</v>
      </c>
      <c r="E10" s="8"/>
      <c r="F10" s="41"/>
      <c r="G10" s="14"/>
      <c r="H10" s="15" t="s">
        <v>185</v>
      </c>
      <c r="I10" s="18"/>
      <c r="J10" s="22" t="s">
        <v>84</v>
      </c>
      <c r="K10" s="51" t="s">
        <v>85</v>
      </c>
      <c r="L10" s="23" t="s">
        <v>109</v>
      </c>
      <c r="M10" s="31"/>
      <c r="N10" s="57" t="s">
        <v>82</v>
      </c>
      <c r="O10" s="111" t="s">
        <v>393</v>
      </c>
      <c r="P10" s="53">
        <v>10</v>
      </c>
      <c r="Q10" s="2"/>
    </row>
    <row r="11" spans="1:17" ht="113.5" customHeight="1" x14ac:dyDescent="0.35">
      <c r="A11" s="5" t="str">
        <f t="shared" si="0"/>
        <v>1:68</v>
      </c>
      <c r="B11" s="5">
        <f>COUNTIF($C$2:C11,C11)</f>
        <v>1</v>
      </c>
      <c r="C11" s="38">
        <v>68</v>
      </c>
      <c r="D11" s="10">
        <v>68.062600000000003</v>
      </c>
      <c r="H11" s="15" t="s">
        <v>186</v>
      </c>
      <c r="J11" s="22" t="s">
        <v>25</v>
      </c>
      <c r="K11" s="51" t="s">
        <v>26</v>
      </c>
      <c r="L11" s="23" t="s">
        <v>110</v>
      </c>
      <c r="N11" s="56" t="s">
        <v>320</v>
      </c>
      <c r="O11" s="111" t="s">
        <v>393</v>
      </c>
      <c r="P11" s="53">
        <v>11</v>
      </c>
    </row>
    <row r="12" spans="1:17" ht="113.5" customHeight="1" x14ac:dyDescent="0.35">
      <c r="A12" s="5" t="str">
        <f t="shared" si="0"/>
        <v>1:71</v>
      </c>
      <c r="B12" s="5">
        <f>COUNTIF($C$2:C12,C12)</f>
        <v>1</v>
      </c>
      <c r="C12" s="38">
        <v>71</v>
      </c>
      <c r="D12" s="11">
        <v>71.037099999999995</v>
      </c>
      <c r="H12" s="15" t="s">
        <v>187</v>
      </c>
      <c r="J12" s="22" t="s">
        <v>38</v>
      </c>
      <c r="K12" s="51" t="s">
        <v>89</v>
      </c>
      <c r="L12" s="23" t="s">
        <v>111</v>
      </c>
      <c r="N12" s="58" t="s">
        <v>61</v>
      </c>
      <c r="O12" s="111" t="s">
        <v>393</v>
      </c>
      <c r="P12" s="53">
        <v>12</v>
      </c>
    </row>
    <row r="13" spans="1:17" ht="113.5" customHeight="1" x14ac:dyDescent="0.35">
      <c r="A13" s="5" t="str">
        <f t="shared" si="0"/>
        <v>2:71</v>
      </c>
      <c r="B13" s="5">
        <f>COUNTIF($C$2:C13,C13)</f>
        <v>2</v>
      </c>
      <c r="C13" s="38">
        <v>71</v>
      </c>
      <c r="D13" s="9">
        <v>71.037099999999995</v>
      </c>
      <c r="H13" s="15" t="s">
        <v>187</v>
      </c>
      <c r="J13" s="22" t="s">
        <v>265</v>
      </c>
      <c r="K13" s="51" t="s">
        <v>131</v>
      </c>
      <c r="L13" s="23" t="s">
        <v>278</v>
      </c>
      <c r="N13" s="57" t="s">
        <v>321</v>
      </c>
      <c r="O13" s="111" t="s">
        <v>393</v>
      </c>
      <c r="P13" s="53">
        <v>13</v>
      </c>
    </row>
    <row r="14" spans="1:17" ht="113.5" customHeight="1" x14ac:dyDescent="0.35">
      <c r="A14" s="5" t="str">
        <f t="shared" si="0"/>
        <v>1:72</v>
      </c>
      <c r="B14" s="5">
        <f>COUNTIF($C$2:C14,C14)</f>
        <v>1</v>
      </c>
      <c r="C14" s="38">
        <v>72</v>
      </c>
      <c r="D14" s="11">
        <v>72.021100000000004</v>
      </c>
      <c r="F14" s="44"/>
      <c r="H14" s="15" t="s">
        <v>188</v>
      </c>
      <c r="J14" s="22" t="s">
        <v>6</v>
      </c>
      <c r="K14" s="51" t="s">
        <v>7</v>
      </c>
      <c r="L14" s="23" t="s">
        <v>119</v>
      </c>
      <c r="N14" s="58" t="s">
        <v>322</v>
      </c>
      <c r="O14" s="111" t="s">
        <v>393</v>
      </c>
      <c r="P14" s="53">
        <v>14</v>
      </c>
    </row>
    <row r="15" spans="1:17" ht="113.5" customHeight="1" x14ac:dyDescent="0.35">
      <c r="A15" s="5" t="str">
        <f t="shared" si="0"/>
        <v>2:72</v>
      </c>
      <c r="B15" s="5">
        <f>COUNTIF($C$2:C15,C15)</f>
        <v>2</v>
      </c>
      <c r="C15" s="38">
        <v>72</v>
      </c>
      <c r="D15" s="9">
        <v>72.021100000000004</v>
      </c>
      <c r="F15" s="44"/>
      <c r="H15" s="15" t="s">
        <v>188</v>
      </c>
      <c r="J15" s="22" t="s">
        <v>8</v>
      </c>
      <c r="K15" s="51" t="s">
        <v>9</v>
      </c>
      <c r="L15" s="23" t="s">
        <v>279</v>
      </c>
      <c r="N15" s="57"/>
      <c r="O15" s="111" t="s">
        <v>393</v>
      </c>
      <c r="P15" s="53">
        <v>15</v>
      </c>
    </row>
    <row r="16" spans="1:17" ht="113.5" customHeight="1" x14ac:dyDescent="0.35">
      <c r="A16" s="5" t="str">
        <f t="shared" si="0"/>
        <v>3:72</v>
      </c>
      <c r="B16" s="5">
        <f>COUNTIF($C$2:C16,C16)</f>
        <v>3</v>
      </c>
      <c r="C16" s="38">
        <v>72</v>
      </c>
      <c r="D16" s="11">
        <v>72.057500000000005</v>
      </c>
      <c r="H16" s="15" t="s">
        <v>189</v>
      </c>
      <c r="J16" s="22" t="s">
        <v>32</v>
      </c>
      <c r="K16" s="51" t="s">
        <v>33</v>
      </c>
      <c r="L16" s="23" t="s">
        <v>165</v>
      </c>
      <c r="N16" s="58" t="s">
        <v>73</v>
      </c>
      <c r="O16" s="111" t="s">
        <v>393</v>
      </c>
      <c r="P16" s="53">
        <v>16</v>
      </c>
    </row>
    <row r="17" spans="1:17" ht="113.5" customHeight="1" x14ac:dyDescent="0.35">
      <c r="A17" s="5" t="str">
        <f t="shared" si="0"/>
        <v>1:74</v>
      </c>
      <c r="B17" s="5">
        <f>COUNTIF($C$2:C17,C17)</f>
        <v>1</v>
      </c>
      <c r="C17" s="38">
        <v>74</v>
      </c>
      <c r="D17" s="9">
        <v>74.018799999999999</v>
      </c>
      <c r="F17" s="44"/>
      <c r="H17" s="15" t="s">
        <v>190</v>
      </c>
      <c r="J17" s="22" t="s">
        <v>10</v>
      </c>
      <c r="K17" s="51" t="s">
        <v>11</v>
      </c>
      <c r="L17" s="23" t="s">
        <v>284</v>
      </c>
      <c r="N17" s="57" t="s">
        <v>77</v>
      </c>
      <c r="O17" s="111" t="s">
        <v>393</v>
      </c>
      <c r="P17" s="53">
        <v>17</v>
      </c>
    </row>
    <row r="18" spans="1:17" ht="113.5" customHeight="1" x14ac:dyDescent="0.35">
      <c r="A18" s="5" t="str">
        <f t="shared" si="0"/>
        <v>1:86</v>
      </c>
      <c r="B18" s="5">
        <f>COUNTIF($C$2:C18,C18)</f>
        <v>1</v>
      </c>
      <c r="C18" s="38">
        <v>86</v>
      </c>
      <c r="D18" s="11">
        <v>86.036799999999999</v>
      </c>
      <c r="H18" s="15" t="s">
        <v>182</v>
      </c>
      <c r="J18" s="22" t="s">
        <v>72</v>
      </c>
      <c r="K18" s="51" t="s">
        <v>71</v>
      </c>
      <c r="L18" s="23" t="s">
        <v>112</v>
      </c>
      <c r="N18" s="58" t="s">
        <v>156</v>
      </c>
      <c r="O18" s="111" t="s">
        <v>393</v>
      </c>
      <c r="P18" s="53">
        <v>18</v>
      </c>
    </row>
    <row r="19" spans="1:17" ht="113.5" customHeight="1" x14ac:dyDescent="0.35">
      <c r="A19" s="5" t="str">
        <f t="shared" si="0"/>
        <v>2:86</v>
      </c>
      <c r="B19" s="5">
        <f>COUNTIF($C$2:C19,C19)</f>
        <v>2</v>
      </c>
      <c r="C19" s="38">
        <v>86</v>
      </c>
      <c r="D19" s="9">
        <v>86.036799999999999</v>
      </c>
      <c r="H19" s="15" t="s">
        <v>182</v>
      </c>
      <c r="J19" s="22" t="s">
        <v>129</v>
      </c>
      <c r="K19" s="51" t="s">
        <v>374</v>
      </c>
      <c r="L19" s="23" t="s">
        <v>125</v>
      </c>
      <c r="N19" s="57" t="s">
        <v>130</v>
      </c>
      <c r="O19" s="111" t="s">
        <v>393</v>
      </c>
      <c r="P19" s="53">
        <v>19</v>
      </c>
    </row>
    <row r="20" spans="1:17" ht="113.5" customHeight="1" x14ac:dyDescent="0.35">
      <c r="A20" s="5" t="str">
        <f t="shared" si="0"/>
        <v>3:86</v>
      </c>
      <c r="B20" s="5">
        <f>COUNTIF($C$2:C20,C20)</f>
        <v>3</v>
      </c>
      <c r="C20" s="38">
        <v>86</v>
      </c>
      <c r="D20" s="11">
        <v>86.036799999999999</v>
      </c>
      <c r="H20" s="15" t="s">
        <v>182</v>
      </c>
      <c r="J20" s="22" t="s">
        <v>370</v>
      </c>
      <c r="K20" s="54" t="s">
        <v>373</v>
      </c>
      <c r="L20" s="23" t="s">
        <v>125</v>
      </c>
      <c r="N20" s="60" t="s">
        <v>371</v>
      </c>
      <c r="O20" s="111" t="s">
        <v>393</v>
      </c>
      <c r="P20" s="53">
        <v>20</v>
      </c>
    </row>
    <row r="21" spans="1:17" ht="113.5" customHeight="1" x14ac:dyDescent="0.35">
      <c r="A21" s="5" t="str">
        <f t="shared" si="0"/>
        <v>1:92</v>
      </c>
      <c r="B21" s="5">
        <f>COUNTIF($C$2:C21,C21)</f>
        <v>1</v>
      </c>
      <c r="C21" s="38">
        <v>92</v>
      </c>
      <c r="D21" s="9">
        <v>92.002899999999997</v>
      </c>
      <c r="H21" s="15" t="s">
        <v>191</v>
      </c>
      <c r="J21" s="22" t="s">
        <v>333</v>
      </c>
      <c r="K21" s="51" t="s">
        <v>164</v>
      </c>
      <c r="L21" s="23" t="s">
        <v>165</v>
      </c>
      <c r="N21" s="57" t="s">
        <v>167</v>
      </c>
      <c r="O21" s="111" t="s">
        <v>393</v>
      </c>
      <c r="P21" s="53">
        <v>21</v>
      </c>
    </row>
    <row r="22" spans="1:17" ht="113.5" customHeight="1" x14ac:dyDescent="0.35">
      <c r="A22" s="5" t="str">
        <f t="shared" si="0"/>
        <v>1:99</v>
      </c>
      <c r="B22" s="5">
        <f>COUNTIF($C$2:C22,C22)</f>
        <v>1</v>
      </c>
      <c r="C22" s="38">
        <v>99</v>
      </c>
      <c r="D22" s="11">
        <v>99.068399999999997</v>
      </c>
      <c r="H22" s="15" t="s">
        <v>192</v>
      </c>
      <c r="J22" s="22" t="s">
        <v>80</v>
      </c>
      <c r="K22" s="51" t="s">
        <v>136</v>
      </c>
      <c r="L22" s="23" t="s">
        <v>113</v>
      </c>
      <c r="N22" s="58" t="s">
        <v>137</v>
      </c>
      <c r="O22" s="111" t="s">
        <v>393</v>
      </c>
      <c r="P22" s="53">
        <v>22</v>
      </c>
    </row>
    <row r="23" spans="1:17" s="1" customFormat="1" ht="113.5" customHeight="1" x14ac:dyDescent="0.35">
      <c r="A23" s="5" t="str">
        <f t="shared" si="0"/>
        <v>1:100</v>
      </c>
      <c r="B23" s="5">
        <f>COUNTIF($C$2:C23,C23)</f>
        <v>1</v>
      </c>
      <c r="C23" s="38">
        <v>100</v>
      </c>
      <c r="D23" s="9">
        <v>100.05240000000001</v>
      </c>
      <c r="E23" s="8"/>
      <c r="F23" s="44"/>
      <c r="G23" s="14"/>
      <c r="H23" s="15" t="s">
        <v>193</v>
      </c>
      <c r="I23" s="18"/>
      <c r="J23" s="22" t="s">
        <v>4</v>
      </c>
      <c r="K23" s="51" t="s">
        <v>5</v>
      </c>
      <c r="L23" s="23" t="s">
        <v>120</v>
      </c>
      <c r="M23" s="31"/>
      <c r="N23" s="57" t="s">
        <v>323</v>
      </c>
      <c r="O23" s="111" t="s">
        <v>393</v>
      </c>
      <c r="P23" s="53">
        <v>23</v>
      </c>
      <c r="Q23" s="2"/>
    </row>
    <row r="24" spans="1:17" s="1" customFormat="1" ht="113.5" customHeight="1" x14ac:dyDescent="0.35">
      <c r="A24" s="5" t="str">
        <f t="shared" si="0"/>
        <v>2:100</v>
      </c>
      <c r="B24" s="5">
        <f>COUNTIF($C$2:C24,C24)</f>
        <v>2</v>
      </c>
      <c r="C24" s="38">
        <v>100</v>
      </c>
      <c r="D24" s="9">
        <v>100.05240000000001</v>
      </c>
      <c r="E24" s="8"/>
      <c r="F24" s="41"/>
      <c r="G24" s="14"/>
      <c r="H24" s="15" t="s">
        <v>193</v>
      </c>
      <c r="I24" s="18"/>
      <c r="J24" s="22" t="s">
        <v>162</v>
      </c>
      <c r="K24" s="51" t="s">
        <v>163</v>
      </c>
      <c r="L24" s="23" t="s">
        <v>125</v>
      </c>
      <c r="M24" s="31"/>
      <c r="N24" s="57" t="s">
        <v>324</v>
      </c>
      <c r="O24" s="111" t="s">
        <v>393</v>
      </c>
      <c r="P24" s="53">
        <v>24</v>
      </c>
      <c r="Q24" s="2"/>
    </row>
    <row r="25" spans="1:17" s="1" customFormat="1" ht="113.5" customHeight="1" x14ac:dyDescent="0.35">
      <c r="A25" s="5" t="str">
        <f t="shared" si="0"/>
        <v>3:100</v>
      </c>
      <c r="B25" s="5">
        <f>COUNTIF($C$2:C25,C25)</f>
        <v>3</v>
      </c>
      <c r="C25" s="38">
        <v>100</v>
      </c>
      <c r="D25" s="9">
        <v>100.08880000000001</v>
      </c>
      <c r="E25" s="8"/>
      <c r="F25" s="41"/>
      <c r="G25" s="14"/>
      <c r="H25" s="15" t="s">
        <v>194</v>
      </c>
      <c r="I25" s="18"/>
      <c r="J25" s="22" t="s">
        <v>173</v>
      </c>
      <c r="K25" s="51" t="s">
        <v>172</v>
      </c>
      <c r="L25" s="23" t="s">
        <v>174</v>
      </c>
      <c r="M25" s="31"/>
      <c r="N25" s="57" t="s">
        <v>171</v>
      </c>
      <c r="O25" s="111" t="s">
        <v>393</v>
      </c>
      <c r="P25" s="53">
        <v>25</v>
      </c>
      <c r="Q25" s="2"/>
    </row>
    <row r="26" spans="1:17" s="1" customFormat="1" ht="113.5" customHeight="1" x14ac:dyDescent="0.35">
      <c r="A26" s="5" t="str">
        <f t="shared" si="0"/>
        <v>1:102</v>
      </c>
      <c r="B26" s="5">
        <f>COUNTIF($C$2:C26,C26)</f>
        <v>1</v>
      </c>
      <c r="C26" s="38">
        <v>102</v>
      </c>
      <c r="D26" s="9">
        <v>102.0681</v>
      </c>
      <c r="E26" s="8"/>
      <c r="F26" s="41"/>
      <c r="G26" s="14"/>
      <c r="H26" s="15" t="s">
        <v>268</v>
      </c>
      <c r="I26" s="18"/>
      <c r="J26" s="22" t="s">
        <v>267</v>
      </c>
      <c r="K26" s="51" t="s">
        <v>269</v>
      </c>
      <c r="L26" s="23" t="s">
        <v>165</v>
      </c>
      <c r="M26" s="31"/>
      <c r="N26" s="57" t="s">
        <v>266</v>
      </c>
      <c r="O26" s="111" t="s">
        <v>393</v>
      </c>
      <c r="P26" s="53">
        <v>26</v>
      </c>
      <c r="Q26" s="2"/>
    </row>
    <row r="27" spans="1:17" ht="113.5" customHeight="1" x14ac:dyDescent="0.35">
      <c r="A27" s="5" t="str">
        <f t="shared" si="0"/>
        <v>1:104</v>
      </c>
      <c r="B27" s="5">
        <f>COUNTIF($C$2:C27,C27)</f>
        <v>1</v>
      </c>
      <c r="C27" s="40">
        <v>104</v>
      </c>
      <c r="D27" s="12">
        <v>104.0626</v>
      </c>
      <c r="F27" s="44"/>
      <c r="H27" s="15" t="s">
        <v>195</v>
      </c>
      <c r="J27" s="22" t="s">
        <v>2</v>
      </c>
      <c r="K27" s="51" t="s">
        <v>3</v>
      </c>
      <c r="L27" s="23" t="s">
        <v>114</v>
      </c>
      <c r="O27" s="111" t="s">
        <v>393</v>
      </c>
      <c r="P27" s="53">
        <v>27</v>
      </c>
    </row>
    <row r="28" spans="1:17" s="1" customFormat="1" ht="113.5" customHeight="1" x14ac:dyDescent="0.35">
      <c r="A28" s="5" t="str">
        <f t="shared" si="0"/>
        <v>1:111</v>
      </c>
      <c r="B28" s="5">
        <f>COUNTIF($C$2:C28,C28)</f>
        <v>1</v>
      </c>
      <c r="C28" s="38">
        <v>111</v>
      </c>
      <c r="D28" s="9">
        <v>111.0684</v>
      </c>
      <c r="E28" s="8"/>
      <c r="F28" s="41"/>
      <c r="G28" s="14"/>
      <c r="H28" s="15" t="s">
        <v>196</v>
      </c>
      <c r="I28" s="18"/>
      <c r="J28" s="22" t="s">
        <v>16</v>
      </c>
      <c r="K28" s="51" t="s">
        <v>18</v>
      </c>
      <c r="L28" s="23" t="s">
        <v>115</v>
      </c>
      <c r="M28" s="31"/>
      <c r="N28" s="57" t="s">
        <v>325</v>
      </c>
      <c r="O28" s="111" t="s">
        <v>393</v>
      </c>
      <c r="P28" s="53">
        <v>28</v>
      </c>
      <c r="Q28" s="2"/>
    </row>
    <row r="29" spans="1:17" s="1" customFormat="1" ht="113.5" customHeight="1" x14ac:dyDescent="0.35">
      <c r="A29" s="5" t="str">
        <f t="shared" si="0"/>
        <v>1:113</v>
      </c>
      <c r="B29" s="5">
        <f>COUNTIF($C$2:C29,C29)</f>
        <v>1</v>
      </c>
      <c r="C29" s="38">
        <v>113</v>
      </c>
      <c r="D29" s="9">
        <v>113.08410000000001</v>
      </c>
      <c r="E29" s="8"/>
      <c r="F29" s="41"/>
      <c r="G29" s="14"/>
      <c r="H29" s="15" t="s">
        <v>197</v>
      </c>
      <c r="I29" s="18"/>
      <c r="J29" s="22" t="s">
        <v>117</v>
      </c>
      <c r="K29" s="51" t="s">
        <v>43</v>
      </c>
      <c r="L29" s="23" t="s">
        <v>116</v>
      </c>
      <c r="M29" s="31"/>
      <c r="N29" s="57" t="s">
        <v>54</v>
      </c>
      <c r="O29" s="111" t="s">
        <v>393</v>
      </c>
      <c r="P29" s="53">
        <v>29</v>
      </c>
      <c r="Q29" s="2"/>
    </row>
    <row r="30" spans="1:17" s="1" customFormat="1" ht="113.5" customHeight="1" x14ac:dyDescent="0.35">
      <c r="A30" s="5" t="str">
        <f t="shared" si="0"/>
        <v>2:113</v>
      </c>
      <c r="B30" s="5">
        <f>COUNTIF($C$2:C30,C30)</f>
        <v>2</v>
      </c>
      <c r="C30" s="38">
        <v>113</v>
      </c>
      <c r="D30" s="9">
        <v>113.08410000000001</v>
      </c>
      <c r="E30" s="8"/>
      <c r="F30" s="41"/>
      <c r="G30" s="14"/>
      <c r="H30" s="15" t="s">
        <v>197</v>
      </c>
      <c r="I30" s="18"/>
      <c r="J30" s="22" t="s">
        <v>79</v>
      </c>
      <c r="K30" s="51" t="s">
        <v>343</v>
      </c>
      <c r="L30" s="23" t="s">
        <v>118</v>
      </c>
      <c r="M30" s="31"/>
      <c r="N30" s="57" t="s">
        <v>326</v>
      </c>
      <c r="O30" s="111" t="s">
        <v>393</v>
      </c>
      <c r="P30" s="53">
        <v>30</v>
      </c>
      <c r="Q30" s="2"/>
    </row>
    <row r="31" spans="1:17" s="1" customFormat="1" ht="113.5" customHeight="1" x14ac:dyDescent="0.35">
      <c r="A31" s="5" t="str">
        <f t="shared" si="0"/>
        <v>1:114</v>
      </c>
      <c r="B31" s="5">
        <f>COUNTIF($C$2:C31,C31)</f>
        <v>1</v>
      </c>
      <c r="C31" s="38">
        <v>114</v>
      </c>
      <c r="D31" s="9">
        <v>114.0681</v>
      </c>
      <c r="E31" s="8"/>
      <c r="F31" s="41"/>
      <c r="G31" s="14"/>
      <c r="H31" s="15" t="s">
        <v>198</v>
      </c>
      <c r="I31" s="18"/>
      <c r="J31" s="22" t="s">
        <v>17</v>
      </c>
      <c r="K31" s="51" t="s">
        <v>13</v>
      </c>
      <c r="L31" s="23" t="s">
        <v>280</v>
      </c>
      <c r="M31" s="31"/>
      <c r="N31" s="57" t="s">
        <v>327</v>
      </c>
      <c r="O31" s="111" t="s">
        <v>393</v>
      </c>
      <c r="P31" s="53">
        <v>31</v>
      </c>
      <c r="Q31" s="2"/>
    </row>
    <row r="32" spans="1:17" s="1" customFormat="1" ht="113.5" customHeight="1" x14ac:dyDescent="0.35">
      <c r="A32" s="5" t="str">
        <f t="shared" si="0"/>
        <v>2:114</v>
      </c>
      <c r="B32" s="5">
        <f>COUNTIF($C$2:C32,C32)</f>
        <v>2</v>
      </c>
      <c r="C32" s="38">
        <v>114</v>
      </c>
      <c r="D32" s="9">
        <v>114.0681</v>
      </c>
      <c r="E32" s="8"/>
      <c r="F32" s="41"/>
      <c r="G32" s="14"/>
      <c r="H32" s="15" t="s">
        <v>198</v>
      </c>
      <c r="I32" s="18"/>
      <c r="J32" s="22" t="s">
        <v>301</v>
      </c>
      <c r="K32" s="51" t="s">
        <v>169</v>
      </c>
      <c r="L32" s="23" t="s">
        <v>125</v>
      </c>
      <c r="M32" s="31"/>
      <c r="N32" s="57" t="s">
        <v>168</v>
      </c>
      <c r="O32" s="111" t="s">
        <v>393</v>
      </c>
      <c r="P32" s="53">
        <v>32</v>
      </c>
      <c r="Q32" s="2"/>
    </row>
    <row r="33" spans="1:17" s="1" customFormat="1" ht="113.5" customHeight="1" x14ac:dyDescent="0.35">
      <c r="A33" s="5" t="str">
        <f t="shared" si="0"/>
        <v>1:116</v>
      </c>
      <c r="B33" s="5">
        <f>COUNTIF($C$2:C33,C33)</f>
        <v>1</v>
      </c>
      <c r="C33" s="38">
        <v>116</v>
      </c>
      <c r="D33" s="9">
        <v>116.04730000000001</v>
      </c>
      <c r="E33" s="8"/>
      <c r="F33" s="41"/>
      <c r="G33" s="14"/>
      <c r="H33" s="15" t="s">
        <v>199</v>
      </c>
      <c r="I33" s="18"/>
      <c r="J33" s="22" t="s">
        <v>14</v>
      </c>
      <c r="K33" s="51" t="s">
        <v>15</v>
      </c>
      <c r="L33" s="23" t="s">
        <v>119</v>
      </c>
      <c r="M33" s="31"/>
      <c r="N33" s="57" t="s">
        <v>60</v>
      </c>
      <c r="O33" s="111" t="s">
        <v>393</v>
      </c>
      <c r="P33" s="53">
        <v>33</v>
      </c>
      <c r="Q33" s="2"/>
    </row>
    <row r="34" spans="1:17" s="1" customFormat="1" ht="113.5" customHeight="1" x14ac:dyDescent="0.35">
      <c r="A34" s="5" t="str">
        <f t="shared" ref="A34:A65" si="1">B34&amp;":"&amp;C34</f>
        <v>2:116</v>
      </c>
      <c r="B34" s="5">
        <f>COUNTIF($C$2:C34,C34)</f>
        <v>2</v>
      </c>
      <c r="C34" s="38">
        <v>116</v>
      </c>
      <c r="D34" s="9">
        <v>116.04730000000001</v>
      </c>
      <c r="E34" s="8"/>
      <c r="F34" s="41"/>
      <c r="G34" s="14"/>
      <c r="H34" s="15" t="s">
        <v>199</v>
      </c>
      <c r="I34" s="18"/>
      <c r="J34" s="22" t="s">
        <v>166</v>
      </c>
      <c r="K34" s="52" t="s">
        <v>127</v>
      </c>
      <c r="L34" s="23" t="s">
        <v>280</v>
      </c>
      <c r="M34" s="31"/>
      <c r="N34" s="57" t="s">
        <v>101</v>
      </c>
      <c r="O34" s="111" t="s">
        <v>393</v>
      </c>
      <c r="P34" s="53">
        <v>34</v>
      </c>
      <c r="Q34" s="2"/>
    </row>
    <row r="35" spans="1:17" ht="113.5" customHeight="1" x14ac:dyDescent="0.35">
      <c r="A35" s="5" t="str">
        <f t="shared" si="1"/>
        <v>1:118</v>
      </c>
      <c r="B35" s="5">
        <f>COUNTIF($C$2:C35,C35)</f>
        <v>1</v>
      </c>
      <c r="C35" s="39">
        <v>118</v>
      </c>
      <c r="D35" s="11">
        <v>118.0782</v>
      </c>
      <c r="H35" s="15" t="s">
        <v>200</v>
      </c>
      <c r="J35" s="22" t="s">
        <v>158</v>
      </c>
      <c r="K35" s="51" t="s">
        <v>305</v>
      </c>
      <c r="L35" s="23" t="s">
        <v>114</v>
      </c>
      <c r="N35" s="58" t="s">
        <v>157</v>
      </c>
      <c r="O35" s="111" t="s">
        <v>393</v>
      </c>
      <c r="P35" s="53">
        <v>35</v>
      </c>
    </row>
    <row r="36" spans="1:17" s="1" customFormat="1" ht="113.5" customHeight="1" x14ac:dyDescent="0.35">
      <c r="A36" s="5" t="str">
        <f t="shared" si="1"/>
        <v>1:120</v>
      </c>
      <c r="B36" s="5">
        <f>COUNTIF($C$2:C36,C36)</f>
        <v>1</v>
      </c>
      <c r="C36" s="38">
        <v>120</v>
      </c>
      <c r="D36" s="9">
        <v>120.0211</v>
      </c>
      <c r="E36" s="8"/>
      <c r="F36" s="41"/>
      <c r="G36" s="14"/>
      <c r="H36" s="15" t="s">
        <v>201</v>
      </c>
      <c r="I36" s="18"/>
      <c r="J36" s="22" t="s">
        <v>144</v>
      </c>
      <c r="K36" s="51" t="s">
        <v>145</v>
      </c>
      <c r="L36" s="23" t="s">
        <v>125</v>
      </c>
      <c r="M36" s="31"/>
      <c r="N36" s="57" t="s">
        <v>143</v>
      </c>
      <c r="O36" s="111" t="s">
        <v>393</v>
      </c>
      <c r="P36" s="53">
        <v>36</v>
      </c>
      <c r="Q36" s="2"/>
    </row>
    <row r="37" spans="1:17" s="1" customFormat="1" ht="113.5" customHeight="1" x14ac:dyDescent="0.35">
      <c r="A37" s="5" t="str">
        <f t="shared" si="1"/>
        <v>1:126</v>
      </c>
      <c r="B37" s="5">
        <f>COUNTIF($C$2:C37,C37)</f>
        <v>1</v>
      </c>
      <c r="C37" s="38">
        <v>126</v>
      </c>
      <c r="D37" s="9">
        <v>126.06807000000001</v>
      </c>
      <c r="E37" s="8"/>
      <c r="F37" s="41"/>
      <c r="G37" s="14"/>
      <c r="H37" s="15" t="s">
        <v>308</v>
      </c>
      <c r="I37" s="18"/>
      <c r="J37" s="22" t="s">
        <v>304</v>
      </c>
      <c r="K37" s="51" t="s">
        <v>344</v>
      </c>
      <c r="L37" s="23" t="s">
        <v>306</v>
      </c>
      <c r="M37" s="31"/>
      <c r="N37" s="61" t="s">
        <v>307</v>
      </c>
      <c r="O37" s="111" t="s">
        <v>393</v>
      </c>
      <c r="P37" s="53">
        <v>37</v>
      </c>
      <c r="Q37" s="2"/>
    </row>
    <row r="38" spans="1:17" s="1" customFormat="1" ht="113.5" customHeight="1" x14ac:dyDescent="0.35">
      <c r="A38" s="5" t="str">
        <f t="shared" si="1"/>
        <v>2:126</v>
      </c>
      <c r="B38" s="5">
        <f>COUNTIF($C$2:C38,C38)</f>
        <v>2</v>
      </c>
      <c r="C38" s="38">
        <v>126</v>
      </c>
      <c r="D38" s="9">
        <v>126.06807000000001</v>
      </c>
      <c r="E38" s="8"/>
      <c r="F38" s="41"/>
      <c r="G38" s="14"/>
      <c r="H38" s="15" t="s">
        <v>308</v>
      </c>
      <c r="I38" s="18"/>
      <c r="J38" s="22" t="s">
        <v>310</v>
      </c>
      <c r="K38" s="51" t="s">
        <v>309</v>
      </c>
      <c r="L38" s="23" t="s">
        <v>311</v>
      </c>
      <c r="M38" s="31"/>
      <c r="N38" s="61" t="s">
        <v>312</v>
      </c>
      <c r="O38" s="111" t="s">
        <v>393</v>
      </c>
      <c r="P38" s="53">
        <v>38</v>
      </c>
      <c r="Q38" s="2"/>
    </row>
    <row r="39" spans="1:17" s="1" customFormat="1" ht="113.5" customHeight="1" x14ac:dyDescent="0.35">
      <c r="A39" s="5" t="str">
        <f t="shared" si="1"/>
        <v>1:128</v>
      </c>
      <c r="B39" s="5">
        <f>COUNTIF($C$2:C39,C39)</f>
        <v>1</v>
      </c>
      <c r="C39" s="38">
        <v>128</v>
      </c>
      <c r="D39" s="9">
        <v>128.08369999999999</v>
      </c>
      <c r="E39" s="8"/>
      <c r="F39" s="41"/>
      <c r="G39" s="14"/>
      <c r="H39" s="15" t="s">
        <v>202</v>
      </c>
      <c r="I39" s="18"/>
      <c r="J39" s="22" t="s">
        <v>304</v>
      </c>
      <c r="K39" s="51" t="s">
        <v>345</v>
      </c>
      <c r="L39" s="23" t="s">
        <v>306</v>
      </c>
      <c r="M39" s="31"/>
      <c r="N39" s="61" t="s">
        <v>307</v>
      </c>
      <c r="O39" s="111" t="s">
        <v>393</v>
      </c>
      <c r="P39" s="53">
        <v>39</v>
      </c>
      <c r="Q39" s="2"/>
    </row>
    <row r="40" spans="1:17" s="1" customFormat="1" ht="113.5" customHeight="1" x14ac:dyDescent="0.35">
      <c r="A40" s="5" t="str">
        <f t="shared" si="1"/>
        <v>2:128</v>
      </c>
      <c r="B40" s="5">
        <f>COUNTIF($C$2:C40,C40)</f>
        <v>2</v>
      </c>
      <c r="C40" s="38">
        <v>128</v>
      </c>
      <c r="D40" s="9">
        <v>128.08369999999999</v>
      </c>
      <c r="E40" s="8"/>
      <c r="F40" s="41"/>
      <c r="G40" s="14"/>
      <c r="H40" s="15" t="s">
        <v>202</v>
      </c>
      <c r="I40" s="18"/>
      <c r="J40" s="22" t="s">
        <v>94</v>
      </c>
      <c r="K40" s="51" t="s">
        <v>95</v>
      </c>
      <c r="L40" s="23" t="s">
        <v>119</v>
      </c>
      <c r="M40" s="31"/>
      <c r="N40" s="57" t="s">
        <v>96</v>
      </c>
      <c r="O40" s="111" t="s">
        <v>393</v>
      </c>
      <c r="P40" s="53">
        <v>40</v>
      </c>
      <c r="Q40" s="2"/>
    </row>
    <row r="41" spans="1:17" s="1" customFormat="1" ht="113.5" customHeight="1" x14ac:dyDescent="0.35">
      <c r="A41" s="5" t="str">
        <f t="shared" si="1"/>
        <v>3:128</v>
      </c>
      <c r="B41" s="5">
        <f>COUNTIF($C$2:C41,C41)</f>
        <v>3</v>
      </c>
      <c r="C41" s="38">
        <v>128</v>
      </c>
      <c r="D41" s="9">
        <v>128.095</v>
      </c>
      <c r="E41" s="8"/>
      <c r="F41" s="41"/>
      <c r="G41" s="14"/>
      <c r="H41" s="15" t="s">
        <v>275</v>
      </c>
      <c r="I41" s="18"/>
      <c r="J41" s="22" t="s">
        <v>273</v>
      </c>
      <c r="K41" s="51" t="s">
        <v>274</v>
      </c>
      <c r="L41" s="23" t="s">
        <v>277</v>
      </c>
      <c r="M41" s="31"/>
      <c r="N41" s="57" t="s">
        <v>276</v>
      </c>
      <c r="O41" s="111" t="s">
        <v>393</v>
      </c>
      <c r="P41" s="53">
        <v>41</v>
      </c>
      <c r="Q41" s="2"/>
    </row>
    <row r="42" spans="1:17" s="1" customFormat="1" ht="113.5" customHeight="1" x14ac:dyDescent="0.35">
      <c r="A42" s="5" t="str">
        <f t="shared" si="1"/>
        <v>1:130</v>
      </c>
      <c r="B42" s="5">
        <f>COUNTIF($C$2:C42,C42)</f>
        <v>1</v>
      </c>
      <c r="C42" s="38">
        <v>130</v>
      </c>
      <c r="D42" s="9">
        <v>130.06299999999999</v>
      </c>
      <c r="E42" s="8"/>
      <c r="F42" s="41"/>
      <c r="G42" s="14"/>
      <c r="H42" s="15" t="s">
        <v>203</v>
      </c>
      <c r="I42" s="18"/>
      <c r="J42" s="22" t="s">
        <v>86</v>
      </c>
      <c r="K42" s="51" t="s">
        <v>87</v>
      </c>
      <c r="L42" s="23" t="s">
        <v>120</v>
      </c>
      <c r="M42" s="31"/>
      <c r="N42" s="57" t="s">
        <v>82</v>
      </c>
      <c r="O42" s="111" t="s">
        <v>393</v>
      </c>
      <c r="P42" s="53">
        <v>42</v>
      </c>
      <c r="Q42" s="2"/>
    </row>
    <row r="43" spans="1:17" s="1" customFormat="1" ht="113.5" customHeight="1" x14ac:dyDescent="0.35">
      <c r="A43" s="5" t="str">
        <f t="shared" si="1"/>
        <v>2:130</v>
      </c>
      <c r="B43" s="5">
        <f>COUNTIF($C$2:C43,C43)</f>
        <v>2</v>
      </c>
      <c r="C43" s="38">
        <v>130</v>
      </c>
      <c r="D43" s="9">
        <v>130.06299999999999</v>
      </c>
      <c r="E43" s="8"/>
      <c r="F43" s="41"/>
      <c r="G43" s="14"/>
      <c r="H43" s="15" t="s">
        <v>203</v>
      </c>
      <c r="I43" s="18"/>
      <c r="J43" s="22" t="s">
        <v>100</v>
      </c>
      <c r="K43" s="52" t="s">
        <v>126</v>
      </c>
      <c r="L43" s="23" t="s">
        <v>281</v>
      </c>
      <c r="M43" s="31"/>
      <c r="N43" s="57" t="s">
        <v>101</v>
      </c>
      <c r="O43" s="111" t="s">
        <v>393</v>
      </c>
      <c r="P43" s="53">
        <v>43</v>
      </c>
      <c r="Q43" s="2"/>
    </row>
    <row r="44" spans="1:17" s="1" customFormat="1" ht="113.5" customHeight="1" x14ac:dyDescent="0.35">
      <c r="A44" s="5" t="str">
        <f t="shared" si="1"/>
        <v>1:134</v>
      </c>
      <c r="B44" s="5">
        <f>COUNTIF($C$2:C44,C44)</f>
        <v>1</v>
      </c>
      <c r="C44" s="38">
        <v>134</v>
      </c>
      <c r="D44" s="9">
        <v>134.07320000000001</v>
      </c>
      <c r="E44" s="8"/>
      <c r="F44" s="41"/>
      <c r="G44" s="14"/>
      <c r="H44" s="15" t="s">
        <v>204</v>
      </c>
      <c r="I44" s="18"/>
      <c r="J44" s="22" t="s">
        <v>160</v>
      </c>
      <c r="K44" s="51" t="s">
        <v>161</v>
      </c>
      <c r="L44" s="23" t="s">
        <v>114</v>
      </c>
      <c r="M44" s="31"/>
      <c r="N44" s="57" t="s">
        <v>159</v>
      </c>
      <c r="O44" s="111" t="s">
        <v>393</v>
      </c>
      <c r="P44" s="53">
        <v>44</v>
      </c>
      <c r="Q44" s="2"/>
    </row>
    <row r="45" spans="1:17" s="1" customFormat="1" ht="113.5" customHeight="1" x14ac:dyDescent="0.35">
      <c r="A45" s="5" t="str">
        <f t="shared" si="1"/>
        <v>1:139</v>
      </c>
      <c r="B45" s="5">
        <f>COUNTIF($C$2:C45,C45)</f>
        <v>1</v>
      </c>
      <c r="C45" s="38">
        <v>139</v>
      </c>
      <c r="D45" s="9">
        <v>139.09970000000001</v>
      </c>
      <c r="E45" s="8"/>
      <c r="F45" s="41"/>
      <c r="G45" s="14"/>
      <c r="H45" s="15" t="s">
        <v>205</v>
      </c>
      <c r="I45" s="18"/>
      <c r="J45" s="22" t="s">
        <v>93</v>
      </c>
      <c r="K45" s="51" t="s">
        <v>92</v>
      </c>
      <c r="L45" s="23" t="s">
        <v>121</v>
      </c>
      <c r="M45" s="31"/>
      <c r="N45" s="57" t="s">
        <v>91</v>
      </c>
      <c r="O45" s="111" t="s">
        <v>393</v>
      </c>
      <c r="P45" s="53">
        <v>45</v>
      </c>
      <c r="Q45" s="2"/>
    </row>
    <row r="46" spans="1:17" s="1" customFormat="1" ht="113.5" customHeight="1" x14ac:dyDescent="0.35">
      <c r="A46" s="5" t="str">
        <f t="shared" si="1"/>
        <v>1:141</v>
      </c>
      <c r="B46" s="5">
        <f>COUNTIF($C$2:C46,C46)</f>
        <v>1</v>
      </c>
      <c r="C46" s="38">
        <v>141</v>
      </c>
      <c r="D46" s="9">
        <v>141.07900000000001</v>
      </c>
      <c r="E46" s="8"/>
      <c r="F46" s="41"/>
      <c r="G46" s="14"/>
      <c r="H46" s="15" t="s">
        <v>206</v>
      </c>
      <c r="I46" s="18"/>
      <c r="J46" s="22" t="s">
        <v>64</v>
      </c>
      <c r="K46" s="51" t="s">
        <v>65</v>
      </c>
      <c r="L46" s="23" t="s">
        <v>119</v>
      </c>
      <c r="M46" s="31"/>
      <c r="N46" s="57" t="s">
        <v>66</v>
      </c>
      <c r="O46" s="111" t="s">
        <v>393</v>
      </c>
      <c r="P46" s="53">
        <v>46</v>
      </c>
      <c r="Q46" s="2"/>
    </row>
    <row r="47" spans="1:17" s="1" customFormat="1" ht="113.5" customHeight="1" x14ac:dyDescent="0.35">
      <c r="A47" s="5" t="str">
        <f t="shared" si="1"/>
        <v>1:142</v>
      </c>
      <c r="B47" s="5">
        <f>COUNTIF($C$2:C47,C47)</f>
        <v>1</v>
      </c>
      <c r="C47" s="38">
        <v>142</v>
      </c>
      <c r="D47" s="9">
        <v>142.0994</v>
      </c>
      <c r="E47" s="8"/>
      <c r="F47" s="41"/>
      <c r="G47" s="14"/>
      <c r="H47" s="15" t="s">
        <v>207</v>
      </c>
      <c r="I47" s="18"/>
      <c r="J47" s="22" t="s">
        <v>83</v>
      </c>
      <c r="K47" s="51" t="s">
        <v>88</v>
      </c>
      <c r="L47" s="23" t="s">
        <v>120</v>
      </c>
      <c r="M47" s="31"/>
      <c r="N47" s="57" t="s">
        <v>82</v>
      </c>
      <c r="O47" s="111" t="s">
        <v>393</v>
      </c>
      <c r="P47" s="53">
        <v>47</v>
      </c>
      <c r="Q47" s="2"/>
    </row>
    <row r="48" spans="1:17" s="1" customFormat="1" ht="113.5" customHeight="1" x14ac:dyDescent="0.35">
      <c r="A48" s="5" t="str">
        <f t="shared" si="1"/>
        <v>1:144</v>
      </c>
      <c r="B48" s="5">
        <f>COUNTIF($C$2:C48,C48)</f>
        <v>1</v>
      </c>
      <c r="C48" s="38">
        <v>144</v>
      </c>
      <c r="D48" s="9">
        <v>144.04220000000001</v>
      </c>
      <c r="E48" s="8"/>
      <c r="F48" s="44"/>
      <c r="G48" s="14"/>
      <c r="H48" s="15" t="s">
        <v>208</v>
      </c>
      <c r="I48" s="18"/>
      <c r="J48" s="22" t="s">
        <v>49</v>
      </c>
      <c r="K48" s="51" t="s">
        <v>346</v>
      </c>
      <c r="L48" s="23" t="s">
        <v>279</v>
      </c>
      <c r="M48" s="31"/>
      <c r="N48" s="57" t="s">
        <v>317</v>
      </c>
      <c r="O48" s="111" t="s">
        <v>393</v>
      </c>
      <c r="P48" s="53">
        <v>48</v>
      </c>
      <c r="Q48" s="2"/>
    </row>
    <row r="49" spans="1:17" s="1" customFormat="1" ht="113.5" customHeight="1" x14ac:dyDescent="0.35">
      <c r="A49" s="5" t="str">
        <f t="shared" si="1"/>
        <v>2:144</v>
      </c>
      <c r="B49" s="5">
        <f>COUNTIF($C$2:C49,C49)</f>
        <v>2</v>
      </c>
      <c r="C49" s="38">
        <v>144</v>
      </c>
      <c r="D49" s="9">
        <v>144.07859999999999</v>
      </c>
      <c r="E49" s="8"/>
      <c r="F49" s="41"/>
      <c r="G49" s="14"/>
      <c r="H49" s="15" t="s">
        <v>202</v>
      </c>
      <c r="I49" s="18"/>
      <c r="J49" s="22" t="s">
        <v>52</v>
      </c>
      <c r="K49" s="51" t="s">
        <v>41</v>
      </c>
      <c r="L49" s="23" t="s">
        <v>122</v>
      </c>
      <c r="M49" s="31"/>
      <c r="N49" s="57" t="s">
        <v>51</v>
      </c>
      <c r="O49" s="111" t="s">
        <v>393</v>
      </c>
      <c r="P49" s="53">
        <v>49</v>
      </c>
      <c r="Q49" s="2"/>
    </row>
    <row r="50" spans="1:17" s="1" customFormat="1" ht="113.5" customHeight="1" x14ac:dyDescent="0.35">
      <c r="A50" s="5" t="str">
        <f t="shared" si="1"/>
        <v>1:147</v>
      </c>
      <c r="B50" s="5">
        <f>COUNTIF($C$2:C50,C50)</f>
        <v>1</v>
      </c>
      <c r="C50" s="38">
        <v>147</v>
      </c>
      <c r="D50" s="9">
        <v>147.0684</v>
      </c>
      <c r="E50" s="8"/>
      <c r="F50" s="41"/>
      <c r="G50" s="14"/>
      <c r="H50" s="15" t="s">
        <v>252</v>
      </c>
      <c r="I50" s="18"/>
      <c r="J50" s="22" t="s">
        <v>245</v>
      </c>
      <c r="K50" s="51" t="s">
        <v>347</v>
      </c>
      <c r="L50" s="23" t="s">
        <v>113</v>
      </c>
      <c r="M50" s="31"/>
      <c r="N50" s="57" t="s">
        <v>246</v>
      </c>
      <c r="O50" s="111" t="s">
        <v>393</v>
      </c>
      <c r="P50" s="53">
        <v>50</v>
      </c>
      <c r="Q50" s="2"/>
    </row>
    <row r="51" spans="1:17" s="1" customFormat="1" ht="113.5" customHeight="1" x14ac:dyDescent="0.35">
      <c r="A51" s="5" t="str">
        <f t="shared" si="1"/>
        <v>1:158</v>
      </c>
      <c r="B51" s="5">
        <f>COUNTIF($C$2:C51,C51)</f>
        <v>1</v>
      </c>
      <c r="C51" s="38">
        <v>158</v>
      </c>
      <c r="D51" s="9">
        <v>158.0943</v>
      </c>
      <c r="E51" s="8"/>
      <c r="F51" s="41"/>
      <c r="G51" s="14"/>
      <c r="H51" s="15" t="s">
        <v>270</v>
      </c>
      <c r="I51" s="18"/>
      <c r="J51" s="22" t="s">
        <v>271</v>
      </c>
      <c r="K51" s="51" t="s">
        <v>348</v>
      </c>
      <c r="L51" s="23" t="s">
        <v>165</v>
      </c>
      <c r="M51" s="31"/>
      <c r="N51" s="57" t="s">
        <v>272</v>
      </c>
      <c r="O51" s="111" t="s">
        <v>393</v>
      </c>
      <c r="P51" s="53">
        <v>51</v>
      </c>
      <c r="Q51" s="2"/>
    </row>
    <row r="52" spans="1:17" s="1" customFormat="1" ht="113.5" customHeight="1" x14ac:dyDescent="0.35">
      <c r="A52" s="5" t="str">
        <f t="shared" si="1"/>
        <v>1:166</v>
      </c>
      <c r="B52" s="5">
        <f>COUNTIF($C$2:C52,C52)</f>
        <v>1</v>
      </c>
      <c r="C52" s="38">
        <v>166</v>
      </c>
      <c r="D52" s="9">
        <v>166.08160000000001</v>
      </c>
      <c r="E52" s="8"/>
      <c r="F52" s="41"/>
      <c r="G52" s="14"/>
      <c r="H52" s="15" t="s">
        <v>209</v>
      </c>
      <c r="I52" s="18"/>
      <c r="J52" s="22" t="s">
        <v>81</v>
      </c>
      <c r="K52" s="51" t="s">
        <v>78</v>
      </c>
      <c r="L52" s="23" t="s">
        <v>123</v>
      </c>
      <c r="M52" s="31"/>
      <c r="N52" s="57" t="s">
        <v>297</v>
      </c>
      <c r="O52" s="111" t="s">
        <v>393</v>
      </c>
      <c r="P52" s="53">
        <v>52</v>
      </c>
      <c r="Q52" s="2"/>
    </row>
    <row r="53" spans="1:17" s="1" customFormat="1" ht="113.5" customHeight="1" x14ac:dyDescent="0.35">
      <c r="A53" s="5" t="str">
        <f t="shared" si="1"/>
        <v>1:170</v>
      </c>
      <c r="B53" s="5">
        <f>COUNTIF($C$2:C53,C53)</f>
        <v>1</v>
      </c>
      <c r="C53" s="38">
        <v>170</v>
      </c>
      <c r="D53" s="9">
        <v>170.05799999999999</v>
      </c>
      <c r="E53" s="8"/>
      <c r="F53" s="41"/>
      <c r="G53" s="14"/>
      <c r="H53" s="15" t="s">
        <v>210</v>
      </c>
      <c r="I53" s="18"/>
      <c r="J53" s="22" t="s">
        <v>148</v>
      </c>
      <c r="K53" s="51" t="s">
        <v>342</v>
      </c>
      <c r="L53" s="23" t="s">
        <v>125</v>
      </c>
      <c r="M53" s="31"/>
      <c r="N53" s="57" t="s">
        <v>146</v>
      </c>
      <c r="O53" s="111" t="s">
        <v>393</v>
      </c>
      <c r="P53" s="53">
        <v>53</v>
      </c>
      <c r="Q53" s="2"/>
    </row>
    <row r="54" spans="1:17" s="1" customFormat="1" ht="113.5" customHeight="1" x14ac:dyDescent="0.35">
      <c r="A54" s="5" t="str">
        <f t="shared" si="1"/>
        <v>1:173</v>
      </c>
      <c r="B54" s="5">
        <f>COUNTIF($C$2:C54,C54)</f>
        <v>1</v>
      </c>
      <c r="C54" s="38">
        <v>173</v>
      </c>
      <c r="D54" s="9">
        <v>173.08410000000001</v>
      </c>
      <c r="E54" s="8"/>
      <c r="F54" s="41"/>
      <c r="G54" s="14"/>
      <c r="H54" s="15" t="s">
        <v>255</v>
      </c>
      <c r="I54" s="18"/>
      <c r="J54" s="22" t="s">
        <v>247</v>
      </c>
      <c r="K54" s="51" t="s">
        <v>349</v>
      </c>
      <c r="L54" s="23" t="s">
        <v>113</v>
      </c>
      <c r="M54" s="31"/>
      <c r="N54" s="57" t="s">
        <v>246</v>
      </c>
      <c r="O54" s="111" t="s">
        <v>393</v>
      </c>
      <c r="P54" s="53">
        <v>54</v>
      </c>
      <c r="Q54" s="2"/>
    </row>
    <row r="55" spans="1:17" s="1" customFormat="1" ht="113.5" customHeight="1" x14ac:dyDescent="0.35">
      <c r="A55" s="5" t="str">
        <f t="shared" si="1"/>
        <v>1:184</v>
      </c>
      <c r="B55" s="5">
        <f>COUNTIF($C$2:C55,C55)</f>
        <v>1</v>
      </c>
      <c r="C55" s="38">
        <v>184</v>
      </c>
      <c r="D55" s="9">
        <v>184.01939999999999</v>
      </c>
      <c r="E55" s="8"/>
      <c r="F55" s="41"/>
      <c r="G55" s="14"/>
      <c r="H55" s="15" t="s">
        <v>211</v>
      </c>
      <c r="I55" s="18"/>
      <c r="J55" s="22" t="s">
        <v>74</v>
      </c>
      <c r="K55" s="51" t="s">
        <v>76</v>
      </c>
      <c r="L55" s="23" t="s">
        <v>124</v>
      </c>
      <c r="M55" s="31"/>
      <c r="N55" s="57" t="s">
        <v>75</v>
      </c>
      <c r="O55" s="111" t="s">
        <v>393</v>
      </c>
      <c r="P55" s="53">
        <v>55</v>
      </c>
      <c r="Q55" s="2"/>
    </row>
    <row r="56" spans="1:17" s="1" customFormat="1" ht="113.5" customHeight="1" x14ac:dyDescent="0.35">
      <c r="A56" s="5" t="str">
        <f t="shared" si="1"/>
        <v>1:192</v>
      </c>
      <c r="B56" s="5">
        <f>COUNTIF($C$2:C56,C56)</f>
        <v>1</v>
      </c>
      <c r="C56" s="38">
        <v>192</v>
      </c>
      <c r="D56" s="9">
        <v>192.04220000000001</v>
      </c>
      <c r="E56" s="8"/>
      <c r="F56" s="44"/>
      <c r="G56" s="14"/>
      <c r="H56" s="15" t="s">
        <v>212</v>
      </c>
      <c r="I56" s="18"/>
      <c r="J56" s="22" t="s">
        <v>21</v>
      </c>
      <c r="K56" s="51" t="s">
        <v>22</v>
      </c>
      <c r="L56" s="23" t="s">
        <v>125</v>
      </c>
      <c r="M56" s="31"/>
      <c r="N56" s="57" t="s">
        <v>37</v>
      </c>
      <c r="O56" s="111" t="s">
        <v>393</v>
      </c>
      <c r="P56" s="53">
        <v>56</v>
      </c>
      <c r="Q56" s="2"/>
    </row>
    <row r="57" spans="1:17" s="1" customFormat="1" ht="113.5" customHeight="1" x14ac:dyDescent="0.35">
      <c r="A57" s="5" t="str">
        <f t="shared" si="1"/>
        <v>2:192</v>
      </c>
      <c r="B57" s="5">
        <f>COUNTIF($C$2:C57,C57)</f>
        <v>2</v>
      </c>
      <c r="C57" s="38">
        <v>192</v>
      </c>
      <c r="D57" s="9">
        <v>192.09389999999999</v>
      </c>
      <c r="E57" s="8"/>
      <c r="F57" s="41"/>
      <c r="G57" s="14"/>
      <c r="H57" s="15" t="s">
        <v>213</v>
      </c>
      <c r="I57" s="18"/>
      <c r="J57" s="22" t="s">
        <v>133</v>
      </c>
      <c r="K57" s="51" t="s">
        <v>134</v>
      </c>
      <c r="L57" s="23" t="s">
        <v>135</v>
      </c>
      <c r="M57" s="31"/>
      <c r="N57" s="57" t="s">
        <v>132</v>
      </c>
      <c r="O57" s="111" t="s">
        <v>393</v>
      </c>
      <c r="P57" s="53">
        <v>57</v>
      </c>
      <c r="Q57" s="2"/>
    </row>
    <row r="58" spans="1:17" s="1" customFormat="1" ht="113.5" customHeight="1" x14ac:dyDescent="0.35">
      <c r="A58" s="5" t="str">
        <f t="shared" si="1"/>
        <v>3:192</v>
      </c>
      <c r="B58" s="5">
        <f>COUNTIF($C$2:C58,C58)</f>
        <v>3</v>
      </c>
      <c r="C58" s="38">
        <v>192</v>
      </c>
      <c r="D58" s="9">
        <v>192.09729999999999</v>
      </c>
      <c r="E58" s="8"/>
      <c r="F58" s="41"/>
      <c r="G58" s="14"/>
      <c r="H58" s="15" t="s">
        <v>214</v>
      </c>
      <c r="I58" s="18"/>
      <c r="J58" s="22" t="s">
        <v>98</v>
      </c>
      <c r="K58" s="51" t="s">
        <v>97</v>
      </c>
      <c r="L58" s="23" t="s">
        <v>123</v>
      </c>
      <c r="M58" s="31"/>
      <c r="N58" s="57" t="s">
        <v>99</v>
      </c>
      <c r="O58" s="111" t="s">
        <v>393</v>
      </c>
      <c r="P58" s="53">
        <v>58</v>
      </c>
      <c r="Q58" s="2"/>
    </row>
    <row r="59" spans="1:17" s="1" customFormat="1" ht="113.5" customHeight="1" x14ac:dyDescent="0.35">
      <c r="A59" s="5" t="str">
        <f t="shared" si="1"/>
        <v>1:197</v>
      </c>
      <c r="B59" s="5">
        <f>COUNTIF($C$2:C59,C59)</f>
        <v>1</v>
      </c>
      <c r="C59" s="38">
        <v>197</v>
      </c>
      <c r="D59" s="9">
        <v>197.17789999999999</v>
      </c>
      <c r="E59" s="8"/>
      <c r="F59" s="41"/>
      <c r="G59" s="14"/>
      <c r="H59" s="15" t="s">
        <v>215</v>
      </c>
      <c r="I59" s="18"/>
      <c r="J59" s="22" t="s">
        <v>39</v>
      </c>
      <c r="K59" s="51" t="s">
        <v>42</v>
      </c>
      <c r="L59" s="23" t="s">
        <v>116</v>
      </c>
      <c r="M59" s="31"/>
      <c r="N59" s="57" t="s">
        <v>298</v>
      </c>
      <c r="O59" s="111" t="s">
        <v>393</v>
      </c>
      <c r="P59" s="53">
        <v>59</v>
      </c>
      <c r="Q59" s="2"/>
    </row>
    <row r="60" spans="1:17" s="1" customFormat="1" ht="113.5" customHeight="1" x14ac:dyDescent="0.35">
      <c r="A60" s="5" t="str">
        <f t="shared" si="1"/>
        <v>1:198</v>
      </c>
      <c r="B60" s="5">
        <f>COUNTIF($C$2:C60,C60)</f>
        <v>1</v>
      </c>
      <c r="C60" s="38">
        <v>198</v>
      </c>
      <c r="D60" s="9">
        <v>198.08920000000001</v>
      </c>
      <c r="E60" s="8"/>
      <c r="F60" s="41"/>
      <c r="G60" s="14"/>
      <c r="H60" s="15" t="s">
        <v>216</v>
      </c>
      <c r="I60" s="18"/>
      <c r="J60" s="22" t="s">
        <v>147</v>
      </c>
      <c r="K60" s="51" t="s">
        <v>350</v>
      </c>
      <c r="L60" s="23" t="s">
        <v>125</v>
      </c>
      <c r="M60" s="31"/>
      <c r="N60" s="57" t="s">
        <v>146</v>
      </c>
      <c r="O60" s="111" t="s">
        <v>393</v>
      </c>
      <c r="P60" s="53">
        <v>60</v>
      </c>
      <c r="Q60" s="2"/>
    </row>
    <row r="61" spans="1:17" s="1" customFormat="1" ht="113.5" customHeight="1" x14ac:dyDescent="0.35">
      <c r="A61" s="5" t="str">
        <f t="shared" si="1"/>
        <v>1:200</v>
      </c>
      <c r="B61" s="5">
        <f>COUNTIF($C$2:C61,C61)</f>
        <v>1</v>
      </c>
      <c r="C61" s="38">
        <v>200</v>
      </c>
      <c r="D61" s="9">
        <v>200.1412</v>
      </c>
      <c r="E61" s="8"/>
      <c r="F61" s="41"/>
      <c r="G61" s="14"/>
      <c r="H61" s="15" t="s">
        <v>217</v>
      </c>
      <c r="I61" s="18"/>
      <c r="J61" s="22" t="s">
        <v>53</v>
      </c>
      <c r="K61" s="51" t="s">
        <v>351</v>
      </c>
      <c r="L61" s="23" t="s">
        <v>122</v>
      </c>
      <c r="M61" s="31"/>
      <c r="N61" s="57" t="s">
        <v>51</v>
      </c>
      <c r="O61" s="111" t="s">
        <v>393</v>
      </c>
      <c r="P61" s="53">
        <v>61</v>
      </c>
      <c r="Q61" s="2"/>
    </row>
    <row r="62" spans="1:17" s="1" customFormat="1" ht="113.5" customHeight="1" x14ac:dyDescent="0.35">
      <c r="A62" s="5" t="str">
        <f t="shared" si="1"/>
        <v>1:207</v>
      </c>
      <c r="B62" s="5">
        <f>COUNTIF($C$2:C62,C62)</f>
        <v>1</v>
      </c>
      <c r="C62" s="38">
        <v>207</v>
      </c>
      <c r="D62" s="9">
        <v>207.08949999999999</v>
      </c>
      <c r="E62" s="8"/>
      <c r="F62" s="41"/>
      <c r="G62" s="14"/>
      <c r="H62" s="15" t="s">
        <v>253</v>
      </c>
      <c r="I62" s="18"/>
      <c r="J62" s="22" t="s">
        <v>249</v>
      </c>
      <c r="K62" s="51" t="s">
        <v>352</v>
      </c>
      <c r="L62" s="23" t="s">
        <v>113</v>
      </c>
      <c r="M62" s="31"/>
      <c r="N62" s="57" t="s">
        <v>246</v>
      </c>
      <c r="O62" s="111" t="s">
        <v>393</v>
      </c>
      <c r="P62" s="53">
        <v>62</v>
      </c>
      <c r="Q62" s="2"/>
    </row>
    <row r="63" spans="1:17" s="1" customFormat="1" ht="113.5" customHeight="1" x14ac:dyDescent="0.35">
      <c r="A63" s="5" t="str">
        <f t="shared" si="1"/>
        <v>1:208</v>
      </c>
      <c r="B63" s="5">
        <f>COUNTIF($C$2:C63,C63)</f>
        <v>1</v>
      </c>
      <c r="C63" s="38">
        <v>208</v>
      </c>
      <c r="D63" s="9">
        <v>208.1463</v>
      </c>
      <c r="E63" s="8"/>
      <c r="F63" s="41"/>
      <c r="G63" s="14"/>
      <c r="H63" s="15" t="s">
        <v>218</v>
      </c>
      <c r="I63" s="18"/>
      <c r="J63" s="22" t="s">
        <v>152</v>
      </c>
      <c r="K63" s="51" t="s">
        <v>153</v>
      </c>
      <c r="L63" s="23" t="s">
        <v>119</v>
      </c>
      <c r="M63" s="31"/>
      <c r="N63" s="57" t="s">
        <v>154</v>
      </c>
      <c r="O63" s="111" t="s">
        <v>393</v>
      </c>
      <c r="P63" s="53">
        <v>63</v>
      </c>
      <c r="Q63" s="2"/>
    </row>
    <row r="64" spans="1:17" s="1" customFormat="1" ht="113.5" customHeight="1" x14ac:dyDescent="0.35">
      <c r="A64" s="5" t="str">
        <f t="shared" si="1"/>
        <v>1:220</v>
      </c>
      <c r="B64" s="5">
        <f>COUNTIF($C$2:C64,C64)</f>
        <v>1</v>
      </c>
      <c r="C64" s="38">
        <v>220</v>
      </c>
      <c r="D64" s="9">
        <v>220.0736</v>
      </c>
      <c r="E64" s="8"/>
      <c r="F64" s="41"/>
      <c r="G64" s="14"/>
      <c r="H64" s="15" t="s">
        <v>219</v>
      </c>
      <c r="I64" s="18"/>
      <c r="J64" s="22" t="s">
        <v>23</v>
      </c>
      <c r="K64" s="51" t="s">
        <v>24</v>
      </c>
      <c r="L64" s="23" t="s">
        <v>125</v>
      </c>
      <c r="M64" s="31"/>
      <c r="N64" s="57" t="s">
        <v>314</v>
      </c>
      <c r="O64" s="111" t="s">
        <v>393</v>
      </c>
      <c r="P64" s="53">
        <v>64</v>
      </c>
      <c r="Q64" s="2"/>
    </row>
    <row r="65" spans="1:17" s="1" customFormat="1" ht="113.5" customHeight="1" x14ac:dyDescent="0.35">
      <c r="A65" s="5" t="str">
        <f t="shared" si="1"/>
        <v>1:226</v>
      </c>
      <c r="B65" s="5">
        <f>COUNTIF($C$2:C65,C65)</f>
        <v>1</v>
      </c>
      <c r="C65" s="38">
        <v>226</v>
      </c>
      <c r="D65" s="9">
        <v>226.1671</v>
      </c>
      <c r="E65" s="8"/>
      <c r="F65" s="45"/>
      <c r="G65" s="14"/>
      <c r="H65" s="15" t="s">
        <v>220</v>
      </c>
      <c r="I65" s="18"/>
      <c r="J65" s="22" t="s">
        <v>29</v>
      </c>
      <c r="K65" s="51" t="s">
        <v>353</v>
      </c>
      <c r="L65" s="23" t="s">
        <v>116</v>
      </c>
      <c r="M65" s="31"/>
      <c r="N65" s="57" t="s">
        <v>315</v>
      </c>
      <c r="O65" s="111" t="s">
        <v>393</v>
      </c>
      <c r="P65" s="53">
        <v>65</v>
      </c>
      <c r="Q65" s="2"/>
    </row>
    <row r="66" spans="1:17" s="1" customFormat="1" ht="113.5" customHeight="1" x14ac:dyDescent="0.35">
      <c r="A66" s="5" t="str">
        <f t="shared" ref="A66:A97" si="2">B66&amp;":"&amp;C66</f>
        <v>1:233,3</v>
      </c>
      <c r="B66" s="5">
        <f>COUNTIF($C$2:C66,C66)</f>
        <v>1</v>
      </c>
      <c r="C66" s="38">
        <v>233.3</v>
      </c>
      <c r="D66" s="9">
        <v>233.1052</v>
      </c>
      <c r="E66" s="8"/>
      <c r="F66" s="41"/>
      <c r="G66" s="14"/>
      <c r="H66" s="15" t="s">
        <v>256</v>
      </c>
      <c r="I66" s="18"/>
      <c r="J66" s="22" t="s">
        <v>250</v>
      </c>
      <c r="K66" s="51" t="s">
        <v>354</v>
      </c>
      <c r="L66" s="23" t="s">
        <v>113</v>
      </c>
      <c r="M66" s="31"/>
      <c r="N66" s="57" t="s">
        <v>246</v>
      </c>
      <c r="O66" s="111" t="s">
        <v>393</v>
      </c>
      <c r="P66" s="53">
        <v>66</v>
      </c>
      <c r="Q66" s="2"/>
    </row>
    <row r="67" spans="1:17" s="1" customFormat="1" ht="113.5" customHeight="1" x14ac:dyDescent="0.35">
      <c r="A67" s="5" t="str">
        <f t="shared" si="2"/>
        <v>1:234</v>
      </c>
      <c r="B67" s="5">
        <f>COUNTIF($C$2:C67,C67)</f>
        <v>1</v>
      </c>
      <c r="C67" s="38">
        <v>234</v>
      </c>
      <c r="D67" s="9">
        <v>234.0429</v>
      </c>
      <c r="E67" s="8"/>
      <c r="F67" s="41"/>
      <c r="G67" s="14"/>
      <c r="H67" s="15" t="s">
        <v>237</v>
      </c>
      <c r="I67" s="18"/>
      <c r="J67" s="22" t="s">
        <v>302</v>
      </c>
      <c r="K67" s="51" t="s">
        <v>355</v>
      </c>
      <c r="L67" s="23" t="s">
        <v>235</v>
      </c>
      <c r="M67" s="31"/>
      <c r="N67" s="57" t="s">
        <v>234</v>
      </c>
      <c r="O67" s="111" t="s">
        <v>393</v>
      </c>
      <c r="P67" s="53">
        <v>67</v>
      </c>
      <c r="Q67" s="2"/>
    </row>
    <row r="68" spans="1:17" s="1" customFormat="1" ht="113.5" customHeight="1" x14ac:dyDescent="0.35">
      <c r="A68" s="5" t="str">
        <f t="shared" si="2"/>
        <v>2:234</v>
      </c>
      <c r="B68" s="5">
        <f>COUNTIF($C$2:C68,C68)</f>
        <v>2</v>
      </c>
      <c r="C68" s="38">
        <v>234</v>
      </c>
      <c r="D68" s="9">
        <v>234.08920000000001</v>
      </c>
      <c r="E68" s="8"/>
      <c r="F68" s="41"/>
      <c r="G68" s="14"/>
      <c r="H68" s="15" t="s">
        <v>221</v>
      </c>
      <c r="I68" s="18"/>
      <c r="J68" s="22" t="s">
        <v>155</v>
      </c>
      <c r="K68" s="51" t="s">
        <v>356</v>
      </c>
      <c r="L68" s="23" t="s">
        <v>125</v>
      </c>
      <c r="M68" s="31"/>
      <c r="N68" s="57" t="s">
        <v>316</v>
      </c>
      <c r="O68" s="111" t="s">
        <v>393</v>
      </c>
      <c r="P68" s="53">
        <v>68</v>
      </c>
      <c r="Q68" s="2"/>
    </row>
    <row r="69" spans="1:17" s="1" customFormat="1" ht="113.5" customHeight="1" x14ac:dyDescent="0.35">
      <c r="A69" s="5" t="str">
        <f t="shared" si="2"/>
        <v>1:236</v>
      </c>
      <c r="B69" s="5">
        <f>COUNTIF($C$2:C69,C69)</f>
        <v>1</v>
      </c>
      <c r="C69" s="38">
        <v>236</v>
      </c>
      <c r="D69" s="9">
        <v>236.05860000000001</v>
      </c>
      <c r="E69" s="8"/>
      <c r="F69" s="41"/>
      <c r="G69" s="14"/>
      <c r="H69" s="15" t="s">
        <v>240</v>
      </c>
      <c r="I69" s="18"/>
      <c r="J69" s="22" t="s">
        <v>236</v>
      </c>
      <c r="K69" s="51" t="s">
        <v>357</v>
      </c>
      <c r="L69" s="23" t="s">
        <v>282</v>
      </c>
      <c r="M69" s="31"/>
      <c r="N69" s="57" t="s">
        <v>234</v>
      </c>
      <c r="O69" s="111" t="s">
        <v>393</v>
      </c>
      <c r="P69" s="53">
        <v>69</v>
      </c>
      <c r="Q69" s="2"/>
    </row>
    <row r="70" spans="1:17" s="1" customFormat="1" ht="113.5" customHeight="1" x14ac:dyDescent="0.35">
      <c r="A70" s="5" t="str">
        <f t="shared" si="2"/>
        <v>1:237</v>
      </c>
      <c r="B70" s="5">
        <f>COUNTIF($C$2:C70,C70)</f>
        <v>1</v>
      </c>
      <c r="C70" s="38">
        <v>237</v>
      </c>
      <c r="D70" s="9">
        <v>237.1001</v>
      </c>
      <c r="E70" s="8"/>
      <c r="F70" s="41"/>
      <c r="G70" s="14"/>
      <c r="H70" s="15" t="s">
        <v>254</v>
      </c>
      <c r="I70" s="18"/>
      <c r="J70" s="22" t="s">
        <v>248</v>
      </c>
      <c r="K70" s="51" t="s">
        <v>358</v>
      </c>
      <c r="L70" s="23" t="s">
        <v>113</v>
      </c>
      <c r="M70" s="31"/>
      <c r="N70" s="57" t="s">
        <v>246</v>
      </c>
      <c r="O70" s="111" t="s">
        <v>393</v>
      </c>
      <c r="P70" s="53">
        <v>70</v>
      </c>
      <c r="Q70" s="2"/>
    </row>
    <row r="71" spans="1:17" s="1" customFormat="1" ht="113.5" customHeight="1" x14ac:dyDescent="0.35">
      <c r="A71" s="5" t="str">
        <f t="shared" si="2"/>
        <v>1:238</v>
      </c>
      <c r="B71" s="5">
        <f>COUNTIF($C$2:C71,C71)</f>
        <v>1</v>
      </c>
      <c r="C71" s="38">
        <v>238</v>
      </c>
      <c r="D71" s="9">
        <v>238.07419999999999</v>
      </c>
      <c r="E71" s="8"/>
      <c r="F71" s="41"/>
      <c r="G71" s="14"/>
      <c r="H71" s="15" t="s">
        <v>222</v>
      </c>
      <c r="I71" s="18"/>
      <c r="J71" s="22" t="s">
        <v>90</v>
      </c>
      <c r="K71" s="51" t="s">
        <v>359</v>
      </c>
      <c r="L71" s="23" t="s">
        <v>116</v>
      </c>
      <c r="M71" s="31"/>
      <c r="N71" s="57" t="s">
        <v>328</v>
      </c>
      <c r="O71" s="111" t="s">
        <v>393</v>
      </c>
      <c r="P71" s="53">
        <v>71</v>
      </c>
      <c r="Q71" s="2"/>
    </row>
    <row r="72" spans="1:17" s="1" customFormat="1" ht="113.5" customHeight="1" x14ac:dyDescent="0.35">
      <c r="A72" s="5" t="str">
        <f t="shared" si="2"/>
        <v>1:240</v>
      </c>
      <c r="B72" s="5">
        <f>COUNTIF($C$2:C72,C72)</f>
        <v>1</v>
      </c>
      <c r="C72" s="38">
        <v>240</v>
      </c>
      <c r="D72" s="9">
        <v>240.1626</v>
      </c>
      <c r="E72" s="8"/>
      <c r="F72" s="41"/>
      <c r="G72" s="14"/>
      <c r="H72" s="15" t="s">
        <v>263</v>
      </c>
      <c r="I72" s="18"/>
      <c r="J72" s="22" t="s">
        <v>258</v>
      </c>
      <c r="K72" s="51" t="s">
        <v>260</v>
      </c>
      <c r="L72" s="23" t="s">
        <v>261</v>
      </c>
      <c r="M72" s="31"/>
      <c r="N72" s="57" t="s">
        <v>262</v>
      </c>
      <c r="O72" s="111" t="s">
        <v>393</v>
      </c>
      <c r="P72" s="53">
        <v>72</v>
      </c>
      <c r="Q72" s="2"/>
    </row>
    <row r="73" spans="1:17" s="1" customFormat="1" ht="113.5" customHeight="1" x14ac:dyDescent="0.35">
      <c r="A73" s="5" t="str">
        <f t="shared" si="2"/>
        <v>1:246</v>
      </c>
      <c r="B73" s="5">
        <f>COUNTIF($C$2:C73,C73)</f>
        <v>1</v>
      </c>
      <c r="C73" s="38">
        <v>246</v>
      </c>
      <c r="D73" s="9">
        <v>246.13679999999999</v>
      </c>
      <c r="E73" s="8"/>
      <c r="F73" s="41"/>
      <c r="G73" s="14"/>
      <c r="H73" s="15" t="s">
        <v>227</v>
      </c>
      <c r="I73" s="18"/>
      <c r="J73" s="22" t="s">
        <v>56</v>
      </c>
      <c r="K73" s="51" t="s">
        <v>360</v>
      </c>
      <c r="L73" s="23" t="s">
        <v>116</v>
      </c>
      <c r="M73" s="31"/>
      <c r="N73" s="57" t="s">
        <v>299</v>
      </c>
      <c r="O73" s="111" t="s">
        <v>393</v>
      </c>
      <c r="P73" s="53">
        <v>73</v>
      </c>
      <c r="Q73" s="2"/>
    </row>
    <row r="74" spans="1:17" s="1" customFormat="1" ht="113.5" customHeight="1" x14ac:dyDescent="0.35">
      <c r="A74" s="5" t="str">
        <f t="shared" si="2"/>
        <v>1:248</v>
      </c>
      <c r="B74" s="5">
        <f>COUNTIF($C$2:C74,C74)</f>
        <v>1</v>
      </c>
      <c r="C74" s="38">
        <v>248</v>
      </c>
      <c r="D74" s="9">
        <v>248.17760000000001</v>
      </c>
      <c r="E74" s="8"/>
      <c r="F74" s="41"/>
      <c r="G74" s="14"/>
      <c r="H74" s="15" t="s">
        <v>287</v>
      </c>
      <c r="I74" s="18"/>
      <c r="J74" s="22" t="s">
        <v>291</v>
      </c>
      <c r="K74" s="51" t="s">
        <v>290</v>
      </c>
      <c r="L74" s="23" t="s">
        <v>288</v>
      </c>
      <c r="M74" s="31"/>
      <c r="N74" s="57" t="s">
        <v>289</v>
      </c>
      <c r="O74" s="111" t="s">
        <v>393</v>
      </c>
      <c r="P74" s="53">
        <v>74</v>
      </c>
      <c r="Q74" s="2"/>
    </row>
    <row r="75" spans="1:17" s="1" customFormat="1" ht="113.5" customHeight="1" x14ac:dyDescent="0.35">
      <c r="A75" s="5" t="str">
        <f t="shared" si="2"/>
        <v>1:252</v>
      </c>
      <c r="B75" s="5">
        <f>COUNTIF($C$2:C75,C75)</f>
        <v>1</v>
      </c>
      <c r="C75" s="38">
        <v>252</v>
      </c>
      <c r="D75" s="9">
        <v>252.1362</v>
      </c>
      <c r="E75" s="8"/>
      <c r="F75" s="41"/>
      <c r="G75" s="14"/>
      <c r="H75" s="15" t="s">
        <v>223</v>
      </c>
      <c r="I75" s="18"/>
      <c r="J75" s="22" t="s">
        <v>142</v>
      </c>
      <c r="K75" s="51" t="s">
        <v>361</v>
      </c>
      <c r="L75" s="23" t="s">
        <v>125</v>
      </c>
      <c r="M75" s="31"/>
      <c r="N75" s="57" t="s">
        <v>141</v>
      </c>
      <c r="O75" s="111" t="s">
        <v>393</v>
      </c>
      <c r="P75" s="53">
        <v>75</v>
      </c>
      <c r="Q75" s="2"/>
    </row>
    <row r="76" spans="1:17" s="1" customFormat="1" ht="113.5" customHeight="1" x14ac:dyDescent="0.35">
      <c r="A76" s="5" t="str">
        <f t="shared" si="2"/>
        <v>1:254</v>
      </c>
      <c r="B76" s="5">
        <f>COUNTIF($C$2:C76,C76)</f>
        <v>1</v>
      </c>
      <c r="C76" s="38">
        <v>254</v>
      </c>
      <c r="D76" s="9">
        <v>254.06909999999999</v>
      </c>
      <c r="E76" s="8"/>
      <c r="F76" s="41"/>
      <c r="G76" s="14"/>
      <c r="H76" s="15" t="s">
        <v>239</v>
      </c>
      <c r="I76" s="18"/>
      <c r="J76" s="22" t="s">
        <v>236</v>
      </c>
      <c r="K76" s="51" t="s">
        <v>362</v>
      </c>
      <c r="L76" s="23" t="s">
        <v>282</v>
      </c>
      <c r="M76" s="31"/>
      <c r="N76" s="57" t="s">
        <v>234</v>
      </c>
      <c r="O76" s="111" t="s">
        <v>393</v>
      </c>
      <c r="P76" s="53">
        <v>76</v>
      </c>
      <c r="Q76" s="2"/>
    </row>
    <row r="77" spans="1:17" s="1" customFormat="1" ht="113.5" customHeight="1" x14ac:dyDescent="0.35">
      <c r="A77" s="5" t="str">
        <f t="shared" si="2"/>
        <v>2:254</v>
      </c>
      <c r="B77" s="5">
        <f>COUNTIF($C$2:C77,C77)</f>
        <v>2</v>
      </c>
      <c r="C77" s="38">
        <v>254</v>
      </c>
      <c r="D77" s="9">
        <v>254.0943</v>
      </c>
      <c r="E77" s="8"/>
      <c r="F77" s="41"/>
      <c r="G77" s="14"/>
      <c r="H77" s="15" t="s">
        <v>224</v>
      </c>
      <c r="I77" s="18"/>
      <c r="J77" s="22" t="s">
        <v>40</v>
      </c>
      <c r="K77" s="51" t="s">
        <v>363</v>
      </c>
      <c r="L77" s="23" t="s">
        <v>122</v>
      </c>
      <c r="M77" s="31"/>
      <c r="N77" s="57" t="s">
        <v>329</v>
      </c>
      <c r="O77" s="111" t="s">
        <v>393</v>
      </c>
      <c r="P77" s="53">
        <v>77</v>
      </c>
      <c r="Q77" s="2"/>
    </row>
    <row r="78" spans="1:17" s="1" customFormat="1" ht="113.5" customHeight="1" x14ac:dyDescent="0.35">
      <c r="A78" s="5" t="str">
        <f t="shared" si="2"/>
        <v>1:263</v>
      </c>
      <c r="B78" s="5">
        <f>COUNTIF($C$2:C78,C78)</f>
        <v>1</v>
      </c>
      <c r="C78" s="38">
        <v>263</v>
      </c>
      <c r="D78" s="9">
        <v>263.11579999999998</v>
      </c>
      <c r="E78" s="8"/>
      <c r="F78" s="41"/>
      <c r="G78" s="14"/>
      <c r="H78" s="15" t="s">
        <v>257</v>
      </c>
      <c r="I78" s="18"/>
      <c r="J78" s="22" t="s">
        <v>251</v>
      </c>
      <c r="K78" s="51" t="s">
        <v>364</v>
      </c>
      <c r="L78" s="23" t="s">
        <v>113</v>
      </c>
      <c r="M78" s="31"/>
      <c r="N78" s="57" t="s">
        <v>246</v>
      </c>
      <c r="O78" s="111" t="s">
        <v>393</v>
      </c>
      <c r="P78" s="53">
        <v>78</v>
      </c>
      <c r="Q78" s="2"/>
    </row>
    <row r="79" spans="1:17" s="1" customFormat="1" ht="113.5" customHeight="1" x14ac:dyDescent="0.35">
      <c r="A79" s="5" t="str">
        <f t="shared" si="2"/>
        <v>1:270</v>
      </c>
      <c r="B79" s="5">
        <f>COUNTIF($C$2:C79,C79)</f>
        <v>1</v>
      </c>
      <c r="C79" s="38">
        <v>270</v>
      </c>
      <c r="D79" s="9">
        <v>270.0641</v>
      </c>
      <c r="E79" s="8"/>
      <c r="F79" s="41"/>
      <c r="G79" s="14"/>
      <c r="H79" s="15" t="s">
        <v>238</v>
      </c>
      <c r="I79" s="18"/>
      <c r="J79" s="22" t="s">
        <v>302</v>
      </c>
      <c r="K79" s="51" t="s">
        <v>365</v>
      </c>
      <c r="L79" s="23" t="s">
        <v>116</v>
      </c>
      <c r="M79" s="31"/>
      <c r="N79" s="57" t="s">
        <v>234</v>
      </c>
      <c r="O79" s="111" t="s">
        <v>393</v>
      </c>
      <c r="P79" s="53">
        <v>79</v>
      </c>
      <c r="Q79" s="2"/>
    </row>
    <row r="80" spans="1:17" s="1" customFormat="1" ht="113.5" customHeight="1" x14ac:dyDescent="0.35">
      <c r="A80" s="5" t="str">
        <f t="shared" si="2"/>
        <v>1:282</v>
      </c>
      <c r="B80" s="5">
        <f>COUNTIF($C$2:C80,C80)</f>
        <v>1</v>
      </c>
      <c r="C80" s="38">
        <v>282</v>
      </c>
      <c r="D80" s="9">
        <v>282.2559</v>
      </c>
      <c r="E80" s="8"/>
      <c r="F80" s="41"/>
      <c r="G80" s="14"/>
      <c r="H80" s="15" t="s">
        <v>225</v>
      </c>
      <c r="I80" s="18"/>
      <c r="J80" s="22" t="s">
        <v>149</v>
      </c>
      <c r="K80" s="51" t="s">
        <v>150</v>
      </c>
      <c r="L80" s="23" t="s">
        <v>125</v>
      </c>
      <c r="M80" s="31"/>
      <c r="N80" s="57" t="s">
        <v>151</v>
      </c>
      <c r="O80" s="111" t="s">
        <v>393</v>
      </c>
      <c r="P80" s="53">
        <v>80</v>
      </c>
      <c r="Q80" s="2"/>
    </row>
    <row r="81" spans="1:17" s="1" customFormat="1" ht="113.5" customHeight="1" x14ac:dyDescent="0.35">
      <c r="A81" s="5" t="str">
        <f t="shared" si="2"/>
        <v>1:284</v>
      </c>
      <c r="B81" s="5">
        <f>COUNTIF($C$2:C81,C81)</f>
        <v>1</v>
      </c>
      <c r="C81" s="38">
        <v>284</v>
      </c>
      <c r="D81" s="9">
        <v>284.19869999999997</v>
      </c>
      <c r="E81" s="8"/>
      <c r="F81" s="41"/>
      <c r="G81" s="14"/>
      <c r="H81" s="15" t="s">
        <v>226</v>
      </c>
      <c r="I81" s="18"/>
      <c r="J81" s="22" t="s">
        <v>138</v>
      </c>
      <c r="K81" s="51" t="s">
        <v>334</v>
      </c>
      <c r="L81" s="23" t="s">
        <v>125</v>
      </c>
      <c r="M81" s="31"/>
      <c r="N81" s="57" t="s">
        <v>139</v>
      </c>
      <c r="O81" s="111" t="s">
        <v>393</v>
      </c>
      <c r="P81" s="53">
        <v>81</v>
      </c>
      <c r="Q81" s="2"/>
    </row>
    <row r="82" spans="1:17" s="1" customFormat="1" ht="113.5" customHeight="1" x14ac:dyDescent="0.35">
      <c r="A82" s="5" t="str">
        <f t="shared" si="2"/>
        <v>1:364</v>
      </c>
      <c r="B82" s="5">
        <f>COUNTIF($C$2:C82,C82)</f>
        <v>1</v>
      </c>
      <c r="C82" s="38">
        <v>364</v>
      </c>
      <c r="D82" s="9">
        <v>364.21510000000001</v>
      </c>
      <c r="E82" s="8"/>
      <c r="F82" s="41"/>
      <c r="G82" s="14"/>
      <c r="H82" s="15" t="s">
        <v>228</v>
      </c>
      <c r="I82" s="18"/>
      <c r="J82" s="22" t="s">
        <v>59</v>
      </c>
      <c r="K82" s="51" t="s">
        <v>366</v>
      </c>
      <c r="L82" s="23" t="s">
        <v>116</v>
      </c>
      <c r="M82" s="31"/>
      <c r="N82" s="57" t="s">
        <v>55</v>
      </c>
      <c r="O82" s="111" t="s">
        <v>393</v>
      </c>
      <c r="P82" s="53">
        <v>82</v>
      </c>
      <c r="Q82" s="2"/>
    </row>
    <row r="83" spans="1:17" s="1" customFormat="1" ht="113.5" customHeight="1" x14ac:dyDescent="0.35">
      <c r="A83" s="5" t="str">
        <f t="shared" si="2"/>
        <v>1:366</v>
      </c>
      <c r="B83" s="5">
        <f>COUNTIF($C$2:C83,C83)</f>
        <v>1</v>
      </c>
      <c r="C83" s="38">
        <v>366</v>
      </c>
      <c r="D83" s="9">
        <v>366.32459999999998</v>
      </c>
      <c r="E83" s="8"/>
      <c r="F83" s="41"/>
      <c r="G83" s="14"/>
      <c r="H83" s="15" t="s">
        <v>231</v>
      </c>
      <c r="I83" s="18"/>
      <c r="J83" s="22" t="s">
        <v>58</v>
      </c>
      <c r="K83" s="51" t="s">
        <v>367</v>
      </c>
      <c r="L83" s="23" t="s">
        <v>116</v>
      </c>
      <c r="M83" s="31"/>
      <c r="N83" s="57" t="s">
        <v>55</v>
      </c>
      <c r="O83" s="111" t="s">
        <v>393</v>
      </c>
      <c r="P83" s="53">
        <v>83</v>
      </c>
      <c r="Q83" s="2"/>
    </row>
    <row r="84" spans="1:17" s="1" customFormat="1" ht="113.5" customHeight="1" x14ac:dyDescent="0.35">
      <c r="A84" s="5" t="str">
        <f t="shared" si="2"/>
        <v>1:368</v>
      </c>
      <c r="B84" s="5">
        <f>COUNTIF($C$2:C84,C84)</f>
        <v>1</v>
      </c>
      <c r="C84" s="38">
        <v>368</v>
      </c>
      <c r="D84" s="9">
        <v>368.19869999999997</v>
      </c>
      <c r="E84" s="8"/>
      <c r="F84" s="41"/>
      <c r="G84" s="14"/>
      <c r="H84" s="15" t="s">
        <v>241</v>
      </c>
      <c r="I84" s="18"/>
      <c r="J84" s="22" t="s">
        <v>243</v>
      </c>
      <c r="K84" s="51" t="s">
        <v>242</v>
      </c>
      <c r="L84" s="23" t="s">
        <v>120</v>
      </c>
      <c r="M84" s="31"/>
      <c r="N84" s="57" t="s">
        <v>244</v>
      </c>
      <c r="O84" s="111" t="s">
        <v>393</v>
      </c>
      <c r="P84" s="53">
        <v>84</v>
      </c>
      <c r="Q84" s="2"/>
    </row>
    <row r="85" spans="1:17" s="1" customFormat="1" ht="113.5" customHeight="1" x14ac:dyDescent="0.35">
      <c r="A85" s="5" t="str">
        <f t="shared" si="2"/>
        <v>1:370</v>
      </c>
      <c r="B85" s="5">
        <f>COUNTIF($C$2:C85,C85)</f>
        <v>1</v>
      </c>
      <c r="C85" s="38">
        <v>370</v>
      </c>
      <c r="D85" s="9">
        <v>370.28309999999999</v>
      </c>
      <c r="E85" s="8"/>
      <c r="F85" s="41"/>
      <c r="G85" s="14"/>
      <c r="H85" s="15" t="s">
        <v>229</v>
      </c>
      <c r="I85" s="18"/>
      <c r="J85" s="22" t="s">
        <v>57</v>
      </c>
      <c r="K85" s="51" t="s">
        <v>368</v>
      </c>
      <c r="L85" s="23" t="s">
        <v>116</v>
      </c>
      <c r="M85" s="31"/>
      <c r="N85" s="57" t="s">
        <v>55</v>
      </c>
      <c r="O85" s="111" t="s">
        <v>393</v>
      </c>
      <c r="P85" s="53">
        <v>85</v>
      </c>
      <c r="Q85" s="2"/>
    </row>
    <row r="86" spans="1:17" s="1" customFormat="1" ht="113.5" customHeight="1" x14ac:dyDescent="0.35">
      <c r="A86" s="5" t="str">
        <f t="shared" si="2"/>
        <v>1:448</v>
      </c>
      <c r="B86" s="5">
        <f>COUNTIF($C$2:C86,C86)</f>
        <v>1</v>
      </c>
      <c r="C86" s="38">
        <v>448</v>
      </c>
      <c r="D86" s="9">
        <v>448.04390000000001</v>
      </c>
      <c r="E86" s="8"/>
      <c r="F86" s="41"/>
      <c r="G86" s="14"/>
      <c r="H86" s="15" t="s">
        <v>230</v>
      </c>
      <c r="I86" s="18"/>
      <c r="J86" s="22" t="s">
        <v>46</v>
      </c>
      <c r="K86" s="54" t="s">
        <v>34</v>
      </c>
      <c r="L86" s="23" t="s">
        <v>283</v>
      </c>
      <c r="M86" s="31"/>
      <c r="N86" s="57" t="s">
        <v>50</v>
      </c>
      <c r="O86" s="111" t="s">
        <v>393</v>
      </c>
      <c r="P86" s="53">
        <v>86</v>
      </c>
      <c r="Q86" s="2"/>
    </row>
    <row r="87" spans="1:17" s="5" customFormat="1" ht="113.5" customHeight="1" x14ac:dyDescent="0.35">
      <c r="A87" s="5" t="str">
        <f t="shared" si="2"/>
        <v>1:486</v>
      </c>
      <c r="B87" s="5">
        <f>COUNTIF($C$2:C87,C87)</f>
        <v>1</v>
      </c>
      <c r="C87" s="37">
        <v>486</v>
      </c>
      <c r="D87" s="10">
        <v>486.1585</v>
      </c>
      <c r="E87" s="8"/>
      <c r="F87" s="41"/>
      <c r="G87" s="14"/>
      <c r="H87" s="16" t="s">
        <v>232</v>
      </c>
      <c r="I87" s="18"/>
      <c r="J87" s="24" t="s">
        <v>47</v>
      </c>
      <c r="K87" s="4" t="s">
        <v>48</v>
      </c>
      <c r="L87" s="25" t="s">
        <v>128</v>
      </c>
      <c r="M87" s="19"/>
      <c r="N87" s="56" t="s">
        <v>330</v>
      </c>
      <c r="O87" s="111" t="s">
        <v>393</v>
      </c>
      <c r="P87" s="53">
        <v>87</v>
      </c>
      <c r="Q87" s="2"/>
    </row>
    <row r="88" spans="1:17" s="5" customFormat="1" ht="113.5" customHeight="1" x14ac:dyDescent="0.35">
      <c r="A88" s="5" t="str">
        <f t="shared" si="2"/>
        <v>1:520</v>
      </c>
      <c r="B88" s="5">
        <f>COUNTIF($C$2:C88,C88)</f>
        <v>1</v>
      </c>
      <c r="C88" s="37">
        <v>520</v>
      </c>
      <c r="D88" s="10">
        <v>520.13440000000003</v>
      </c>
      <c r="E88" s="8"/>
      <c r="F88" s="41"/>
      <c r="G88" s="14"/>
      <c r="H88" s="16" t="s">
        <v>233</v>
      </c>
      <c r="I88" s="18"/>
      <c r="J88" s="24"/>
      <c r="K88" s="4" t="s">
        <v>369</v>
      </c>
      <c r="L88" s="25" t="s">
        <v>283</v>
      </c>
      <c r="M88" s="19"/>
      <c r="N88" s="56" t="s">
        <v>170</v>
      </c>
      <c r="O88" s="111" t="s">
        <v>393</v>
      </c>
      <c r="P88" s="53">
        <v>88</v>
      </c>
      <c r="Q88" s="2"/>
    </row>
    <row r="89" spans="1:17" s="1" customFormat="1" ht="113.5" customHeight="1" x14ac:dyDescent="0.35">
      <c r="A89" s="5" t="str">
        <f t="shared" si="2"/>
        <v>1:521</v>
      </c>
      <c r="B89" s="5">
        <f>COUNTIF($C$2:C89,C89)</f>
        <v>1</v>
      </c>
      <c r="C89" s="38">
        <v>521</v>
      </c>
      <c r="D89" s="9">
        <v>521.08770000000004</v>
      </c>
      <c r="E89" s="8"/>
      <c r="F89" s="41"/>
      <c r="G89" s="14"/>
      <c r="H89" s="15" t="s">
        <v>264</v>
      </c>
      <c r="I89" s="18"/>
      <c r="J89" s="26" t="s">
        <v>259</v>
      </c>
      <c r="K89" s="6" t="s">
        <v>300</v>
      </c>
      <c r="L89" s="27" t="s">
        <v>261</v>
      </c>
      <c r="M89" s="20"/>
      <c r="N89" s="57" t="s">
        <v>262</v>
      </c>
      <c r="O89" s="111" t="s">
        <v>393</v>
      </c>
      <c r="P89" s="53">
        <v>89</v>
      </c>
      <c r="Q89" s="2"/>
    </row>
    <row r="90" spans="1:17" ht="113.5" customHeight="1" x14ac:dyDescent="0.35">
      <c r="A90" s="5" t="str">
        <f t="shared" si="2"/>
        <v>1:531</v>
      </c>
      <c r="B90" s="5">
        <f>COUNTIF($C$2:C90,C90)</f>
        <v>1</v>
      </c>
      <c r="C90" s="39">
        <v>531</v>
      </c>
      <c r="D90" s="11">
        <v>531.18359999999996</v>
      </c>
      <c r="H90" s="15" t="s">
        <v>292</v>
      </c>
      <c r="J90" s="28" t="s">
        <v>294</v>
      </c>
      <c r="K90" s="3" t="s">
        <v>293</v>
      </c>
      <c r="L90" s="29" t="s">
        <v>295</v>
      </c>
      <c r="M90" s="21"/>
      <c r="N90" s="58" t="s">
        <v>296</v>
      </c>
      <c r="O90" s="111" t="s">
        <v>393</v>
      </c>
      <c r="P90" s="53">
        <v>90</v>
      </c>
    </row>
    <row r="91" spans="1:17" ht="100" customHeight="1" x14ac:dyDescent="0.35">
      <c r="A91" s="5" t="str">
        <f t="shared" si="2"/>
        <v>1:41</v>
      </c>
      <c r="B91" s="5">
        <f>COUNTIF($C$2:C91,C91)</f>
        <v>1</v>
      </c>
      <c r="C91" s="39">
        <v>41</v>
      </c>
      <c r="D91" s="11">
        <v>41</v>
      </c>
    </row>
    <row r="92" spans="1:17" ht="100" customHeight="1" x14ac:dyDescent="0.35">
      <c r="A92" s="5" t="str">
        <f t="shared" si="2"/>
        <v>0:</v>
      </c>
      <c r="B92" s="5">
        <f>COUNTIF($C$2:C92,C92)</f>
        <v>0</v>
      </c>
    </row>
    <row r="93" spans="1:17" ht="100" customHeight="1" x14ac:dyDescent="0.35">
      <c r="A93" s="5" t="str">
        <f t="shared" si="2"/>
        <v>0:</v>
      </c>
      <c r="B93" s="5">
        <f>COUNTIF($C$2:C93,C93)</f>
        <v>0</v>
      </c>
    </row>
    <row r="94" spans="1:17" ht="100" customHeight="1" x14ac:dyDescent="0.35">
      <c r="A94" s="5" t="str">
        <f t="shared" si="2"/>
        <v>0:</v>
      </c>
      <c r="B94" s="5">
        <f>COUNTIF($C$2:C94,C94)</f>
        <v>0</v>
      </c>
    </row>
    <row r="95" spans="1:17" ht="100" customHeight="1" x14ac:dyDescent="0.35">
      <c r="A95" s="5" t="str">
        <f t="shared" si="2"/>
        <v>0:</v>
      </c>
      <c r="B95" s="5">
        <f>COUNTIF($C$2:C95,C95)</f>
        <v>0</v>
      </c>
    </row>
    <row r="96" spans="1:17" ht="100" customHeight="1" x14ac:dyDescent="0.35">
      <c r="A96" s="5" t="str">
        <f t="shared" si="2"/>
        <v>0:</v>
      </c>
      <c r="B96" s="5">
        <f>COUNTIF($C$2:C96,C96)</f>
        <v>0</v>
      </c>
    </row>
    <row r="97" spans="1:2" ht="100" customHeight="1" x14ac:dyDescent="0.35">
      <c r="A97" s="5" t="str">
        <f t="shared" si="2"/>
        <v>0:</v>
      </c>
      <c r="B97" s="5">
        <f>COUNTIF($C$2:C97,C97)</f>
        <v>0</v>
      </c>
    </row>
    <row r="98" spans="1:2" ht="100" customHeight="1" x14ac:dyDescent="0.35">
      <c r="A98" s="5" t="str">
        <f t="shared" ref="A98:A100" si="3">B98&amp;":"&amp;C98</f>
        <v>0:</v>
      </c>
      <c r="B98" s="5">
        <f>COUNTIF($C$2:C98,C98)</f>
        <v>0</v>
      </c>
    </row>
    <row r="99" spans="1:2" ht="100" customHeight="1" x14ac:dyDescent="0.35">
      <c r="A99" s="5" t="str">
        <f t="shared" si="3"/>
        <v>0:</v>
      </c>
      <c r="B99" s="5">
        <f>COUNTIF($C$2:C99,C99)</f>
        <v>0</v>
      </c>
    </row>
    <row r="100" spans="1:2" ht="100" customHeight="1" x14ac:dyDescent="0.35">
      <c r="A100" s="5" t="str">
        <f t="shared" si="3"/>
        <v>0:</v>
      </c>
      <c r="B100" s="5">
        <f>COUNTIF($C$2:C100,C100)</f>
        <v>0</v>
      </c>
    </row>
  </sheetData>
  <autoFilter ref="C1:N86" xr:uid="{FD3F54BD-7772-4833-8974-1D3E9A15B335}"/>
  <sortState xmlns:xlrd2="http://schemas.microsoft.com/office/spreadsheetml/2017/richdata2" ref="A2:Q100">
    <sortCondition ref="C2:C100"/>
  </sortState>
  <conditionalFormatting sqref="D1:E68 D70:E70 D72:E74 D79:E87 D90:E1048576">
    <cfRule type="colorScale" priority="64">
      <colorScale>
        <cfvo type="min"/>
        <cfvo type="max"/>
        <color rgb="FFFCFCFF"/>
        <color rgb="FF63BE7B"/>
      </colorScale>
    </cfRule>
  </conditionalFormatting>
  <conditionalFormatting sqref="C1:C68 C70 C72:C74 C79:C87 C90:C1048576">
    <cfRule type="colorScale" priority="63">
      <colorScale>
        <cfvo type="min"/>
        <cfvo type="max"/>
        <color rgb="FFFCFCFF"/>
        <color rgb="FF63BE7B"/>
      </colorScale>
    </cfRule>
  </conditionalFormatting>
  <conditionalFormatting sqref="F72:F74 F70 F79:F87 F1:I7 F8:F68 H8:I68 F89 H89:I89 H82:I87 H79:I79 H74:I74 H72:I72 H70:I70 G8:G89 F90:I1048576">
    <cfRule type="colorScale" priority="62">
      <colorScale>
        <cfvo type="min"/>
        <cfvo type="max"/>
        <color rgb="FFFCFCFF"/>
        <color rgb="FF63BE7B"/>
      </colorScale>
    </cfRule>
  </conditionalFormatting>
  <conditionalFormatting sqref="J1:J68 J70 J72:J74 J79:J87 J89:J1048576 L89:M1048576 L79:M87 L72:M74 L70:M70 L1:M68">
    <cfRule type="colorScale" priority="61">
      <colorScale>
        <cfvo type="min"/>
        <cfvo type="max"/>
        <color rgb="FFFCFCFF"/>
        <color rgb="FF63BE7B"/>
      </colorScale>
    </cfRule>
  </conditionalFormatting>
  <conditionalFormatting sqref="D69:E69">
    <cfRule type="colorScale" priority="60">
      <colorScale>
        <cfvo type="min"/>
        <cfvo type="max"/>
        <color rgb="FFFCFCFF"/>
        <color rgb="FF63BE7B"/>
      </colorScale>
    </cfRule>
  </conditionalFormatting>
  <conditionalFormatting sqref="C69">
    <cfRule type="colorScale" priority="59">
      <colorScale>
        <cfvo type="min"/>
        <cfvo type="max"/>
        <color rgb="FFFCFCFF"/>
        <color rgb="FF63BE7B"/>
      </colorScale>
    </cfRule>
  </conditionalFormatting>
  <conditionalFormatting sqref="H69:I69 F69">
    <cfRule type="colorScale" priority="58">
      <colorScale>
        <cfvo type="min"/>
        <cfvo type="max"/>
        <color rgb="FFFCFCFF"/>
        <color rgb="FF63BE7B"/>
      </colorScale>
    </cfRule>
  </conditionalFormatting>
  <conditionalFormatting sqref="L69:M69 J69">
    <cfRule type="colorScale" priority="57">
      <colorScale>
        <cfvo type="min"/>
        <cfvo type="max"/>
        <color rgb="FFFCFCFF"/>
        <color rgb="FF63BE7B"/>
      </colorScale>
    </cfRule>
  </conditionalFormatting>
  <conditionalFormatting sqref="D71:E71">
    <cfRule type="colorScale" priority="56">
      <colorScale>
        <cfvo type="min"/>
        <cfvo type="max"/>
        <color rgb="FFFCFCFF"/>
        <color rgb="FF63BE7B"/>
      </colorScale>
    </cfRule>
  </conditionalFormatting>
  <conditionalFormatting sqref="C71">
    <cfRule type="colorScale" priority="55">
      <colorScale>
        <cfvo type="min"/>
        <cfvo type="max"/>
        <color rgb="FFFCFCFF"/>
        <color rgb="FF63BE7B"/>
      </colorScale>
    </cfRule>
  </conditionalFormatting>
  <conditionalFormatting sqref="H71:I71 F71">
    <cfRule type="colorScale" priority="54">
      <colorScale>
        <cfvo type="min"/>
        <cfvo type="max"/>
        <color rgb="FFFCFCFF"/>
        <color rgb="FF63BE7B"/>
      </colorScale>
    </cfRule>
  </conditionalFormatting>
  <conditionalFormatting sqref="L71:M71 J71">
    <cfRule type="colorScale" priority="53">
      <colorScale>
        <cfvo type="min"/>
        <cfvo type="max"/>
        <color rgb="FFFCFCFF"/>
        <color rgb="FF63BE7B"/>
      </colorScale>
    </cfRule>
  </conditionalFormatting>
  <conditionalFormatting sqref="H73:I73">
    <cfRule type="colorScale" priority="52">
      <colorScale>
        <cfvo type="min"/>
        <cfvo type="max"/>
        <color rgb="FFFCFCFF"/>
        <color rgb="FF63BE7B"/>
      </colorScale>
    </cfRule>
  </conditionalFormatting>
  <conditionalFormatting sqref="D75:E75">
    <cfRule type="colorScale" priority="51">
      <colorScale>
        <cfvo type="min"/>
        <cfvo type="max"/>
        <color rgb="FFFCFCFF"/>
        <color rgb="FF63BE7B"/>
      </colorScale>
    </cfRule>
  </conditionalFormatting>
  <conditionalFormatting sqref="C75">
    <cfRule type="colorScale" priority="50">
      <colorScale>
        <cfvo type="min"/>
        <cfvo type="max"/>
        <color rgb="FFFCFCFF"/>
        <color rgb="FF63BE7B"/>
      </colorScale>
    </cfRule>
  </conditionalFormatting>
  <conditionalFormatting sqref="F75">
    <cfRule type="colorScale" priority="49">
      <colorScale>
        <cfvo type="min"/>
        <cfvo type="max"/>
        <color rgb="FFFCFCFF"/>
        <color rgb="FF63BE7B"/>
      </colorScale>
    </cfRule>
  </conditionalFormatting>
  <conditionalFormatting sqref="L75:M75 J75">
    <cfRule type="colorScale" priority="48">
      <colorScale>
        <cfvo type="min"/>
        <cfvo type="max"/>
        <color rgb="FFFCFCFF"/>
        <color rgb="FF63BE7B"/>
      </colorScale>
    </cfRule>
  </conditionalFormatting>
  <conditionalFormatting sqref="D76:E76">
    <cfRule type="colorScale" priority="47">
      <colorScale>
        <cfvo type="min"/>
        <cfvo type="max"/>
        <color rgb="FFFCFCFF"/>
        <color rgb="FF63BE7B"/>
      </colorScale>
    </cfRule>
  </conditionalFormatting>
  <conditionalFormatting sqref="C76">
    <cfRule type="colorScale" priority="46">
      <colorScale>
        <cfvo type="min"/>
        <cfvo type="max"/>
        <color rgb="FFFCFCFF"/>
        <color rgb="FF63BE7B"/>
      </colorScale>
    </cfRule>
  </conditionalFormatting>
  <conditionalFormatting sqref="F76">
    <cfRule type="colorScale" priority="45">
      <colorScale>
        <cfvo type="min"/>
        <cfvo type="max"/>
        <color rgb="FFFCFCFF"/>
        <color rgb="FF63BE7B"/>
      </colorScale>
    </cfRule>
  </conditionalFormatting>
  <conditionalFormatting sqref="L76:M76 J76">
    <cfRule type="colorScale" priority="44">
      <colorScale>
        <cfvo type="min"/>
        <cfvo type="max"/>
        <color rgb="FFFCFCFF"/>
        <color rgb="FF63BE7B"/>
      </colorScale>
    </cfRule>
  </conditionalFormatting>
  <conditionalFormatting sqref="D77:E7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77">
    <cfRule type="colorScale" priority="42">
      <colorScale>
        <cfvo type="min"/>
        <cfvo type="max"/>
        <color rgb="FFFCFCFF"/>
        <color rgb="FF63BE7B"/>
      </colorScale>
    </cfRule>
  </conditionalFormatting>
  <conditionalFormatting sqref="F77">
    <cfRule type="colorScale" priority="41">
      <colorScale>
        <cfvo type="min"/>
        <cfvo type="max"/>
        <color rgb="FFFCFCFF"/>
        <color rgb="FF63BE7B"/>
      </colorScale>
    </cfRule>
  </conditionalFormatting>
  <conditionalFormatting sqref="L77:M77 J77">
    <cfRule type="colorScale" priority="40">
      <colorScale>
        <cfvo type="min"/>
        <cfvo type="max"/>
        <color rgb="FFFCFCFF"/>
        <color rgb="FF63BE7B"/>
      </colorScale>
    </cfRule>
  </conditionalFormatting>
  <conditionalFormatting sqref="D78:E78">
    <cfRule type="colorScale" priority="39">
      <colorScale>
        <cfvo type="min"/>
        <cfvo type="max"/>
        <color rgb="FFFCFCFF"/>
        <color rgb="FF63BE7B"/>
      </colorScale>
    </cfRule>
  </conditionalFormatting>
  <conditionalFormatting sqref="C7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78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8:M78 J78">
    <cfRule type="colorScale" priority="36">
      <colorScale>
        <cfvo type="min"/>
        <cfvo type="max"/>
        <color rgb="FFFCFCFF"/>
        <color rgb="FF63BE7B"/>
      </colorScale>
    </cfRule>
  </conditionalFormatting>
  <conditionalFormatting sqref="H75:I75">
    <cfRule type="colorScale" priority="35">
      <colorScale>
        <cfvo type="min"/>
        <cfvo type="max"/>
        <color rgb="FFFCFCFF"/>
        <color rgb="FF63BE7B"/>
      </colorScale>
    </cfRule>
  </conditionalFormatting>
  <conditionalFormatting sqref="H77:I77">
    <cfRule type="colorScale" priority="33">
      <colorScale>
        <cfvo type="min"/>
        <cfvo type="max"/>
        <color rgb="FFFCFCFF"/>
        <color rgb="FF63BE7B"/>
      </colorScale>
    </cfRule>
  </conditionalFormatting>
  <conditionalFormatting sqref="H78:I78">
    <cfRule type="colorScale" priority="32">
      <colorScale>
        <cfvo type="min"/>
        <cfvo type="max"/>
        <color rgb="FFFCFCFF"/>
        <color rgb="FF63BE7B"/>
      </colorScale>
    </cfRule>
  </conditionalFormatting>
  <conditionalFormatting sqref="H76:I76">
    <cfRule type="colorScale" priority="31">
      <colorScale>
        <cfvo type="min"/>
        <cfvo type="max"/>
        <color rgb="FFFCFCFF"/>
        <color rgb="FF63BE7B"/>
      </colorScale>
    </cfRule>
  </conditionalFormatting>
  <conditionalFormatting sqref="C1:C87 C90:C1048576">
    <cfRule type="colorScale" priority="30">
      <colorScale>
        <cfvo type="min"/>
        <cfvo type="max"/>
        <color rgb="FFFCFCFF"/>
        <color rgb="FF63BE7B"/>
      </colorScale>
    </cfRule>
  </conditionalFormatting>
  <conditionalFormatting sqref="D1:E87 D90:E1048576">
    <cfRule type="colorScale" priority="29">
      <colorScale>
        <cfvo type="min"/>
        <cfvo type="max"/>
        <color rgb="FFFCFCFF"/>
        <color rgb="FF63BE7B"/>
      </colorScale>
    </cfRule>
  </conditionalFormatting>
  <conditionalFormatting sqref="H80:I80">
    <cfRule type="colorScale" priority="28">
      <colorScale>
        <cfvo type="min"/>
        <cfvo type="max"/>
        <color rgb="FFFCFCFF"/>
        <color rgb="FF63BE7B"/>
      </colorScale>
    </cfRule>
  </conditionalFormatting>
  <conditionalFormatting sqref="H81:I81">
    <cfRule type="colorScale" priority="27">
      <colorScale>
        <cfvo type="min"/>
        <cfvo type="max"/>
        <color rgb="FFFCFCFF"/>
        <color rgb="FF63BE7B"/>
      </colorScale>
    </cfRule>
  </conditionalFormatting>
  <conditionalFormatting sqref="D88:E88">
    <cfRule type="colorScale" priority="26">
      <colorScale>
        <cfvo type="min"/>
        <cfvo type="max"/>
        <color rgb="FFFCFCFF"/>
        <color rgb="FF63BE7B"/>
      </colorScale>
    </cfRule>
  </conditionalFormatting>
  <conditionalFormatting sqref="C88">
    <cfRule type="colorScale" priority="25">
      <colorScale>
        <cfvo type="min"/>
        <cfvo type="max"/>
        <color rgb="FFFCFCFF"/>
        <color rgb="FF63BE7B"/>
      </colorScale>
    </cfRule>
  </conditionalFormatting>
  <conditionalFormatting sqref="H88:I88 F88">
    <cfRule type="colorScale" priority="24">
      <colorScale>
        <cfvo type="min"/>
        <cfvo type="max"/>
        <color rgb="FFFCFCFF"/>
        <color rgb="FF63BE7B"/>
      </colorScale>
    </cfRule>
  </conditionalFormatting>
  <conditionalFormatting sqref="L88:M88 J88">
    <cfRule type="colorScale" priority="23">
      <colorScale>
        <cfvo type="min"/>
        <cfvo type="max"/>
        <color rgb="FFFCFCFF"/>
        <color rgb="FF63BE7B"/>
      </colorScale>
    </cfRule>
  </conditionalFormatting>
  <conditionalFormatting sqref="C88">
    <cfRule type="colorScale" priority="22">
      <colorScale>
        <cfvo type="min"/>
        <cfvo type="max"/>
        <color rgb="FFFCFCFF"/>
        <color rgb="FF63BE7B"/>
      </colorScale>
    </cfRule>
  </conditionalFormatting>
  <conditionalFormatting sqref="D88:E8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9:E89">
    <cfRule type="colorScale" priority="20">
      <colorScale>
        <cfvo type="min"/>
        <cfvo type="max"/>
        <color rgb="FFFCFCFF"/>
        <color rgb="FF63BE7B"/>
      </colorScale>
    </cfRule>
  </conditionalFormatting>
  <conditionalFormatting sqref="C89">
    <cfRule type="colorScale" priority="19">
      <colorScale>
        <cfvo type="min"/>
        <cfvo type="max"/>
        <color rgb="FFFCFCFF"/>
        <color rgb="FF63BE7B"/>
      </colorScale>
    </cfRule>
  </conditionalFormatting>
  <conditionalFormatting sqref="C89">
    <cfRule type="colorScale" priority="18">
      <colorScale>
        <cfvo type="min"/>
        <cfvo type="max"/>
        <color rgb="FFFCFCFF"/>
        <color rgb="FF63BE7B"/>
      </colorScale>
    </cfRule>
  </conditionalFormatting>
  <conditionalFormatting sqref="D89:E89">
    <cfRule type="colorScale" priority="17">
      <colorScale>
        <cfvo type="min"/>
        <cfvo type="max"/>
        <color rgb="FFFCFCFF"/>
        <color rgb="FF63BE7B"/>
      </colorScale>
    </cfRule>
  </conditionalFormatting>
  <conditionalFormatting sqref="K1:K68 K70 K72:K74 K79:K87 K89:K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K69">
    <cfRule type="colorScale" priority="7">
      <colorScale>
        <cfvo type="min"/>
        <cfvo type="max"/>
        <color rgb="FFFCFCFF"/>
        <color rgb="FF63BE7B"/>
      </colorScale>
    </cfRule>
  </conditionalFormatting>
  <conditionalFormatting sqref="K71">
    <cfRule type="colorScale" priority="6">
      <colorScale>
        <cfvo type="min"/>
        <cfvo type="max"/>
        <color rgb="FFFCFCFF"/>
        <color rgb="FF63BE7B"/>
      </colorScale>
    </cfRule>
  </conditionalFormatting>
  <conditionalFormatting sqref="K75">
    <cfRule type="colorScale" priority="5">
      <colorScale>
        <cfvo type="min"/>
        <cfvo type="max"/>
        <color rgb="FFFCFCFF"/>
        <color rgb="FF63BE7B"/>
      </colorScale>
    </cfRule>
  </conditionalFormatting>
  <conditionalFormatting sqref="K76">
    <cfRule type="colorScale" priority="4">
      <colorScale>
        <cfvo type="min"/>
        <cfvo type="max"/>
        <color rgb="FFFCFCFF"/>
        <color rgb="FF63BE7B"/>
      </colorScale>
    </cfRule>
  </conditionalFormatting>
  <conditionalFormatting sqref="K77">
    <cfRule type="colorScale" priority="3">
      <colorScale>
        <cfvo type="min"/>
        <cfvo type="max"/>
        <color rgb="FFFCFCFF"/>
        <color rgb="FF63BE7B"/>
      </colorScale>
    </cfRule>
  </conditionalFormatting>
  <conditionalFormatting sqref="K78">
    <cfRule type="colorScale" priority="2">
      <colorScale>
        <cfvo type="min"/>
        <cfvo type="max"/>
        <color rgb="FFFCFCFF"/>
        <color rgb="FF63BE7B"/>
      </colorScale>
    </cfRule>
  </conditionalFormatting>
  <conditionalFormatting sqref="K88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N65" r:id="rId1" display="https://doi.org/10.1016/j.ijms.2004.08.013" xr:uid="{4438C8A3-5015-444A-83F6-CC4781822C49}"/>
    <hyperlink ref="N2" r:id="rId2" xr:uid="{AE824FDB-0371-493A-9E92-FE016F456E4E}"/>
    <hyperlink ref="N5" r:id="rId3" xr:uid="{A9868273-8CAC-4B2B-9A49-18B743ECDD40}"/>
    <hyperlink ref="N56" r:id="rId4" xr:uid="{F8DC69F4-B545-4C0B-BE01-9F4389E93F20}"/>
    <hyperlink ref="N87" r:id="rId5" display="https://doi.org/10.1016/S0008-6215(99)00240-2" xr:uid="{EBB9C8D7-191E-4436-BFE0-6EE9566B2E40}"/>
    <hyperlink ref="N86" r:id="rId6" xr:uid="{D899006A-174B-4BAF-92E5-9EB3EF0DDB59}"/>
    <hyperlink ref="N77" r:id="rId7" display="https://doi.org/10.1016/j.polymdegradstab.2006.12.003" xr:uid="{B17BA134-BDDD-47CC-8BF1-236A43C06299}"/>
    <hyperlink ref="N49" r:id="rId8" xr:uid="{A6F077A5-1EEE-44BF-8451-4FE834B13F6C}"/>
    <hyperlink ref="N61" r:id="rId9" xr:uid="{FD7717D9-9E3F-43FB-BDFB-23EF2277B6D2}"/>
    <hyperlink ref="N29" r:id="rId10" xr:uid="{1D051D14-05C8-43F7-8823-0C2DDA5B65F0}"/>
    <hyperlink ref="N59" r:id="rId11" display="https://doi.org/10.1016/j.polymertesting.2012.12.004" xr:uid="{9B99C5BA-01A5-48D4-9A5E-4BB60D1B3AE0}"/>
    <hyperlink ref="N73" r:id="rId12" display="https://doi.org/10.1021/ma001838+" xr:uid="{10D5E82C-87FB-46B5-B171-4A7453B06215}"/>
    <hyperlink ref="N82" r:id="rId13" xr:uid="{2558A127-1AA5-404F-B142-28BF71760115}"/>
    <hyperlink ref="N85" r:id="rId14" xr:uid="{9547D30E-DC20-4FC1-B8F7-8A140F5768A6}"/>
    <hyperlink ref="N83" r:id="rId15" xr:uid="{0DAD8526-ED00-4BF4-AED7-D565E8814E5A}"/>
    <hyperlink ref="N64" r:id="rId16" display="https://doi.org/10.1016/S0021-9673(02)01149-4" xr:uid="{3AA78922-0AC8-43CC-8CC8-EF691DC13BB8}"/>
    <hyperlink ref="N48" r:id="rId17" display="https://doi.org/10.1016/S0141-3910(96)00127-9" xr:uid="{3A49E2A6-E857-4ADC-9B72-6C316242D90C}"/>
    <hyperlink ref="N33" r:id="rId18" xr:uid="{7ABD45A8-1875-4100-B547-2C28FFDC80E9}"/>
    <hyperlink ref="N23" r:id="rId19" display="https://doi.org/10.1039/A903071I" xr:uid="{7BCB2EDF-4EB5-4D86-BAC3-2A6B8A9E6640}"/>
    <hyperlink ref="N28" r:id="rId20" display="https://onlinelibrary.wiley.com/doi/abs/10.1002/macp.200900466" xr:uid="{C71DE5B7-DA60-422A-9256-788259966054}"/>
    <hyperlink ref="N11" r:id="rId21" display="https://doi.org/10.1016/j.polymertesting.2008.09.010" xr:uid="{27295DC6-B48E-4E43-AFD1-325A35FC7800}"/>
    <hyperlink ref="N9" r:id="rId22" xr:uid="{14650765-10F2-4305-BA3C-EFFAB6D4094E}"/>
    <hyperlink ref="N3" r:id="rId23" display="https://doi.org/10.1002/jms.1964" xr:uid="{E061EFE0-D7EE-4D9A-9B0B-A150D8502D8D}"/>
    <hyperlink ref="N14" r:id="rId24" display="https://doi.org/10.1016/S0165-2370(03)00080-9" xr:uid="{14A96BD2-AD38-4763-83F0-2C9936615CA6}"/>
    <hyperlink ref="N46" r:id="rId25" xr:uid="{BE8E209A-9379-49EE-80D2-DC5BC7DD0CFF}"/>
    <hyperlink ref="N16" r:id="rId26" xr:uid="{91008B52-AB07-4A8E-A60B-D378BA408329}"/>
    <hyperlink ref="N4" r:id="rId27" xr:uid="{554C8EC8-478E-459A-9715-A49355C4BA5C}"/>
    <hyperlink ref="N8" r:id="rId28" xr:uid="{5E53B2CE-0245-4309-B603-A3AB6B4C9FFE}"/>
    <hyperlink ref="N55" r:id="rId29" xr:uid="{8C050F94-90E8-492C-A687-7456C389424C}"/>
    <hyperlink ref="N17" r:id="rId30" xr:uid="{0E36D3C9-3F6C-47E8-B4D9-0D49B9BB83D1}"/>
    <hyperlink ref="N52" r:id="rId31" display="https://doi.org/10.1021/ma9905324" xr:uid="{93E9B000-8548-445E-9167-E516E656FBEC}"/>
    <hyperlink ref="N6" r:id="rId32" display="https://doi.org/10.1016/S0032-3861(02)00452-4" xr:uid="{82E5B476-9525-4905-AB07-A057A7623B9A}"/>
    <hyperlink ref="N30" r:id="rId33" display="https://doi.org/10.1039/C0CC01705A" xr:uid="{B4F56D93-2D6A-4AAD-9AAA-3B342CDFA098}"/>
    <hyperlink ref="N31" r:id="rId34" display="https://doi.org/10.1021/ma034465w" xr:uid="{2FF2A4A3-273F-44D9-91D0-EBBF3BF0493F}"/>
    <hyperlink ref="N22" r:id="rId35" display="https://doi.org/10.1002/rcm.3933" xr:uid="{897C6054-ED3F-4042-B26A-A01BCCB77CC9}"/>
    <hyperlink ref="N47" r:id="rId36" xr:uid="{F176054B-6803-4E7F-915E-6E790DCF54EB}"/>
    <hyperlink ref="N42" r:id="rId37" xr:uid="{4BDC479B-555C-4996-BA56-252A93EB9B4D}"/>
    <hyperlink ref="N10" r:id="rId38" xr:uid="{F34F4951-ED31-4F5B-84B1-2EBCA2199202}"/>
    <hyperlink ref="N71" r:id="rId39" display="https://doi.org/10.1021/ac0487247" xr:uid="{768152F5-8717-41A7-BE36-7C00E5CA9160}"/>
    <hyperlink ref="N45" r:id="rId40" xr:uid="{A9FD4C27-B392-4E49-9215-20846C196645}"/>
    <hyperlink ref="N40" r:id="rId41" xr:uid="{CE722001-990F-49EA-AAB6-FC9BDDA6E07C}"/>
    <hyperlink ref="N58" r:id="rId42" xr:uid="{7DEDFCB6-E12B-4F87-B306-F0039D49C5F8}"/>
    <hyperlink ref="N43" r:id="rId43" xr:uid="{780D31C6-A008-46AA-B60F-FC5166E91559}"/>
    <hyperlink ref="N34" r:id="rId44" xr:uid="{1F977540-37F2-4961-992A-FC147D9CD12C}"/>
    <hyperlink ref="N19" r:id="rId45" xr:uid="{D3280207-C1A5-4B9E-86A0-0B328CB5D3AA}"/>
    <hyperlink ref="N13" r:id="rId46" display="https://doi.org/10.1002/pola.22933" xr:uid="{2A8E2367-5B25-494F-9877-847C8D862D9E}"/>
    <hyperlink ref="N57" r:id="rId47" xr:uid="{EFCBAA0F-2454-41BE-BB8D-7B7CAFF74B8A}"/>
    <hyperlink ref="N81" r:id="rId48" xr:uid="{F8C4EC08-9238-412E-926D-42507E66EE5E}"/>
    <hyperlink ref="N75" r:id="rId49" xr:uid="{886FC909-9262-4333-95D1-9A5DCB18BCB0}"/>
    <hyperlink ref="N36" r:id="rId50" xr:uid="{F86A495C-FE38-4261-AB87-04FDAF123E29}"/>
    <hyperlink ref="N60" r:id="rId51" xr:uid="{6A1C44F6-F62F-4E90-9279-11CAB8E291AC}"/>
    <hyperlink ref="N53" r:id="rId52" xr:uid="{5C422F9F-83BB-4772-87F3-ED73D356C7DC}"/>
    <hyperlink ref="N80" r:id="rId53" xr:uid="{837F9CFD-EC74-4E92-9B84-59EF46F5BDAC}"/>
    <hyperlink ref="N63" r:id="rId54" xr:uid="{E86ED066-0747-445D-8301-19F2983A670B}"/>
    <hyperlink ref="N68" r:id="rId55" display="https://doi.org/10.1016/j.polymer.2009.01.002" xr:uid="{6186CBF9-C44F-4B6B-B3C9-966D75FCEAAE}"/>
    <hyperlink ref="N18" r:id="rId56" xr:uid="{33487FC6-C583-49D0-BC34-C64FBDF92BCC}"/>
    <hyperlink ref="N35" r:id="rId57" xr:uid="{0530E002-01AE-407C-8AF0-88AC7DC377C1}"/>
    <hyperlink ref="N44" r:id="rId58" xr:uid="{1016E06E-1C99-4836-AFAD-231471450FAB}"/>
    <hyperlink ref="N24" r:id="rId59" display="https://doi.org/10.1163/156856206777656526" xr:uid="{C87203F9-935A-42AB-8536-E40255CE76B1}"/>
    <hyperlink ref="N21" r:id="rId60" xr:uid="{60112E1D-ED34-4A61-8CF6-7CE9E98A6FD7}"/>
    <hyperlink ref="N32" r:id="rId61" xr:uid="{053C1D9F-2117-49F1-97F7-59B112DAA83C}"/>
    <hyperlink ref="N88" r:id="rId62" xr:uid="{CDD524C0-CB5C-49A8-90DD-F89A938416F0}"/>
    <hyperlink ref="N25" r:id="rId63" xr:uid="{764FF536-EA59-4C15-B6CE-5A162F5B02D9}"/>
    <hyperlink ref="N67" r:id="rId64" xr:uid="{3D647306-306E-4E0B-B009-A7C35391173C}"/>
    <hyperlink ref="N69" r:id="rId65" xr:uid="{993FF598-4FB5-4985-AE76-69B8CF5C43D2}"/>
    <hyperlink ref="N79" r:id="rId66" xr:uid="{C508952B-378B-4773-8E1F-18E6C34FFF83}"/>
    <hyperlink ref="N76" r:id="rId67" xr:uid="{6172C77E-F3D7-44AC-9DC4-D77D748B1E5E}"/>
    <hyperlink ref="N50" r:id="rId68" xr:uid="{7550B713-5D58-444A-948B-FE74B8CEB928}"/>
    <hyperlink ref="N62" r:id="rId69" xr:uid="{49BEA728-845B-4EAB-9E10-CEE3BDC46982}"/>
    <hyperlink ref="N70" r:id="rId70" xr:uid="{399B8F27-CCF8-4F46-A3F5-FDA4F4E21242}"/>
    <hyperlink ref="N54" r:id="rId71" xr:uid="{E82E9A00-7533-407F-8E28-4A308DA9EC8A}"/>
    <hyperlink ref="N66" r:id="rId72" xr:uid="{179D5782-D5C8-4DB8-A4DD-592584FE5F0C}"/>
    <hyperlink ref="N78" r:id="rId73" xr:uid="{0D2C10DB-9CE1-4412-BB92-53FE2D4F8400}"/>
    <hyperlink ref="N72" r:id="rId74" xr:uid="{491B992D-C618-4C3C-A4AD-990B302B3BC7}"/>
    <hyperlink ref="N89" r:id="rId75" xr:uid="{2B62D75D-C2FC-41F0-B150-BE56D5092817}"/>
    <hyperlink ref="N26" r:id="rId76" xr:uid="{E4FA099C-EE8B-4EFE-BF35-262603EC29C2}"/>
    <hyperlink ref="N51" r:id="rId77" xr:uid="{AF80AB88-94EA-4C0D-B84C-A311EB4F79F7}"/>
    <hyperlink ref="N41" r:id="rId78" xr:uid="{724C6FE9-FF5C-4232-ADB6-727D3D633852}"/>
    <hyperlink ref="N74" r:id="rId79" xr:uid="{EA56D787-B346-4D17-80F2-99D6A426D63A}"/>
    <hyperlink ref="N90" r:id="rId80" xr:uid="{B34E62A2-6C39-4301-950F-D9811A72C115}"/>
    <hyperlink ref="N7" r:id="rId81" xr:uid="{E16E9542-C6F5-42E8-9B44-82912ABCAED7}"/>
    <hyperlink ref="N37" r:id="rId82" xr:uid="{6BD13CFA-F731-43A6-9D4F-714F1A1B79AA}"/>
    <hyperlink ref="N39" r:id="rId83" xr:uid="{E7890DC3-E93F-4B1F-A32D-7EA4AC4CC48C}"/>
    <hyperlink ref="N38" r:id="rId84" xr:uid="{C0994D85-402C-4A70-9BE7-92EFA4EFEA4A}"/>
    <hyperlink ref="N20" r:id="rId85" xr:uid="{06A60EC2-2468-4FCA-B6BB-D0A5972814FC}"/>
  </hyperlinks>
  <pageMargins left="0.7" right="0.7" top="0.78740157499999996" bottom="0.78740157499999996" header="0.3" footer="0.3"/>
  <pageSetup paperSize="9" orientation="portrait" r:id="rId86"/>
  <drawing r:id="rId8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I i e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K S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i J 5 Q K I p H u A 4 A A A A R A A A A E w A c A E Z v c m 1 1 b G F z L 1 N l Y 3 R p b 2 4 x L m 0 g o h g A K K A U A A A A A A A A A A A A A A A A A A A A A A A A A A A A K 0 5 N L s n M z 1 M I h t C G 1 g B Q S w E C L Q A U A A I A C A C k i J 5 Q c I 1 o z 6 g A A A D 4 A A A A E g A A A A A A A A A A A A A A A A A A A A A A Q 2 9 u Z m l n L 1 B h Y 2 t h Z 2 U u e G 1 s U E s B A i 0 A F A A C A A g A p I i e U A / K 6 a u k A A A A 6 Q A A A B M A A A A A A A A A A A A A A A A A 9 A A A A F t D b 2 5 0 Z W 5 0 X 1 R 5 c G V z X S 5 4 b W x Q S w E C L Q A U A A I A C A C k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e E t X 5 L K E U O D 8 H W 2 D p e 6 t g A A A A A C A A A A A A A D Z g A A w A A A A B A A A A D Q 7 F 2 4 S x Y 1 T p Q 7 u B u 2 W 0 R A A A A A A A S A A A C g A A A A E A A A A P 7 m F W z b b Y I e 5 y n 0 / C U / F F N Q A A A A t 6 j N m L P u r h F d 5 B v H p S / n Y C T U n m W R / h d G E l + p 8 8 / 0 Q n 4 w 6 J u w T r r t Q Q r 9 4 1 w I e u n 4 k 1 H E g L V O E + 3 0 k k M N r P F X 6 9 I 0 a f w T q / 2 g Z G X j m C X L n l 4 U A A A A Z A A M Z 1 p y j k + F W J / x 2 P 3 a g c R 3 j n U = < / D a t a M a s h u p > 
</file>

<file path=customXml/itemProps1.xml><?xml version="1.0" encoding="utf-8"?>
<ds:datastoreItem xmlns:ds="http://schemas.openxmlformats.org/officeDocument/2006/customXml" ds:itemID="{3ECC6B61-7209-4639-8EB9-9466EFB1C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Mask</vt:lpstr>
      <vt:lpstr>Values</vt:lpstr>
      <vt:lpstr>Data</vt:lpstr>
      <vt:lpstr>Repeat_unit_structure__verknüpfte_Grafik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Weidner, Steffen</dc:creator>
  <cp:lastModifiedBy>Weidner, Steffen</cp:lastModifiedBy>
  <cp:lastPrinted>2020-02-05T15:01:24Z</cp:lastPrinted>
  <dcterms:created xsi:type="dcterms:W3CDTF">2020-01-17T12:27:51Z</dcterms:created>
  <dcterms:modified xsi:type="dcterms:W3CDTF">2020-08-24T12:15:58Z</dcterms:modified>
</cp:coreProperties>
</file>