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mbund-my.sharepoint.com/personal/yue_chen_bam_de/Documents/MatOLab_brinell/"/>
    </mc:Choice>
  </mc:AlternateContent>
  <xr:revisionPtr revIDLastSave="2" documentId="13_ncr:1_{5868CBC1-8CD4-4B1D-A0FD-DC4F8AECF65F}" xr6:coauthVersionLast="47" xr6:coauthVersionMax="47" xr10:uidLastSave="{439AE5B9-DE9E-41C9-9CCB-2259674599C4}"/>
  <bookViews>
    <workbookView xWindow="-30828" yWindow="-4296" windowWidth="30936" windowHeight="16896" activeTab="4" xr2:uid="{00000000-000D-0000-FFFF-FFFF00000000}"/>
  </bookViews>
  <sheets>
    <sheet name="For mapping" sheetId="2" r:id="rId1"/>
    <sheet name="For mapping-cut (2)" sheetId="12" r:id="rId2"/>
    <sheet name="For mapping-cut" sheetId="11" r:id="rId3"/>
    <sheet name="Dataset1 (just average values)" sheetId="3" r:id="rId4"/>
    <sheet name="MetaData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2" l="1"/>
  <c r="C153" i="2"/>
  <c r="B154" i="2"/>
  <c r="C154" i="2"/>
  <c r="B155" i="2"/>
  <c r="C155" i="2"/>
  <c r="B156" i="2"/>
  <c r="C156" i="2"/>
  <c r="C152" i="2"/>
  <c r="B152" i="2"/>
  <c r="R7" i="2" l="1"/>
  <c r="R8" i="2"/>
  <c r="R3" i="2"/>
  <c r="R4" i="2"/>
  <c r="R5" i="2"/>
  <c r="R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2" i="2"/>
  <c r="D37" i="2"/>
  <c r="J152" i="2"/>
  <c r="K152" i="2" s="1"/>
  <c r="M152" i="2" s="1"/>
  <c r="J147" i="2"/>
  <c r="K147" i="2" s="1"/>
  <c r="M147" i="2" s="1"/>
  <c r="J142" i="2"/>
  <c r="K142" i="2" s="1"/>
  <c r="M142" i="2" s="1"/>
  <c r="J137" i="2"/>
  <c r="K137" i="2" s="1"/>
  <c r="M137" i="2" s="1"/>
  <c r="J132" i="2"/>
  <c r="K132" i="2" s="1"/>
  <c r="M132" i="2" s="1"/>
  <c r="J127" i="2"/>
  <c r="K127" i="2" s="1"/>
  <c r="M127" i="2" s="1"/>
  <c r="J122" i="2"/>
  <c r="K122" i="2" s="1"/>
  <c r="M122" i="2" s="1"/>
  <c r="J117" i="2"/>
  <c r="K117" i="2" s="1"/>
  <c r="M117" i="2" s="1"/>
  <c r="J112" i="2"/>
  <c r="K112" i="2" s="1"/>
  <c r="M112" i="2" s="1"/>
  <c r="J107" i="2"/>
  <c r="K107" i="2" s="1"/>
  <c r="M107" i="2" s="1"/>
  <c r="J102" i="2"/>
  <c r="K102" i="2" s="1"/>
  <c r="M102" i="2" s="1"/>
  <c r="J97" i="2"/>
  <c r="K97" i="2" s="1"/>
  <c r="M97" i="2" s="1"/>
  <c r="J92" i="2"/>
  <c r="K92" i="2" s="1"/>
  <c r="M92" i="2" s="1"/>
  <c r="J87" i="2"/>
  <c r="K87" i="2" s="1"/>
  <c r="M87" i="2" s="1"/>
  <c r="J82" i="2"/>
  <c r="K82" i="2" s="1"/>
  <c r="M82" i="2" s="1"/>
  <c r="J77" i="2"/>
  <c r="K77" i="2" s="1"/>
  <c r="M77" i="2" s="1"/>
  <c r="J72" i="2"/>
  <c r="K72" i="2" s="1"/>
  <c r="M72" i="2" s="1"/>
  <c r="J67" i="2"/>
  <c r="K67" i="2" s="1"/>
  <c r="M67" i="2" s="1"/>
  <c r="J62" i="2"/>
  <c r="K62" i="2" s="1"/>
  <c r="J57" i="2"/>
  <c r="K57" i="2" s="1"/>
  <c r="M57" i="2" s="1"/>
  <c r="J52" i="2"/>
  <c r="K52" i="2" s="1"/>
  <c r="M52" i="2" s="1"/>
  <c r="J47" i="2"/>
  <c r="K47" i="2" s="1"/>
  <c r="M47" i="2" s="1"/>
  <c r="J42" i="2"/>
  <c r="K42" i="2" s="1"/>
  <c r="M42" i="2" s="1"/>
  <c r="J37" i="2"/>
  <c r="K37" i="2" s="1"/>
  <c r="M37" i="2" s="1"/>
  <c r="J32" i="2"/>
  <c r="K32" i="2" s="1"/>
  <c r="M32" i="2" s="1"/>
  <c r="J27" i="2"/>
  <c r="K27" i="2" s="1"/>
  <c r="M27" i="2" s="1"/>
  <c r="J22" i="2"/>
  <c r="K22" i="2" s="1"/>
  <c r="M22" i="2" s="1"/>
  <c r="J17" i="2"/>
  <c r="K17" i="2" s="1"/>
  <c r="M17" i="2" s="1"/>
  <c r="J12" i="2"/>
  <c r="K12" i="2" s="1"/>
  <c r="M12" i="2" s="1"/>
  <c r="J7" i="2"/>
  <c r="K7" i="2" s="1"/>
  <c r="M7" i="2" s="1"/>
  <c r="J2" i="2"/>
  <c r="K2" i="2" s="1"/>
  <c r="M2" i="2" s="1"/>
  <c r="O152" i="2"/>
  <c r="L152" i="2"/>
  <c r="O147" i="2"/>
  <c r="L147" i="2"/>
  <c r="O142" i="2"/>
  <c r="L142" i="2"/>
  <c r="O137" i="2"/>
  <c r="L137" i="2"/>
  <c r="O132" i="2"/>
  <c r="L132" i="2"/>
  <c r="O127" i="2"/>
  <c r="L127" i="2"/>
  <c r="O122" i="2"/>
  <c r="L122" i="2"/>
  <c r="O117" i="2"/>
  <c r="L117" i="2"/>
  <c r="O112" i="2"/>
  <c r="L112" i="2"/>
  <c r="O107" i="2"/>
  <c r="L107" i="2"/>
  <c r="O102" i="2"/>
  <c r="L102" i="2"/>
  <c r="O97" i="2"/>
  <c r="L97" i="2"/>
  <c r="O92" i="2"/>
  <c r="L92" i="2"/>
  <c r="O87" i="2"/>
  <c r="L87" i="2"/>
  <c r="O82" i="2"/>
  <c r="L82" i="2"/>
  <c r="O77" i="2"/>
  <c r="L77" i="2"/>
  <c r="O72" i="2"/>
  <c r="L72" i="2"/>
  <c r="O67" i="2"/>
  <c r="L67" i="2"/>
  <c r="O62" i="2"/>
  <c r="L62" i="2"/>
  <c r="O57" i="2"/>
  <c r="L57" i="2"/>
  <c r="O52" i="2"/>
  <c r="L52" i="2"/>
  <c r="O47" i="2"/>
  <c r="L47" i="2"/>
  <c r="O42" i="2"/>
  <c r="L42" i="2"/>
  <c r="O37" i="2"/>
  <c r="L37" i="2"/>
  <c r="O32" i="2"/>
  <c r="L32" i="2"/>
  <c r="O27" i="2"/>
  <c r="L27" i="2"/>
  <c r="O22" i="2"/>
  <c r="L22" i="2"/>
  <c r="O17" i="2"/>
  <c r="L17" i="2"/>
  <c r="O12" i="2"/>
  <c r="L12" i="2"/>
  <c r="O7" i="2"/>
  <c r="L7" i="2"/>
  <c r="O2" i="2"/>
  <c r="L2" i="2"/>
  <c r="D152" i="2"/>
  <c r="D147" i="2"/>
  <c r="D142" i="2"/>
  <c r="D137" i="2"/>
  <c r="D132" i="2"/>
  <c r="D127" i="2"/>
  <c r="D122" i="2"/>
  <c r="D117" i="2"/>
  <c r="D112" i="2"/>
  <c r="D107" i="2"/>
  <c r="D102" i="2"/>
  <c r="D97" i="2"/>
  <c r="D92" i="2"/>
  <c r="D87" i="2"/>
  <c r="D82" i="2"/>
  <c r="D77" i="2"/>
  <c r="D72" i="2"/>
  <c r="D67" i="2"/>
  <c r="D62" i="2"/>
  <c r="D57" i="2"/>
  <c r="D52" i="2"/>
  <c r="D47" i="2"/>
  <c r="D42" i="2"/>
  <c r="D32" i="2"/>
  <c r="D27" i="2"/>
  <c r="D22" i="2"/>
  <c r="D17" i="2"/>
  <c r="D12" i="2"/>
  <c r="D7" i="2"/>
  <c r="D2" i="2"/>
  <c r="E2" i="2"/>
  <c r="F152" i="2"/>
  <c r="E152" i="2"/>
  <c r="N152" i="2" s="1"/>
  <c r="F147" i="2"/>
  <c r="E147" i="2"/>
  <c r="F142" i="2"/>
  <c r="E142" i="2"/>
  <c r="F137" i="2"/>
  <c r="E137" i="2"/>
  <c r="F132" i="2"/>
  <c r="E132" i="2"/>
  <c r="F127" i="2"/>
  <c r="E127" i="2"/>
  <c r="F122" i="2"/>
  <c r="E122" i="2"/>
  <c r="F117" i="2"/>
  <c r="E117" i="2"/>
  <c r="F112" i="2"/>
  <c r="E112" i="2"/>
  <c r="N112" i="2" s="1"/>
  <c r="F107" i="2"/>
  <c r="E107" i="2"/>
  <c r="F102" i="2"/>
  <c r="E102" i="2"/>
  <c r="F97" i="2"/>
  <c r="E97" i="2"/>
  <c r="F92" i="2"/>
  <c r="E92" i="2"/>
  <c r="F87" i="2"/>
  <c r="E87" i="2"/>
  <c r="F82" i="2"/>
  <c r="E82" i="2"/>
  <c r="F77" i="2"/>
  <c r="E77" i="2"/>
  <c r="F72" i="2"/>
  <c r="E72" i="2"/>
  <c r="N72" i="2" s="1"/>
  <c r="F67" i="2"/>
  <c r="E67" i="2"/>
  <c r="F62" i="2"/>
  <c r="E62" i="2"/>
  <c r="F57" i="2"/>
  <c r="E57" i="2"/>
  <c r="F52" i="2"/>
  <c r="E52" i="2"/>
  <c r="F47" i="2"/>
  <c r="E47" i="2"/>
  <c r="F42" i="2"/>
  <c r="E42" i="2"/>
  <c r="F37" i="2"/>
  <c r="E37" i="2"/>
  <c r="F32" i="2"/>
  <c r="E32" i="2"/>
  <c r="F27" i="2"/>
  <c r="E27" i="2"/>
  <c r="F22" i="2"/>
  <c r="E22" i="2"/>
  <c r="F17" i="2"/>
  <c r="E17" i="2"/>
  <c r="N17" i="2" s="1"/>
  <c r="F12" i="2"/>
  <c r="E12" i="2"/>
  <c r="N12" i="2" s="1"/>
  <c r="F7" i="2"/>
  <c r="E7" i="2"/>
  <c r="F2" i="2"/>
  <c r="N32" i="2" l="1"/>
  <c r="N77" i="2"/>
  <c r="N117" i="2"/>
  <c r="N7" i="2"/>
  <c r="N47" i="2"/>
  <c r="P47" i="2" s="1"/>
  <c r="N87" i="2"/>
  <c r="P87" i="2" s="1"/>
  <c r="N127" i="2"/>
  <c r="P127" i="2" s="1"/>
  <c r="N132" i="2"/>
  <c r="P132" i="2" s="1"/>
  <c r="N52" i="2"/>
  <c r="P52" i="2" s="1"/>
  <c r="N92" i="2"/>
  <c r="P92" i="2" s="1"/>
  <c r="N57" i="2"/>
  <c r="P57" i="2" s="1"/>
  <c r="N97" i="2"/>
  <c r="N137" i="2"/>
  <c r="P137" i="2" s="1"/>
  <c r="M62" i="2"/>
  <c r="P72" i="2"/>
  <c r="P12" i="2"/>
  <c r="N2" i="2"/>
  <c r="P2" i="2" s="1"/>
  <c r="N22" i="2"/>
  <c r="P22" i="2" s="1"/>
  <c r="N42" i="2"/>
  <c r="P42" i="2" s="1"/>
  <c r="N62" i="2"/>
  <c r="N82" i="2"/>
  <c r="P82" i="2" s="1"/>
  <c r="N102" i="2"/>
  <c r="P102" i="2" s="1"/>
  <c r="N122" i="2"/>
  <c r="P122" i="2" s="1"/>
  <c r="N142" i="2"/>
  <c r="P142" i="2" s="1"/>
  <c r="N27" i="2"/>
  <c r="P27" i="2" s="1"/>
  <c r="N67" i="2"/>
  <c r="P67" i="2" s="1"/>
  <c r="N107" i="2"/>
  <c r="P107" i="2" s="1"/>
  <c r="N147" i="2"/>
  <c r="P147" i="2" s="1"/>
  <c r="P152" i="2"/>
  <c r="P32" i="2"/>
  <c r="P112" i="2"/>
  <c r="P7" i="2"/>
  <c r="P97" i="2"/>
  <c r="P117" i="2"/>
  <c r="P17" i="2"/>
  <c r="P77" i="2"/>
  <c r="N37" i="2"/>
  <c r="P37" i="2" s="1"/>
  <c r="P62" i="2" l="1"/>
</calcChain>
</file>

<file path=xl/sharedStrings.xml><?xml version="1.0" encoding="utf-8"?>
<sst xmlns="http://schemas.openxmlformats.org/spreadsheetml/2006/main" count="331" uniqueCount="123">
  <si>
    <t>Name</t>
  </si>
  <si>
    <t>Aging temperatur [°C]</t>
  </si>
  <si>
    <t>Aging time [h]</t>
  </si>
  <si>
    <t>Total average diameter [mm]</t>
  </si>
  <si>
    <t>Brinell hardness (average)</t>
  </si>
  <si>
    <t>Brinell hardness (standard deviation)</t>
  </si>
  <si>
    <t>CRM certified Brinell hardness</t>
  </si>
  <si>
    <t>CRM Brinell hardness (H1)</t>
  </si>
  <si>
    <t>CRM Brinell hardness (H2)</t>
  </si>
  <si>
    <t>CRM Brinell hardness (average)</t>
  </si>
  <si>
    <t>CRM Brinell hardness (standard deviation)</t>
  </si>
  <si>
    <t>uCRM</t>
  </si>
  <si>
    <t>UH</t>
  </si>
  <si>
    <t>Ums</t>
  </si>
  <si>
    <t>UMPE</t>
  </si>
  <si>
    <t>Brinell hardness (Uncertainity)</t>
  </si>
  <si>
    <t>Measurement number</t>
  </si>
  <si>
    <t>Measurement id</t>
  </si>
  <si>
    <t>d1 [mm]</t>
  </si>
  <si>
    <t>d2 [mm]</t>
  </si>
  <si>
    <r>
      <t xml:space="preserve">Average diameter </t>
    </r>
    <r>
      <rPr>
        <b/>
        <sz val="11"/>
        <color rgb="FFFF0000"/>
        <rFont val="Calibri"/>
        <family val="2"/>
      </rPr>
      <t>[mm]</t>
    </r>
  </si>
  <si>
    <t>Brinell Hardness</t>
  </si>
  <si>
    <t>HP-160-10m</t>
  </si>
  <si>
    <t>HP-160-1</t>
  </si>
  <si>
    <t>HP-160-24</t>
  </si>
  <si>
    <t>HP-160-100</t>
  </si>
  <si>
    <t>HP-160-250</t>
  </si>
  <si>
    <t>HP-160-500</t>
  </si>
  <si>
    <t>HP-160-1000</t>
  </si>
  <si>
    <t>HP-160-2500</t>
  </si>
  <si>
    <t>HP-160-5000</t>
  </si>
  <si>
    <t>HP-160-8800</t>
  </si>
  <si>
    <t>HP-180-10m</t>
  </si>
  <si>
    <t>HP-180-1.1</t>
  </si>
  <si>
    <t>HP-180-24</t>
  </si>
  <si>
    <t>HP-180-100</t>
  </si>
  <si>
    <t>HP-180-250</t>
  </si>
  <si>
    <t>HP-180-500</t>
  </si>
  <si>
    <t>HP-180-1000</t>
  </si>
  <si>
    <t>HP-180-2500</t>
  </si>
  <si>
    <t>HP-180-5000</t>
  </si>
  <si>
    <t>HP-180-8800</t>
  </si>
  <si>
    <t>HP-190-10m</t>
  </si>
  <si>
    <t>HP-190-1</t>
  </si>
  <si>
    <t>HP-190-24</t>
  </si>
  <si>
    <t>HP-190-100</t>
  </si>
  <si>
    <t>HP-190-250</t>
  </si>
  <si>
    <t>HP-190-500</t>
  </si>
  <si>
    <t>HP-190-1000</t>
  </si>
  <si>
    <t>HP-190-2500</t>
  </si>
  <si>
    <t>HP-190-5000</t>
  </si>
  <si>
    <t>HP-190-8800</t>
  </si>
  <si>
    <t>Rohling</t>
  </si>
  <si>
    <t xml:space="preserve">Name     </t>
  </si>
  <si>
    <t xml:space="preserve">             Aging temperatur [°C]      </t>
  </si>
  <si>
    <t>Average diameter [mm]</t>
  </si>
  <si>
    <t>HP-160-10m-1</t>
  </si>
  <si>
    <t>HP-160-10m-2</t>
  </si>
  <si>
    <t xml:space="preserve">        </t>
  </si>
  <si>
    <t>HP-160-1-1</t>
  </si>
  <si>
    <t>HP-160-1-2</t>
  </si>
  <si>
    <t>Aging cemperatur [°C]</t>
  </si>
  <si>
    <t>Strerss  [MPA]</t>
  </si>
  <si>
    <t>Brinell hardness (IWM)</t>
  </si>
  <si>
    <t>HP-230-10m</t>
  </si>
  <si>
    <t>HP-230-30m</t>
  </si>
  <si>
    <t>HP-230-6</t>
  </si>
  <si>
    <t>HP-230-48</t>
  </si>
  <si>
    <t>HP-230-504</t>
  </si>
  <si>
    <t>HP-300-10m</t>
  </si>
  <si>
    <t>HP-300-30m</t>
  </si>
  <si>
    <t>HP-300-6</t>
  </si>
  <si>
    <t>HP-300-48</t>
  </si>
  <si>
    <t>HP-300-360</t>
  </si>
  <si>
    <t>HP-350-10m</t>
  </si>
  <si>
    <t>HP-350-6</t>
  </si>
  <si>
    <t>HP-350-25</t>
  </si>
  <si>
    <t>HP-350-48</t>
  </si>
  <si>
    <t>HP-350-58</t>
  </si>
  <si>
    <t>Rohling T61</t>
  </si>
  <si>
    <t>KP-Alt I-190-1515-190</t>
  </si>
  <si>
    <t>KP-190-34-230</t>
  </si>
  <si>
    <t>KP-190-88-181</t>
  </si>
  <si>
    <t>KP-190-400-181</t>
  </si>
  <si>
    <t>KP-190-1002-128</t>
  </si>
  <si>
    <t>KP-190-1820-128</t>
  </si>
  <si>
    <t>KP-190-4026-128</t>
  </si>
  <si>
    <t>KP-190-4172-79</t>
  </si>
  <si>
    <t>Standard</t>
  </si>
  <si>
    <t>DIN EN ISO 6506-1</t>
  </si>
  <si>
    <t>Test date</t>
  </si>
  <si>
    <t>File location</t>
  </si>
  <si>
    <t>Test piece composition</t>
  </si>
  <si>
    <t>Aluminum alloy 2618A</t>
  </si>
  <si>
    <t>Test piece thickness</t>
  </si>
  <si>
    <t>in the standard range</t>
  </si>
  <si>
    <t>Test piece processing</t>
  </si>
  <si>
    <t>T61 Heat treatment</t>
  </si>
  <si>
    <t>Hardness machine name</t>
  </si>
  <si>
    <t>Emco Test M4C 025 G3</t>
  </si>
  <si>
    <t>Optical system name</t>
  </si>
  <si>
    <t>-</t>
  </si>
  <si>
    <t>Indenter name</t>
  </si>
  <si>
    <t>Indenter diameter [mm]</t>
  </si>
  <si>
    <t>Test temperature (C)</t>
  </si>
  <si>
    <t>Humidity (%)</t>
  </si>
  <si>
    <t>Test force [Kg]</t>
  </si>
  <si>
    <t>Test force [N]</t>
  </si>
  <si>
    <t xml:space="preserve">Maximum diameter </t>
  </si>
  <si>
    <t xml:space="preserve">Minimum distance test point </t>
  </si>
  <si>
    <t xml:space="preserve">Minimum distance edge </t>
  </si>
  <si>
    <t>load duriation (s)</t>
  </si>
  <si>
    <t>number of measurement</t>
  </si>
  <si>
    <t>Constant</t>
  </si>
  <si>
    <t xml:space="preserve">Pi </t>
  </si>
  <si>
    <t>Hardness symbol</t>
  </si>
  <si>
    <t>HBW 2.5/62.5</t>
  </si>
  <si>
    <t>UCRM</t>
  </si>
  <si>
    <t>number of CRM measurement</t>
  </si>
  <si>
    <t>t</t>
  </si>
  <si>
    <t>sigma ms</t>
  </si>
  <si>
    <t>E(rel)</t>
  </si>
  <si>
    <t>Erel/per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</si>
</sst>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377832"/>
      <color rgb="FF5A8C32"/>
      <color rgb="FF8CB40F"/>
      <color rgb="FFFAB900"/>
      <color rgb="FF8C1419"/>
      <color rgb="FF00AFF0"/>
      <color rgb="FF002832"/>
      <color rgb="FF82A532"/>
      <color rgb="FF005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6"/>
  <sheetViews>
    <sheetView zoomScaleNormal="100" workbookViewId="0">
      <pane xSplit="1" topLeftCell="B1" activePane="topRight" state="frozen"/>
      <selection pane="topRight" activeCell="P15" sqref="P15"/>
    </sheetView>
  </sheetViews>
  <sheetFormatPr baseColWidth="10" defaultColWidth="11.453125" defaultRowHeight="14.5" x14ac:dyDescent="0.35"/>
  <cols>
    <col min="1" max="1" width="11.453125" style="13"/>
    <col min="2" max="2" width="20" style="13" customWidth="1"/>
    <col min="3" max="3" width="15.81640625" style="13" customWidth="1"/>
    <col min="4" max="4" width="26.7265625" style="13" customWidth="1"/>
    <col min="5" max="5" width="28.7265625" style="13" customWidth="1"/>
    <col min="6" max="6" width="35" style="13" customWidth="1"/>
    <col min="7" max="7" width="31" style="13" customWidth="1"/>
    <col min="8" max="8" width="22.81640625" style="13" customWidth="1"/>
    <col min="9" max="9" width="29" style="13" customWidth="1"/>
    <col min="10" max="10" width="28.54296875" style="13" customWidth="1"/>
    <col min="11" max="11" width="36.81640625" style="13" customWidth="1"/>
    <col min="12" max="15" width="11.453125" style="13"/>
    <col min="16" max="16" width="26.453125" style="13" customWidth="1"/>
    <col min="17" max="17" width="20.81640625" style="15" customWidth="1"/>
    <col min="18" max="18" width="27.81640625" style="16" customWidth="1"/>
    <col min="19" max="20" width="11.453125" style="16"/>
    <col min="21" max="21" width="22.453125" style="16" customWidth="1"/>
    <col min="22" max="22" width="20.7265625" style="16" customWidth="1"/>
    <col min="23" max="16384" width="11.453125" style="12"/>
  </cols>
  <sheetData>
    <row r="1" spans="1:29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9" x14ac:dyDescent="0.35">
      <c r="A2" s="13" t="s">
        <v>22</v>
      </c>
      <c r="B2" s="13">
        <v>160</v>
      </c>
      <c r="C2" s="13">
        <v>0.16666666666666666</v>
      </c>
      <c r="D2" s="14">
        <f>AVERAGE(U2:U6)</f>
        <v>0.74678199999999983</v>
      </c>
      <c r="E2" s="13">
        <f>AVERAGE(V2:V6)</f>
        <v>139.6</v>
      </c>
      <c r="F2" s="14">
        <f>STDEV(V2:V6)</f>
        <v>0.54772255750516607</v>
      </c>
      <c r="G2" s="13">
        <v>134</v>
      </c>
      <c r="H2" s="13">
        <v>133</v>
      </c>
      <c r="I2" s="13">
        <v>133</v>
      </c>
      <c r="J2" s="13">
        <f>AVERAGE(H2:I2)</f>
        <v>133</v>
      </c>
      <c r="K2" s="13">
        <f>_xlfn.STDEV.S(I2:J2)</f>
        <v>0</v>
      </c>
      <c r="L2" s="13">
        <f>1.61/2</f>
        <v>0.80500000000000005</v>
      </c>
      <c r="M2" s="13">
        <f>1.84*K2</f>
        <v>0</v>
      </c>
      <c r="N2" s="14">
        <f>(0.00155/2/(3^0.5))*(E2/D2)*((2.5+((2.5^2)-(D2^2))^0.5)/((2.5^2)-(D2^2))^0.5)</f>
        <v>0.17128878739784986</v>
      </c>
      <c r="O2" s="13">
        <f>0.03*G2</f>
        <v>4.0199999999999996</v>
      </c>
      <c r="P2" s="14">
        <f>2*((L2^2)+(M2^2)+(N2^2)+((O2/(3^0.5))^2))^0.5</f>
        <v>4.9251050135761476</v>
      </c>
      <c r="Q2" s="15">
        <v>1</v>
      </c>
      <c r="R2" s="16" t="str">
        <f t="shared" ref="R2:R33" si="0">_xlfn.CONCAT(A2,"-",Q2)</f>
        <v>HP-160-10m-1</v>
      </c>
      <c r="S2" s="17">
        <v>0.74694000000000005</v>
      </c>
      <c r="T2" s="17">
        <v>0.74229000000000001</v>
      </c>
      <c r="U2" s="17">
        <v>0.74460999999999999</v>
      </c>
      <c r="V2" s="16">
        <v>140</v>
      </c>
      <c r="X2" s="18"/>
      <c r="Y2" s="18"/>
      <c r="AA2" s="18"/>
      <c r="AB2" s="18"/>
      <c r="AC2" s="19"/>
    </row>
    <row r="3" spans="1:29" x14ac:dyDescent="0.35">
      <c r="A3" s="13" t="s">
        <v>22</v>
      </c>
      <c r="B3" s="13">
        <v>160</v>
      </c>
      <c r="C3" s="13">
        <v>0.16666666666666666</v>
      </c>
      <c r="D3" s="14">
        <v>0.74678199999999983</v>
      </c>
      <c r="E3" s="13">
        <v>139.6</v>
      </c>
      <c r="F3" s="14">
        <v>0.54772255750516607</v>
      </c>
      <c r="G3" s="13">
        <v>134</v>
      </c>
      <c r="H3" s="13">
        <v>133</v>
      </c>
      <c r="I3" s="13">
        <v>133</v>
      </c>
      <c r="J3" s="13">
        <v>133</v>
      </c>
      <c r="K3" s="13">
        <v>0</v>
      </c>
      <c r="L3" s="13">
        <v>0.80500000000000005</v>
      </c>
      <c r="M3" s="13">
        <v>0</v>
      </c>
      <c r="N3" s="14">
        <v>0.17128878739784986</v>
      </c>
      <c r="O3" s="13">
        <v>4.0199999999999996</v>
      </c>
      <c r="P3" s="14">
        <v>4.9251050135761476</v>
      </c>
      <c r="Q3" s="15">
        <v>2</v>
      </c>
      <c r="R3" s="16" t="str">
        <f t="shared" si="0"/>
        <v>HP-160-10m-2</v>
      </c>
      <c r="S3" s="17">
        <v>0.74848999999999999</v>
      </c>
      <c r="T3" s="17">
        <v>0.74384000000000006</v>
      </c>
      <c r="U3" s="17">
        <v>0.74615999999999993</v>
      </c>
      <c r="V3" s="16">
        <v>140</v>
      </c>
      <c r="X3" s="18"/>
      <c r="Y3" s="18"/>
      <c r="AA3" s="18"/>
      <c r="AB3" s="18"/>
      <c r="AC3" s="19"/>
    </row>
    <row r="4" spans="1:29" x14ac:dyDescent="0.35">
      <c r="A4" s="13" t="s">
        <v>22</v>
      </c>
      <c r="B4" s="13">
        <v>160</v>
      </c>
      <c r="C4" s="13">
        <v>0.16666666666666666</v>
      </c>
      <c r="D4" s="14">
        <v>0.74678199999999983</v>
      </c>
      <c r="E4" s="13">
        <v>139.6</v>
      </c>
      <c r="F4" s="14">
        <v>0.54772255750516607</v>
      </c>
      <c r="G4" s="13">
        <v>134</v>
      </c>
      <c r="H4" s="13">
        <v>133</v>
      </c>
      <c r="I4" s="13">
        <v>133</v>
      </c>
      <c r="J4" s="13">
        <v>133</v>
      </c>
      <c r="K4" s="13">
        <v>0</v>
      </c>
      <c r="L4" s="13">
        <v>0.80500000000000005</v>
      </c>
      <c r="M4" s="13">
        <v>0</v>
      </c>
      <c r="N4" s="14">
        <v>0.17128878739784986</v>
      </c>
      <c r="O4" s="13">
        <v>4.0199999999999996</v>
      </c>
      <c r="P4" s="14">
        <v>4.9251050135761476</v>
      </c>
      <c r="Q4" s="15">
        <v>3</v>
      </c>
      <c r="R4" s="16" t="str">
        <f t="shared" si="0"/>
        <v>HP-160-10m-3</v>
      </c>
      <c r="S4" s="17">
        <v>0.75158999999999998</v>
      </c>
      <c r="T4" s="17">
        <v>0.74539</v>
      </c>
      <c r="U4" s="17">
        <v>0.74848999999999999</v>
      </c>
      <c r="V4" s="16">
        <v>139</v>
      </c>
      <c r="X4" s="18"/>
      <c r="Y4" s="18"/>
      <c r="AA4" s="18"/>
      <c r="AB4" s="18"/>
      <c r="AC4" s="19"/>
    </row>
    <row r="5" spans="1:29" x14ac:dyDescent="0.35">
      <c r="A5" s="13" t="s">
        <v>22</v>
      </c>
      <c r="B5" s="13">
        <v>160</v>
      </c>
      <c r="C5" s="13">
        <v>0.16666666666666666</v>
      </c>
      <c r="D5" s="14">
        <v>0.74678199999999983</v>
      </c>
      <c r="E5" s="13">
        <v>139.6</v>
      </c>
      <c r="F5" s="14">
        <v>0.54772255750516607</v>
      </c>
      <c r="G5" s="13">
        <v>134</v>
      </c>
      <c r="H5" s="13">
        <v>133</v>
      </c>
      <c r="I5" s="13">
        <v>133</v>
      </c>
      <c r="J5" s="13">
        <v>133</v>
      </c>
      <c r="K5" s="13">
        <v>0</v>
      </c>
      <c r="L5" s="13">
        <v>0.80500000000000005</v>
      </c>
      <c r="M5" s="13">
        <v>0</v>
      </c>
      <c r="N5" s="14">
        <v>0.17128878739784986</v>
      </c>
      <c r="O5" s="13">
        <v>4.0199999999999996</v>
      </c>
      <c r="P5" s="14">
        <v>4.9251050135761476</v>
      </c>
      <c r="Q5" s="15">
        <v>4</v>
      </c>
      <c r="R5" s="16" t="str">
        <f t="shared" si="0"/>
        <v>HP-160-10m-4</v>
      </c>
      <c r="S5" s="17">
        <v>0.74694000000000005</v>
      </c>
      <c r="T5" s="17">
        <v>0.74539</v>
      </c>
      <c r="U5" s="17">
        <v>0.74615999999999993</v>
      </c>
      <c r="V5" s="16">
        <v>140</v>
      </c>
      <c r="X5" s="18"/>
      <c r="Y5" s="18"/>
      <c r="AA5" s="18"/>
      <c r="AB5" s="18"/>
      <c r="AC5" s="19"/>
    </row>
    <row r="6" spans="1:29" x14ac:dyDescent="0.35">
      <c r="A6" s="13" t="s">
        <v>22</v>
      </c>
      <c r="B6" s="13">
        <v>160</v>
      </c>
      <c r="C6" s="13">
        <v>0.16666666666666666</v>
      </c>
      <c r="D6" s="14">
        <v>0.74678199999999983</v>
      </c>
      <c r="E6" s="13">
        <v>139.6</v>
      </c>
      <c r="F6" s="14">
        <v>0.54772255750516607</v>
      </c>
      <c r="G6" s="13">
        <v>134</v>
      </c>
      <c r="H6" s="13">
        <v>133</v>
      </c>
      <c r="I6" s="13">
        <v>133</v>
      </c>
      <c r="J6" s="13">
        <v>133</v>
      </c>
      <c r="K6" s="13">
        <v>0</v>
      </c>
      <c r="L6" s="13">
        <v>0.80500000000000005</v>
      </c>
      <c r="M6" s="13">
        <v>0</v>
      </c>
      <c r="N6" s="14">
        <v>0.17128878739784986</v>
      </c>
      <c r="O6" s="13">
        <v>4.0199999999999996</v>
      </c>
      <c r="P6" s="14">
        <v>4.9251050135761476</v>
      </c>
      <c r="Q6" s="15">
        <v>5</v>
      </c>
      <c r="R6" s="16" t="str">
        <f t="shared" si="0"/>
        <v>HP-160-10m-5</v>
      </c>
      <c r="S6" s="17">
        <v>0.74539</v>
      </c>
      <c r="T6" s="17">
        <v>0.75158999999999998</v>
      </c>
      <c r="U6" s="17">
        <v>0.74848999999999999</v>
      </c>
      <c r="V6" s="16">
        <v>139</v>
      </c>
      <c r="X6" s="18"/>
      <c r="Y6" s="18"/>
      <c r="AA6" s="18"/>
      <c r="AB6" s="18"/>
      <c r="AC6" s="19"/>
    </row>
    <row r="7" spans="1:29" x14ac:dyDescent="0.35">
      <c r="A7" s="13" t="s">
        <v>23</v>
      </c>
      <c r="B7" s="13">
        <v>160</v>
      </c>
      <c r="C7" s="13">
        <v>1</v>
      </c>
      <c r="D7" s="14">
        <f>AVERAGE(U7:U11)</f>
        <v>0.74663000000000002</v>
      </c>
      <c r="E7" s="13">
        <f>AVERAGE(V7:V11)</f>
        <v>139.80000000000001</v>
      </c>
      <c r="F7" s="14">
        <f>STDEV(V7:V11)</f>
        <v>1.0954451150103321</v>
      </c>
      <c r="G7" s="13">
        <v>134</v>
      </c>
      <c r="H7" s="13">
        <v>133</v>
      </c>
      <c r="I7" s="13">
        <v>133</v>
      </c>
      <c r="J7" s="13">
        <f>AVERAGE(H7:I7)</f>
        <v>133</v>
      </c>
      <c r="K7" s="13">
        <f>_xlfn.STDEV.S(I7:J7)</f>
        <v>0</v>
      </c>
      <c r="L7" s="13">
        <f>1.61/2</f>
        <v>0.80500000000000005</v>
      </c>
      <c r="M7" s="13">
        <f>1.84*K7</f>
        <v>0</v>
      </c>
      <c r="N7" s="14">
        <f>(0.00155/2/(3^0.5))*(E7/D7)*((2.5+((2.5^2)-(D7^2))^0.5)/((2.5^2)-(D7^2))^0.5)</f>
        <v>0.17156735761258768</v>
      </c>
      <c r="O7" s="13">
        <f>0.03*G7</f>
        <v>4.0199999999999996</v>
      </c>
      <c r="P7" s="14">
        <f>2*((L7^2)+(M7^2)+(N7^2)+((O7/(3^0.5))^2))^0.5</f>
        <v>4.9251437981842381</v>
      </c>
      <c r="Q7" s="15">
        <v>1</v>
      </c>
      <c r="R7" s="16" t="str">
        <f t="shared" si="0"/>
        <v>HP-160-1-1</v>
      </c>
      <c r="S7" s="17">
        <v>0.75003999999999993</v>
      </c>
      <c r="T7" s="17">
        <v>0.74694000000000005</v>
      </c>
      <c r="U7" s="17">
        <v>0.74848999999999999</v>
      </c>
      <c r="V7" s="16">
        <v>139</v>
      </c>
      <c r="X7" s="18"/>
      <c r="Y7" s="18"/>
      <c r="AA7" s="18"/>
      <c r="AB7" s="18"/>
      <c r="AC7" s="19"/>
    </row>
    <row r="8" spans="1:29" x14ac:dyDescent="0.35">
      <c r="A8" s="13" t="s">
        <v>23</v>
      </c>
      <c r="B8" s="13">
        <v>160</v>
      </c>
      <c r="C8" s="13">
        <v>1</v>
      </c>
      <c r="D8" s="14">
        <v>0.74663000000000002</v>
      </c>
      <c r="E8" s="13">
        <v>139.80000000000001</v>
      </c>
      <c r="F8" s="14">
        <v>1.0954451150103321</v>
      </c>
      <c r="G8" s="13">
        <v>134</v>
      </c>
      <c r="H8" s="13">
        <v>133</v>
      </c>
      <c r="I8" s="13">
        <v>133</v>
      </c>
      <c r="J8" s="13">
        <v>133</v>
      </c>
      <c r="K8" s="13">
        <v>0</v>
      </c>
      <c r="L8" s="13">
        <v>0.80500000000000005</v>
      </c>
      <c r="M8" s="13">
        <v>0</v>
      </c>
      <c r="N8" s="14">
        <v>0.17156735761258768</v>
      </c>
      <c r="O8" s="13">
        <v>4.0199999999999996</v>
      </c>
      <c r="P8" s="14">
        <v>4.9251437981842381</v>
      </c>
      <c r="Q8" s="15">
        <v>2</v>
      </c>
      <c r="R8" s="16" t="str">
        <f t="shared" si="0"/>
        <v>HP-160-1-2</v>
      </c>
      <c r="S8" s="17">
        <v>0.75003999999999993</v>
      </c>
      <c r="T8" s="17">
        <v>0.74694000000000005</v>
      </c>
      <c r="U8" s="17">
        <v>0.74848999999999999</v>
      </c>
      <c r="V8" s="16">
        <v>139</v>
      </c>
      <c r="X8" s="18"/>
      <c r="Y8" s="18"/>
      <c r="AA8" s="18"/>
      <c r="AB8" s="18"/>
      <c r="AC8" s="19"/>
    </row>
    <row r="9" spans="1:29" x14ac:dyDescent="0.35">
      <c r="A9" s="13" t="s">
        <v>23</v>
      </c>
      <c r="B9" s="13">
        <v>160</v>
      </c>
      <c r="C9" s="13">
        <v>1</v>
      </c>
      <c r="D9" s="14">
        <v>0.74663000000000002</v>
      </c>
      <c r="E9" s="13">
        <v>139.80000000000001</v>
      </c>
      <c r="F9" s="14">
        <v>1.0954451150103321</v>
      </c>
      <c r="G9" s="13">
        <v>134</v>
      </c>
      <c r="H9" s="13">
        <v>133</v>
      </c>
      <c r="I9" s="13">
        <v>133</v>
      </c>
      <c r="J9" s="13">
        <v>133</v>
      </c>
      <c r="K9" s="13">
        <v>0</v>
      </c>
      <c r="L9" s="13">
        <v>0.80500000000000005</v>
      </c>
      <c r="M9" s="13">
        <v>0</v>
      </c>
      <c r="N9" s="14">
        <v>0.17156735761258768</v>
      </c>
      <c r="O9" s="13">
        <v>4.0199999999999996</v>
      </c>
      <c r="P9" s="14">
        <v>4.9251437981842381</v>
      </c>
      <c r="Q9" s="15">
        <v>3</v>
      </c>
      <c r="R9" s="16" t="str">
        <f t="shared" si="0"/>
        <v>HP-160-1-3</v>
      </c>
      <c r="S9" s="17">
        <v>0.74539</v>
      </c>
      <c r="T9" s="17">
        <v>0.74229000000000001</v>
      </c>
      <c r="U9" s="17">
        <v>0.74384000000000006</v>
      </c>
      <c r="V9" s="16">
        <v>141</v>
      </c>
      <c r="X9" s="18"/>
      <c r="Y9" s="18"/>
      <c r="AA9" s="18"/>
      <c r="AB9" s="18"/>
      <c r="AC9" s="19"/>
    </row>
    <row r="10" spans="1:29" x14ac:dyDescent="0.35">
      <c r="A10" s="13" t="s">
        <v>23</v>
      </c>
      <c r="B10" s="13">
        <v>160</v>
      </c>
      <c r="C10" s="13">
        <v>1</v>
      </c>
      <c r="D10" s="14">
        <v>0.74663000000000002</v>
      </c>
      <c r="E10" s="13">
        <v>139.80000000000001</v>
      </c>
      <c r="F10" s="14">
        <v>1.0954451150103321</v>
      </c>
      <c r="G10" s="13">
        <v>134</v>
      </c>
      <c r="H10" s="13">
        <v>133</v>
      </c>
      <c r="I10" s="13">
        <v>133</v>
      </c>
      <c r="J10" s="13">
        <v>133</v>
      </c>
      <c r="K10" s="13">
        <v>0</v>
      </c>
      <c r="L10" s="13">
        <v>0.80500000000000005</v>
      </c>
      <c r="M10" s="13">
        <v>0</v>
      </c>
      <c r="N10" s="14">
        <v>0.17156735761258768</v>
      </c>
      <c r="O10" s="13">
        <v>4.0199999999999996</v>
      </c>
      <c r="P10" s="14">
        <v>4.9251437981842381</v>
      </c>
      <c r="Q10" s="15">
        <v>4</v>
      </c>
      <c r="R10" s="16" t="str">
        <f t="shared" si="0"/>
        <v>HP-160-1-4</v>
      </c>
      <c r="S10" s="17">
        <v>0.75003999999999993</v>
      </c>
      <c r="T10" s="17">
        <v>0.74694000000000005</v>
      </c>
      <c r="U10" s="17">
        <v>0.74848999999999999</v>
      </c>
      <c r="V10" s="16">
        <v>139</v>
      </c>
      <c r="X10" s="18"/>
      <c r="Y10" s="18"/>
      <c r="AA10" s="18"/>
      <c r="AB10" s="18"/>
      <c r="AC10" s="19"/>
    </row>
    <row r="11" spans="1:29" x14ac:dyDescent="0.35">
      <c r="A11" s="13" t="s">
        <v>23</v>
      </c>
      <c r="B11" s="13">
        <v>160</v>
      </c>
      <c r="C11" s="13">
        <v>1</v>
      </c>
      <c r="D11" s="14">
        <v>0.74663000000000002</v>
      </c>
      <c r="E11" s="13">
        <v>139.80000000000001</v>
      </c>
      <c r="F11" s="14">
        <v>1.0954451150103321</v>
      </c>
      <c r="G11" s="13">
        <v>134</v>
      </c>
      <c r="H11" s="13">
        <v>133</v>
      </c>
      <c r="I11" s="13">
        <v>133</v>
      </c>
      <c r="J11" s="13">
        <v>133</v>
      </c>
      <c r="K11" s="13">
        <v>0</v>
      </c>
      <c r="L11" s="13">
        <v>0.80500000000000005</v>
      </c>
      <c r="M11" s="13">
        <v>0</v>
      </c>
      <c r="N11" s="14">
        <v>0.17156735761258768</v>
      </c>
      <c r="O11" s="13">
        <v>4.0199999999999996</v>
      </c>
      <c r="P11" s="14">
        <v>4.9251437981842381</v>
      </c>
      <c r="Q11" s="15">
        <v>5</v>
      </c>
      <c r="R11" s="16" t="str">
        <f t="shared" si="0"/>
        <v>HP-160-1-5</v>
      </c>
      <c r="S11" s="17">
        <v>0.74229000000000001</v>
      </c>
      <c r="T11" s="17">
        <v>0.74539</v>
      </c>
      <c r="U11" s="17">
        <v>0.74384000000000006</v>
      </c>
      <c r="V11" s="16">
        <v>141</v>
      </c>
      <c r="X11" s="18"/>
      <c r="Y11" s="18"/>
      <c r="AA11" s="18"/>
      <c r="AB11" s="18"/>
      <c r="AC11" s="19"/>
    </row>
    <row r="12" spans="1:29" x14ac:dyDescent="0.35">
      <c r="A12" s="13" t="s">
        <v>24</v>
      </c>
      <c r="B12" s="13">
        <v>160</v>
      </c>
      <c r="C12" s="13">
        <v>24</v>
      </c>
      <c r="D12" s="14">
        <f>AVERAGE(U12:U16)</f>
        <v>0.748332</v>
      </c>
      <c r="E12" s="13">
        <f>AVERAGE(V12:V16)</f>
        <v>140.4</v>
      </c>
      <c r="F12" s="14">
        <f>STDEV(V12:V16)</f>
        <v>0.89442719099991586</v>
      </c>
      <c r="G12" s="13">
        <v>134</v>
      </c>
      <c r="H12" s="13">
        <v>133</v>
      </c>
      <c r="I12" s="13">
        <v>133</v>
      </c>
      <c r="J12" s="13">
        <f>AVERAGE(H12:I12)</f>
        <v>133</v>
      </c>
      <c r="K12" s="13">
        <f>_xlfn.STDEV.S(I12:J12)</f>
        <v>0</v>
      </c>
      <c r="L12" s="13">
        <f>1.61/2</f>
        <v>0.80500000000000005</v>
      </c>
      <c r="M12" s="13">
        <f>1.84*K12</f>
        <v>0</v>
      </c>
      <c r="N12" s="14">
        <f>(0.00155/2/(3^0.5))*(E12/D12)*((2.5+((2.5^2)-(D12^2))^0.5)/((2.5^2)-(D12^2))^0.5)</f>
        <v>0.17193147738101736</v>
      </c>
      <c r="O12" s="13">
        <f>0.03*G12</f>
        <v>4.0199999999999996</v>
      </c>
      <c r="P12" s="14">
        <f>2*((L12^2)+(M12^2)+(N12^2)+((O12/(3^0.5))^2))^0.5</f>
        <v>4.9251945882023458</v>
      </c>
      <c r="Q12" s="15">
        <v>1</v>
      </c>
      <c r="R12" s="16" t="str">
        <f t="shared" si="0"/>
        <v>HP-160-24-1</v>
      </c>
      <c r="S12" s="17">
        <v>0.75623000000000007</v>
      </c>
      <c r="T12" s="17">
        <v>0.75312999999999997</v>
      </c>
      <c r="U12" s="17">
        <v>0.75467999999999991</v>
      </c>
      <c r="V12" s="16">
        <v>139</v>
      </c>
      <c r="X12" s="18"/>
      <c r="Y12" s="18"/>
      <c r="AA12" s="18"/>
      <c r="AB12" s="18"/>
      <c r="AC12" s="19"/>
    </row>
    <row r="13" spans="1:29" x14ac:dyDescent="0.35">
      <c r="A13" s="13" t="s">
        <v>24</v>
      </c>
      <c r="B13" s="13">
        <v>160</v>
      </c>
      <c r="C13" s="13">
        <v>24</v>
      </c>
      <c r="D13" s="14">
        <v>0.748332</v>
      </c>
      <c r="E13" s="13">
        <v>140.4</v>
      </c>
      <c r="F13" s="14">
        <v>0.89442719099991586</v>
      </c>
      <c r="G13" s="13">
        <v>134</v>
      </c>
      <c r="H13" s="13">
        <v>133</v>
      </c>
      <c r="I13" s="13">
        <v>133</v>
      </c>
      <c r="J13" s="13">
        <v>133</v>
      </c>
      <c r="K13" s="13">
        <v>0</v>
      </c>
      <c r="L13" s="13">
        <v>0.80500000000000005</v>
      </c>
      <c r="M13" s="13">
        <v>0</v>
      </c>
      <c r="N13" s="14">
        <v>0.17193147738101736</v>
      </c>
      <c r="O13" s="13">
        <v>4.0199999999999996</v>
      </c>
      <c r="P13" s="14">
        <v>4.9251945882023458</v>
      </c>
      <c r="Q13" s="15">
        <v>2</v>
      </c>
      <c r="R13" s="16" t="str">
        <f t="shared" si="0"/>
        <v>HP-160-24-2</v>
      </c>
      <c r="S13" s="17">
        <v>0.75158999999999998</v>
      </c>
      <c r="T13" s="17">
        <v>0.76552999999999993</v>
      </c>
      <c r="U13" s="17">
        <v>0.7585599999999999</v>
      </c>
      <c r="V13" s="16">
        <v>141</v>
      </c>
      <c r="X13" s="18"/>
      <c r="Y13" s="18"/>
      <c r="AA13" s="18"/>
      <c r="AB13" s="18"/>
      <c r="AC13" s="19"/>
    </row>
    <row r="14" spans="1:29" x14ac:dyDescent="0.35">
      <c r="A14" s="13" t="s">
        <v>24</v>
      </c>
      <c r="B14" s="13">
        <v>160</v>
      </c>
      <c r="C14" s="13">
        <v>24</v>
      </c>
      <c r="D14" s="14">
        <v>0.748332</v>
      </c>
      <c r="E14" s="13">
        <v>140.4</v>
      </c>
      <c r="F14" s="14">
        <v>0.89442719099991586</v>
      </c>
      <c r="G14" s="13">
        <v>134</v>
      </c>
      <c r="H14" s="13">
        <v>133</v>
      </c>
      <c r="I14" s="13">
        <v>133</v>
      </c>
      <c r="J14" s="13">
        <v>133</v>
      </c>
      <c r="K14" s="13">
        <v>0</v>
      </c>
      <c r="L14" s="13">
        <v>0.80500000000000005</v>
      </c>
      <c r="M14" s="13">
        <v>0</v>
      </c>
      <c r="N14" s="14">
        <v>0.17193147738101736</v>
      </c>
      <c r="O14" s="13">
        <v>4.0199999999999996</v>
      </c>
      <c r="P14" s="14">
        <v>4.9251945882023458</v>
      </c>
      <c r="Q14" s="15">
        <v>3</v>
      </c>
      <c r="R14" s="16" t="str">
        <f t="shared" si="0"/>
        <v>HP-160-24-3</v>
      </c>
      <c r="S14" s="17">
        <v>0.74539</v>
      </c>
      <c r="T14" s="17">
        <v>0.73763999999999996</v>
      </c>
      <c r="U14" s="17">
        <v>0.74151999999999996</v>
      </c>
      <c r="V14" s="16">
        <v>141</v>
      </c>
      <c r="X14" s="18"/>
      <c r="Y14" s="18"/>
      <c r="AA14" s="18"/>
      <c r="AB14" s="18"/>
      <c r="AC14" s="19"/>
    </row>
    <row r="15" spans="1:29" x14ac:dyDescent="0.35">
      <c r="A15" s="13" t="s">
        <v>24</v>
      </c>
      <c r="B15" s="13">
        <v>160</v>
      </c>
      <c r="C15" s="13">
        <v>24</v>
      </c>
      <c r="D15" s="14">
        <v>0.748332</v>
      </c>
      <c r="E15" s="13">
        <v>140.4</v>
      </c>
      <c r="F15" s="14">
        <v>0.89442719099991586</v>
      </c>
      <c r="G15" s="13">
        <v>134</v>
      </c>
      <c r="H15" s="13">
        <v>133</v>
      </c>
      <c r="I15" s="13">
        <v>133</v>
      </c>
      <c r="J15" s="13">
        <v>133</v>
      </c>
      <c r="K15" s="13">
        <v>0</v>
      </c>
      <c r="L15" s="13">
        <v>0.80500000000000005</v>
      </c>
      <c r="M15" s="13">
        <v>0</v>
      </c>
      <c r="N15" s="14">
        <v>0.17193147738101736</v>
      </c>
      <c r="O15" s="13">
        <v>4.0199999999999996</v>
      </c>
      <c r="P15" s="14">
        <v>4.9251945882023458</v>
      </c>
      <c r="Q15" s="15">
        <v>4</v>
      </c>
      <c r="R15" s="16" t="str">
        <f t="shared" si="0"/>
        <v>HP-160-24-4</v>
      </c>
      <c r="S15" s="17">
        <v>0.73763999999999996</v>
      </c>
      <c r="T15" s="17">
        <v>0.75158999999999998</v>
      </c>
      <c r="U15" s="17">
        <v>0.74460999999999999</v>
      </c>
      <c r="V15" s="16">
        <v>140</v>
      </c>
      <c r="X15" s="18"/>
      <c r="Y15" s="18"/>
      <c r="AA15" s="18"/>
      <c r="AB15" s="18"/>
      <c r="AC15" s="19"/>
    </row>
    <row r="16" spans="1:29" x14ac:dyDescent="0.35">
      <c r="A16" s="13" t="s">
        <v>24</v>
      </c>
      <c r="B16" s="13">
        <v>160</v>
      </c>
      <c r="C16" s="13">
        <v>24</v>
      </c>
      <c r="D16" s="14">
        <v>0.748332</v>
      </c>
      <c r="E16" s="13">
        <v>140.4</v>
      </c>
      <c r="F16" s="14">
        <v>0.89442719099991586</v>
      </c>
      <c r="G16" s="13">
        <v>134</v>
      </c>
      <c r="H16" s="13">
        <v>133</v>
      </c>
      <c r="I16" s="13">
        <v>133</v>
      </c>
      <c r="J16" s="13">
        <v>133</v>
      </c>
      <c r="K16" s="13">
        <v>0</v>
      </c>
      <c r="L16" s="13">
        <v>0.80500000000000005</v>
      </c>
      <c r="M16" s="13">
        <v>0</v>
      </c>
      <c r="N16" s="14">
        <v>0.17193147738101736</v>
      </c>
      <c r="O16" s="13">
        <v>4.0199999999999996</v>
      </c>
      <c r="P16" s="14">
        <v>4.9251945882023458</v>
      </c>
      <c r="Q16" s="15">
        <v>5</v>
      </c>
      <c r="R16" s="16" t="str">
        <f t="shared" si="0"/>
        <v>HP-160-24-5</v>
      </c>
      <c r="S16" s="17">
        <v>0.74229000000000001</v>
      </c>
      <c r="T16" s="17">
        <v>0.74229000000000001</v>
      </c>
      <c r="U16" s="17">
        <v>0.74229000000000001</v>
      </c>
      <c r="V16" s="16">
        <v>141</v>
      </c>
      <c r="X16" s="18"/>
      <c r="Y16" s="18"/>
      <c r="AA16" s="18"/>
      <c r="AB16" s="18"/>
      <c r="AC16" s="19"/>
    </row>
    <row r="17" spans="1:29" x14ac:dyDescent="0.35">
      <c r="A17" s="13" t="s">
        <v>25</v>
      </c>
      <c r="B17" s="13">
        <v>160</v>
      </c>
      <c r="C17" s="13">
        <v>100</v>
      </c>
      <c r="D17" s="14">
        <f>AVERAGE(U17:U21)</f>
        <v>0.75698599999999994</v>
      </c>
      <c r="E17" s="13">
        <f>AVERAGE(V17:V21)</f>
        <v>135.6</v>
      </c>
      <c r="F17" s="14">
        <f>STDEV(V17:V21)</f>
        <v>0.89442719099991586</v>
      </c>
      <c r="G17" s="13">
        <v>134</v>
      </c>
      <c r="H17" s="13">
        <v>133</v>
      </c>
      <c r="I17" s="13">
        <v>133</v>
      </c>
      <c r="J17" s="13">
        <f>AVERAGE(H17:I17)</f>
        <v>133</v>
      </c>
      <c r="K17" s="13">
        <f>_xlfn.STDEV.S(I17:J17)</f>
        <v>0</v>
      </c>
      <c r="L17" s="13">
        <f>1.61/2</f>
        <v>0.80500000000000005</v>
      </c>
      <c r="M17" s="13">
        <f>1.84*K17</f>
        <v>0</v>
      </c>
      <c r="N17" s="14">
        <f>(0.00155/2/(3^0.5))*(E17/D17)*((2.5+((2.5^2)-(D17^2))^0.5)/((2.5^2)-(D17^2))^0.5)</f>
        <v>0.16425145155783563</v>
      </c>
      <c r="O17" s="13">
        <f>0.03*G17</f>
        <v>4.0199999999999996</v>
      </c>
      <c r="P17" s="14">
        <f>2*((L17^2)+(M17^2)+(N17^2)+((O17/(3^0.5))^2))^0.5</f>
        <v>4.9241460333092704</v>
      </c>
      <c r="Q17" s="15">
        <v>1</v>
      </c>
      <c r="R17" s="16" t="str">
        <f t="shared" si="0"/>
        <v>HP-160-100-1</v>
      </c>
      <c r="S17" s="17">
        <v>0.76863000000000004</v>
      </c>
      <c r="T17" s="17">
        <v>0.75623000000000007</v>
      </c>
      <c r="U17" s="17">
        <v>0.76242999999999994</v>
      </c>
      <c r="V17" s="16">
        <v>134</v>
      </c>
      <c r="X17" s="18"/>
      <c r="Y17" s="18"/>
      <c r="AA17" s="18"/>
      <c r="AB17" s="18"/>
      <c r="AC17" s="19"/>
    </row>
    <row r="18" spans="1:29" x14ac:dyDescent="0.35">
      <c r="A18" s="13" t="s">
        <v>25</v>
      </c>
      <c r="B18" s="13">
        <v>160</v>
      </c>
      <c r="C18" s="13">
        <v>100</v>
      </c>
      <c r="D18" s="14">
        <v>0.75698599999999994</v>
      </c>
      <c r="E18" s="13">
        <v>135.6</v>
      </c>
      <c r="F18" s="14">
        <v>0.89442719099991586</v>
      </c>
      <c r="G18" s="13">
        <v>134</v>
      </c>
      <c r="H18" s="13">
        <v>133</v>
      </c>
      <c r="I18" s="13">
        <v>133</v>
      </c>
      <c r="J18" s="13">
        <v>133</v>
      </c>
      <c r="K18" s="13">
        <v>0</v>
      </c>
      <c r="L18" s="13">
        <v>0.80500000000000005</v>
      </c>
      <c r="M18" s="13">
        <v>0</v>
      </c>
      <c r="N18" s="14">
        <v>0.16425145155783563</v>
      </c>
      <c r="O18" s="13">
        <v>4.0199999999999996</v>
      </c>
      <c r="P18" s="14">
        <v>4.9241460333092704</v>
      </c>
      <c r="Q18" s="15">
        <v>2</v>
      </c>
      <c r="R18" s="16" t="str">
        <f t="shared" si="0"/>
        <v>HP-160-100-2</v>
      </c>
      <c r="S18" s="17">
        <v>0.75933000000000006</v>
      </c>
      <c r="T18" s="17">
        <v>0.75003999999999993</v>
      </c>
      <c r="U18" s="17">
        <v>0.75458000000000003</v>
      </c>
      <c r="V18" s="16">
        <v>136</v>
      </c>
      <c r="X18" s="18"/>
      <c r="Y18" s="18"/>
      <c r="AA18" s="18"/>
      <c r="AB18" s="18"/>
      <c r="AC18" s="19"/>
    </row>
    <row r="19" spans="1:29" x14ac:dyDescent="0.35">
      <c r="A19" s="13" t="s">
        <v>25</v>
      </c>
      <c r="B19" s="13">
        <v>160</v>
      </c>
      <c r="C19" s="13">
        <v>100</v>
      </c>
      <c r="D19" s="14">
        <v>0.75698599999999994</v>
      </c>
      <c r="E19" s="13">
        <v>135.6</v>
      </c>
      <c r="F19" s="14">
        <v>0.89442719099991586</v>
      </c>
      <c r="G19" s="13">
        <v>134</v>
      </c>
      <c r="H19" s="13">
        <v>133</v>
      </c>
      <c r="I19" s="13">
        <v>133</v>
      </c>
      <c r="J19" s="13">
        <v>133</v>
      </c>
      <c r="K19" s="13">
        <v>0</v>
      </c>
      <c r="L19" s="13">
        <v>0.80500000000000005</v>
      </c>
      <c r="M19" s="13">
        <v>0</v>
      </c>
      <c r="N19" s="14">
        <v>0.16425145155783563</v>
      </c>
      <c r="O19" s="13">
        <v>4.0199999999999996</v>
      </c>
      <c r="P19" s="14">
        <v>4.9241460333092704</v>
      </c>
      <c r="Q19" s="15">
        <v>3</v>
      </c>
      <c r="R19" s="16" t="str">
        <f t="shared" si="0"/>
        <v>HP-160-100-3</v>
      </c>
      <c r="S19" s="17">
        <v>0.76088</v>
      </c>
      <c r="T19" s="17">
        <v>0.75158999999999998</v>
      </c>
      <c r="U19" s="17">
        <v>0.75623000000000007</v>
      </c>
      <c r="V19" s="16">
        <v>136</v>
      </c>
      <c r="X19" s="18"/>
      <c r="Y19" s="18"/>
      <c r="AA19" s="18"/>
      <c r="AB19" s="18"/>
      <c r="AC19" s="19"/>
    </row>
    <row r="20" spans="1:29" x14ac:dyDescent="0.35">
      <c r="A20" s="13" t="s">
        <v>25</v>
      </c>
      <c r="B20" s="13">
        <v>160</v>
      </c>
      <c r="C20" s="13">
        <v>100</v>
      </c>
      <c r="D20" s="14">
        <v>0.75698599999999994</v>
      </c>
      <c r="E20" s="13">
        <v>135.6</v>
      </c>
      <c r="F20" s="14">
        <v>0.89442719099991586</v>
      </c>
      <c r="G20" s="13">
        <v>134</v>
      </c>
      <c r="H20" s="13">
        <v>133</v>
      </c>
      <c r="I20" s="13">
        <v>133</v>
      </c>
      <c r="J20" s="13">
        <v>133</v>
      </c>
      <c r="K20" s="13">
        <v>0</v>
      </c>
      <c r="L20" s="13">
        <v>0.80500000000000005</v>
      </c>
      <c r="M20" s="13">
        <v>0</v>
      </c>
      <c r="N20" s="14">
        <v>0.16425145155783563</v>
      </c>
      <c r="O20" s="13">
        <v>4.0199999999999996</v>
      </c>
      <c r="P20" s="14">
        <v>4.9241460333092704</v>
      </c>
      <c r="Q20" s="15">
        <v>4</v>
      </c>
      <c r="R20" s="16" t="str">
        <f t="shared" si="0"/>
        <v>HP-160-100-4</v>
      </c>
      <c r="S20" s="17">
        <v>0.75778000000000001</v>
      </c>
      <c r="T20" s="17">
        <v>0.75312999999999997</v>
      </c>
      <c r="U20" s="17">
        <v>0.75546000000000002</v>
      </c>
      <c r="V20" s="16">
        <v>136</v>
      </c>
      <c r="X20" s="18"/>
      <c r="Y20" s="18"/>
      <c r="AA20" s="18"/>
      <c r="AB20" s="18"/>
      <c r="AC20" s="19"/>
    </row>
    <row r="21" spans="1:29" x14ac:dyDescent="0.35">
      <c r="A21" s="13" t="s">
        <v>25</v>
      </c>
      <c r="B21" s="13">
        <v>160</v>
      </c>
      <c r="C21" s="13">
        <v>100</v>
      </c>
      <c r="D21" s="14">
        <v>0.75698599999999994</v>
      </c>
      <c r="E21" s="13">
        <v>135.6</v>
      </c>
      <c r="F21" s="14">
        <v>0.89442719099991586</v>
      </c>
      <c r="G21" s="13">
        <v>134</v>
      </c>
      <c r="H21" s="13">
        <v>133</v>
      </c>
      <c r="I21" s="13">
        <v>133</v>
      </c>
      <c r="J21" s="13">
        <v>133</v>
      </c>
      <c r="K21" s="13">
        <v>0</v>
      </c>
      <c r="L21" s="13">
        <v>0.80500000000000005</v>
      </c>
      <c r="M21" s="13">
        <v>0</v>
      </c>
      <c r="N21" s="14">
        <v>0.16425145155783563</v>
      </c>
      <c r="O21" s="13">
        <v>4.0199999999999996</v>
      </c>
      <c r="P21" s="14">
        <v>4.9241460333092704</v>
      </c>
      <c r="Q21" s="15">
        <v>5</v>
      </c>
      <c r="R21" s="16" t="str">
        <f t="shared" si="0"/>
        <v>HP-160-100-5</v>
      </c>
      <c r="S21" s="17">
        <v>0.75623000000000007</v>
      </c>
      <c r="T21" s="17">
        <v>0.75623000000000007</v>
      </c>
      <c r="U21" s="17">
        <v>0.75623000000000007</v>
      </c>
      <c r="V21" s="16">
        <v>136</v>
      </c>
      <c r="X21" s="18"/>
      <c r="Y21" s="18"/>
      <c r="AA21" s="18"/>
      <c r="AB21" s="18"/>
      <c r="AC21" s="19"/>
    </row>
    <row r="22" spans="1:29" x14ac:dyDescent="0.35">
      <c r="A22" s="13" t="s">
        <v>26</v>
      </c>
      <c r="B22" s="13">
        <v>160</v>
      </c>
      <c r="C22" s="13">
        <v>250</v>
      </c>
      <c r="D22" s="14">
        <f>AVERAGE(U22:U26)</f>
        <v>0.76538999999999979</v>
      </c>
      <c r="E22" s="13">
        <f>AVERAGE(V22:V26)</f>
        <v>132.6</v>
      </c>
      <c r="F22" s="14">
        <f>STDEV(V22:V26)</f>
        <v>1.1401754250991381</v>
      </c>
      <c r="G22" s="13">
        <v>134</v>
      </c>
      <c r="H22" s="13">
        <v>133</v>
      </c>
      <c r="I22" s="13">
        <v>133</v>
      </c>
      <c r="J22" s="13">
        <f>AVERAGE(H22:I22)</f>
        <v>133</v>
      </c>
      <c r="K22" s="13">
        <f>_xlfn.STDEV.S(I22:J22)</f>
        <v>0</v>
      </c>
      <c r="L22" s="13">
        <f>1.61/2</f>
        <v>0.80500000000000005</v>
      </c>
      <c r="M22" s="13">
        <f>1.84*K22</f>
        <v>0</v>
      </c>
      <c r="N22" s="14">
        <f>(0.00155/2/(3^0.5))*(E22/D22)*((2.5+((2.5^2)-(D22^2))^0.5)/((2.5^2)-(D22^2))^0.5)</f>
        <v>0.15894579301191897</v>
      </c>
      <c r="O22" s="13">
        <f>0.03*G22</f>
        <v>4.0199999999999996</v>
      </c>
      <c r="P22" s="14">
        <f>2*((L22^2)+(M22^2)+(N22^2)+((O22/(3^0.5))^2))^0.5</f>
        <v>4.9234495082680345</v>
      </c>
      <c r="Q22" s="15">
        <v>1</v>
      </c>
      <c r="R22" s="16" t="str">
        <f t="shared" si="0"/>
        <v>HP-160-250-1</v>
      </c>
      <c r="S22" s="17">
        <v>0.76552999999999993</v>
      </c>
      <c r="T22" s="17">
        <v>0.76242999999999994</v>
      </c>
      <c r="U22" s="17">
        <v>0.76397999999999999</v>
      </c>
      <c r="V22" s="16">
        <v>133</v>
      </c>
      <c r="X22" s="18"/>
      <c r="Y22" s="18"/>
      <c r="AA22" s="18"/>
      <c r="AB22" s="18"/>
      <c r="AC22" s="19"/>
    </row>
    <row r="23" spans="1:29" x14ac:dyDescent="0.35">
      <c r="A23" s="13" t="s">
        <v>26</v>
      </c>
      <c r="B23" s="13">
        <v>160</v>
      </c>
      <c r="C23" s="13">
        <v>250</v>
      </c>
      <c r="D23" s="14">
        <v>0.76538999999999979</v>
      </c>
      <c r="E23" s="13">
        <v>132.6</v>
      </c>
      <c r="F23" s="14">
        <v>1.1401754250991381</v>
      </c>
      <c r="G23" s="13">
        <v>134</v>
      </c>
      <c r="H23" s="13">
        <v>133</v>
      </c>
      <c r="I23" s="13">
        <v>133</v>
      </c>
      <c r="J23" s="13">
        <v>133</v>
      </c>
      <c r="K23" s="13">
        <v>0</v>
      </c>
      <c r="L23" s="13">
        <v>0.80500000000000005</v>
      </c>
      <c r="M23" s="13">
        <v>0</v>
      </c>
      <c r="N23" s="14">
        <v>0.15894579301191897</v>
      </c>
      <c r="O23" s="13">
        <v>4.0199999999999996</v>
      </c>
      <c r="P23" s="14">
        <v>4.9234495082680345</v>
      </c>
      <c r="Q23" s="15">
        <v>2</v>
      </c>
      <c r="R23" s="16" t="str">
        <f t="shared" si="0"/>
        <v>HP-160-250-2</v>
      </c>
      <c r="S23" s="17">
        <v>0.76552999999999993</v>
      </c>
      <c r="T23" s="17">
        <v>0.75988999999999995</v>
      </c>
      <c r="U23" s="17">
        <v>0.76271</v>
      </c>
      <c r="V23" s="16">
        <v>134</v>
      </c>
      <c r="X23" s="18"/>
      <c r="Y23" s="18"/>
      <c r="AA23" s="18"/>
      <c r="AB23" s="18"/>
      <c r="AC23" s="19"/>
    </row>
    <row r="24" spans="1:29" x14ac:dyDescent="0.35">
      <c r="A24" s="13" t="s">
        <v>26</v>
      </c>
      <c r="B24" s="13">
        <v>160</v>
      </c>
      <c r="C24" s="13">
        <v>250</v>
      </c>
      <c r="D24" s="14">
        <v>0.76538999999999979</v>
      </c>
      <c r="E24" s="13">
        <v>132.6</v>
      </c>
      <c r="F24" s="14">
        <v>1.1401754250991381</v>
      </c>
      <c r="G24" s="13">
        <v>134</v>
      </c>
      <c r="H24" s="13">
        <v>133</v>
      </c>
      <c r="I24" s="13">
        <v>133</v>
      </c>
      <c r="J24" s="13">
        <v>133</v>
      </c>
      <c r="K24" s="13">
        <v>0</v>
      </c>
      <c r="L24" s="13">
        <v>0.80500000000000005</v>
      </c>
      <c r="M24" s="13">
        <v>0</v>
      </c>
      <c r="N24" s="14">
        <v>0.15894579301191897</v>
      </c>
      <c r="O24" s="13">
        <v>4.0199999999999996</v>
      </c>
      <c r="P24" s="14">
        <v>4.9234495082680345</v>
      </c>
      <c r="Q24" s="15">
        <v>3</v>
      </c>
      <c r="R24" s="16" t="str">
        <f t="shared" si="0"/>
        <v>HP-160-250-3</v>
      </c>
      <c r="S24" s="17">
        <v>0.7670800000000001</v>
      </c>
      <c r="T24" s="17">
        <v>0.76609000000000005</v>
      </c>
      <c r="U24" s="17">
        <v>0.76658999999999999</v>
      </c>
      <c r="V24" s="16">
        <v>132</v>
      </c>
      <c r="X24" s="18"/>
      <c r="Y24" s="18"/>
      <c r="AA24" s="18"/>
      <c r="AB24" s="18"/>
      <c r="AC24" s="19"/>
    </row>
    <row r="25" spans="1:29" x14ac:dyDescent="0.35">
      <c r="A25" s="13" t="s">
        <v>26</v>
      </c>
      <c r="B25" s="13">
        <v>160</v>
      </c>
      <c r="C25" s="13">
        <v>250</v>
      </c>
      <c r="D25" s="14">
        <v>0.76538999999999979</v>
      </c>
      <c r="E25" s="13">
        <v>132.6</v>
      </c>
      <c r="F25" s="14">
        <v>1.1401754250991381</v>
      </c>
      <c r="G25" s="13">
        <v>134</v>
      </c>
      <c r="H25" s="13">
        <v>133</v>
      </c>
      <c r="I25" s="13">
        <v>133</v>
      </c>
      <c r="J25" s="13">
        <v>133</v>
      </c>
      <c r="K25" s="13">
        <v>0</v>
      </c>
      <c r="L25" s="13">
        <v>0.80500000000000005</v>
      </c>
      <c r="M25" s="13">
        <v>0</v>
      </c>
      <c r="N25" s="14">
        <v>0.15894579301191897</v>
      </c>
      <c r="O25" s="13">
        <v>4.0199999999999996</v>
      </c>
      <c r="P25" s="14">
        <v>4.9234495082680345</v>
      </c>
      <c r="Q25" s="15">
        <v>4</v>
      </c>
      <c r="R25" s="16" t="str">
        <f t="shared" si="0"/>
        <v>HP-160-250-4</v>
      </c>
      <c r="S25" s="17">
        <v>0.76552999999999993</v>
      </c>
      <c r="T25" s="17">
        <v>0.76299000000000006</v>
      </c>
      <c r="U25" s="17">
        <v>0.76425999999999994</v>
      </c>
      <c r="V25" s="16">
        <v>133</v>
      </c>
      <c r="X25" s="18"/>
      <c r="Y25" s="18"/>
      <c r="AA25" s="18"/>
      <c r="AB25" s="18"/>
      <c r="AC25" s="19"/>
    </row>
    <row r="26" spans="1:29" x14ac:dyDescent="0.35">
      <c r="A26" s="13" t="s">
        <v>26</v>
      </c>
      <c r="B26" s="13">
        <v>160</v>
      </c>
      <c r="C26" s="13">
        <v>250</v>
      </c>
      <c r="D26" s="14">
        <v>0.76538999999999979</v>
      </c>
      <c r="E26" s="13">
        <v>132.6</v>
      </c>
      <c r="F26" s="14">
        <v>1.1401754250991381</v>
      </c>
      <c r="G26" s="13">
        <v>134</v>
      </c>
      <c r="H26" s="13">
        <v>133</v>
      </c>
      <c r="I26" s="13">
        <v>133</v>
      </c>
      <c r="J26" s="13">
        <v>133</v>
      </c>
      <c r="K26" s="13">
        <v>0</v>
      </c>
      <c r="L26" s="13">
        <v>0.80500000000000005</v>
      </c>
      <c r="M26" s="13">
        <v>0</v>
      </c>
      <c r="N26" s="14">
        <v>0.15894579301191897</v>
      </c>
      <c r="O26" s="13">
        <v>4.0199999999999996</v>
      </c>
      <c r="P26" s="14">
        <v>4.9234495082680345</v>
      </c>
      <c r="Q26" s="15">
        <v>5</v>
      </c>
      <c r="R26" s="16" t="str">
        <f t="shared" si="0"/>
        <v>HP-160-250-5</v>
      </c>
      <c r="S26" s="17">
        <v>0.76863000000000004</v>
      </c>
      <c r="T26" s="17">
        <v>0.77017999999999998</v>
      </c>
      <c r="U26" s="17">
        <v>0.76940999999999993</v>
      </c>
      <c r="V26" s="16">
        <v>131</v>
      </c>
      <c r="X26" s="18"/>
      <c r="Y26" s="18"/>
      <c r="AA26" s="18"/>
      <c r="AB26" s="18"/>
      <c r="AC26" s="19"/>
    </row>
    <row r="27" spans="1:29" x14ac:dyDescent="0.35">
      <c r="A27" s="13" t="s">
        <v>27</v>
      </c>
      <c r="B27" s="13">
        <v>160</v>
      </c>
      <c r="C27" s="13">
        <v>500</v>
      </c>
      <c r="D27" s="14">
        <f>AVERAGE(U27:U31)</f>
        <v>0.77544999999999997</v>
      </c>
      <c r="E27" s="13">
        <f>AVERAGE(V27:V31)</f>
        <v>128.80000000000001</v>
      </c>
      <c r="F27" s="14">
        <f>STDEV(V27:V31)</f>
        <v>0.44721359549995798</v>
      </c>
      <c r="G27" s="13">
        <v>134</v>
      </c>
      <c r="H27" s="13">
        <v>133</v>
      </c>
      <c r="I27" s="13">
        <v>133</v>
      </c>
      <c r="J27" s="13">
        <f>AVERAGE(H27:I27)</f>
        <v>133</v>
      </c>
      <c r="K27" s="13">
        <f>_xlfn.STDEV.S(I27:J27)</f>
        <v>0</v>
      </c>
      <c r="L27" s="13">
        <f>1.61/2</f>
        <v>0.80500000000000005</v>
      </c>
      <c r="M27" s="13">
        <f>1.84*K27</f>
        <v>0</v>
      </c>
      <c r="N27" s="14">
        <f>(0.00155/2/(3^0.5))*(E27/D27)*((2.5+((2.5^2)-(D27^2))^0.5)/((2.5^2)-(D27^2))^0.5)</f>
        <v>0.1524948987551627</v>
      </c>
      <c r="O27" s="13">
        <f>0.03*G27</f>
        <v>4.0199999999999996</v>
      </c>
      <c r="P27" s="14">
        <f>2*((L27^2)+(M27^2)+(N27^2)+((O27/(3^0.5))^2))^0.5</f>
        <v>4.9226333172993284</v>
      </c>
      <c r="Q27" s="15">
        <v>1</v>
      </c>
      <c r="R27" s="16" t="str">
        <f t="shared" si="0"/>
        <v>HP-160-500-1</v>
      </c>
      <c r="S27" s="17">
        <v>0.77948000000000006</v>
      </c>
      <c r="T27" s="17">
        <v>0.77637999999999996</v>
      </c>
      <c r="U27" s="17">
        <v>0.7779299999999999</v>
      </c>
      <c r="V27" s="16">
        <v>128</v>
      </c>
      <c r="X27" s="18"/>
      <c r="Y27" s="18"/>
      <c r="AA27" s="18"/>
      <c r="AB27" s="18"/>
      <c r="AC27" s="19"/>
    </row>
    <row r="28" spans="1:29" x14ac:dyDescent="0.35">
      <c r="A28" s="13" t="s">
        <v>27</v>
      </c>
      <c r="B28" s="13">
        <v>160</v>
      </c>
      <c r="C28" s="13">
        <v>500</v>
      </c>
      <c r="D28" s="14">
        <v>0.77544999999999997</v>
      </c>
      <c r="E28" s="13">
        <v>128.80000000000001</v>
      </c>
      <c r="F28" s="14">
        <v>0.44721359549995798</v>
      </c>
      <c r="G28" s="13">
        <v>134</v>
      </c>
      <c r="H28" s="13">
        <v>133</v>
      </c>
      <c r="I28" s="13">
        <v>133</v>
      </c>
      <c r="J28" s="13">
        <v>133</v>
      </c>
      <c r="K28" s="13">
        <v>0</v>
      </c>
      <c r="L28" s="13">
        <v>0.80500000000000005</v>
      </c>
      <c r="M28" s="13">
        <v>0</v>
      </c>
      <c r="N28" s="14">
        <v>0.1524948987551627</v>
      </c>
      <c r="O28" s="13">
        <v>4.0199999999999996</v>
      </c>
      <c r="P28" s="14">
        <v>4.9226333172993284</v>
      </c>
      <c r="Q28" s="15">
        <v>2</v>
      </c>
      <c r="R28" s="16" t="str">
        <f t="shared" si="0"/>
        <v>HP-160-500-2</v>
      </c>
      <c r="S28" s="17">
        <v>0.77483000000000002</v>
      </c>
      <c r="T28" s="17">
        <v>0.77483000000000002</v>
      </c>
      <c r="U28" s="17">
        <v>0.77483000000000002</v>
      </c>
      <c r="V28" s="16">
        <v>129</v>
      </c>
      <c r="X28" s="18"/>
      <c r="Y28" s="18"/>
      <c r="AA28" s="18"/>
      <c r="AB28" s="18"/>
      <c r="AC28" s="19"/>
    </row>
    <row r="29" spans="1:29" x14ac:dyDescent="0.35">
      <c r="A29" s="13" t="s">
        <v>27</v>
      </c>
      <c r="B29" s="13">
        <v>160</v>
      </c>
      <c r="C29" s="13">
        <v>500</v>
      </c>
      <c r="D29" s="14">
        <v>0.77544999999999997</v>
      </c>
      <c r="E29" s="13">
        <v>128.80000000000001</v>
      </c>
      <c r="F29" s="14">
        <v>0.44721359549995798</v>
      </c>
      <c r="G29" s="13">
        <v>134</v>
      </c>
      <c r="H29" s="13">
        <v>133</v>
      </c>
      <c r="I29" s="13">
        <v>133</v>
      </c>
      <c r="J29" s="13">
        <v>133</v>
      </c>
      <c r="K29" s="13">
        <v>0</v>
      </c>
      <c r="L29" s="13">
        <v>0.80500000000000005</v>
      </c>
      <c r="M29" s="13">
        <v>0</v>
      </c>
      <c r="N29" s="14">
        <v>0.1524948987551627</v>
      </c>
      <c r="O29" s="13">
        <v>4.0199999999999996</v>
      </c>
      <c r="P29" s="14">
        <v>4.9226333172993284</v>
      </c>
      <c r="Q29" s="15">
        <v>3</v>
      </c>
      <c r="R29" s="16" t="str">
        <f t="shared" si="0"/>
        <v>HP-160-500-3</v>
      </c>
      <c r="S29" s="17">
        <v>0.77483000000000002</v>
      </c>
      <c r="T29" s="17">
        <v>0.77483000000000002</v>
      </c>
      <c r="U29" s="17">
        <v>0.77483000000000002</v>
      </c>
      <c r="V29" s="16">
        <v>129</v>
      </c>
      <c r="X29" s="18"/>
      <c r="Y29" s="18"/>
      <c r="AA29" s="18"/>
      <c r="AB29" s="18"/>
      <c r="AC29" s="19"/>
    </row>
    <row r="30" spans="1:29" x14ac:dyDescent="0.35">
      <c r="A30" s="13" t="s">
        <v>27</v>
      </c>
      <c r="B30" s="13">
        <v>160</v>
      </c>
      <c r="C30" s="13">
        <v>500</v>
      </c>
      <c r="D30" s="14">
        <v>0.77544999999999997</v>
      </c>
      <c r="E30" s="13">
        <v>128.80000000000001</v>
      </c>
      <c r="F30" s="14">
        <v>0.44721359549995798</v>
      </c>
      <c r="G30" s="13">
        <v>134</v>
      </c>
      <c r="H30" s="13">
        <v>133</v>
      </c>
      <c r="I30" s="13">
        <v>133</v>
      </c>
      <c r="J30" s="13">
        <v>133</v>
      </c>
      <c r="K30" s="13">
        <v>0</v>
      </c>
      <c r="L30" s="13">
        <v>0.80500000000000005</v>
      </c>
      <c r="M30" s="13">
        <v>0</v>
      </c>
      <c r="N30" s="14">
        <v>0.1524948987551627</v>
      </c>
      <c r="O30" s="13">
        <v>4.0199999999999996</v>
      </c>
      <c r="P30" s="14">
        <v>4.9226333172993284</v>
      </c>
      <c r="Q30" s="15">
        <v>4</v>
      </c>
      <c r="R30" s="16" t="str">
        <f t="shared" si="0"/>
        <v>HP-160-500-4</v>
      </c>
      <c r="S30" s="17">
        <v>0.77948000000000006</v>
      </c>
      <c r="T30" s="17">
        <v>0.77017999999999998</v>
      </c>
      <c r="U30" s="17">
        <v>0.77483000000000002</v>
      </c>
      <c r="V30" s="16">
        <v>129</v>
      </c>
      <c r="X30" s="18"/>
      <c r="Y30" s="18"/>
      <c r="AA30" s="18"/>
      <c r="AB30" s="18"/>
      <c r="AC30" s="19"/>
    </row>
    <row r="31" spans="1:29" x14ac:dyDescent="0.35">
      <c r="A31" s="13" t="s">
        <v>27</v>
      </c>
      <c r="B31" s="13">
        <v>160</v>
      </c>
      <c r="C31" s="13">
        <v>500</v>
      </c>
      <c r="D31" s="14">
        <v>0.77544999999999997</v>
      </c>
      <c r="E31" s="13">
        <v>128.80000000000001</v>
      </c>
      <c r="F31" s="14">
        <v>0.44721359549995798</v>
      </c>
      <c r="G31" s="13">
        <v>134</v>
      </c>
      <c r="H31" s="13">
        <v>133</v>
      </c>
      <c r="I31" s="13">
        <v>133</v>
      </c>
      <c r="J31" s="13">
        <v>133</v>
      </c>
      <c r="K31" s="13">
        <v>0</v>
      </c>
      <c r="L31" s="13">
        <v>0.80500000000000005</v>
      </c>
      <c r="M31" s="13">
        <v>0</v>
      </c>
      <c r="N31" s="14">
        <v>0.1524948987551627</v>
      </c>
      <c r="O31" s="13">
        <v>4.0199999999999996</v>
      </c>
      <c r="P31" s="14">
        <v>4.9226333172993284</v>
      </c>
      <c r="Q31" s="15">
        <v>5</v>
      </c>
      <c r="R31" s="16" t="str">
        <f t="shared" si="0"/>
        <v>HP-160-500-5</v>
      </c>
      <c r="S31" s="17">
        <v>0.77173000000000003</v>
      </c>
      <c r="T31" s="17">
        <v>0.7779299999999999</v>
      </c>
      <c r="U31" s="17">
        <v>0.77483000000000002</v>
      </c>
      <c r="V31" s="16">
        <v>129</v>
      </c>
      <c r="X31" s="18"/>
      <c r="Y31" s="18"/>
      <c r="AA31" s="18"/>
      <c r="AB31" s="18"/>
      <c r="AC31" s="19"/>
    </row>
    <row r="32" spans="1:29" x14ac:dyDescent="0.35">
      <c r="A32" s="13" t="s">
        <v>28</v>
      </c>
      <c r="B32" s="13">
        <v>160</v>
      </c>
      <c r="C32" s="13">
        <v>1000</v>
      </c>
      <c r="D32" s="14">
        <f>AVERAGE(U32:U36)</f>
        <v>0.78552199999999994</v>
      </c>
      <c r="E32" s="13">
        <f>AVERAGE(V32:V36)</f>
        <v>125.6</v>
      </c>
      <c r="F32" s="14">
        <f>STDEV(V32:V36)</f>
        <v>0.54772255750516607</v>
      </c>
      <c r="G32" s="13">
        <v>134</v>
      </c>
      <c r="H32" s="13">
        <v>133</v>
      </c>
      <c r="I32" s="13">
        <v>133</v>
      </c>
      <c r="J32" s="13">
        <f>AVERAGE(H32:I32)</f>
        <v>133</v>
      </c>
      <c r="K32" s="13">
        <f>_xlfn.STDEV.S(I32:J32)</f>
        <v>0</v>
      </c>
      <c r="L32" s="13">
        <f>1.61/2</f>
        <v>0.80500000000000005</v>
      </c>
      <c r="M32" s="13">
        <f>1.84*K32</f>
        <v>0</v>
      </c>
      <c r="N32" s="14">
        <f>(0.00155/2/(3^0.5))*(E32/D32)*((2.5+((2.5^2)-(D32^2))^0.5)/((2.5^2)-(D32^2))^0.5)</f>
        <v>0.14690443726529945</v>
      </c>
      <c r="O32" s="13">
        <f>0.03*G32</f>
        <v>4.0199999999999996</v>
      </c>
      <c r="P32" s="14">
        <f>2*((L32^2)+(M32^2)+(N32^2)+((O32/(3^0.5))^2))^0.5</f>
        <v>4.9219532357340556</v>
      </c>
      <c r="Q32" s="15">
        <v>1</v>
      </c>
      <c r="R32" s="16" t="str">
        <f t="shared" si="0"/>
        <v>HP-160-1000-1</v>
      </c>
      <c r="S32" s="17">
        <v>0.78412999999999999</v>
      </c>
      <c r="T32" s="17">
        <v>0.78412999999999999</v>
      </c>
      <c r="U32" s="17">
        <v>0.78412999999999999</v>
      </c>
      <c r="V32" s="16">
        <v>126</v>
      </c>
      <c r="X32" s="18"/>
      <c r="Y32" s="18"/>
      <c r="AA32" s="18"/>
      <c r="AB32" s="18"/>
      <c r="AC32" s="19"/>
    </row>
    <row r="33" spans="1:29" x14ac:dyDescent="0.35">
      <c r="A33" s="13" t="s">
        <v>28</v>
      </c>
      <c r="B33" s="13">
        <v>160</v>
      </c>
      <c r="C33" s="13">
        <v>1000</v>
      </c>
      <c r="D33" s="14">
        <v>0.78552199999999994</v>
      </c>
      <c r="E33" s="13">
        <v>125.6</v>
      </c>
      <c r="F33" s="14">
        <v>0.54772255750516607</v>
      </c>
      <c r="G33" s="13">
        <v>134</v>
      </c>
      <c r="H33" s="13">
        <v>133</v>
      </c>
      <c r="I33" s="13">
        <v>133</v>
      </c>
      <c r="J33" s="13">
        <v>133</v>
      </c>
      <c r="K33" s="13">
        <v>0</v>
      </c>
      <c r="L33" s="13">
        <v>0.80500000000000005</v>
      </c>
      <c r="M33" s="13">
        <v>0</v>
      </c>
      <c r="N33" s="14">
        <v>0.14690443726529945</v>
      </c>
      <c r="O33" s="13">
        <v>4.0199999999999996</v>
      </c>
      <c r="P33" s="14">
        <v>4.9219532357340556</v>
      </c>
      <c r="Q33" s="15">
        <v>2</v>
      </c>
      <c r="R33" s="16" t="str">
        <f t="shared" si="0"/>
        <v>HP-160-1000-2</v>
      </c>
      <c r="S33" s="17">
        <v>0.78412999999999999</v>
      </c>
      <c r="T33" s="17">
        <v>0.78877999999999993</v>
      </c>
      <c r="U33" s="17">
        <v>0.78645000000000009</v>
      </c>
      <c r="V33" s="16">
        <v>125</v>
      </c>
      <c r="X33" s="18"/>
      <c r="Y33" s="18"/>
      <c r="AA33" s="18"/>
      <c r="AB33" s="18"/>
      <c r="AC33" s="19"/>
    </row>
    <row r="34" spans="1:29" x14ac:dyDescent="0.35">
      <c r="A34" s="13" t="s">
        <v>28</v>
      </c>
      <c r="B34" s="13">
        <v>160</v>
      </c>
      <c r="C34" s="13">
        <v>1000</v>
      </c>
      <c r="D34" s="14">
        <v>0.78552199999999994</v>
      </c>
      <c r="E34" s="13">
        <v>125.6</v>
      </c>
      <c r="F34" s="14">
        <v>0.54772255750516607</v>
      </c>
      <c r="G34" s="13">
        <v>134</v>
      </c>
      <c r="H34" s="13">
        <v>133</v>
      </c>
      <c r="I34" s="13">
        <v>133</v>
      </c>
      <c r="J34" s="13">
        <v>133</v>
      </c>
      <c r="K34" s="13">
        <v>0</v>
      </c>
      <c r="L34" s="13">
        <v>0.80500000000000005</v>
      </c>
      <c r="M34" s="13">
        <v>0</v>
      </c>
      <c r="N34" s="14">
        <v>0.14690443726529945</v>
      </c>
      <c r="O34" s="13">
        <v>4.0199999999999996</v>
      </c>
      <c r="P34" s="14">
        <v>4.9219532357340556</v>
      </c>
      <c r="Q34" s="15">
        <v>3</v>
      </c>
      <c r="R34" s="16" t="str">
        <f t="shared" ref="R34:R65" si="1">_xlfn.CONCAT(A34,"-",Q34)</f>
        <v>HP-160-1000-3</v>
      </c>
      <c r="S34" s="17">
        <v>0.78567999999999993</v>
      </c>
      <c r="T34" s="17">
        <v>0.78567999999999993</v>
      </c>
      <c r="U34" s="17">
        <v>0.78567999999999993</v>
      </c>
      <c r="V34" s="16">
        <v>126</v>
      </c>
      <c r="X34" s="18"/>
      <c r="Y34" s="18"/>
      <c r="AA34" s="18"/>
      <c r="AB34" s="18"/>
      <c r="AC34" s="19"/>
    </row>
    <row r="35" spans="1:29" x14ac:dyDescent="0.35">
      <c r="A35" s="13" t="s">
        <v>28</v>
      </c>
      <c r="B35" s="13">
        <v>160</v>
      </c>
      <c r="C35" s="13">
        <v>1000</v>
      </c>
      <c r="D35" s="14">
        <v>0.78552199999999994</v>
      </c>
      <c r="E35" s="13">
        <v>125.6</v>
      </c>
      <c r="F35" s="14">
        <v>0.54772255750516607</v>
      </c>
      <c r="G35" s="13">
        <v>134</v>
      </c>
      <c r="H35" s="13">
        <v>133</v>
      </c>
      <c r="I35" s="13">
        <v>133</v>
      </c>
      <c r="J35" s="13">
        <v>133</v>
      </c>
      <c r="K35" s="13">
        <v>0</v>
      </c>
      <c r="L35" s="13">
        <v>0.80500000000000005</v>
      </c>
      <c r="M35" s="13">
        <v>0</v>
      </c>
      <c r="N35" s="14">
        <v>0.14690443726529945</v>
      </c>
      <c r="O35" s="13">
        <v>4.0199999999999996</v>
      </c>
      <c r="P35" s="14">
        <v>4.9219532357340556</v>
      </c>
      <c r="Q35" s="15">
        <v>4</v>
      </c>
      <c r="R35" s="16" t="str">
        <f t="shared" si="1"/>
        <v>HP-160-1000-4</v>
      </c>
      <c r="S35" s="17">
        <v>0.78258000000000005</v>
      </c>
      <c r="T35" s="17">
        <v>0.78412999999999999</v>
      </c>
      <c r="U35" s="17">
        <v>0.78334999999999999</v>
      </c>
      <c r="V35" s="16">
        <v>126</v>
      </c>
      <c r="X35" s="18"/>
      <c r="Y35" s="18"/>
      <c r="AA35" s="18"/>
      <c r="AB35" s="18"/>
      <c r="AC35" s="19"/>
    </row>
    <row r="36" spans="1:29" x14ac:dyDescent="0.35">
      <c r="A36" s="13" t="s">
        <v>28</v>
      </c>
      <c r="B36" s="13">
        <v>160</v>
      </c>
      <c r="C36" s="13">
        <v>1000</v>
      </c>
      <c r="D36" s="14">
        <v>0.78552199999999994</v>
      </c>
      <c r="E36" s="13">
        <v>125.6</v>
      </c>
      <c r="F36" s="14">
        <v>0.54772255750516607</v>
      </c>
      <c r="G36" s="13">
        <v>134</v>
      </c>
      <c r="H36" s="13">
        <v>133</v>
      </c>
      <c r="I36" s="13">
        <v>133</v>
      </c>
      <c r="J36" s="13">
        <v>133</v>
      </c>
      <c r="K36" s="13">
        <v>0</v>
      </c>
      <c r="L36" s="13">
        <v>0.80500000000000005</v>
      </c>
      <c r="M36" s="13">
        <v>0</v>
      </c>
      <c r="N36" s="14">
        <v>0.14690443726529945</v>
      </c>
      <c r="O36" s="13">
        <v>4.0199999999999996</v>
      </c>
      <c r="P36" s="14">
        <v>4.9219532357340556</v>
      </c>
      <c r="Q36" s="15">
        <v>5</v>
      </c>
      <c r="R36" s="16" t="str">
        <f t="shared" si="1"/>
        <v>HP-160-1000-5</v>
      </c>
      <c r="S36" s="17">
        <v>0.79033000000000009</v>
      </c>
      <c r="T36" s="17">
        <v>0.78567999999999993</v>
      </c>
      <c r="U36" s="17">
        <v>0.78800000000000003</v>
      </c>
      <c r="V36" s="16">
        <v>125</v>
      </c>
      <c r="X36" s="18"/>
      <c r="Y36" s="18"/>
      <c r="AA36" s="18"/>
      <c r="AB36" s="18"/>
      <c r="AC36" s="19"/>
    </row>
    <row r="37" spans="1:29" x14ac:dyDescent="0.35">
      <c r="A37" s="13" t="s">
        <v>29</v>
      </c>
      <c r="B37" s="13">
        <v>160</v>
      </c>
      <c r="C37" s="13">
        <v>2500</v>
      </c>
      <c r="D37" s="14">
        <f>AVERAGE(U37:U41)</f>
        <v>0.81264199999999998</v>
      </c>
      <c r="E37" s="13">
        <f>AVERAGE(V37:V41)</f>
        <v>117</v>
      </c>
      <c r="F37" s="14">
        <f>STDEV(V37:V41)</f>
        <v>0.70710678118654757</v>
      </c>
      <c r="G37" s="13">
        <v>134</v>
      </c>
      <c r="H37" s="13">
        <v>133</v>
      </c>
      <c r="I37" s="13">
        <v>133</v>
      </c>
      <c r="J37" s="13">
        <f>AVERAGE(H37:I37)</f>
        <v>133</v>
      </c>
      <c r="K37" s="13">
        <f>_xlfn.STDEV.S(I37:J37)</f>
        <v>0</v>
      </c>
      <c r="L37" s="13">
        <f>1.61/2</f>
        <v>0.80500000000000005</v>
      </c>
      <c r="M37" s="13">
        <f>1.84*K37</f>
        <v>0</v>
      </c>
      <c r="N37" s="14">
        <f>(0.00155/2/(3^0.5))*(E37/D37)*((2.5+((2.5^2)-(D37^2))^0.5)/((2.5^2)-(D37^2))^0.5)</f>
        <v>0.13254137200106064</v>
      </c>
      <c r="O37" s="13">
        <f>0.03*G37</f>
        <v>4.0199999999999996</v>
      </c>
      <c r="P37" s="14">
        <f>2*((L37^2)+(M37^2)+(N37^2)+((O37/(3^0.5))^2))^0.5</f>
        <v>4.9203220281977167</v>
      </c>
      <c r="Q37" s="15">
        <v>1</v>
      </c>
      <c r="R37" s="16" t="str">
        <f t="shared" si="1"/>
        <v>HP-160-2500-1</v>
      </c>
      <c r="S37" s="17">
        <v>0.81047000000000002</v>
      </c>
      <c r="T37" s="17">
        <v>0.80737000000000003</v>
      </c>
      <c r="U37" s="17">
        <v>0.80891999999999997</v>
      </c>
      <c r="V37" s="16">
        <v>118</v>
      </c>
      <c r="X37" s="18"/>
      <c r="Y37" s="18"/>
      <c r="AA37" s="18"/>
      <c r="AB37" s="18"/>
      <c r="AC37" s="19"/>
    </row>
    <row r="38" spans="1:29" x14ac:dyDescent="0.35">
      <c r="A38" s="13" t="s">
        <v>29</v>
      </c>
      <c r="B38" s="13">
        <v>160</v>
      </c>
      <c r="C38" s="13">
        <v>2500</v>
      </c>
      <c r="D38" s="14">
        <v>0.81264199999999998</v>
      </c>
      <c r="E38" s="13">
        <v>117</v>
      </c>
      <c r="F38" s="14">
        <v>0.70710678118654757</v>
      </c>
      <c r="G38" s="13">
        <v>134</v>
      </c>
      <c r="H38" s="13">
        <v>133</v>
      </c>
      <c r="I38" s="13">
        <v>133</v>
      </c>
      <c r="J38" s="13">
        <v>133</v>
      </c>
      <c r="K38" s="13">
        <v>0</v>
      </c>
      <c r="L38" s="13">
        <v>0.80500000000000005</v>
      </c>
      <c r="M38" s="13">
        <v>0</v>
      </c>
      <c r="N38" s="14">
        <v>0.13254137200106064</v>
      </c>
      <c r="O38" s="13">
        <v>4.0199999999999996</v>
      </c>
      <c r="P38" s="14">
        <v>4.9203220281977167</v>
      </c>
      <c r="Q38" s="15">
        <v>2</v>
      </c>
      <c r="R38" s="16" t="str">
        <f t="shared" si="1"/>
        <v>HP-160-2500-2</v>
      </c>
      <c r="S38" s="17">
        <v>0.81357000000000002</v>
      </c>
      <c r="T38" s="17">
        <v>0.81201999999999996</v>
      </c>
      <c r="U38" s="17">
        <v>0.81279999999999997</v>
      </c>
      <c r="V38" s="16">
        <v>117</v>
      </c>
      <c r="X38" s="18"/>
      <c r="Y38" s="18"/>
      <c r="AA38" s="18"/>
      <c r="AB38" s="18"/>
      <c r="AC38" s="19"/>
    </row>
    <row r="39" spans="1:29" x14ac:dyDescent="0.35">
      <c r="A39" s="13" t="s">
        <v>29</v>
      </c>
      <c r="B39" s="13">
        <v>160</v>
      </c>
      <c r="C39" s="13">
        <v>2500</v>
      </c>
      <c r="D39" s="14">
        <v>0.81264199999999998</v>
      </c>
      <c r="E39" s="13">
        <v>117</v>
      </c>
      <c r="F39" s="14">
        <v>0.70710678118654757</v>
      </c>
      <c r="G39" s="13">
        <v>134</v>
      </c>
      <c r="H39" s="13">
        <v>133</v>
      </c>
      <c r="I39" s="13">
        <v>133</v>
      </c>
      <c r="J39" s="13">
        <v>133</v>
      </c>
      <c r="K39" s="13">
        <v>0</v>
      </c>
      <c r="L39" s="13">
        <v>0.80500000000000005</v>
      </c>
      <c r="M39" s="13">
        <v>0</v>
      </c>
      <c r="N39" s="14">
        <v>0.13254137200106064</v>
      </c>
      <c r="O39" s="13">
        <v>4.0199999999999996</v>
      </c>
      <c r="P39" s="14">
        <v>4.9203220281977167</v>
      </c>
      <c r="Q39" s="15">
        <v>3</v>
      </c>
      <c r="R39" s="16" t="str">
        <f t="shared" si="1"/>
        <v>HP-160-2500-3</v>
      </c>
      <c r="S39" s="17">
        <v>0.81511999999999996</v>
      </c>
      <c r="T39" s="17">
        <v>0.81201999999999996</v>
      </c>
      <c r="U39" s="17">
        <v>0.81357000000000002</v>
      </c>
      <c r="V39" s="16">
        <v>117</v>
      </c>
      <c r="X39" s="18"/>
      <c r="Y39" s="18"/>
      <c r="AA39" s="18"/>
      <c r="AB39" s="18"/>
      <c r="AC39" s="19"/>
    </row>
    <row r="40" spans="1:29" x14ac:dyDescent="0.35">
      <c r="A40" s="13" t="s">
        <v>29</v>
      </c>
      <c r="B40" s="13">
        <v>160</v>
      </c>
      <c r="C40" s="13">
        <v>2500</v>
      </c>
      <c r="D40" s="14">
        <v>0.81264199999999998</v>
      </c>
      <c r="E40" s="13">
        <v>117</v>
      </c>
      <c r="F40" s="14">
        <v>0.70710678118654757</v>
      </c>
      <c r="G40" s="13">
        <v>134</v>
      </c>
      <c r="H40" s="13">
        <v>133</v>
      </c>
      <c r="I40" s="13">
        <v>133</v>
      </c>
      <c r="J40" s="13">
        <v>133</v>
      </c>
      <c r="K40" s="13">
        <v>0</v>
      </c>
      <c r="L40" s="13">
        <v>0.80500000000000005</v>
      </c>
      <c r="M40" s="13">
        <v>0</v>
      </c>
      <c r="N40" s="14">
        <v>0.13254137200106064</v>
      </c>
      <c r="O40" s="13">
        <v>4.0199999999999996</v>
      </c>
      <c r="P40" s="14">
        <v>4.9203220281977167</v>
      </c>
      <c r="Q40" s="15">
        <v>4</v>
      </c>
      <c r="R40" s="16" t="str">
        <f t="shared" si="1"/>
        <v>HP-160-2500-4</v>
      </c>
      <c r="S40" s="17">
        <v>0.81667000000000001</v>
      </c>
      <c r="T40" s="17">
        <v>0.81357000000000002</v>
      </c>
      <c r="U40" s="17">
        <v>0.81511999999999996</v>
      </c>
      <c r="V40" s="16">
        <v>116</v>
      </c>
      <c r="X40" s="18"/>
      <c r="Y40" s="18"/>
      <c r="AA40" s="18"/>
      <c r="AB40" s="18"/>
      <c r="AC40" s="19"/>
    </row>
    <row r="41" spans="1:29" x14ac:dyDescent="0.35">
      <c r="A41" s="13" t="s">
        <v>29</v>
      </c>
      <c r="B41" s="13">
        <v>160</v>
      </c>
      <c r="C41" s="13">
        <v>2500</v>
      </c>
      <c r="D41" s="14">
        <v>0.81264199999999998</v>
      </c>
      <c r="E41" s="13">
        <v>117</v>
      </c>
      <c r="F41" s="14">
        <v>0.70710678118654757</v>
      </c>
      <c r="G41" s="13">
        <v>134</v>
      </c>
      <c r="H41" s="13">
        <v>133</v>
      </c>
      <c r="I41" s="13">
        <v>133</v>
      </c>
      <c r="J41" s="13">
        <v>133</v>
      </c>
      <c r="K41" s="13">
        <v>0</v>
      </c>
      <c r="L41" s="13">
        <v>0.80500000000000005</v>
      </c>
      <c r="M41" s="13">
        <v>0</v>
      </c>
      <c r="N41" s="14">
        <v>0.13254137200106064</v>
      </c>
      <c r="O41" s="13">
        <v>4.0199999999999996</v>
      </c>
      <c r="P41" s="14">
        <v>4.9203220281977167</v>
      </c>
      <c r="Q41" s="15">
        <v>5</v>
      </c>
      <c r="R41" s="16" t="str">
        <f t="shared" si="1"/>
        <v>HP-160-2500-5</v>
      </c>
      <c r="S41" s="17">
        <v>0.81357000000000002</v>
      </c>
      <c r="T41" s="17">
        <v>0.81201999999999996</v>
      </c>
      <c r="U41" s="17">
        <v>0.81279999999999997</v>
      </c>
      <c r="V41" s="16">
        <v>117</v>
      </c>
      <c r="X41" s="18"/>
      <c r="Y41" s="18"/>
      <c r="AA41" s="18"/>
      <c r="AB41" s="18"/>
      <c r="AC41" s="19"/>
    </row>
    <row r="42" spans="1:29" x14ac:dyDescent="0.35">
      <c r="A42" s="13" t="s">
        <v>30</v>
      </c>
      <c r="B42" s="13">
        <v>160</v>
      </c>
      <c r="C42" s="13">
        <v>5000</v>
      </c>
      <c r="D42" s="14">
        <f>AVERAGE(U42:U46)</f>
        <v>0.82395200000000002</v>
      </c>
      <c r="E42" s="13">
        <f>AVERAGE(V42:V46)</f>
        <v>114</v>
      </c>
      <c r="F42" s="14">
        <f>STDEV(V42:V46)</f>
        <v>0.70710678118654757</v>
      </c>
      <c r="G42" s="13">
        <v>134</v>
      </c>
      <c r="H42" s="13">
        <v>133</v>
      </c>
      <c r="I42" s="13">
        <v>133</v>
      </c>
      <c r="J42" s="13">
        <f>AVERAGE(H42:I42)</f>
        <v>133</v>
      </c>
      <c r="K42" s="13">
        <f>_xlfn.STDEV.S(I42:J42)</f>
        <v>0</v>
      </c>
      <c r="L42" s="13">
        <f>1.61/2</f>
        <v>0.80500000000000005</v>
      </c>
      <c r="M42" s="13">
        <f>1.84*K42</f>
        <v>0</v>
      </c>
      <c r="N42" s="14">
        <f>(0.00155/2/(3^0.5))*(E42/D42)*((2.5+((2.5^2)-(D42^2))^0.5)/((2.5^2)-(D42^2))^0.5)</f>
        <v>0.12747885090373751</v>
      </c>
      <c r="O42" s="13">
        <f>0.03*G42</f>
        <v>4.0199999999999996</v>
      </c>
      <c r="P42" s="14">
        <f>2*((L42^2)+(M42^2)+(N42^2)+((O42/(3^0.5))^2))^0.5</f>
        <v>4.9197869292999821</v>
      </c>
      <c r="Q42" s="15">
        <v>1</v>
      </c>
      <c r="R42" s="16" t="str">
        <f t="shared" si="1"/>
        <v>HP-160-5000-1</v>
      </c>
      <c r="S42" s="17">
        <v>0.82596999999999998</v>
      </c>
      <c r="T42" s="17">
        <v>0.82132000000000005</v>
      </c>
      <c r="U42" s="17">
        <v>0.82364000000000004</v>
      </c>
      <c r="V42" s="16">
        <v>114</v>
      </c>
      <c r="X42" s="18"/>
      <c r="Y42" s="18"/>
      <c r="AA42" s="18"/>
      <c r="AB42" s="18"/>
      <c r="AC42" s="19"/>
    </row>
    <row r="43" spans="1:29" x14ac:dyDescent="0.35">
      <c r="A43" s="13" t="s">
        <v>30</v>
      </c>
      <c r="B43" s="13">
        <v>160</v>
      </c>
      <c r="C43" s="13">
        <v>5000</v>
      </c>
      <c r="D43" s="14">
        <v>0.82395200000000002</v>
      </c>
      <c r="E43" s="13">
        <v>114</v>
      </c>
      <c r="F43" s="14">
        <v>0.70710678118654757</v>
      </c>
      <c r="G43" s="13">
        <v>134</v>
      </c>
      <c r="H43" s="13">
        <v>133</v>
      </c>
      <c r="I43" s="13">
        <v>133</v>
      </c>
      <c r="J43" s="13">
        <v>133</v>
      </c>
      <c r="K43" s="13">
        <v>0</v>
      </c>
      <c r="L43" s="13">
        <v>0.80500000000000005</v>
      </c>
      <c r="M43" s="13">
        <v>0</v>
      </c>
      <c r="N43" s="14">
        <v>0.12747885090373751</v>
      </c>
      <c r="O43" s="13">
        <v>4.0199999999999996</v>
      </c>
      <c r="P43" s="14">
        <v>4.9197869292999821</v>
      </c>
      <c r="Q43" s="15">
        <v>2</v>
      </c>
      <c r="R43" s="16" t="str">
        <f t="shared" si="1"/>
        <v>HP-160-5000-2</v>
      </c>
      <c r="S43" s="17">
        <v>0.82907000000000008</v>
      </c>
      <c r="T43" s="17">
        <v>0.82596999999999998</v>
      </c>
      <c r="U43" s="17">
        <v>0.82752000000000003</v>
      </c>
      <c r="V43" s="16">
        <v>113</v>
      </c>
      <c r="X43" s="18"/>
      <c r="Y43" s="18"/>
      <c r="AA43" s="18"/>
      <c r="AB43" s="18"/>
      <c r="AC43" s="19"/>
    </row>
    <row r="44" spans="1:29" x14ac:dyDescent="0.35">
      <c r="A44" s="13" t="s">
        <v>30</v>
      </c>
      <c r="B44" s="13">
        <v>160</v>
      </c>
      <c r="C44" s="13">
        <v>5000</v>
      </c>
      <c r="D44" s="14">
        <v>0.82395200000000002</v>
      </c>
      <c r="E44" s="13">
        <v>114</v>
      </c>
      <c r="F44" s="14">
        <v>0.70710678118654757</v>
      </c>
      <c r="G44" s="13">
        <v>134</v>
      </c>
      <c r="H44" s="13">
        <v>133</v>
      </c>
      <c r="I44" s="13">
        <v>133</v>
      </c>
      <c r="J44" s="13">
        <v>133</v>
      </c>
      <c r="K44" s="13">
        <v>0</v>
      </c>
      <c r="L44" s="13">
        <v>0.80500000000000005</v>
      </c>
      <c r="M44" s="13">
        <v>0</v>
      </c>
      <c r="N44" s="14">
        <v>0.12747885090373751</v>
      </c>
      <c r="O44" s="13">
        <v>4.0199999999999996</v>
      </c>
      <c r="P44" s="14">
        <v>4.9197869292999821</v>
      </c>
      <c r="Q44" s="15">
        <v>3</v>
      </c>
      <c r="R44" s="16" t="str">
        <f t="shared" si="1"/>
        <v>HP-160-5000-3</v>
      </c>
      <c r="S44" s="17">
        <v>0.82752000000000003</v>
      </c>
      <c r="T44" s="17">
        <v>0.81977</v>
      </c>
      <c r="U44" s="17">
        <v>0.82364000000000004</v>
      </c>
      <c r="V44" s="16">
        <v>114</v>
      </c>
      <c r="X44" s="18"/>
      <c r="Y44" s="18"/>
      <c r="AA44" s="18"/>
      <c r="AB44" s="18"/>
      <c r="AC44" s="19"/>
    </row>
    <row r="45" spans="1:29" x14ac:dyDescent="0.35">
      <c r="A45" s="13" t="s">
        <v>30</v>
      </c>
      <c r="B45" s="13">
        <v>160</v>
      </c>
      <c r="C45" s="13">
        <v>5000</v>
      </c>
      <c r="D45" s="14">
        <v>0.82395200000000002</v>
      </c>
      <c r="E45" s="13">
        <v>114</v>
      </c>
      <c r="F45" s="14">
        <v>0.70710678118654757</v>
      </c>
      <c r="G45" s="13">
        <v>134</v>
      </c>
      <c r="H45" s="13">
        <v>133</v>
      </c>
      <c r="I45" s="13">
        <v>133</v>
      </c>
      <c r="J45" s="13">
        <v>133</v>
      </c>
      <c r="K45" s="13">
        <v>0</v>
      </c>
      <c r="L45" s="13">
        <v>0.80500000000000005</v>
      </c>
      <c r="M45" s="13">
        <v>0</v>
      </c>
      <c r="N45" s="14">
        <v>0.12747885090373751</v>
      </c>
      <c r="O45" s="13">
        <v>4.0199999999999996</v>
      </c>
      <c r="P45" s="14">
        <v>4.9197869292999821</v>
      </c>
      <c r="Q45" s="15">
        <v>4</v>
      </c>
      <c r="R45" s="16" t="str">
        <f t="shared" si="1"/>
        <v>HP-160-5000-4</v>
      </c>
      <c r="S45" s="17">
        <v>0.82596999999999998</v>
      </c>
      <c r="T45" s="17">
        <v>0.82441999999999993</v>
      </c>
      <c r="U45" s="17">
        <v>0.82519000000000009</v>
      </c>
      <c r="V45" s="16">
        <v>114</v>
      </c>
      <c r="X45" s="18"/>
      <c r="Y45" s="18"/>
      <c r="AA45" s="18"/>
      <c r="AB45" s="18"/>
      <c r="AC45" s="19"/>
    </row>
    <row r="46" spans="1:29" x14ac:dyDescent="0.35">
      <c r="A46" s="13" t="s">
        <v>30</v>
      </c>
      <c r="B46" s="13">
        <v>160</v>
      </c>
      <c r="C46" s="13">
        <v>5000</v>
      </c>
      <c r="D46" s="14">
        <v>0.82395200000000002</v>
      </c>
      <c r="E46" s="13">
        <v>114</v>
      </c>
      <c r="F46" s="14">
        <v>0.70710678118654757</v>
      </c>
      <c r="G46" s="13">
        <v>134</v>
      </c>
      <c r="H46" s="13">
        <v>133</v>
      </c>
      <c r="I46" s="13">
        <v>133</v>
      </c>
      <c r="J46" s="13">
        <v>133</v>
      </c>
      <c r="K46" s="13">
        <v>0</v>
      </c>
      <c r="L46" s="13">
        <v>0.80500000000000005</v>
      </c>
      <c r="M46" s="13">
        <v>0</v>
      </c>
      <c r="N46" s="14">
        <v>0.12747885090373751</v>
      </c>
      <c r="O46" s="13">
        <v>4.0199999999999996</v>
      </c>
      <c r="P46" s="14">
        <v>4.9197869292999821</v>
      </c>
      <c r="Q46" s="15">
        <v>5</v>
      </c>
      <c r="R46" s="16" t="str">
        <f t="shared" si="1"/>
        <v>HP-160-5000-5</v>
      </c>
      <c r="S46" s="17">
        <v>0.81822000000000006</v>
      </c>
      <c r="T46" s="17">
        <v>0.82132000000000005</v>
      </c>
      <c r="U46" s="17">
        <v>0.81977</v>
      </c>
      <c r="V46" s="16">
        <v>115</v>
      </c>
      <c r="X46" s="18"/>
      <c r="Y46" s="18"/>
      <c r="AA46" s="18"/>
      <c r="AB46" s="18"/>
      <c r="AC46" s="19"/>
    </row>
    <row r="47" spans="1:29" x14ac:dyDescent="0.35">
      <c r="A47" s="13" t="s">
        <v>31</v>
      </c>
      <c r="B47" s="13">
        <v>160</v>
      </c>
      <c r="C47" s="13">
        <v>8800</v>
      </c>
      <c r="D47" s="14">
        <f>AVERAGE(U47:U51)</f>
        <v>0.82597000000000009</v>
      </c>
      <c r="E47" s="13">
        <f>AVERAGE(V47:V51)</f>
        <v>113</v>
      </c>
      <c r="F47" s="14">
        <f>STDEV(V47:V51)</f>
        <v>0</v>
      </c>
      <c r="G47" s="13">
        <v>134</v>
      </c>
      <c r="H47" s="13">
        <v>133</v>
      </c>
      <c r="I47" s="13">
        <v>133</v>
      </c>
      <c r="J47" s="13">
        <f>AVERAGE(H47:I47)</f>
        <v>133</v>
      </c>
      <c r="K47" s="13">
        <f>_xlfn.STDEV.S(I47:J47)</f>
        <v>0</v>
      </c>
      <c r="L47" s="13">
        <f>1.61/2</f>
        <v>0.80500000000000005</v>
      </c>
      <c r="M47" s="13">
        <f>1.84*K47</f>
        <v>0</v>
      </c>
      <c r="N47" s="14">
        <f>(0.00155/2/(3^0.5))*(E47/D47)*((2.5+((2.5^2)-(D47^2))^0.5)/((2.5^2)-(D47^2))^0.5)</f>
        <v>0.12607127615417063</v>
      </c>
      <c r="O47" s="13">
        <f>0.03*G47</f>
        <v>4.0199999999999996</v>
      </c>
      <c r="P47" s="14">
        <f>2*((L47^2)+(M47^2)+(N47^2)+((O47/(3^0.5))^2))^0.5</f>
        <v>4.9196418433341833</v>
      </c>
      <c r="Q47" s="15">
        <v>1</v>
      </c>
      <c r="R47" s="16" t="str">
        <f t="shared" si="1"/>
        <v>HP-160-8800-1</v>
      </c>
      <c r="S47" s="17">
        <v>0.82441999999999993</v>
      </c>
      <c r="T47" s="17">
        <v>0.82752000000000003</v>
      </c>
      <c r="U47" s="17">
        <v>0.82596999999999998</v>
      </c>
      <c r="V47" s="16">
        <v>113</v>
      </c>
      <c r="X47" s="18"/>
      <c r="Y47" s="18"/>
      <c r="AA47" s="18"/>
      <c r="AB47" s="18"/>
      <c r="AC47" s="19"/>
    </row>
    <row r="48" spans="1:29" x14ac:dyDescent="0.35">
      <c r="A48" s="13" t="s">
        <v>31</v>
      </c>
      <c r="B48" s="13">
        <v>160</v>
      </c>
      <c r="C48" s="13">
        <v>8800</v>
      </c>
      <c r="D48" s="14">
        <v>0.82597000000000009</v>
      </c>
      <c r="E48" s="13">
        <v>113</v>
      </c>
      <c r="F48" s="14">
        <v>0</v>
      </c>
      <c r="G48" s="13">
        <v>134</v>
      </c>
      <c r="H48" s="13">
        <v>133</v>
      </c>
      <c r="I48" s="13">
        <v>133</v>
      </c>
      <c r="J48" s="13">
        <v>133</v>
      </c>
      <c r="K48" s="13">
        <v>0</v>
      </c>
      <c r="L48" s="13">
        <v>0.80500000000000005</v>
      </c>
      <c r="M48" s="13">
        <v>0</v>
      </c>
      <c r="N48" s="14">
        <v>0.12607127615417063</v>
      </c>
      <c r="O48" s="13">
        <v>4.0199999999999996</v>
      </c>
      <c r="P48" s="14">
        <v>4.9196418433341833</v>
      </c>
      <c r="Q48" s="15">
        <v>2</v>
      </c>
      <c r="R48" s="16" t="str">
        <f t="shared" si="1"/>
        <v>HP-160-8800-2</v>
      </c>
      <c r="S48" s="17">
        <v>0.82286999999999999</v>
      </c>
      <c r="T48" s="17">
        <v>0.82907000000000008</v>
      </c>
      <c r="U48" s="17">
        <v>0.82596999999999998</v>
      </c>
      <c r="V48" s="16">
        <v>113</v>
      </c>
      <c r="X48" s="18"/>
      <c r="Y48" s="18"/>
      <c r="AA48" s="18"/>
      <c r="AB48" s="18"/>
      <c r="AC48" s="19"/>
    </row>
    <row r="49" spans="1:29" x14ac:dyDescent="0.35">
      <c r="A49" s="13" t="s">
        <v>31</v>
      </c>
      <c r="B49" s="13">
        <v>160</v>
      </c>
      <c r="C49" s="13">
        <v>8800</v>
      </c>
      <c r="D49" s="14">
        <v>0.82597000000000009</v>
      </c>
      <c r="E49" s="13">
        <v>113</v>
      </c>
      <c r="F49" s="14">
        <v>0</v>
      </c>
      <c r="G49" s="13">
        <v>134</v>
      </c>
      <c r="H49" s="13">
        <v>133</v>
      </c>
      <c r="I49" s="13">
        <v>133</v>
      </c>
      <c r="J49" s="13">
        <v>133</v>
      </c>
      <c r="K49" s="13">
        <v>0</v>
      </c>
      <c r="L49" s="13">
        <v>0.80500000000000005</v>
      </c>
      <c r="M49" s="13">
        <v>0</v>
      </c>
      <c r="N49" s="14">
        <v>0.12607127615417063</v>
      </c>
      <c r="O49" s="13">
        <v>4.0199999999999996</v>
      </c>
      <c r="P49" s="14">
        <v>4.9196418433341833</v>
      </c>
      <c r="Q49" s="15">
        <v>3</v>
      </c>
      <c r="R49" s="16" t="str">
        <f t="shared" si="1"/>
        <v>HP-160-8800-3</v>
      </c>
      <c r="S49" s="17">
        <v>0.82596999999999998</v>
      </c>
      <c r="T49" s="17">
        <v>0.82596999999999998</v>
      </c>
      <c r="U49" s="17">
        <v>0.82596999999999998</v>
      </c>
      <c r="V49" s="16">
        <v>113</v>
      </c>
      <c r="X49" s="18"/>
      <c r="Y49" s="18"/>
      <c r="AA49" s="18"/>
      <c r="AB49" s="18"/>
      <c r="AC49" s="19"/>
    </row>
    <row r="50" spans="1:29" x14ac:dyDescent="0.35">
      <c r="A50" s="13" t="s">
        <v>31</v>
      </c>
      <c r="B50" s="13">
        <v>160</v>
      </c>
      <c r="C50" s="13">
        <v>8800</v>
      </c>
      <c r="D50" s="14">
        <v>0.82597000000000009</v>
      </c>
      <c r="E50" s="13">
        <v>113</v>
      </c>
      <c r="F50" s="14">
        <v>0</v>
      </c>
      <c r="G50" s="13">
        <v>134</v>
      </c>
      <c r="H50" s="13">
        <v>133</v>
      </c>
      <c r="I50" s="13">
        <v>133</v>
      </c>
      <c r="J50" s="13">
        <v>133</v>
      </c>
      <c r="K50" s="13">
        <v>0</v>
      </c>
      <c r="L50" s="13">
        <v>0.80500000000000005</v>
      </c>
      <c r="M50" s="13">
        <v>0</v>
      </c>
      <c r="N50" s="14">
        <v>0.12607127615417063</v>
      </c>
      <c r="O50" s="13">
        <v>4.0199999999999996</v>
      </c>
      <c r="P50" s="14">
        <v>4.9196418433341833</v>
      </c>
      <c r="Q50" s="15">
        <v>4</v>
      </c>
      <c r="R50" s="16" t="str">
        <f t="shared" si="1"/>
        <v>HP-160-8800-4</v>
      </c>
      <c r="S50" s="17">
        <v>0.82132000000000005</v>
      </c>
      <c r="T50" s="17">
        <v>0.83062000000000002</v>
      </c>
      <c r="U50" s="17">
        <v>0.82596999999999998</v>
      </c>
      <c r="V50" s="16">
        <v>113</v>
      </c>
      <c r="X50" s="18"/>
      <c r="Y50" s="18"/>
      <c r="AA50" s="18"/>
      <c r="AB50" s="18"/>
      <c r="AC50" s="19"/>
    </row>
    <row r="51" spans="1:29" x14ac:dyDescent="0.35">
      <c r="A51" s="13" t="s">
        <v>31</v>
      </c>
      <c r="B51" s="13">
        <v>160</v>
      </c>
      <c r="C51" s="13">
        <v>8800</v>
      </c>
      <c r="D51" s="14">
        <v>0.82597000000000009</v>
      </c>
      <c r="E51" s="13">
        <v>113</v>
      </c>
      <c r="F51" s="14">
        <v>0</v>
      </c>
      <c r="G51" s="13">
        <v>134</v>
      </c>
      <c r="H51" s="13">
        <v>133</v>
      </c>
      <c r="I51" s="13">
        <v>133</v>
      </c>
      <c r="J51" s="13">
        <v>133</v>
      </c>
      <c r="K51" s="13">
        <v>0</v>
      </c>
      <c r="L51" s="13">
        <v>0.80500000000000005</v>
      </c>
      <c r="M51" s="13">
        <v>0</v>
      </c>
      <c r="N51" s="14">
        <v>0.12607127615417063</v>
      </c>
      <c r="O51" s="13">
        <v>4.0199999999999996</v>
      </c>
      <c r="P51" s="14">
        <v>4.9196418433341833</v>
      </c>
      <c r="Q51" s="15">
        <v>5</v>
      </c>
      <c r="R51" s="16" t="str">
        <f t="shared" si="1"/>
        <v>HP-160-8800-5</v>
      </c>
      <c r="S51" s="17">
        <v>0.82286999999999999</v>
      </c>
      <c r="T51" s="17">
        <v>0.82907000000000008</v>
      </c>
      <c r="U51" s="17">
        <v>0.82596999999999998</v>
      </c>
      <c r="V51" s="16">
        <v>113</v>
      </c>
      <c r="X51" s="18"/>
      <c r="Y51" s="18"/>
      <c r="AA51" s="18"/>
      <c r="AB51" s="18"/>
      <c r="AC51" s="19"/>
    </row>
    <row r="52" spans="1:29" x14ac:dyDescent="0.35">
      <c r="A52" s="13" t="s">
        <v>32</v>
      </c>
      <c r="B52" s="13">
        <v>180</v>
      </c>
      <c r="C52" s="13">
        <v>0.16666666666666666</v>
      </c>
      <c r="D52" s="14">
        <f>AVERAGE(U52:U56)</f>
        <v>0.74600600000000006</v>
      </c>
      <c r="E52" s="13">
        <f>AVERAGE(V52:V56)</f>
        <v>140</v>
      </c>
      <c r="F52" s="14">
        <f>STDEV(V52:V56)</f>
        <v>0</v>
      </c>
      <c r="G52" s="13">
        <v>134</v>
      </c>
      <c r="H52" s="13">
        <v>133</v>
      </c>
      <c r="I52" s="13">
        <v>133</v>
      </c>
      <c r="J52" s="13">
        <f>AVERAGE(H52:I52)</f>
        <v>133</v>
      </c>
      <c r="K52" s="13">
        <f>_xlfn.STDEV.S(I52:J52)</f>
        <v>0</v>
      </c>
      <c r="L52" s="13">
        <f>1.61/2</f>
        <v>0.80500000000000005</v>
      </c>
      <c r="M52" s="13">
        <f>1.84*K52</f>
        <v>0</v>
      </c>
      <c r="N52" s="14">
        <f>(0.00155/2/(3^0.5))*(E52/D52)*((2.5+((2.5^2)-(D52^2))^0.5)/((2.5^2)-(D52^2))^0.5)</f>
        <v>0.17194932087053458</v>
      </c>
      <c r="O52" s="13">
        <f>0.03*G52</f>
        <v>4.0199999999999996</v>
      </c>
      <c r="P52" s="14">
        <f>2*((L52^2)+(M52^2)+(N52^2)+((O52/(3^0.5))^2))^0.5</f>
        <v>4.925197079893489</v>
      </c>
      <c r="Q52" s="15">
        <v>1</v>
      </c>
      <c r="R52" s="16" t="str">
        <f t="shared" si="1"/>
        <v>HP-180-10m-1</v>
      </c>
      <c r="S52" s="17">
        <v>0.74848999999999999</v>
      </c>
      <c r="T52" s="17">
        <v>0.74384000000000006</v>
      </c>
      <c r="U52" s="17">
        <v>0.74615999999999993</v>
      </c>
      <c r="V52" s="16">
        <v>140</v>
      </c>
      <c r="X52" s="18"/>
      <c r="Y52" s="18"/>
      <c r="AA52" s="18"/>
      <c r="AB52" s="18"/>
      <c r="AC52" s="19"/>
    </row>
    <row r="53" spans="1:29" x14ac:dyDescent="0.35">
      <c r="A53" s="13" t="s">
        <v>32</v>
      </c>
      <c r="B53" s="13">
        <v>180</v>
      </c>
      <c r="C53" s="13">
        <v>0.16666666666666666</v>
      </c>
      <c r="D53" s="14">
        <v>0.74600600000000006</v>
      </c>
      <c r="E53" s="13">
        <v>140</v>
      </c>
      <c r="F53" s="14">
        <v>0</v>
      </c>
      <c r="G53" s="13">
        <v>134</v>
      </c>
      <c r="H53" s="13">
        <v>133</v>
      </c>
      <c r="I53" s="13">
        <v>133</v>
      </c>
      <c r="J53" s="13">
        <v>133</v>
      </c>
      <c r="K53" s="13">
        <v>0</v>
      </c>
      <c r="L53" s="13">
        <v>0.80500000000000005</v>
      </c>
      <c r="M53" s="13">
        <v>0</v>
      </c>
      <c r="N53" s="14">
        <v>0.17194932087053458</v>
      </c>
      <c r="O53" s="13">
        <v>4.0199999999999996</v>
      </c>
      <c r="P53" s="14">
        <v>4.925197079893489</v>
      </c>
      <c r="Q53" s="15">
        <v>2</v>
      </c>
      <c r="R53" s="16" t="str">
        <f t="shared" si="1"/>
        <v>HP-180-10m-2</v>
      </c>
      <c r="S53" s="17">
        <v>0.74384000000000006</v>
      </c>
      <c r="T53" s="17">
        <v>0.74848999999999999</v>
      </c>
      <c r="U53" s="17">
        <v>0.74615999999999993</v>
      </c>
      <c r="V53" s="16">
        <v>140</v>
      </c>
      <c r="X53" s="18"/>
      <c r="Y53" s="18"/>
      <c r="AA53" s="18"/>
      <c r="AB53" s="18"/>
      <c r="AC53" s="19"/>
    </row>
    <row r="54" spans="1:29" x14ac:dyDescent="0.35">
      <c r="A54" s="13" t="s">
        <v>32</v>
      </c>
      <c r="B54" s="13">
        <v>180</v>
      </c>
      <c r="C54" s="13">
        <v>0.16666666666666666</v>
      </c>
      <c r="D54" s="14">
        <v>0.74600600000000006</v>
      </c>
      <c r="E54" s="13">
        <v>140</v>
      </c>
      <c r="F54" s="14">
        <v>0</v>
      </c>
      <c r="G54" s="13">
        <v>134</v>
      </c>
      <c r="H54" s="13">
        <v>133</v>
      </c>
      <c r="I54" s="13">
        <v>133</v>
      </c>
      <c r="J54" s="13">
        <v>133</v>
      </c>
      <c r="K54" s="13">
        <v>0</v>
      </c>
      <c r="L54" s="13">
        <v>0.80500000000000005</v>
      </c>
      <c r="M54" s="13">
        <v>0</v>
      </c>
      <c r="N54" s="14">
        <v>0.17194932087053458</v>
      </c>
      <c r="O54" s="13">
        <v>4.0199999999999996</v>
      </c>
      <c r="P54" s="14">
        <v>4.925197079893489</v>
      </c>
      <c r="Q54" s="15">
        <v>3</v>
      </c>
      <c r="R54" s="16" t="str">
        <f t="shared" si="1"/>
        <v>HP-180-10m-3</v>
      </c>
      <c r="S54" s="17">
        <v>0.74229000000000001</v>
      </c>
      <c r="T54" s="17">
        <v>0.75003999999999993</v>
      </c>
      <c r="U54" s="17">
        <v>0.74615999999999993</v>
      </c>
      <c r="V54" s="16">
        <v>140</v>
      </c>
      <c r="X54" s="18"/>
      <c r="Y54" s="18"/>
      <c r="AA54" s="18"/>
      <c r="AB54" s="18"/>
      <c r="AC54" s="19"/>
    </row>
    <row r="55" spans="1:29" x14ac:dyDescent="0.35">
      <c r="A55" s="13" t="s">
        <v>32</v>
      </c>
      <c r="B55" s="13">
        <v>180</v>
      </c>
      <c r="C55" s="13">
        <v>0.16666666666666666</v>
      </c>
      <c r="D55" s="14">
        <v>0.74600600000000006</v>
      </c>
      <c r="E55" s="13">
        <v>140</v>
      </c>
      <c r="F55" s="14">
        <v>0</v>
      </c>
      <c r="G55" s="13">
        <v>134</v>
      </c>
      <c r="H55" s="13">
        <v>133</v>
      </c>
      <c r="I55" s="13">
        <v>133</v>
      </c>
      <c r="J55" s="13">
        <v>133</v>
      </c>
      <c r="K55" s="13">
        <v>0</v>
      </c>
      <c r="L55" s="13">
        <v>0.80500000000000005</v>
      </c>
      <c r="M55" s="13">
        <v>0</v>
      </c>
      <c r="N55" s="14">
        <v>0.17194932087053458</v>
      </c>
      <c r="O55" s="13">
        <v>4.0199999999999996</v>
      </c>
      <c r="P55" s="14">
        <v>4.925197079893489</v>
      </c>
      <c r="Q55" s="15">
        <v>4</v>
      </c>
      <c r="R55" s="16" t="str">
        <f t="shared" si="1"/>
        <v>HP-180-10m-4</v>
      </c>
      <c r="S55" s="17">
        <v>0.75158999999999998</v>
      </c>
      <c r="T55" s="17">
        <v>0.73919000000000001</v>
      </c>
      <c r="U55" s="17">
        <v>0.74539</v>
      </c>
      <c r="V55" s="16">
        <v>140</v>
      </c>
      <c r="X55" s="18"/>
      <c r="Y55" s="18"/>
      <c r="AA55" s="18"/>
      <c r="AB55" s="18"/>
      <c r="AC55" s="19"/>
    </row>
    <row r="56" spans="1:29" x14ac:dyDescent="0.35">
      <c r="A56" s="13" t="s">
        <v>32</v>
      </c>
      <c r="B56" s="13">
        <v>180</v>
      </c>
      <c r="C56" s="13">
        <v>0.16666666666666666</v>
      </c>
      <c r="D56" s="14">
        <v>0.74600600000000006</v>
      </c>
      <c r="E56" s="13">
        <v>140</v>
      </c>
      <c r="F56" s="14">
        <v>0</v>
      </c>
      <c r="G56" s="13">
        <v>134</v>
      </c>
      <c r="H56" s="13">
        <v>133</v>
      </c>
      <c r="I56" s="13">
        <v>133</v>
      </c>
      <c r="J56" s="13">
        <v>133</v>
      </c>
      <c r="K56" s="13">
        <v>0</v>
      </c>
      <c r="L56" s="13">
        <v>0.80500000000000005</v>
      </c>
      <c r="M56" s="13">
        <v>0</v>
      </c>
      <c r="N56" s="14">
        <v>0.17194932087053458</v>
      </c>
      <c r="O56" s="13">
        <v>4.0199999999999996</v>
      </c>
      <c r="P56" s="14">
        <v>4.925197079893489</v>
      </c>
      <c r="Q56" s="15">
        <v>5</v>
      </c>
      <c r="R56" s="16" t="str">
        <f t="shared" si="1"/>
        <v>HP-180-10m-5</v>
      </c>
      <c r="S56" s="17">
        <v>0.74539</v>
      </c>
      <c r="T56" s="17">
        <v>0.74694000000000005</v>
      </c>
      <c r="U56" s="17">
        <v>0.74615999999999993</v>
      </c>
      <c r="V56" s="16">
        <v>140</v>
      </c>
      <c r="X56" s="18"/>
      <c r="Y56" s="18"/>
      <c r="AA56" s="18"/>
      <c r="AB56" s="18"/>
      <c r="AC56" s="19"/>
    </row>
    <row r="57" spans="1:29" x14ac:dyDescent="0.35">
      <c r="A57" s="13" t="s">
        <v>33</v>
      </c>
      <c r="B57" s="13">
        <v>180</v>
      </c>
      <c r="C57" s="13">
        <v>1.1000000000000001</v>
      </c>
      <c r="D57" s="14">
        <f>AVERAGE(U57:U61)</f>
        <v>0.74647399999999997</v>
      </c>
      <c r="E57" s="13">
        <f>AVERAGE(V57:V61)</f>
        <v>139.6</v>
      </c>
      <c r="F57" s="14">
        <f>STDEV(V57:V61)</f>
        <v>0.54772255750516607</v>
      </c>
      <c r="G57" s="13">
        <v>134</v>
      </c>
      <c r="H57" s="13">
        <v>133</v>
      </c>
      <c r="I57" s="13">
        <v>133</v>
      </c>
      <c r="J57" s="13">
        <f>AVERAGE(H57:I57)</f>
        <v>133</v>
      </c>
      <c r="K57" s="13">
        <f>_xlfn.STDEV.S(I57:J57)</f>
        <v>0</v>
      </c>
      <c r="L57" s="13">
        <f>1.61/2</f>
        <v>0.80500000000000005</v>
      </c>
      <c r="M57" s="13">
        <f>1.84*K57</f>
        <v>0</v>
      </c>
      <c r="N57" s="14">
        <f>(0.00155/2/(3^0.5))*(E57/D57)*((2.5+((2.5^2)-(D57^2))^0.5)/((2.5^2)-(D57^2))^0.5)</f>
        <v>0.17135592027269059</v>
      </c>
      <c r="O57" s="13">
        <f>0.03*G57</f>
        <v>4.0199999999999996</v>
      </c>
      <c r="P57" s="14">
        <f>2*((L57^2)+(M57^2)+(N57^2)+((O57/(3^0.5))^2))^0.5</f>
        <v>4.9251143545759426</v>
      </c>
      <c r="Q57" s="15">
        <v>1</v>
      </c>
      <c r="R57" s="16" t="str">
        <f t="shared" si="1"/>
        <v>HP-180-1.1-1</v>
      </c>
      <c r="S57" s="17">
        <v>0.74384000000000006</v>
      </c>
      <c r="T57" s="17">
        <v>0.75003999999999993</v>
      </c>
      <c r="U57" s="17">
        <v>0.74694000000000005</v>
      </c>
      <c r="V57" s="16">
        <v>139</v>
      </c>
      <c r="X57" s="18"/>
      <c r="Y57" s="18"/>
      <c r="AA57" s="18"/>
      <c r="AB57" s="18"/>
      <c r="AC57" s="19"/>
    </row>
    <row r="58" spans="1:29" x14ac:dyDescent="0.35">
      <c r="A58" s="13" t="s">
        <v>33</v>
      </c>
      <c r="B58" s="13">
        <v>180</v>
      </c>
      <c r="C58" s="13">
        <v>1.1000000000000001</v>
      </c>
      <c r="D58" s="14">
        <v>0.74647399999999997</v>
      </c>
      <c r="E58" s="13">
        <v>139.6</v>
      </c>
      <c r="F58" s="14">
        <v>0.54772255750516607</v>
      </c>
      <c r="G58" s="13">
        <v>134</v>
      </c>
      <c r="H58" s="13">
        <v>133</v>
      </c>
      <c r="I58" s="13">
        <v>133</v>
      </c>
      <c r="J58" s="13">
        <v>133</v>
      </c>
      <c r="K58" s="13">
        <v>0</v>
      </c>
      <c r="L58" s="13">
        <v>0.80500000000000005</v>
      </c>
      <c r="M58" s="13">
        <v>0</v>
      </c>
      <c r="N58" s="14">
        <v>0.17135592027269059</v>
      </c>
      <c r="O58" s="13">
        <v>4.0199999999999996</v>
      </c>
      <c r="P58" s="14">
        <v>4.9251143545759426</v>
      </c>
      <c r="Q58" s="15">
        <v>2</v>
      </c>
      <c r="R58" s="16" t="str">
        <f t="shared" si="1"/>
        <v>HP-180-1.1-2</v>
      </c>
      <c r="S58" s="17">
        <v>0.74539</v>
      </c>
      <c r="T58" s="17">
        <v>0.74848999999999999</v>
      </c>
      <c r="U58" s="17">
        <v>0.74694000000000005</v>
      </c>
      <c r="V58" s="16">
        <v>139</v>
      </c>
      <c r="X58" s="18"/>
      <c r="Y58" s="18"/>
      <c r="AA58" s="18"/>
      <c r="AB58" s="18"/>
      <c r="AC58" s="19"/>
    </row>
    <row r="59" spans="1:29" x14ac:dyDescent="0.35">
      <c r="A59" s="13" t="s">
        <v>33</v>
      </c>
      <c r="B59" s="13">
        <v>180</v>
      </c>
      <c r="C59" s="13">
        <v>1.1000000000000001</v>
      </c>
      <c r="D59" s="14">
        <v>0.74647399999999997</v>
      </c>
      <c r="E59" s="13">
        <v>139.6</v>
      </c>
      <c r="F59" s="14">
        <v>0.54772255750516607</v>
      </c>
      <c r="G59" s="13">
        <v>134</v>
      </c>
      <c r="H59" s="13">
        <v>133</v>
      </c>
      <c r="I59" s="13">
        <v>133</v>
      </c>
      <c r="J59" s="13">
        <v>133</v>
      </c>
      <c r="K59" s="13">
        <v>0</v>
      </c>
      <c r="L59" s="13">
        <v>0.80500000000000005</v>
      </c>
      <c r="M59" s="13">
        <v>0</v>
      </c>
      <c r="N59" s="14">
        <v>0.17135592027269059</v>
      </c>
      <c r="O59" s="13">
        <v>4.0199999999999996</v>
      </c>
      <c r="P59" s="14">
        <v>4.9251143545759426</v>
      </c>
      <c r="Q59" s="15">
        <v>3</v>
      </c>
      <c r="R59" s="16" t="str">
        <f t="shared" si="1"/>
        <v>HP-180-1.1-3</v>
      </c>
      <c r="S59" s="17">
        <v>0.74539</v>
      </c>
      <c r="T59" s="17">
        <v>0.74539</v>
      </c>
      <c r="U59" s="17">
        <v>0.74539</v>
      </c>
      <c r="V59" s="16">
        <v>140</v>
      </c>
      <c r="X59" s="18"/>
      <c r="Y59" s="18"/>
      <c r="AA59" s="18"/>
      <c r="AB59" s="18"/>
      <c r="AC59" s="19"/>
    </row>
    <row r="60" spans="1:29" x14ac:dyDescent="0.35">
      <c r="A60" s="13" t="s">
        <v>33</v>
      </c>
      <c r="B60" s="13">
        <v>180</v>
      </c>
      <c r="C60" s="13">
        <v>1.1000000000000001</v>
      </c>
      <c r="D60" s="14">
        <v>0.74647399999999997</v>
      </c>
      <c r="E60" s="13">
        <v>139.6</v>
      </c>
      <c r="F60" s="14">
        <v>0.54772255750516607</v>
      </c>
      <c r="G60" s="13">
        <v>134</v>
      </c>
      <c r="H60" s="13">
        <v>133</v>
      </c>
      <c r="I60" s="13">
        <v>133</v>
      </c>
      <c r="J60" s="13">
        <v>133</v>
      </c>
      <c r="K60" s="13">
        <v>0</v>
      </c>
      <c r="L60" s="13">
        <v>0.80500000000000005</v>
      </c>
      <c r="M60" s="13">
        <v>0</v>
      </c>
      <c r="N60" s="14">
        <v>0.17135592027269059</v>
      </c>
      <c r="O60" s="13">
        <v>4.0199999999999996</v>
      </c>
      <c r="P60" s="14">
        <v>4.9251143545759426</v>
      </c>
      <c r="Q60" s="15">
        <v>4</v>
      </c>
      <c r="R60" s="16" t="str">
        <f t="shared" si="1"/>
        <v>HP-180-1.1-4</v>
      </c>
      <c r="S60" s="17">
        <v>0.74229000000000001</v>
      </c>
      <c r="T60" s="17">
        <v>0.74694000000000005</v>
      </c>
      <c r="U60" s="17">
        <v>0.74460999999999999</v>
      </c>
      <c r="V60" s="16">
        <v>140</v>
      </c>
      <c r="X60" s="18"/>
      <c r="Y60" s="18"/>
      <c r="AA60" s="18"/>
      <c r="AB60" s="18"/>
      <c r="AC60" s="19"/>
    </row>
    <row r="61" spans="1:29" x14ac:dyDescent="0.35">
      <c r="A61" s="13" t="s">
        <v>33</v>
      </c>
      <c r="B61" s="13">
        <v>180</v>
      </c>
      <c r="C61" s="13">
        <v>1.1000000000000001</v>
      </c>
      <c r="D61" s="14">
        <v>0.74647399999999997</v>
      </c>
      <c r="E61" s="13">
        <v>139.6</v>
      </c>
      <c r="F61" s="14">
        <v>0.54772255750516607</v>
      </c>
      <c r="G61" s="13">
        <v>134</v>
      </c>
      <c r="H61" s="13">
        <v>133</v>
      </c>
      <c r="I61" s="13">
        <v>133</v>
      </c>
      <c r="J61" s="13">
        <v>133</v>
      </c>
      <c r="K61" s="13">
        <v>0</v>
      </c>
      <c r="L61" s="13">
        <v>0.80500000000000005</v>
      </c>
      <c r="M61" s="13">
        <v>0</v>
      </c>
      <c r="N61" s="14">
        <v>0.17135592027269059</v>
      </c>
      <c r="O61" s="13">
        <v>4.0199999999999996</v>
      </c>
      <c r="P61" s="14">
        <v>4.9251143545759426</v>
      </c>
      <c r="Q61" s="15">
        <v>5</v>
      </c>
      <c r="R61" s="16" t="str">
        <f t="shared" si="1"/>
        <v>HP-180-1.1-5</v>
      </c>
      <c r="S61" s="17">
        <v>0.74848999999999999</v>
      </c>
      <c r="T61" s="17">
        <v>0.74848999999999999</v>
      </c>
      <c r="U61" s="17">
        <v>0.74848999999999999</v>
      </c>
      <c r="V61" s="16">
        <v>140</v>
      </c>
      <c r="X61" s="18"/>
      <c r="Y61" s="18"/>
      <c r="AA61" s="18"/>
      <c r="AB61" s="18"/>
      <c r="AC61" s="19"/>
    </row>
    <row r="62" spans="1:29" x14ac:dyDescent="0.35">
      <c r="A62" s="13" t="s">
        <v>34</v>
      </c>
      <c r="B62" s="13">
        <v>180</v>
      </c>
      <c r="C62" s="13">
        <v>24</v>
      </c>
      <c r="D62" s="14">
        <f>AVERAGE(U62:U66)</f>
        <v>0.7518959999999999</v>
      </c>
      <c r="E62" s="13">
        <f>AVERAGE(V62:V66)</f>
        <v>137.4</v>
      </c>
      <c r="F62" s="14">
        <f>STDEV(V62:V66)</f>
        <v>0.89442719099991586</v>
      </c>
      <c r="G62" s="13">
        <v>134</v>
      </c>
      <c r="H62" s="13">
        <v>133</v>
      </c>
      <c r="I62" s="13">
        <v>133</v>
      </c>
      <c r="J62" s="13">
        <f>AVERAGE(H62:I62)</f>
        <v>133</v>
      </c>
      <c r="K62" s="13">
        <f>_xlfn.STDEV.S(I62:J62)</f>
        <v>0</v>
      </c>
      <c r="L62" s="13">
        <f>1.61/2</f>
        <v>0.80500000000000005</v>
      </c>
      <c r="M62" s="13">
        <f>1.84*K62</f>
        <v>0</v>
      </c>
      <c r="N62" s="14">
        <f>(0.00155/2/(3^0.5))*(E62/D62)*((2.5+((2.5^2)-(D62^2))^0.5)/((2.5^2)-(D62^2))^0.5)</f>
        <v>0.16750047478491026</v>
      </c>
      <c r="O62" s="13">
        <f>0.03*G62</f>
        <v>4.0199999999999996</v>
      </c>
      <c r="P62" s="14">
        <f>2*((L62^2)+(M62^2)+(N62^2)+((O62/(3^0.5))^2))^0.5</f>
        <v>4.9245838033495462</v>
      </c>
      <c r="Q62" s="15">
        <v>1</v>
      </c>
      <c r="R62" s="16" t="str">
        <f t="shared" si="1"/>
        <v>HP-180-24-1</v>
      </c>
      <c r="S62" s="17">
        <v>0.75003999999999993</v>
      </c>
      <c r="T62" s="17">
        <v>0.74848999999999999</v>
      </c>
      <c r="U62" s="17">
        <v>0.74926000000000004</v>
      </c>
      <c r="V62" s="16">
        <v>138</v>
      </c>
      <c r="X62" s="18"/>
      <c r="Y62" s="18"/>
      <c r="AA62" s="18"/>
      <c r="AB62" s="18"/>
      <c r="AC62" s="19"/>
    </row>
    <row r="63" spans="1:29" x14ac:dyDescent="0.35">
      <c r="A63" s="13" t="s">
        <v>34</v>
      </c>
      <c r="B63" s="13">
        <v>180</v>
      </c>
      <c r="C63" s="13">
        <v>24</v>
      </c>
      <c r="D63" s="14">
        <v>0.7518959999999999</v>
      </c>
      <c r="E63" s="13">
        <v>137.4</v>
      </c>
      <c r="F63" s="14">
        <v>0.89442719099991586</v>
      </c>
      <c r="G63" s="13">
        <v>134</v>
      </c>
      <c r="H63" s="13">
        <v>133</v>
      </c>
      <c r="I63" s="13">
        <v>133</v>
      </c>
      <c r="J63" s="13">
        <v>133</v>
      </c>
      <c r="K63" s="13">
        <v>0</v>
      </c>
      <c r="L63" s="13">
        <v>0.80500000000000005</v>
      </c>
      <c r="M63" s="13">
        <v>0</v>
      </c>
      <c r="N63" s="14">
        <v>0.16750047478491026</v>
      </c>
      <c r="O63" s="13">
        <v>4.0199999999999996</v>
      </c>
      <c r="P63" s="14">
        <v>4.9245838033495462</v>
      </c>
      <c r="Q63" s="15">
        <v>2</v>
      </c>
      <c r="R63" s="16" t="str">
        <f t="shared" si="1"/>
        <v>HP-180-24-2</v>
      </c>
      <c r="S63" s="17">
        <v>0.75158999999999998</v>
      </c>
      <c r="T63" s="17">
        <v>0.75312999999999997</v>
      </c>
      <c r="U63" s="17">
        <v>0.75236000000000003</v>
      </c>
      <c r="V63" s="16">
        <v>137</v>
      </c>
      <c r="X63" s="18"/>
      <c r="Y63" s="18"/>
      <c r="AA63" s="18"/>
      <c r="AB63" s="18"/>
      <c r="AC63" s="19"/>
    </row>
    <row r="64" spans="1:29" x14ac:dyDescent="0.35">
      <c r="A64" s="13" t="s">
        <v>34</v>
      </c>
      <c r="B64" s="13">
        <v>180</v>
      </c>
      <c r="C64" s="13">
        <v>24</v>
      </c>
      <c r="D64" s="14">
        <v>0.7518959999999999</v>
      </c>
      <c r="E64" s="13">
        <v>137.4</v>
      </c>
      <c r="F64" s="14">
        <v>0.89442719099991586</v>
      </c>
      <c r="G64" s="13">
        <v>134</v>
      </c>
      <c r="H64" s="13">
        <v>133</v>
      </c>
      <c r="I64" s="13">
        <v>133</v>
      </c>
      <c r="J64" s="13">
        <v>133</v>
      </c>
      <c r="K64" s="13">
        <v>0</v>
      </c>
      <c r="L64" s="13">
        <v>0.80500000000000005</v>
      </c>
      <c r="M64" s="13">
        <v>0</v>
      </c>
      <c r="N64" s="14">
        <v>0.16750047478491026</v>
      </c>
      <c r="O64" s="13">
        <v>4.0199999999999996</v>
      </c>
      <c r="P64" s="14">
        <v>4.9245838033495462</v>
      </c>
      <c r="Q64" s="15">
        <v>3</v>
      </c>
      <c r="R64" s="16" t="str">
        <f t="shared" si="1"/>
        <v>HP-180-24-3</v>
      </c>
      <c r="S64" s="17">
        <v>0.75623000000000007</v>
      </c>
      <c r="T64" s="17">
        <v>0.75623000000000007</v>
      </c>
      <c r="U64" s="17">
        <v>0.75623000000000007</v>
      </c>
      <c r="V64" s="16">
        <v>136</v>
      </c>
      <c r="X64" s="18"/>
      <c r="Y64" s="18"/>
      <c r="AA64" s="18"/>
      <c r="AB64" s="18"/>
      <c r="AC64" s="19"/>
    </row>
    <row r="65" spans="1:29" x14ac:dyDescent="0.35">
      <c r="A65" s="13" t="s">
        <v>34</v>
      </c>
      <c r="B65" s="13">
        <v>180</v>
      </c>
      <c r="C65" s="13">
        <v>24</v>
      </c>
      <c r="D65" s="14">
        <v>0.7518959999999999</v>
      </c>
      <c r="E65" s="13">
        <v>137.4</v>
      </c>
      <c r="F65" s="14">
        <v>0.89442719099991586</v>
      </c>
      <c r="G65" s="13">
        <v>134</v>
      </c>
      <c r="H65" s="13">
        <v>133</v>
      </c>
      <c r="I65" s="13">
        <v>133</v>
      </c>
      <c r="J65" s="13">
        <v>133</v>
      </c>
      <c r="K65" s="13">
        <v>0</v>
      </c>
      <c r="L65" s="13">
        <v>0.80500000000000005</v>
      </c>
      <c r="M65" s="13">
        <v>0</v>
      </c>
      <c r="N65" s="14">
        <v>0.16750047478491026</v>
      </c>
      <c r="O65" s="13">
        <v>4.0199999999999996</v>
      </c>
      <c r="P65" s="14">
        <v>4.9245838033495462</v>
      </c>
      <c r="Q65" s="15">
        <v>4</v>
      </c>
      <c r="R65" s="16" t="str">
        <f t="shared" si="1"/>
        <v>HP-180-24-4</v>
      </c>
      <c r="S65" s="17">
        <v>0.75158999999999998</v>
      </c>
      <c r="T65" s="17">
        <v>0.75158999999999998</v>
      </c>
      <c r="U65" s="17">
        <v>0.75158999999999998</v>
      </c>
      <c r="V65" s="16">
        <v>138</v>
      </c>
      <c r="X65" s="18"/>
      <c r="Y65" s="18"/>
      <c r="AA65" s="18"/>
      <c r="AB65" s="18"/>
      <c r="AC65" s="19"/>
    </row>
    <row r="66" spans="1:29" x14ac:dyDescent="0.35">
      <c r="A66" s="13" t="s">
        <v>34</v>
      </c>
      <c r="B66" s="13">
        <v>180</v>
      </c>
      <c r="C66" s="13">
        <v>24</v>
      </c>
      <c r="D66" s="14">
        <v>0.7518959999999999</v>
      </c>
      <c r="E66" s="13">
        <v>137.4</v>
      </c>
      <c r="F66" s="14">
        <v>0.89442719099991586</v>
      </c>
      <c r="G66" s="13">
        <v>134</v>
      </c>
      <c r="H66" s="13">
        <v>133</v>
      </c>
      <c r="I66" s="13">
        <v>133</v>
      </c>
      <c r="J66" s="13">
        <v>133</v>
      </c>
      <c r="K66" s="13">
        <v>0</v>
      </c>
      <c r="L66" s="13">
        <v>0.80500000000000005</v>
      </c>
      <c r="M66" s="13">
        <v>0</v>
      </c>
      <c r="N66" s="14">
        <v>0.16750047478491026</v>
      </c>
      <c r="O66" s="13">
        <v>4.0199999999999996</v>
      </c>
      <c r="P66" s="14">
        <v>4.9245838033495462</v>
      </c>
      <c r="Q66" s="15">
        <v>5</v>
      </c>
      <c r="R66" s="16" t="str">
        <f t="shared" ref="R66:R97" si="2">_xlfn.CONCAT(A66,"-",Q66)</f>
        <v>HP-180-24-5</v>
      </c>
      <c r="S66" s="17">
        <v>0.75003999999999993</v>
      </c>
      <c r="T66" s="17">
        <v>0.75003999999999993</v>
      </c>
      <c r="U66" s="17">
        <v>0.75003999999999993</v>
      </c>
      <c r="V66" s="16">
        <v>138</v>
      </c>
      <c r="X66" s="18"/>
      <c r="Y66" s="18"/>
      <c r="AA66" s="18"/>
      <c r="AB66" s="18"/>
      <c r="AC66" s="19"/>
    </row>
    <row r="67" spans="1:29" x14ac:dyDescent="0.35">
      <c r="A67" s="13" t="s">
        <v>35</v>
      </c>
      <c r="B67" s="13">
        <v>180</v>
      </c>
      <c r="C67" s="13">
        <v>100</v>
      </c>
      <c r="D67" s="14">
        <f>AVERAGE(U67:U71)</f>
        <v>0.78025199999999995</v>
      </c>
      <c r="E67" s="13">
        <f>AVERAGE(V67:V71)</f>
        <v>127.2</v>
      </c>
      <c r="F67" s="14">
        <f>STDEV(V67:V71)</f>
        <v>0.44721359549995793</v>
      </c>
      <c r="G67" s="13">
        <v>134</v>
      </c>
      <c r="H67" s="13">
        <v>133</v>
      </c>
      <c r="I67" s="13">
        <v>133</v>
      </c>
      <c r="J67" s="13">
        <f>AVERAGE(H67:I67)</f>
        <v>133</v>
      </c>
      <c r="K67" s="13">
        <f>_xlfn.STDEV.S(I67:J67)</f>
        <v>0</v>
      </c>
      <c r="L67" s="13">
        <f>1.61/2</f>
        <v>0.80500000000000005</v>
      </c>
      <c r="M67" s="13">
        <f>1.84*K67</f>
        <v>0</v>
      </c>
      <c r="N67" s="14">
        <f>(0.00155/2/(3^0.5))*(E67/D67)*((2.5+((2.5^2)-(D67^2))^0.5)/((2.5^2)-(D67^2))^0.5)</f>
        <v>0.14972448104248678</v>
      </c>
      <c r="O67" s="13">
        <f>0.03*G67</f>
        <v>4.0199999999999996</v>
      </c>
      <c r="P67" s="14">
        <f>2*((L67^2)+(M67^2)+(N67^2)+((O67/(3^0.5))^2))^0.5</f>
        <v>4.9222931323615589</v>
      </c>
      <c r="Q67" s="15">
        <v>1</v>
      </c>
      <c r="R67" s="16" t="str">
        <f t="shared" si="2"/>
        <v>HP-180-100-1</v>
      </c>
      <c r="S67" s="17">
        <v>0.78412999999999999</v>
      </c>
      <c r="T67" s="17">
        <v>0.77948000000000006</v>
      </c>
      <c r="U67" s="17">
        <v>0.78179999999999994</v>
      </c>
      <c r="V67" s="16">
        <v>127</v>
      </c>
      <c r="X67" s="18"/>
      <c r="Y67" s="18"/>
      <c r="AA67" s="18"/>
      <c r="AB67" s="18"/>
      <c r="AC67" s="19"/>
    </row>
    <row r="68" spans="1:29" x14ac:dyDescent="0.35">
      <c r="A68" s="13" t="s">
        <v>35</v>
      </c>
      <c r="B68" s="13">
        <v>180</v>
      </c>
      <c r="C68" s="13">
        <v>100</v>
      </c>
      <c r="D68" s="14">
        <v>0.78025199999999995</v>
      </c>
      <c r="E68" s="13">
        <v>127.2</v>
      </c>
      <c r="F68" s="14">
        <v>0.44721359549995793</v>
      </c>
      <c r="G68" s="13">
        <v>134</v>
      </c>
      <c r="H68" s="13">
        <v>133</v>
      </c>
      <c r="I68" s="13">
        <v>133</v>
      </c>
      <c r="J68" s="13">
        <v>133</v>
      </c>
      <c r="K68" s="13">
        <v>0</v>
      </c>
      <c r="L68" s="13">
        <v>0.80500000000000005</v>
      </c>
      <c r="M68" s="13">
        <v>0</v>
      </c>
      <c r="N68" s="14">
        <v>0.14972448104248678</v>
      </c>
      <c r="O68" s="13">
        <v>4.0199999999999996</v>
      </c>
      <c r="P68" s="14">
        <v>4.9222931323615589</v>
      </c>
      <c r="Q68" s="15">
        <v>2</v>
      </c>
      <c r="R68" s="16" t="str">
        <f t="shared" si="2"/>
        <v>HP-180-100-2</v>
      </c>
      <c r="S68" s="17">
        <v>0.77948000000000006</v>
      </c>
      <c r="T68" s="17">
        <v>0.77637999999999996</v>
      </c>
      <c r="U68" s="17">
        <v>0.7779299999999999</v>
      </c>
      <c r="V68" s="16">
        <v>128</v>
      </c>
      <c r="X68" s="18"/>
      <c r="Y68" s="18"/>
      <c r="AA68" s="18"/>
      <c r="AB68" s="18"/>
      <c r="AC68" s="19"/>
    </row>
    <row r="69" spans="1:29" x14ac:dyDescent="0.35">
      <c r="A69" s="13" t="s">
        <v>35</v>
      </c>
      <c r="B69" s="13">
        <v>180</v>
      </c>
      <c r="C69" s="13">
        <v>100</v>
      </c>
      <c r="D69" s="14">
        <v>0.78025199999999995</v>
      </c>
      <c r="E69" s="13">
        <v>127.2</v>
      </c>
      <c r="F69" s="14">
        <v>0.44721359549995793</v>
      </c>
      <c r="G69" s="13">
        <v>134</v>
      </c>
      <c r="H69" s="13">
        <v>133</v>
      </c>
      <c r="I69" s="13">
        <v>133</v>
      </c>
      <c r="J69" s="13">
        <v>133</v>
      </c>
      <c r="K69" s="13">
        <v>0</v>
      </c>
      <c r="L69" s="13">
        <v>0.80500000000000005</v>
      </c>
      <c r="M69" s="13">
        <v>0</v>
      </c>
      <c r="N69" s="14">
        <v>0.14972448104248678</v>
      </c>
      <c r="O69" s="13">
        <v>4.0199999999999996</v>
      </c>
      <c r="P69" s="14">
        <v>4.9222931323615589</v>
      </c>
      <c r="Q69" s="15">
        <v>3</v>
      </c>
      <c r="R69" s="16" t="str">
        <f t="shared" si="2"/>
        <v>HP-180-100-3</v>
      </c>
      <c r="S69" s="17">
        <v>0.78258000000000005</v>
      </c>
      <c r="T69" s="17">
        <v>0.7779299999999999</v>
      </c>
      <c r="U69" s="17">
        <v>0.78025</v>
      </c>
      <c r="V69" s="16">
        <v>127</v>
      </c>
      <c r="X69" s="18"/>
      <c r="Y69" s="18"/>
      <c r="AA69" s="18"/>
      <c r="AB69" s="18"/>
      <c r="AC69" s="19"/>
    </row>
    <row r="70" spans="1:29" x14ac:dyDescent="0.35">
      <c r="A70" s="13" t="s">
        <v>35</v>
      </c>
      <c r="B70" s="13">
        <v>180</v>
      </c>
      <c r="C70" s="13">
        <v>100</v>
      </c>
      <c r="D70" s="14">
        <v>0.78025199999999995</v>
      </c>
      <c r="E70" s="13">
        <v>127.2</v>
      </c>
      <c r="F70" s="14">
        <v>0.44721359549995793</v>
      </c>
      <c r="G70" s="13">
        <v>134</v>
      </c>
      <c r="H70" s="13">
        <v>133</v>
      </c>
      <c r="I70" s="13">
        <v>133</v>
      </c>
      <c r="J70" s="13">
        <v>133</v>
      </c>
      <c r="K70" s="13">
        <v>0</v>
      </c>
      <c r="L70" s="13">
        <v>0.80500000000000005</v>
      </c>
      <c r="M70" s="13">
        <v>0</v>
      </c>
      <c r="N70" s="14">
        <v>0.14972448104248678</v>
      </c>
      <c r="O70" s="13">
        <v>4.0199999999999996</v>
      </c>
      <c r="P70" s="14">
        <v>4.9222931323615589</v>
      </c>
      <c r="Q70" s="15">
        <v>4</v>
      </c>
      <c r="R70" s="16" t="str">
        <f t="shared" si="2"/>
        <v>HP-180-100-4</v>
      </c>
      <c r="S70" s="17">
        <v>0.78103</v>
      </c>
      <c r="T70" s="17">
        <v>0.78103</v>
      </c>
      <c r="U70" s="17">
        <v>0.78103</v>
      </c>
      <c r="V70" s="16">
        <v>127</v>
      </c>
      <c r="X70" s="18"/>
      <c r="Y70" s="18"/>
      <c r="AA70" s="18"/>
      <c r="AB70" s="18"/>
      <c r="AC70" s="19"/>
    </row>
    <row r="71" spans="1:29" x14ac:dyDescent="0.35">
      <c r="A71" s="13" t="s">
        <v>35</v>
      </c>
      <c r="B71" s="13">
        <v>180</v>
      </c>
      <c r="C71" s="13">
        <v>100</v>
      </c>
      <c r="D71" s="14">
        <v>0.78025199999999995</v>
      </c>
      <c r="E71" s="13">
        <v>127.2</v>
      </c>
      <c r="F71" s="14">
        <v>0.44721359549995793</v>
      </c>
      <c r="G71" s="13">
        <v>134</v>
      </c>
      <c r="H71" s="13">
        <v>133</v>
      </c>
      <c r="I71" s="13">
        <v>133</v>
      </c>
      <c r="J71" s="13">
        <v>133</v>
      </c>
      <c r="K71" s="13">
        <v>0</v>
      </c>
      <c r="L71" s="13">
        <v>0.80500000000000005</v>
      </c>
      <c r="M71" s="13">
        <v>0</v>
      </c>
      <c r="N71" s="14">
        <v>0.14972448104248678</v>
      </c>
      <c r="O71" s="13">
        <v>4.0199999999999996</v>
      </c>
      <c r="P71" s="14">
        <v>4.9222931323615589</v>
      </c>
      <c r="Q71" s="15">
        <v>5</v>
      </c>
      <c r="R71" s="16" t="str">
        <f t="shared" si="2"/>
        <v>HP-180-100-5</v>
      </c>
      <c r="S71" s="17">
        <v>0.78567999999999993</v>
      </c>
      <c r="T71" s="17">
        <v>0.77483000000000002</v>
      </c>
      <c r="U71" s="17">
        <v>0.78025</v>
      </c>
      <c r="V71" s="16">
        <v>127</v>
      </c>
      <c r="X71" s="18"/>
      <c r="Y71" s="18"/>
      <c r="AA71" s="18"/>
      <c r="AB71" s="18"/>
      <c r="AC71" s="19"/>
    </row>
    <row r="72" spans="1:29" x14ac:dyDescent="0.35">
      <c r="A72" s="13" t="s">
        <v>36</v>
      </c>
      <c r="B72" s="13">
        <v>180</v>
      </c>
      <c r="C72" s="13">
        <v>250</v>
      </c>
      <c r="D72" s="14">
        <f>AVERAGE(U72:U76)</f>
        <v>0.80086199999999985</v>
      </c>
      <c r="E72" s="13">
        <f>AVERAGE(V72:V76)</f>
        <v>120.8</v>
      </c>
      <c r="F72" s="14">
        <f>STDEV(V72:V76)</f>
        <v>0.44721359549995793</v>
      </c>
      <c r="G72" s="13">
        <v>134</v>
      </c>
      <c r="H72" s="13">
        <v>133</v>
      </c>
      <c r="I72" s="13">
        <v>133</v>
      </c>
      <c r="J72" s="13">
        <f>AVERAGE(H72:I72)</f>
        <v>133</v>
      </c>
      <c r="K72" s="13">
        <f>_xlfn.STDEV.S(I72:J72)</f>
        <v>0</v>
      </c>
      <c r="L72" s="13">
        <f>1.61/2</f>
        <v>0.80500000000000005</v>
      </c>
      <c r="M72" s="13">
        <f>1.84*K72</f>
        <v>0</v>
      </c>
      <c r="N72" s="14">
        <f>(0.00155/2/(3^0.5))*(E72/D72)*((2.5+((2.5^2)-(D72^2))^0.5)/((2.5^2)-(D72^2))^0.5)</f>
        <v>0.1387379937916583</v>
      </c>
      <c r="O72" s="13">
        <f>0.03*G72</f>
        <v>4.0199999999999996</v>
      </c>
      <c r="P72" s="14">
        <f>2*((L72^2)+(M72^2)+(N72^2)+((O72/(3^0.5))^2))^0.5</f>
        <v>4.9210052757221607</v>
      </c>
      <c r="Q72" s="15">
        <v>1</v>
      </c>
      <c r="R72" s="16" t="str">
        <f t="shared" si="2"/>
        <v>HP-180-250-1</v>
      </c>
      <c r="S72" s="17">
        <v>0.80116999999999994</v>
      </c>
      <c r="T72" s="17">
        <v>0.80116999999999994</v>
      </c>
      <c r="U72" s="17">
        <v>0.80116999999999994</v>
      </c>
      <c r="V72" s="16">
        <v>121</v>
      </c>
      <c r="X72" s="18"/>
      <c r="Y72" s="18"/>
      <c r="AA72" s="18"/>
      <c r="AB72" s="18"/>
      <c r="AC72" s="19"/>
    </row>
    <row r="73" spans="1:29" x14ac:dyDescent="0.35">
      <c r="A73" s="13" t="s">
        <v>36</v>
      </c>
      <c r="B73" s="13">
        <v>180</v>
      </c>
      <c r="C73" s="13">
        <v>250</v>
      </c>
      <c r="D73" s="14">
        <v>0.80086199999999985</v>
      </c>
      <c r="E73" s="13">
        <v>120.8</v>
      </c>
      <c r="F73" s="14">
        <v>0.44721359549995793</v>
      </c>
      <c r="G73" s="13">
        <v>134</v>
      </c>
      <c r="H73" s="13">
        <v>133</v>
      </c>
      <c r="I73" s="13">
        <v>133</v>
      </c>
      <c r="J73" s="13">
        <v>133</v>
      </c>
      <c r="K73" s="13">
        <v>0</v>
      </c>
      <c r="L73" s="13">
        <v>0.80500000000000005</v>
      </c>
      <c r="M73" s="13">
        <v>0</v>
      </c>
      <c r="N73" s="14">
        <v>0.1387379937916583</v>
      </c>
      <c r="O73" s="13">
        <v>4.0199999999999996</v>
      </c>
      <c r="P73" s="14">
        <v>4.9210052757221607</v>
      </c>
      <c r="Q73" s="15">
        <v>2</v>
      </c>
      <c r="R73" s="16" t="str">
        <f t="shared" si="2"/>
        <v>HP-180-250-2</v>
      </c>
      <c r="S73" s="17">
        <v>0.79962</v>
      </c>
      <c r="T73" s="17">
        <v>0.79962</v>
      </c>
      <c r="U73" s="17">
        <v>0.79962</v>
      </c>
      <c r="V73" s="16">
        <v>121</v>
      </c>
      <c r="X73" s="18"/>
      <c r="Y73" s="18"/>
      <c r="AA73" s="18"/>
      <c r="AB73" s="18"/>
      <c r="AC73" s="19"/>
    </row>
    <row r="74" spans="1:29" x14ac:dyDescent="0.35">
      <c r="A74" s="13" t="s">
        <v>36</v>
      </c>
      <c r="B74" s="13">
        <v>180</v>
      </c>
      <c r="C74" s="13">
        <v>250</v>
      </c>
      <c r="D74" s="14">
        <v>0.80086199999999985</v>
      </c>
      <c r="E74" s="13">
        <v>120.8</v>
      </c>
      <c r="F74" s="14">
        <v>0.44721359549995793</v>
      </c>
      <c r="G74" s="13">
        <v>134</v>
      </c>
      <c r="H74" s="13">
        <v>133</v>
      </c>
      <c r="I74" s="13">
        <v>133</v>
      </c>
      <c r="J74" s="13">
        <v>133</v>
      </c>
      <c r="K74" s="13">
        <v>0</v>
      </c>
      <c r="L74" s="13">
        <v>0.80500000000000005</v>
      </c>
      <c r="M74" s="13">
        <v>0</v>
      </c>
      <c r="N74" s="14">
        <v>0.1387379937916583</v>
      </c>
      <c r="O74" s="13">
        <v>4.0199999999999996</v>
      </c>
      <c r="P74" s="14">
        <v>4.9210052757221607</v>
      </c>
      <c r="Q74" s="15">
        <v>3</v>
      </c>
      <c r="R74" s="16" t="str">
        <f t="shared" si="2"/>
        <v>HP-180-250-3</v>
      </c>
      <c r="S74" s="17">
        <v>0.80116999999999994</v>
      </c>
      <c r="T74" s="17">
        <v>0.80426999999999993</v>
      </c>
      <c r="U74" s="17">
        <v>0.80271999999999999</v>
      </c>
      <c r="V74" s="16">
        <v>120</v>
      </c>
      <c r="X74" s="18"/>
      <c r="Y74" s="18"/>
      <c r="AA74" s="18"/>
      <c r="AB74" s="18"/>
      <c r="AC74" s="19"/>
    </row>
    <row r="75" spans="1:29" x14ac:dyDescent="0.35">
      <c r="A75" s="13" t="s">
        <v>36</v>
      </c>
      <c r="B75" s="13">
        <v>180</v>
      </c>
      <c r="C75" s="13">
        <v>250</v>
      </c>
      <c r="D75" s="14">
        <v>0.80086199999999985</v>
      </c>
      <c r="E75" s="13">
        <v>120.8</v>
      </c>
      <c r="F75" s="14">
        <v>0.44721359549995793</v>
      </c>
      <c r="G75" s="13">
        <v>134</v>
      </c>
      <c r="H75" s="13">
        <v>133</v>
      </c>
      <c r="I75" s="13">
        <v>133</v>
      </c>
      <c r="J75" s="13">
        <v>133</v>
      </c>
      <c r="K75" s="13">
        <v>0</v>
      </c>
      <c r="L75" s="13">
        <v>0.80500000000000005</v>
      </c>
      <c r="M75" s="13">
        <v>0</v>
      </c>
      <c r="N75" s="14">
        <v>0.1387379937916583</v>
      </c>
      <c r="O75" s="13">
        <v>4.0199999999999996</v>
      </c>
      <c r="P75" s="14">
        <v>4.9210052757221607</v>
      </c>
      <c r="Q75" s="15">
        <v>4</v>
      </c>
      <c r="R75" s="16" t="str">
        <f t="shared" si="2"/>
        <v>HP-180-250-4</v>
      </c>
      <c r="S75" s="17">
        <v>0.79652999999999996</v>
      </c>
      <c r="T75" s="17">
        <v>0.80426999999999993</v>
      </c>
      <c r="U75" s="17">
        <v>0.8004</v>
      </c>
      <c r="V75" s="16">
        <v>121</v>
      </c>
      <c r="X75" s="18"/>
      <c r="Y75" s="18"/>
      <c r="AA75" s="18"/>
      <c r="AB75" s="18"/>
      <c r="AC75" s="19"/>
    </row>
    <row r="76" spans="1:29" x14ac:dyDescent="0.35">
      <c r="A76" s="13" t="s">
        <v>36</v>
      </c>
      <c r="B76" s="13">
        <v>180</v>
      </c>
      <c r="C76" s="13">
        <v>250</v>
      </c>
      <c r="D76" s="14">
        <v>0.80086199999999985</v>
      </c>
      <c r="E76" s="13">
        <v>120.8</v>
      </c>
      <c r="F76" s="14">
        <v>0.44721359549995793</v>
      </c>
      <c r="G76" s="13">
        <v>134</v>
      </c>
      <c r="H76" s="13">
        <v>133</v>
      </c>
      <c r="I76" s="13">
        <v>133</v>
      </c>
      <c r="J76" s="13">
        <v>133</v>
      </c>
      <c r="K76" s="13">
        <v>0</v>
      </c>
      <c r="L76" s="13">
        <v>0.80500000000000005</v>
      </c>
      <c r="M76" s="13">
        <v>0</v>
      </c>
      <c r="N76" s="14">
        <v>0.1387379937916583</v>
      </c>
      <c r="O76" s="13">
        <v>4.0199999999999996</v>
      </c>
      <c r="P76" s="14">
        <v>4.9210052757221607</v>
      </c>
      <c r="Q76" s="15">
        <v>5</v>
      </c>
      <c r="R76" s="16" t="str">
        <f t="shared" si="2"/>
        <v>HP-180-250-5</v>
      </c>
      <c r="S76" s="17">
        <v>0.79652999999999996</v>
      </c>
      <c r="T76" s="17">
        <v>0.80426999999999993</v>
      </c>
      <c r="U76" s="17">
        <v>0.8004</v>
      </c>
      <c r="V76" s="16">
        <v>121</v>
      </c>
      <c r="X76" s="18"/>
      <c r="Y76" s="18"/>
      <c r="AA76" s="18"/>
      <c r="AB76" s="18"/>
      <c r="AC76" s="19"/>
    </row>
    <row r="77" spans="1:29" x14ac:dyDescent="0.35">
      <c r="A77" s="13" t="s">
        <v>37</v>
      </c>
      <c r="B77" s="13">
        <v>180</v>
      </c>
      <c r="C77" s="13">
        <v>500</v>
      </c>
      <c r="D77" s="14">
        <f>AVERAGE(U77:U81)</f>
        <v>0.81744800000000006</v>
      </c>
      <c r="E77" s="13">
        <f>AVERAGE(V77:V81)</f>
        <v>116</v>
      </c>
      <c r="F77" s="14">
        <f>STDEV(V77:V81)</f>
        <v>0.70710678118654757</v>
      </c>
      <c r="G77" s="13">
        <v>134</v>
      </c>
      <c r="H77" s="13">
        <v>133</v>
      </c>
      <c r="I77" s="13">
        <v>133</v>
      </c>
      <c r="J77" s="13">
        <f>AVERAGE(H77:I77)</f>
        <v>133</v>
      </c>
      <c r="K77" s="13">
        <f>_xlfn.STDEV.S(I77:J77)</f>
        <v>0</v>
      </c>
      <c r="L77" s="13">
        <f>1.61/2</f>
        <v>0.80500000000000005</v>
      </c>
      <c r="M77" s="13">
        <f>1.84*K77</f>
        <v>0</v>
      </c>
      <c r="N77" s="14">
        <f>(0.00155/2/(3^0.5))*(E77/D77)*((2.5+((2.5^2)-(D77^2))^0.5)/((2.5^2)-(D77^2))^0.5)</f>
        <v>0.13068305389781454</v>
      </c>
      <c r="O77" s="13">
        <f>0.03*G77</f>
        <v>4.0199999999999996</v>
      </c>
      <c r="P77" s="14">
        <f>2*((L77^2)+(M77^2)+(N77^2)+((O77/(3^0.5))^2))^0.5</f>
        <v>4.9201231938137724</v>
      </c>
      <c r="Q77" s="15">
        <v>1</v>
      </c>
      <c r="R77" s="16" t="str">
        <f t="shared" si="2"/>
        <v>HP-180-500-1</v>
      </c>
      <c r="S77" s="17">
        <v>0.82441999999999993</v>
      </c>
      <c r="T77" s="17">
        <v>0.81511999999999996</v>
      </c>
      <c r="U77" s="17">
        <v>0.81977</v>
      </c>
      <c r="V77" s="16">
        <v>115</v>
      </c>
      <c r="X77" s="18"/>
      <c r="Y77" s="18"/>
      <c r="AA77" s="18"/>
      <c r="AB77" s="18"/>
      <c r="AC77" s="19"/>
    </row>
    <row r="78" spans="1:29" x14ac:dyDescent="0.35">
      <c r="A78" s="13" t="s">
        <v>37</v>
      </c>
      <c r="B78" s="13">
        <v>180</v>
      </c>
      <c r="C78" s="13">
        <v>500</v>
      </c>
      <c r="D78" s="14">
        <v>0.81744800000000006</v>
      </c>
      <c r="E78" s="13">
        <v>116</v>
      </c>
      <c r="F78" s="14">
        <v>0.70710678118654757</v>
      </c>
      <c r="G78" s="13">
        <v>134</v>
      </c>
      <c r="H78" s="13">
        <v>133</v>
      </c>
      <c r="I78" s="13">
        <v>133</v>
      </c>
      <c r="J78" s="13">
        <v>133</v>
      </c>
      <c r="K78" s="13">
        <v>0</v>
      </c>
      <c r="L78" s="13">
        <v>0.80500000000000005</v>
      </c>
      <c r="M78" s="13">
        <v>0</v>
      </c>
      <c r="N78" s="14">
        <v>0.13068305389781454</v>
      </c>
      <c r="O78" s="13">
        <v>4.0199999999999996</v>
      </c>
      <c r="P78" s="14">
        <v>4.9201231938137724</v>
      </c>
      <c r="Q78" s="15">
        <v>2</v>
      </c>
      <c r="R78" s="16" t="str">
        <f t="shared" si="2"/>
        <v>HP-180-500-2</v>
      </c>
      <c r="S78" s="17">
        <v>0.81667000000000001</v>
      </c>
      <c r="T78" s="17">
        <v>0.81977</v>
      </c>
      <c r="U78" s="17">
        <v>0.81822000000000006</v>
      </c>
      <c r="V78" s="16">
        <v>116</v>
      </c>
      <c r="X78" s="18"/>
      <c r="Y78" s="18"/>
      <c r="AA78" s="18"/>
      <c r="AB78" s="18"/>
      <c r="AC78" s="19"/>
    </row>
    <row r="79" spans="1:29" x14ac:dyDescent="0.35">
      <c r="A79" s="13" t="s">
        <v>37</v>
      </c>
      <c r="B79" s="13">
        <v>180</v>
      </c>
      <c r="C79" s="13">
        <v>500</v>
      </c>
      <c r="D79" s="14">
        <v>0.81744800000000006</v>
      </c>
      <c r="E79" s="13">
        <v>116</v>
      </c>
      <c r="F79" s="14">
        <v>0.70710678118654757</v>
      </c>
      <c r="G79" s="13">
        <v>134</v>
      </c>
      <c r="H79" s="13">
        <v>133</v>
      </c>
      <c r="I79" s="13">
        <v>133</v>
      </c>
      <c r="J79" s="13">
        <v>133</v>
      </c>
      <c r="K79" s="13">
        <v>0</v>
      </c>
      <c r="L79" s="13">
        <v>0.80500000000000005</v>
      </c>
      <c r="M79" s="13">
        <v>0</v>
      </c>
      <c r="N79" s="14">
        <v>0.13068305389781454</v>
      </c>
      <c r="O79" s="13">
        <v>4.0199999999999996</v>
      </c>
      <c r="P79" s="14">
        <v>4.9201231938137724</v>
      </c>
      <c r="Q79" s="15">
        <v>3</v>
      </c>
      <c r="R79" s="16" t="str">
        <f t="shared" si="2"/>
        <v>HP-180-500-3</v>
      </c>
      <c r="S79" s="17">
        <v>0.82286999999999999</v>
      </c>
      <c r="T79" s="17">
        <v>0.81201999999999996</v>
      </c>
      <c r="U79" s="17">
        <v>0.81745000000000001</v>
      </c>
      <c r="V79" s="16">
        <v>116</v>
      </c>
      <c r="X79" s="18"/>
      <c r="Y79" s="18"/>
      <c r="AA79" s="18"/>
      <c r="AB79" s="18"/>
      <c r="AC79" s="19"/>
    </row>
    <row r="80" spans="1:29" x14ac:dyDescent="0.35">
      <c r="A80" s="13" t="s">
        <v>37</v>
      </c>
      <c r="B80" s="13">
        <v>180</v>
      </c>
      <c r="C80" s="13">
        <v>500</v>
      </c>
      <c r="D80" s="14">
        <v>0.81744800000000006</v>
      </c>
      <c r="E80" s="13">
        <v>116</v>
      </c>
      <c r="F80" s="14">
        <v>0.70710678118654757</v>
      </c>
      <c r="G80" s="13">
        <v>134</v>
      </c>
      <c r="H80" s="13">
        <v>133</v>
      </c>
      <c r="I80" s="13">
        <v>133</v>
      </c>
      <c r="J80" s="13">
        <v>133</v>
      </c>
      <c r="K80" s="13">
        <v>0</v>
      </c>
      <c r="L80" s="13">
        <v>0.80500000000000005</v>
      </c>
      <c r="M80" s="13">
        <v>0</v>
      </c>
      <c r="N80" s="14">
        <v>0.13068305389781454</v>
      </c>
      <c r="O80" s="13">
        <v>4.0199999999999996</v>
      </c>
      <c r="P80" s="14">
        <v>4.9201231938137724</v>
      </c>
      <c r="Q80" s="15">
        <v>4</v>
      </c>
      <c r="R80" s="16" t="str">
        <f t="shared" si="2"/>
        <v>HP-180-500-4</v>
      </c>
      <c r="S80" s="17">
        <v>0.81667000000000001</v>
      </c>
      <c r="T80" s="17">
        <v>0.81201999999999996</v>
      </c>
      <c r="U80" s="17">
        <v>0.81435000000000002</v>
      </c>
      <c r="V80" s="16">
        <v>117</v>
      </c>
      <c r="X80" s="18"/>
      <c r="Y80" s="18"/>
      <c r="AA80" s="18"/>
      <c r="AB80" s="18"/>
      <c r="AC80" s="19"/>
    </row>
    <row r="81" spans="1:29" x14ac:dyDescent="0.35">
      <c r="A81" s="13" t="s">
        <v>37</v>
      </c>
      <c r="B81" s="13">
        <v>180</v>
      </c>
      <c r="C81" s="13">
        <v>500</v>
      </c>
      <c r="D81" s="14">
        <v>0.81744800000000006</v>
      </c>
      <c r="E81" s="13">
        <v>116</v>
      </c>
      <c r="F81" s="14">
        <v>0.70710678118654757</v>
      </c>
      <c r="G81" s="13">
        <v>134</v>
      </c>
      <c r="H81" s="13">
        <v>133</v>
      </c>
      <c r="I81" s="13">
        <v>133</v>
      </c>
      <c r="J81" s="13">
        <v>133</v>
      </c>
      <c r="K81" s="13">
        <v>0</v>
      </c>
      <c r="L81" s="13">
        <v>0.80500000000000005</v>
      </c>
      <c r="M81" s="13">
        <v>0</v>
      </c>
      <c r="N81" s="14">
        <v>0.13068305389781454</v>
      </c>
      <c r="O81" s="13">
        <v>4.0199999999999996</v>
      </c>
      <c r="P81" s="14">
        <v>4.9201231938137724</v>
      </c>
      <c r="Q81" s="15">
        <v>5</v>
      </c>
      <c r="R81" s="16" t="str">
        <f t="shared" si="2"/>
        <v>HP-180-500-5</v>
      </c>
      <c r="S81" s="17">
        <v>0.81667000000000001</v>
      </c>
      <c r="T81" s="17">
        <v>0.81822000000000006</v>
      </c>
      <c r="U81" s="17">
        <v>0.81745000000000001</v>
      </c>
      <c r="V81" s="16">
        <v>116</v>
      </c>
      <c r="X81" s="18"/>
      <c r="Y81" s="18"/>
      <c r="AA81" s="18"/>
      <c r="AB81" s="18"/>
      <c r="AC81" s="19"/>
    </row>
    <row r="82" spans="1:29" x14ac:dyDescent="0.35">
      <c r="A82" s="13" t="s">
        <v>38</v>
      </c>
      <c r="B82" s="13">
        <v>180</v>
      </c>
      <c r="C82" s="13">
        <v>1000</v>
      </c>
      <c r="D82" s="14">
        <f>AVERAGE(U82:U86)</f>
        <v>0.82147400000000004</v>
      </c>
      <c r="E82" s="13">
        <f>AVERAGE(V82:V86)</f>
        <v>114.8</v>
      </c>
      <c r="F82" s="14">
        <f>STDEV(V82:V86)</f>
        <v>0.44721359549995793</v>
      </c>
      <c r="G82" s="13">
        <v>134</v>
      </c>
      <c r="H82" s="13">
        <v>133</v>
      </c>
      <c r="I82" s="13">
        <v>133</v>
      </c>
      <c r="J82" s="13">
        <f>AVERAGE(H82:I82)</f>
        <v>133</v>
      </c>
      <c r="K82" s="13">
        <f>_xlfn.STDEV.S(I82:J82)</f>
        <v>0</v>
      </c>
      <c r="L82" s="13">
        <f>1.61/2</f>
        <v>0.80500000000000005</v>
      </c>
      <c r="M82" s="13">
        <f>1.84*K82</f>
        <v>0</v>
      </c>
      <c r="N82" s="14">
        <f>(0.00155/2/(3^0.5))*(E82/D82)*((2.5+((2.5^2)-(D82^2))^0.5)/((2.5^2)-(D82^2))^0.5)</f>
        <v>0.1287364584677036</v>
      </c>
      <c r="O82" s="13">
        <f>0.03*G82</f>
        <v>4.0199999999999996</v>
      </c>
      <c r="P82" s="14">
        <f>2*((L82^2)+(M82^2)+(N82^2)+((O82/(3^0.5))^2))^0.5</f>
        <v>4.919917916282265</v>
      </c>
      <c r="Q82" s="15">
        <v>1</v>
      </c>
      <c r="R82" s="16" t="str">
        <f t="shared" si="2"/>
        <v>HP-180-1000-1</v>
      </c>
      <c r="S82" s="17">
        <v>0.82132000000000005</v>
      </c>
      <c r="T82" s="17">
        <v>0.82132000000000005</v>
      </c>
      <c r="U82" s="17">
        <v>0.82132000000000005</v>
      </c>
      <c r="V82" s="16">
        <v>115</v>
      </c>
      <c r="X82" s="18"/>
      <c r="Y82" s="18"/>
      <c r="AA82" s="18"/>
      <c r="AB82" s="18"/>
      <c r="AC82" s="19"/>
    </row>
    <row r="83" spans="1:29" x14ac:dyDescent="0.35">
      <c r="A83" s="13" t="s">
        <v>38</v>
      </c>
      <c r="B83" s="13">
        <v>180</v>
      </c>
      <c r="C83" s="13">
        <v>1000</v>
      </c>
      <c r="D83" s="14">
        <v>0.82147400000000004</v>
      </c>
      <c r="E83" s="13">
        <v>114.8</v>
      </c>
      <c r="F83" s="14">
        <v>0.44721359549995793</v>
      </c>
      <c r="G83" s="13">
        <v>134</v>
      </c>
      <c r="H83" s="13">
        <v>133</v>
      </c>
      <c r="I83" s="13">
        <v>133</v>
      </c>
      <c r="J83" s="13">
        <v>133</v>
      </c>
      <c r="K83" s="13">
        <v>0</v>
      </c>
      <c r="L83" s="13">
        <v>0.80500000000000005</v>
      </c>
      <c r="M83" s="13">
        <v>0</v>
      </c>
      <c r="N83" s="14">
        <v>0.1287364584677036</v>
      </c>
      <c r="O83" s="13">
        <v>4.0199999999999996</v>
      </c>
      <c r="P83" s="14">
        <v>4.919917916282265</v>
      </c>
      <c r="Q83" s="15">
        <v>2</v>
      </c>
      <c r="R83" s="16" t="str">
        <f t="shared" si="2"/>
        <v>HP-180-1000-2</v>
      </c>
      <c r="S83" s="17">
        <v>0.81977</v>
      </c>
      <c r="T83" s="17">
        <v>0.82286999999999999</v>
      </c>
      <c r="U83" s="17">
        <v>0.82132000000000005</v>
      </c>
      <c r="V83" s="16">
        <v>115</v>
      </c>
      <c r="X83" s="18"/>
      <c r="Y83" s="18"/>
      <c r="AA83" s="18"/>
      <c r="AB83" s="18"/>
      <c r="AC83" s="19"/>
    </row>
    <row r="84" spans="1:29" x14ac:dyDescent="0.35">
      <c r="A84" s="13" t="s">
        <v>38</v>
      </c>
      <c r="B84" s="13">
        <v>180</v>
      </c>
      <c r="C84" s="13">
        <v>1000</v>
      </c>
      <c r="D84" s="14">
        <v>0.82147400000000004</v>
      </c>
      <c r="E84" s="13">
        <v>114.8</v>
      </c>
      <c r="F84" s="14">
        <v>0.44721359549995793</v>
      </c>
      <c r="G84" s="13">
        <v>134</v>
      </c>
      <c r="H84" s="13">
        <v>133</v>
      </c>
      <c r="I84" s="13">
        <v>133</v>
      </c>
      <c r="J84" s="13">
        <v>133</v>
      </c>
      <c r="K84" s="13">
        <v>0</v>
      </c>
      <c r="L84" s="13">
        <v>0.80500000000000005</v>
      </c>
      <c r="M84" s="13">
        <v>0</v>
      </c>
      <c r="N84" s="14">
        <v>0.1287364584677036</v>
      </c>
      <c r="O84" s="13">
        <v>4.0199999999999996</v>
      </c>
      <c r="P84" s="14">
        <v>4.919917916282265</v>
      </c>
      <c r="Q84" s="15">
        <v>3</v>
      </c>
      <c r="R84" s="16" t="str">
        <f t="shared" si="2"/>
        <v>HP-180-1000-3</v>
      </c>
      <c r="S84" s="17">
        <v>0.81977</v>
      </c>
      <c r="T84" s="17">
        <v>0.82441999999999993</v>
      </c>
      <c r="U84" s="17">
        <v>0.82208999999999999</v>
      </c>
      <c r="V84" s="16">
        <v>114</v>
      </c>
      <c r="X84" s="18"/>
      <c r="Y84" s="18"/>
      <c r="AA84" s="18"/>
      <c r="AB84" s="18"/>
      <c r="AC84" s="19"/>
    </row>
    <row r="85" spans="1:29" x14ac:dyDescent="0.35">
      <c r="A85" s="13" t="s">
        <v>38</v>
      </c>
      <c r="B85" s="13">
        <v>180</v>
      </c>
      <c r="C85" s="13">
        <v>1000</v>
      </c>
      <c r="D85" s="14">
        <v>0.82147400000000004</v>
      </c>
      <c r="E85" s="13">
        <v>114.8</v>
      </c>
      <c r="F85" s="14">
        <v>0.44721359549995793</v>
      </c>
      <c r="G85" s="13">
        <v>134</v>
      </c>
      <c r="H85" s="13">
        <v>133</v>
      </c>
      <c r="I85" s="13">
        <v>133</v>
      </c>
      <c r="J85" s="13">
        <v>133</v>
      </c>
      <c r="K85" s="13">
        <v>0</v>
      </c>
      <c r="L85" s="13">
        <v>0.80500000000000005</v>
      </c>
      <c r="M85" s="13">
        <v>0</v>
      </c>
      <c r="N85" s="14">
        <v>0.1287364584677036</v>
      </c>
      <c r="O85" s="13">
        <v>4.0199999999999996</v>
      </c>
      <c r="P85" s="14">
        <v>4.919917916282265</v>
      </c>
      <c r="Q85" s="15">
        <v>4</v>
      </c>
      <c r="R85" s="16" t="str">
        <f t="shared" si="2"/>
        <v>HP-180-1000-4</v>
      </c>
      <c r="S85" s="17">
        <v>0.82132000000000005</v>
      </c>
      <c r="T85" s="17">
        <v>0.82132000000000005</v>
      </c>
      <c r="U85" s="17">
        <v>0.82132000000000005</v>
      </c>
      <c r="V85" s="16">
        <v>115</v>
      </c>
      <c r="X85" s="18"/>
      <c r="Y85" s="18"/>
      <c r="AA85" s="18"/>
      <c r="AB85" s="18"/>
      <c r="AC85" s="19"/>
    </row>
    <row r="86" spans="1:29" x14ac:dyDescent="0.35">
      <c r="A86" s="13" t="s">
        <v>38</v>
      </c>
      <c r="B86" s="13">
        <v>180</v>
      </c>
      <c r="C86" s="13">
        <v>1000</v>
      </c>
      <c r="D86" s="14">
        <v>0.82147400000000004</v>
      </c>
      <c r="E86" s="13">
        <v>114.8</v>
      </c>
      <c r="F86" s="14">
        <v>0.44721359549995793</v>
      </c>
      <c r="G86" s="13">
        <v>134</v>
      </c>
      <c r="H86" s="13">
        <v>133</v>
      </c>
      <c r="I86" s="13">
        <v>133</v>
      </c>
      <c r="J86" s="13">
        <v>133</v>
      </c>
      <c r="K86" s="13">
        <v>0</v>
      </c>
      <c r="L86" s="13">
        <v>0.80500000000000005</v>
      </c>
      <c r="M86" s="13">
        <v>0</v>
      </c>
      <c r="N86" s="14">
        <v>0.1287364584677036</v>
      </c>
      <c r="O86" s="13">
        <v>4.0199999999999996</v>
      </c>
      <c r="P86" s="14">
        <v>4.919917916282265</v>
      </c>
      <c r="Q86" s="15">
        <v>5</v>
      </c>
      <c r="R86" s="16" t="str">
        <f t="shared" si="2"/>
        <v>HP-180-1000-5</v>
      </c>
      <c r="S86" s="17">
        <v>0.81977</v>
      </c>
      <c r="T86" s="17">
        <v>0.82286999999999999</v>
      </c>
      <c r="U86" s="17">
        <v>0.82132000000000005</v>
      </c>
      <c r="V86" s="16">
        <v>115</v>
      </c>
      <c r="X86" s="18"/>
      <c r="Y86" s="18"/>
      <c r="AA86" s="18"/>
      <c r="AB86" s="18"/>
      <c r="AC86" s="19"/>
    </row>
    <row r="87" spans="1:29" x14ac:dyDescent="0.35">
      <c r="A87" s="13" t="s">
        <v>39</v>
      </c>
      <c r="B87" s="13">
        <v>180</v>
      </c>
      <c r="C87" s="13">
        <v>2500</v>
      </c>
      <c r="D87" s="14">
        <f>AVERAGE(U87:U91)</f>
        <v>0.83077199999999995</v>
      </c>
      <c r="E87" s="13">
        <f>AVERAGE(V87:V91)</f>
        <v>111.8</v>
      </c>
      <c r="F87" s="14">
        <f>STDEV(V87:V91)</f>
        <v>0.44721359549995793</v>
      </c>
      <c r="G87" s="13">
        <v>134</v>
      </c>
      <c r="H87" s="13">
        <v>133</v>
      </c>
      <c r="I87" s="13">
        <v>133</v>
      </c>
      <c r="J87" s="13">
        <f>AVERAGE(H87:I87)</f>
        <v>133</v>
      </c>
      <c r="K87" s="13">
        <f>_xlfn.STDEV.S(I87:J87)</f>
        <v>0</v>
      </c>
      <c r="L87" s="13">
        <f>1.61/2</f>
        <v>0.80500000000000005</v>
      </c>
      <c r="M87" s="13">
        <f>1.84*K87</f>
        <v>0</v>
      </c>
      <c r="N87" s="14">
        <f>(0.00155/2/(3^0.5))*(E87/D87)*((2.5+((2.5^2)-(D87^2))^0.5)/((2.5^2)-(D87^2))^0.5)</f>
        <v>0.12405711979439274</v>
      </c>
      <c r="O87" s="13">
        <f>0.03*G87</f>
        <v>4.0199999999999996</v>
      </c>
      <c r="P87" s="14">
        <f>2*((L87^2)+(M87^2)+(N87^2)+((O87/(3^0.5))^2))^0.5</f>
        <v>4.9194370283485407</v>
      </c>
      <c r="Q87" s="15">
        <v>1</v>
      </c>
      <c r="R87" s="16" t="str">
        <f t="shared" si="2"/>
        <v>HP-180-2500-1</v>
      </c>
      <c r="S87" s="17">
        <v>0.83372000000000002</v>
      </c>
      <c r="T87" s="17">
        <v>0.82596999999999998</v>
      </c>
      <c r="U87" s="17">
        <v>0.82984000000000002</v>
      </c>
      <c r="V87" s="16">
        <v>112</v>
      </c>
      <c r="X87" s="18"/>
      <c r="Y87" s="18"/>
      <c r="AA87" s="18"/>
      <c r="AB87" s="18"/>
      <c r="AC87" s="19"/>
    </row>
    <row r="88" spans="1:29" x14ac:dyDescent="0.35">
      <c r="A88" s="13" t="s">
        <v>39</v>
      </c>
      <c r="B88" s="13">
        <v>180</v>
      </c>
      <c r="C88" s="13">
        <v>2500</v>
      </c>
      <c r="D88" s="14">
        <v>0.83077199999999995</v>
      </c>
      <c r="E88" s="13">
        <v>111.8</v>
      </c>
      <c r="F88" s="14">
        <v>0.44721359549995793</v>
      </c>
      <c r="G88" s="13">
        <v>134</v>
      </c>
      <c r="H88" s="13">
        <v>133</v>
      </c>
      <c r="I88" s="13">
        <v>133</v>
      </c>
      <c r="J88" s="13">
        <v>133</v>
      </c>
      <c r="K88" s="13">
        <v>0</v>
      </c>
      <c r="L88" s="13">
        <v>0.80500000000000005</v>
      </c>
      <c r="M88" s="13">
        <v>0</v>
      </c>
      <c r="N88" s="14">
        <v>0.12405711979439274</v>
      </c>
      <c r="O88" s="13">
        <v>4.0199999999999996</v>
      </c>
      <c r="P88" s="14">
        <v>4.9194370283485407</v>
      </c>
      <c r="Q88" s="15">
        <v>2</v>
      </c>
      <c r="R88" s="16" t="str">
        <f t="shared" si="2"/>
        <v>HP-180-2500-2</v>
      </c>
      <c r="S88" s="17">
        <v>0.83372000000000002</v>
      </c>
      <c r="T88" s="17">
        <v>0.82907000000000008</v>
      </c>
      <c r="U88" s="17">
        <v>0.83138999999999996</v>
      </c>
      <c r="V88" s="16">
        <v>112</v>
      </c>
      <c r="X88" s="18"/>
      <c r="Y88" s="18"/>
      <c r="AA88" s="18"/>
      <c r="AB88" s="18"/>
      <c r="AC88" s="19"/>
    </row>
    <row r="89" spans="1:29" x14ac:dyDescent="0.35">
      <c r="A89" s="13" t="s">
        <v>39</v>
      </c>
      <c r="B89" s="13">
        <v>180</v>
      </c>
      <c r="C89" s="13">
        <v>2500</v>
      </c>
      <c r="D89" s="14">
        <v>0.83077199999999995</v>
      </c>
      <c r="E89" s="13">
        <v>111.8</v>
      </c>
      <c r="F89" s="14">
        <v>0.44721359549995793</v>
      </c>
      <c r="G89" s="13">
        <v>134</v>
      </c>
      <c r="H89" s="13">
        <v>133</v>
      </c>
      <c r="I89" s="13">
        <v>133</v>
      </c>
      <c r="J89" s="13">
        <v>133</v>
      </c>
      <c r="K89" s="13">
        <v>0</v>
      </c>
      <c r="L89" s="13">
        <v>0.80500000000000005</v>
      </c>
      <c r="M89" s="13">
        <v>0</v>
      </c>
      <c r="N89" s="14">
        <v>0.12405711979439274</v>
      </c>
      <c r="O89" s="13">
        <v>4.0199999999999996</v>
      </c>
      <c r="P89" s="14">
        <v>4.9194370283485407</v>
      </c>
      <c r="Q89" s="15">
        <v>3</v>
      </c>
      <c r="R89" s="16" t="str">
        <f t="shared" si="2"/>
        <v>HP-180-2500-3</v>
      </c>
      <c r="S89" s="17">
        <v>0.83526999999999996</v>
      </c>
      <c r="T89" s="17">
        <v>0.83062000000000002</v>
      </c>
      <c r="U89" s="17">
        <v>0.83294000000000001</v>
      </c>
      <c r="V89" s="16">
        <v>111</v>
      </c>
      <c r="X89" s="18"/>
      <c r="Y89" s="18"/>
      <c r="AA89" s="18"/>
      <c r="AB89" s="18"/>
      <c r="AC89" s="19"/>
    </row>
    <row r="90" spans="1:29" x14ac:dyDescent="0.35">
      <c r="A90" s="13" t="s">
        <v>39</v>
      </c>
      <c r="B90" s="13">
        <v>180</v>
      </c>
      <c r="C90" s="13">
        <v>2500</v>
      </c>
      <c r="D90" s="14">
        <v>0.83077199999999995</v>
      </c>
      <c r="E90" s="13">
        <v>111.8</v>
      </c>
      <c r="F90" s="14">
        <v>0.44721359549995793</v>
      </c>
      <c r="G90" s="13">
        <v>134</v>
      </c>
      <c r="H90" s="13">
        <v>133</v>
      </c>
      <c r="I90" s="13">
        <v>133</v>
      </c>
      <c r="J90" s="13">
        <v>133</v>
      </c>
      <c r="K90" s="13">
        <v>0</v>
      </c>
      <c r="L90" s="13">
        <v>0.80500000000000005</v>
      </c>
      <c r="M90" s="13">
        <v>0</v>
      </c>
      <c r="N90" s="14">
        <v>0.12405711979439274</v>
      </c>
      <c r="O90" s="13">
        <v>4.0199999999999996</v>
      </c>
      <c r="P90" s="14">
        <v>4.9194370283485407</v>
      </c>
      <c r="Q90" s="15">
        <v>4</v>
      </c>
      <c r="R90" s="16" t="str">
        <f t="shared" si="2"/>
        <v>HP-180-2500-4</v>
      </c>
      <c r="S90" s="17">
        <v>0.83372000000000002</v>
      </c>
      <c r="T90" s="17">
        <v>0.82752000000000003</v>
      </c>
      <c r="U90" s="17">
        <v>0.83062000000000002</v>
      </c>
      <c r="V90" s="16">
        <v>112</v>
      </c>
      <c r="X90" s="18"/>
      <c r="Y90" s="18"/>
      <c r="AA90" s="18"/>
      <c r="AB90" s="18"/>
      <c r="AC90" s="19"/>
    </row>
    <row r="91" spans="1:29" x14ac:dyDescent="0.35">
      <c r="A91" s="13" t="s">
        <v>39</v>
      </c>
      <c r="B91" s="13">
        <v>180</v>
      </c>
      <c r="C91" s="13">
        <v>2500</v>
      </c>
      <c r="D91" s="14">
        <v>0.83077199999999995</v>
      </c>
      <c r="E91" s="13">
        <v>111.8</v>
      </c>
      <c r="F91" s="14">
        <v>0.44721359549995793</v>
      </c>
      <c r="G91" s="13">
        <v>134</v>
      </c>
      <c r="H91" s="13">
        <v>133</v>
      </c>
      <c r="I91" s="13">
        <v>133</v>
      </c>
      <c r="J91" s="13">
        <v>133</v>
      </c>
      <c r="K91" s="13">
        <v>0</v>
      </c>
      <c r="L91" s="13">
        <v>0.80500000000000005</v>
      </c>
      <c r="M91" s="13">
        <v>0</v>
      </c>
      <c r="N91" s="14">
        <v>0.12405711979439274</v>
      </c>
      <c r="O91" s="13">
        <v>4.0199999999999996</v>
      </c>
      <c r="P91" s="14">
        <v>4.9194370283485407</v>
      </c>
      <c r="Q91" s="15">
        <v>5</v>
      </c>
      <c r="R91" s="16" t="str">
        <f t="shared" si="2"/>
        <v>HP-180-2500-5</v>
      </c>
      <c r="S91" s="17">
        <v>0.83062000000000002</v>
      </c>
      <c r="T91" s="17">
        <v>0.82752000000000003</v>
      </c>
      <c r="U91" s="17">
        <v>0.82907000000000008</v>
      </c>
      <c r="V91" s="16">
        <v>112</v>
      </c>
      <c r="X91" s="18"/>
      <c r="Y91" s="18"/>
      <c r="AA91" s="18"/>
      <c r="AB91" s="18"/>
      <c r="AC91" s="19"/>
    </row>
    <row r="92" spans="1:29" x14ac:dyDescent="0.35">
      <c r="A92" s="13" t="s">
        <v>40</v>
      </c>
      <c r="B92" s="13">
        <v>180</v>
      </c>
      <c r="C92" s="13">
        <v>5000</v>
      </c>
      <c r="D92" s="14">
        <f>AVERAGE(U92:U96)</f>
        <v>0.83914399999999989</v>
      </c>
      <c r="E92" s="13">
        <f>AVERAGE(V92:V96)</f>
        <v>110</v>
      </c>
      <c r="F92" s="14">
        <f>STDEV(V92:V96)</f>
        <v>0</v>
      </c>
      <c r="G92" s="13">
        <v>134</v>
      </c>
      <c r="H92" s="13">
        <v>133</v>
      </c>
      <c r="I92" s="13">
        <v>133</v>
      </c>
      <c r="J92" s="13">
        <f>AVERAGE(H92:I92)</f>
        <v>133</v>
      </c>
      <c r="K92" s="13">
        <f>_xlfn.STDEV.S(I92:J92)</f>
        <v>0</v>
      </c>
      <c r="L92" s="13">
        <f>1.61/2</f>
        <v>0.80500000000000005</v>
      </c>
      <c r="M92" s="13">
        <f>1.84*K92</f>
        <v>0</v>
      </c>
      <c r="N92" s="14">
        <f>(0.00155/2/(3^0.5))*(E92/D92)*((2.5+((2.5^2)-(D92^2))^0.5)/((2.5^2)-(D92^2))^0.5)</f>
        <v>0.1209203436842199</v>
      </c>
      <c r="O92" s="13">
        <f>0.03*G92</f>
        <v>4.0199999999999996</v>
      </c>
      <c r="P92" s="14">
        <f>2*((L92^2)+(M92^2)+(N92^2)+((O92/(3^0.5))^2))^0.5</f>
        <v>4.9191246089184242</v>
      </c>
      <c r="Q92" s="15">
        <v>1</v>
      </c>
      <c r="R92" s="16" t="str">
        <f t="shared" si="2"/>
        <v>HP-180-5000-1</v>
      </c>
      <c r="S92" s="17">
        <v>0.83992</v>
      </c>
      <c r="T92" s="17">
        <v>0.83992</v>
      </c>
      <c r="U92" s="17">
        <v>0.83992</v>
      </c>
      <c r="V92" s="16">
        <v>110</v>
      </c>
      <c r="X92" s="18"/>
      <c r="Y92" s="18"/>
      <c r="AA92" s="18"/>
      <c r="AB92" s="18"/>
      <c r="AC92" s="19"/>
    </row>
    <row r="93" spans="1:29" x14ac:dyDescent="0.35">
      <c r="A93" s="13" t="s">
        <v>40</v>
      </c>
      <c r="B93" s="13">
        <v>180</v>
      </c>
      <c r="C93" s="13">
        <v>5000</v>
      </c>
      <c r="D93" s="14">
        <v>0.83914399999999989</v>
      </c>
      <c r="E93" s="13">
        <v>110</v>
      </c>
      <c r="F93" s="14">
        <v>0</v>
      </c>
      <c r="G93" s="13">
        <v>134</v>
      </c>
      <c r="H93" s="13">
        <v>133</v>
      </c>
      <c r="I93" s="13">
        <v>133</v>
      </c>
      <c r="J93" s="13">
        <v>133</v>
      </c>
      <c r="K93" s="13">
        <v>0</v>
      </c>
      <c r="L93" s="13">
        <v>0.80500000000000005</v>
      </c>
      <c r="M93" s="13">
        <v>0</v>
      </c>
      <c r="N93" s="14">
        <v>0.1209203436842199</v>
      </c>
      <c r="O93" s="13">
        <v>4.0199999999999996</v>
      </c>
      <c r="P93" s="14">
        <v>4.9191246089184242</v>
      </c>
      <c r="Q93" s="15">
        <v>2</v>
      </c>
      <c r="R93" s="16" t="str">
        <f t="shared" si="2"/>
        <v>HP-180-5000-2</v>
      </c>
      <c r="S93" s="17">
        <v>0.84147000000000005</v>
      </c>
      <c r="T93" s="17">
        <v>0.83526999999999996</v>
      </c>
      <c r="U93" s="17">
        <v>0.83837000000000006</v>
      </c>
      <c r="V93" s="16">
        <v>110</v>
      </c>
      <c r="X93" s="18"/>
      <c r="Y93" s="18"/>
      <c r="AA93" s="18"/>
      <c r="AB93" s="18"/>
      <c r="AC93" s="19"/>
    </row>
    <row r="94" spans="1:29" x14ac:dyDescent="0.35">
      <c r="A94" s="13" t="s">
        <v>40</v>
      </c>
      <c r="B94" s="13">
        <v>180</v>
      </c>
      <c r="C94" s="13">
        <v>5000</v>
      </c>
      <c r="D94" s="14">
        <v>0.83914399999999989</v>
      </c>
      <c r="E94" s="13">
        <v>110</v>
      </c>
      <c r="F94" s="14">
        <v>0</v>
      </c>
      <c r="G94" s="13">
        <v>134</v>
      </c>
      <c r="H94" s="13">
        <v>133</v>
      </c>
      <c r="I94" s="13">
        <v>133</v>
      </c>
      <c r="J94" s="13">
        <v>133</v>
      </c>
      <c r="K94" s="13">
        <v>0</v>
      </c>
      <c r="L94" s="13">
        <v>0.80500000000000005</v>
      </c>
      <c r="M94" s="13">
        <v>0</v>
      </c>
      <c r="N94" s="14">
        <v>0.1209203436842199</v>
      </c>
      <c r="O94" s="13">
        <v>4.0199999999999996</v>
      </c>
      <c r="P94" s="14">
        <v>4.9191246089184242</v>
      </c>
      <c r="Q94" s="15">
        <v>3</v>
      </c>
      <c r="R94" s="16" t="str">
        <f t="shared" si="2"/>
        <v>HP-180-5000-3</v>
      </c>
      <c r="S94" s="17">
        <v>0.84301999999999999</v>
      </c>
      <c r="T94" s="17">
        <v>0.83682000000000001</v>
      </c>
      <c r="U94" s="17">
        <v>0.83992</v>
      </c>
      <c r="V94" s="16">
        <v>110</v>
      </c>
      <c r="X94" s="18"/>
      <c r="Y94" s="18"/>
      <c r="AA94" s="18"/>
      <c r="AB94" s="18"/>
      <c r="AC94" s="19"/>
    </row>
    <row r="95" spans="1:29" x14ac:dyDescent="0.35">
      <c r="A95" s="13" t="s">
        <v>40</v>
      </c>
      <c r="B95" s="13">
        <v>180</v>
      </c>
      <c r="C95" s="13">
        <v>5000</v>
      </c>
      <c r="D95" s="14">
        <v>0.83914399999999989</v>
      </c>
      <c r="E95" s="13">
        <v>110</v>
      </c>
      <c r="F95" s="14">
        <v>0</v>
      </c>
      <c r="G95" s="13">
        <v>134</v>
      </c>
      <c r="H95" s="13">
        <v>133</v>
      </c>
      <c r="I95" s="13">
        <v>133</v>
      </c>
      <c r="J95" s="13">
        <v>133</v>
      </c>
      <c r="K95" s="13">
        <v>0</v>
      </c>
      <c r="L95" s="13">
        <v>0.80500000000000005</v>
      </c>
      <c r="M95" s="13">
        <v>0</v>
      </c>
      <c r="N95" s="14">
        <v>0.1209203436842199</v>
      </c>
      <c r="O95" s="13">
        <v>4.0199999999999996</v>
      </c>
      <c r="P95" s="14">
        <v>4.9191246089184242</v>
      </c>
      <c r="Q95" s="15">
        <v>4</v>
      </c>
      <c r="R95" s="16" t="str">
        <f t="shared" si="2"/>
        <v>HP-180-5000-4</v>
      </c>
      <c r="S95" s="17">
        <v>0.83992</v>
      </c>
      <c r="T95" s="17">
        <v>0.83526999999999996</v>
      </c>
      <c r="U95" s="17">
        <v>0.83759000000000006</v>
      </c>
      <c r="V95" s="16">
        <v>110</v>
      </c>
      <c r="X95" s="18"/>
      <c r="Y95" s="18"/>
      <c r="AA95" s="18"/>
      <c r="AB95" s="18"/>
      <c r="AC95" s="19"/>
    </row>
    <row r="96" spans="1:29" x14ac:dyDescent="0.35">
      <c r="A96" s="13" t="s">
        <v>40</v>
      </c>
      <c r="B96" s="13">
        <v>180</v>
      </c>
      <c r="C96" s="13">
        <v>5000</v>
      </c>
      <c r="D96" s="14">
        <v>0.83914399999999989</v>
      </c>
      <c r="E96" s="13">
        <v>110</v>
      </c>
      <c r="F96" s="14">
        <v>0</v>
      </c>
      <c r="G96" s="13">
        <v>134</v>
      </c>
      <c r="H96" s="13">
        <v>133</v>
      </c>
      <c r="I96" s="13">
        <v>133</v>
      </c>
      <c r="J96" s="13">
        <v>133</v>
      </c>
      <c r="K96" s="13">
        <v>0</v>
      </c>
      <c r="L96" s="13">
        <v>0.80500000000000005</v>
      </c>
      <c r="M96" s="13">
        <v>0</v>
      </c>
      <c r="N96" s="14">
        <v>0.1209203436842199</v>
      </c>
      <c r="O96" s="13">
        <v>4.0199999999999996</v>
      </c>
      <c r="P96" s="14">
        <v>4.9191246089184242</v>
      </c>
      <c r="Q96" s="15">
        <v>5</v>
      </c>
      <c r="R96" s="16" t="str">
        <f t="shared" si="2"/>
        <v>HP-180-5000-5</v>
      </c>
      <c r="S96" s="17">
        <v>0.84301999999999999</v>
      </c>
      <c r="T96" s="17">
        <v>0.83682000000000001</v>
      </c>
      <c r="U96" s="17">
        <v>0.83992</v>
      </c>
      <c r="V96" s="16">
        <v>110</v>
      </c>
      <c r="X96" s="18"/>
      <c r="Y96" s="18"/>
      <c r="AA96" s="18"/>
      <c r="AB96" s="18"/>
      <c r="AC96" s="19"/>
    </row>
    <row r="97" spans="1:29" x14ac:dyDescent="0.35">
      <c r="A97" s="13" t="s">
        <v>41</v>
      </c>
      <c r="B97" s="13">
        <v>180</v>
      </c>
      <c r="C97" s="13">
        <v>8800</v>
      </c>
      <c r="D97" s="14">
        <f>AVERAGE(U97:U101)</f>
        <v>0.846576</v>
      </c>
      <c r="E97" s="13">
        <f>AVERAGE(V97:V101)</f>
        <v>107.4</v>
      </c>
      <c r="F97" s="14">
        <f>STDEV(V97:V101)</f>
        <v>0.54772255750516607</v>
      </c>
      <c r="G97" s="13">
        <v>134</v>
      </c>
      <c r="H97" s="13">
        <v>133</v>
      </c>
      <c r="I97" s="13">
        <v>133</v>
      </c>
      <c r="J97" s="13">
        <f>AVERAGE(H97:I97)</f>
        <v>133</v>
      </c>
      <c r="K97" s="13">
        <f>_xlfn.STDEV.S(I97:J97)</f>
        <v>0</v>
      </c>
      <c r="L97" s="13">
        <f>1.61/2</f>
        <v>0.80500000000000005</v>
      </c>
      <c r="M97" s="13">
        <f>1.84*K97</f>
        <v>0</v>
      </c>
      <c r="N97" s="14">
        <f>(0.00155/2/(3^0.5))*(E97/D97)*((2.5+((2.5^2)-(D97^2))^0.5)/((2.5^2)-(D97^2))^0.5)</f>
        <v>0.11709395231642675</v>
      </c>
      <c r="O97" s="13">
        <f>0.03*G97</f>
        <v>4.0199999999999996</v>
      </c>
      <c r="P97" s="14">
        <f>2*((L97^2)+(M97^2)+(N97^2)+((O97/(3^0.5))^2))^0.5</f>
        <v>4.9187543112739762</v>
      </c>
      <c r="Q97" s="15">
        <v>1</v>
      </c>
      <c r="R97" s="16" t="str">
        <f t="shared" si="2"/>
        <v>HP-180-8800-1</v>
      </c>
      <c r="S97" s="17">
        <v>0.85075999999999996</v>
      </c>
      <c r="T97" s="17">
        <v>0.84455999999999998</v>
      </c>
      <c r="U97" s="17">
        <v>0.84765999999999997</v>
      </c>
      <c r="V97" s="16">
        <v>107</v>
      </c>
      <c r="X97" s="18"/>
      <c r="Y97" s="18"/>
      <c r="AA97" s="18"/>
      <c r="AB97" s="18"/>
      <c r="AC97" s="19"/>
    </row>
    <row r="98" spans="1:29" x14ac:dyDescent="0.35">
      <c r="A98" s="13" t="s">
        <v>41</v>
      </c>
      <c r="B98" s="13">
        <v>180</v>
      </c>
      <c r="C98" s="13">
        <v>8800</v>
      </c>
      <c r="D98" s="14">
        <v>0.846576</v>
      </c>
      <c r="E98" s="13">
        <v>107.4</v>
      </c>
      <c r="F98" s="14">
        <v>0.54772255750516607</v>
      </c>
      <c r="G98" s="13">
        <v>134</v>
      </c>
      <c r="H98" s="13">
        <v>133</v>
      </c>
      <c r="I98" s="13">
        <v>133</v>
      </c>
      <c r="J98" s="13">
        <v>133</v>
      </c>
      <c r="K98" s="13">
        <v>0</v>
      </c>
      <c r="L98" s="13">
        <v>0.80500000000000005</v>
      </c>
      <c r="M98" s="13">
        <v>0</v>
      </c>
      <c r="N98" s="14">
        <v>0.11709395231642675</v>
      </c>
      <c r="O98" s="13">
        <v>4.0199999999999996</v>
      </c>
      <c r="P98" s="14">
        <v>4.9187543112739762</v>
      </c>
      <c r="Q98" s="15">
        <v>2</v>
      </c>
      <c r="R98" s="16" t="str">
        <f t="shared" ref="R98:R129" si="3">_xlfn.CONCAT(A98,"-",Q98)</f>
        <v>HP-180-8800-2</v>
      </c>
      <c r="S98" s="17">
        <v>0.84765999999999997</v>
      </c>
      <c r="T98" s="17">
        <v>0.84765999999999997</v>
      </c>
      <c r="U98" s="17">
        <v>0.84765999999999997</v>
      </c>
      <c r="V98" s="16">
        <v>107</v>
      </c>
      <c r="X98" s="18"/>
      <c r="Y98" s="18"/>
      <c r="AA98" s="18"/>
      <c r="AB98" s="18"/>
      <c r="AC98" s="19"/>
    </row>
    <row r="99" spans="1:29" x14ac:dyDescent="0.35">
      <c r="A99" s="13" t="s">
        <v>41</v>
      </c>
      <c r="B99" s="13">
        <v>180</v>
      </c>
      <c r="C99" s="13">
        <v>8800</v>
      </c>
      <c r="D99" s="14">
        <v>0.846576</v>
      </c>
      <c r="E99" s="13">
        <v>107.4</v>
      </c>
      <c r="F99" s="14">
        <v>0.54772255750516607</v>
      </c>
      <c r="G99" s="13">
        <v>134</v>
      </c>
      <c r="H99" s="13">
        <v>133</v>
      </c>
      <c r="I99" s="13">
        <v>133</v>
      </c>
      <c r="J99" s="13">
        <v>133</v>
      </c>
      <c r="K99" s="13">
        <v>0</v>
      </c>
      <c r="L99" s="13">
        <v>0.80500000000000005</v>
      </c>
      <c r="M99" s="13">
        <v>0</v>
      </c>
      <c r="N99" s="14">
        <v>0.11709395231642675</v>
      </c>
      <c r="O99" s="13">
        <v>4.0199999999999996</v>
      </c>
      <c r="P99" s="14">
        <v>4.9187543112739762</v>
      </c>
      <c r="Q99" s="15">
        <v>3</v>
      </c>
      <c r="R99" s="16" t="str">
        <f t="shared" si="3"/>
        <v>HP-180-8800-3</v>
      </c>
      <c r="S99" s="17">
        <v>0.84921000000000002</v>
      </c>
      <c r="T99" s="17">
        <v>0.84301999999999999</v>
      </c>
      <c r="U99" s="17">
        <v>0.84611000000000003</v>
      </c>
      <c r="V99" s="16">
        <v>108</v>
      </c>
      <c r="X99" s="18"/>
      <c r="Y99" s="18"/>
      <c r="AA99" s="18"/>
      <c r="AB99" s="18"/>
      <c r="AC99" s="19"/>
    </row>
    <row r="100" spans="1:29" x14ac:dyDescent="0.35">
      <c r="A100" s="13" t="s">
        <v>41</v>
      </c>
      <c r="B100" s="13">
        <v>180</v>
      </c>
      <c r="C100" s="13">
        <v>8800</v>
      </c>
      <c r="D100" s="14">
        <v>0.846576</v>
      </c>
      <c r="E100" s="13">
        <v>107.4</v>
      </c>
      <c r="F100" s="14">
        <v>0.54772255750516607</v>
      </c>
      <c r="G100" s="13">
        <v>134</v>
      </c>
      <c r="H100" s="13">
        <v>133</v>
      </c>
      <c r="I100" s="13">
        <v>133</v>
      </c>
      <c r="J100" s="13">
        <v>133</v>
      </c>
      <c r="K100" s="13">
        <v>0</v>
      </c>
      <c r="L100" s="13">
        <v>0.80500000000000005</v>
      </c>
      <c r="M100" s="13">
        <v>0</v>
      </c>
      <c r="N100" s="14">
        <v>0.11709395231642675</v>
      </c>
      <c r="O100" s="13">
        <v>4.0199999999999996</v>
      </c>
      <c r="P100" s="14">
        <v>4.9187543112739762</v>
      </c>
      <c r="Q100" s="15">
        <v>4</v>
      </c>
      <c r="R100" s="16" t="str">
        <f t="shared" si="3"/>
        <v>HP-180-8800-4</v>
      </c>
      <c r="S100" s="17">
        <v>0.84455999999999998</v>
      </c>
      <c r="T100" s="17">
        <v>0.84301999999999999</v>
      </c>
      <c r="U100" s="17">
        <v>0.84378999999999993</v>
      </c>
      <c r="V100" s="16">
        <v>108</v>
      </c>
      <c r="X100" s="18"/>
      <c r="Y100" s="18"/>
      <c r="AA100" s="18"/>
      <c r="AB100" s="18"/>
      <c r="AC100" s="19"/>
    </row>
    <row r="101" spans="1:29" x14ac:dyDescent="0.35">
      <c r="A101" s="13" t="s">
        <v>41</v>
      </c>
      <c r="B101" s="13">
        <v>180</v>
      </c>
      <c r="C101" s="13">
        <v>8800</v>
      </c>
      <c r="D101" s="14">
        <v>0.846576</v>
      </c>
      <c r="E101" s="13">
        <v>107.4</v>
      </c>
      <c r="F101" s="14">
        <v>0.54772255750516607</v>
      </c>
      <c r="G101" s="13">
        <v>134</v>
      </c>
      <c r="H101" s="13">
        <v>133</v>
      </c>
      <c r="I101" s="13">
        <v>133</v>
      </c>
      <c r="J101" s="13">
        <v>133</v>
      </c>
      <c r="K101" s="13">
        <v>0</v>
      </c>
      <c r="L101" s="13">
        <v>0.80500000000000005</v>
      </c>
      <c r="M101" s="13">
        <v>0</v>
      </c>
      <c r="N101" s="14">
        <v>0.11709395231642675</v>
      </c>
      <c r="O101" s="13">
        <v>4.0199999999999996</v>
      </c>
      <c r="P101" s="14">
        <v>4.9187543112739762</v>
      </c>
      <c r="Q101" s="15">
        <v>5</v>
      </c>
      <c r="R101" s="16" t="str">
        <f t="shared" si="3"/>
        <v>HP-180-8800-5</v>
      </c>
      <c r="S101" s="17">
        <v>0.84765999999999997</v>
      </c>
      <c r="T101" s="17">
        <v>0.84765999999999997</v>
      </c>
      <c r="U101" s="17">
        <v>0.84765999999999997</v>
      </c>
      <c r="V101" s="16">
        <v>107</v>
      </c>
      <c r="X101" s="18"/>
      <c r="Y101" s="18"/>
      <c r="AA101" s="18"/>
      <c r="AB101" s="18"/>
      <c r="AC101" s="19"/>
    </row>
    <row r="102" spans="1:29" x14ac:dyDescent="0.35">
      <c r="A102" s="13" t="s">
        <v>42</v>
      </c>
      <c r="B102" s="13">
        <v>190</v>
      </c>
      <c r="C102" s="13">
        <v>0.16666666666666666</v>
      </c>
      <c r="D102" s="14">
        <f>AVERAGE(U102:U106)</f>
        <v>0.74554199999999993</v>
      </c>
      <c r="E102" s="13">
        <f>AVERAGE(V102:V106)</f>
        <v>140.19999999999999</v>
      </c>
      <c r="F102" s="14">
        <f>STDEV(V102:V106)</f>
        <v>0.44721359549995793</v>
      </c>
      <c r="G102" s="13">
        <v>134</v>
      </c>
      <c r="H102" s="13">
        <v>133</v>
      </c>
      <c r="I102" s="13">
        <v>133</v>
      </c>
      <c r="J102" s="13">
        <f>AVERAGE(H102:I102)</f>
        <v>133</v>
      </c>
      <c r="K102" s="13">
        <f>_xlfn.STDEV.S(I102:J102)</f>
        <v>0</v>
      </c>
      <c r="L102" s="13">
        <f>1.61/2</f>
        <v>0.80500000000000005</v>
      </c>
      <c r="M102" s="13">
        <f>1.84*K102</f>
        <v>0</v>
      </c>
      <c r="N102" s="14">
        <f>(0.00155/2/(3^0.5))*(E102/D102)*((2.5+((2.5^2)-(D102^2))^0.5)/((2.5^2)-(D102^2))^0.5)</f>
        <v>0.17229677337305416</v>
      </c>
      <c r="O102" s="13">
        <f>0.03*G102</f>
        <v>4.0199999999999996</v>
      </c>
      <c r="P102" s="14">
        <f>2*((L102^2)+(M102^2)+(N102^2)+((O102/(3^0.5))^2))^0.5</f>
        <v>4.9252456499609298</v>
      </c>
      <c r="Q102" s="15">
        <v>1</v>
      </c>
      <c r="R102" s="16" t="str">
        <f t="shared" si="3"/>
        <v>HP-190-10m-1</v>
      </c>
      <c r="S102" s="17">
        <v>0.74539</v>
      </c>
      <c r="T102" s="17">
        <v>0.74694000000000005</v>
      </c>
      <c r="U102" s="17">
        <v>0.74615999999999993</v>
      </c>
      <c r="V102" s="16">
        <v>140</v>
      </c>
      <c r="X102" s="18"/>
      <c r="Y102" s="18"/>
      <c r="AA102" s="18"/>
      <c r="AB102" s="18"/>
      <c r="AC102" s="19"/>
    </row>
    <row r="103" spans="1:29" x14ac:dyDescent="0.35">
      <c r="A103" s="13" t="s">
        <v>42</v>
      </c>
      <c r="B103" s="13">
        <v>190</v>
      </c>
      <c r="C103" s="13">
        <v>0.16666666666666666</v>
      </c>
      <c r="D103" s="14">
        <v>0.74554199999999993</v>
      </c>
      <c r="E103" s="13">
        <v>140.19999999999999</v>
      </c>
      <c r="F103" s="14">
        <v>0.44721359549995793</v>
      </c>
      <c r="G103" s="13">
        <v>134</v>
      </c>
      <c r="H103" s="13">
        <v>133</v>
      </c>
      <c r="I103" s="13">
        <v>133</v>
      </c>
      <c r="J103" s="13">
        <v>133</v>
      </c>
      <c r="K103" s="13">
        <v>0</v>
      </c>
      <c r="L103" s="13">
        <v>0.80500000000000005</v>
      </c>
      <c r="M103" s="13">
        <v>0</v>
      </c>
      <c r="N103" s="14">
        <v>0.17229677337305416</v>
      </c>
      <c r="O103" s="13">
        <v>4.0199999999999996</v>
      </c>
      <c r="P103" s="14">
        <v>4.9252456499609298</v>
      </c>
      <c r="Q103" s="15">
        <v>2</v>
      </c>
      <c r="R103" s="16" t="str">
        <f t="shared" si="3"/>
        <v>HP-190-10m-2</v>
      </c>
      <c r="S103" s="17">
        <v>0.74539</v>
      </c>
      <c r="T103" s="17">
        <v>0.74539</v>
      </c>
      <c r="U103" s="17">
        <v>0.74539</v>
      </c>
      <c r="V103" s="16">
        <v>140</v>
      </c>
      <c r="X103" s="18"/>
      <c r="Y103" s="18"/>
      <c r="AA103" s="18"/>
      <c r="AB103" s="18"/>
      <c r="AC103" s="19"/>
    </row>
    <row r="104" spans="1:29" x14ac:dyDescent="0.35">
      <c r="A104" s="13" t="s">
        <v>42</v>
      </c>
      <c r="B104" s="13">
        <v>190</v>
      </c>
      <c r="C104" s="13">
        <v>0.16666666666666666</v>
      </c>
      <c r="D104" s="14">
        <v>0.74554199999999993</v>
      </c>
      <c r="E104" s="13">
        <v>140.19999999999999</v>
      </c>
      <c r="F104" s="14">
        <v>0.44721359549995793</v>
      </c>
      <c r="G104" s="13">
        <v>134</v>
      </c>
      <c r="H104" s="13">
        <v>133</v>
      </c>
      <c r="I104" s="13">
        <v>133</v>
      </c>
      <c r="J104" s="13">
        <v>133</v>
      </c>
      <c r="K104" s="13">
        <v>0</v>
      </c>
      <c r="L104" s="13">
        <v>0.80500000000000005</v>
      </c>
      <c r="M104" s="13">
        <v>0</v>
      </c>
      <c r="N104" s="14">
        <v>0.17229677337305416</v>
      </c>
      <c r="O104" s="13">
        <v>4.0199999999999996</v>
      </c>
      <c r="P104" s="14">
        <v>4.9252456499609298</v>
      </c>
      <c r="Q104" s="15">
        <v>3</v>
      </c>
      <c r="R104" s="16" t="str">
        <f t="shared" si="3"/>
        <v>HP-190-10m-3</v>
      </c>
      <c r="S104" s="17">
        <v>0.74539</v>
      </c>
      <c r="T104" s="17">
        <v>0.74694000000000005</v>
      </c>
      <c r="U104" s="17">
        <v>0.74615999999999993</v>
      </c>
      <c r="V104" s="16">
        <v>140</v>
      </c>
      <c r="X104" s="18"/>
      <c r="Y104" s="18"/>
      <c r="AA104" s="18"/>
      <c r="AB104" s="18"/>
      <c r="AC104" s="19"/>
    </row>
    <row r="105" spans="1:29" x14ac:dyDescent="0.35">
      <c r="A105" s="13" t="s">
        <v>42</v>
      </c>
      <c r="B105" s="13">
        <v>190</v>
      </c>
      <c r="C105" s="13">
        <v>0.16666666666666666</v>
      </c>
      <c r="D105" s="14">
        <v>0.74554199999999993</v>
      </c>
      <c r="E105" s="13">
        <v>140.19999999999999</v>
      </c>
      <c r="F105" s="14">
        <v>0.44721359549995793</v>
      </c>
      <c r="G105" s="13">
        <v>134</v>
      </c>
      <c r="H105" s="13">
        <v>133</v>
      </c>
      <c r="I105" s="13">
        <v>133</v>
      </c>
      <c r="J105" s="13">
        <v>133</v>
      </c>
      <c r="K105" s="13">
        <v>0</v>
      </c>
      <c r="L105" s="13">
        <v>0.80500000000000005</v>
      </c>
      <c r="M105" s="13">
        <v>0</v>
      </c>
      <c r="N105" s="14">
        <v>0.17229677337305416</v>
      </c>
      <c r="O105" s="13">
        <v>4.0199999999999996</v>
      </c>
      <c r="P105" s="14">
        <v>4.9252456499609298</v>
      </c>
      <c r="Q105" s="15">
        <v>4</v>
      </c>
      <c r="R105" s="16" t="str">
        <f t="shared" si="3"/>
        <v>HP-190-10m-4</v>
      </c>
      <c r="S105" s="17">
        <v>0.74384000000000006</v>
      </c>
      <c r="T105" s="17">
        <v>0.74848999999999999</v>
      </c>
      <c r="U105" s="17">
        <v>0.74615999999999993</v>
      </c>
      <c r="V105" s="16">
        <v>140</v>
      </c>
      <c r="X105" s="18"/>
      <c r="Y105" s="18"/>
      <c r="AA105" s="18"/>
      <c r="AB105" s="18"/>
      <c r="AC105" s="19"/>
    </row>
    <row r="106" spans="1:29" x14ac:dyDescent="0.35">
      <c r="A106" s="13" t="s">
        <v>42</v>
      </c>
      <c r="B106" s="13">
        <v>190</v>
      </c>
      <c r="C106" s="13">
        <v>0.16666666666666666</v>
      </c>
      <c r="D106" s="14">
        <v>0.74554199999999993</v>
      </c>
      <c r="E106" s="13">
        <v>140.19999999999999</v>
      </c>
      <c r="F106" s="14">
        <v>0.44721359549995793</v>
      </c>
      <c r="G106" s="13">
        <v>134</v>
      </c>
      <c r="H106" s="13">
        <v>133</v>
      </c>
      <c r="I106" s="13">
        <v>133</v>
      </c>
      <c r="J106" s="13">
        <v>133</v>
      </c>
      <c r="K106" s="13">
        <v>0</v>
      </c>
      <c r="L106" s="13">
        <v>0.80500000000000005</v>
      </c>
      <c r="M106" s="13">
        <v>0</v>
      </c>
      <c r="N106" s="14">
        <v>0.17229677337305416</v>
      </c>
      <c r="O106" s="13">
        <v>4.0199999999999996</v>
      </c>
      <c r="P106" s="14">
        <v>4.9252456499609298</v>
      </c>
      <c r="Q106" s="15">
        <v>5</v>
      </c>
      <c r="R106" s="16" t="str">
        <f t="shared" si="3"/>
        <v>HP-190-10m-5</v>
      </c>
      <c r="S106" s="17">
        <v>0.74384000000000006</v>
      </c>
      <c r="T106" s="17">
        <v>0.74384000000000006</v>
      </c>
      <c r="U106" s="17">
        <v>0.74384000000000006</v>
      </c>
      <c r="V106" s="16">
        <v>141</v>
      </c>
      <c r="X106" s="18"/>
      <c r="Y106" s="18"/>
      <c r="AA106" s="18"/>
      <c r="AB106" s="18"/>
      <c r="AC106" s="19"/>
    </row>
    <row r="107" spans="1:29" x14ac:dyDescent="0.35">
      <c r="A107" s="13" t="s">
        <v>43</v>
      </c>
      <c r="B107" s="13">
        <v>190</v>
      </c>
      <c r="C107" s="13">
        <v>1</v>
      </c>
      <c r="D107" s="14">
        <f>AVERAGE(U107:U111)</f>
        <v>0.74833400000000005</v>
      </c>
      <c r="E107" s="13">
        <f>AVERAGE(V107:V111)</f>
        <v>138.80000000000001</v>
      </c>
      <c r="F107" s="14">
        <f>STDEV(V107:V111)</f>
        <v>0.44721359549995798</v>
      </c>
      <c r="G107" s="13">
        <v>134</v>
      </c>
      <c r="H107" s="13">
        <v>133</v>
      </c>
      <c r="I107" s="13">
        <v>133</v>
      </c>
      <c r="J107" s="13">
        <f>AVERAGE(H107:I107)</f>
        <v>133</v>
      </c>
      <c r="K107" s="13">
        <f>_xlfn.STDEV.S(I107:J107)</f>
        <v>0</v>
      </c>
      <c r="L107" s="13">
        <f>1.61/2</f>
        <v>0.80500000000000005</v>
      </c>
      <c r="M107" s="13">
        <f>1.84*K107</f>
        <v>0</v>
      </c>
      <c r="N107" s="14">
        <f>(0.00155/2/(3^0.5))*(E107/D107)*((2.5+((2.5^2)-(D107^2))^0.5)/((2.5^2)-(D107^2))^0.5)</f>
        <v>0.16997171291604318</v>
      </c>
      <c r="O107" s="13">
        <f>0.03*G107</f>
        <v>4.0199999999999996</v>
      </c>
      <c r="P107" s="14">
        <f>2*((L107^2)+(M107^2)+(N107^2)+((O107/(3^0.5))^2))^0.5</f>
        <v>4.92492249002626</v>
      </c>
      <c r="Q107" s="15">
        <v>1</v>
      </c>
      <c r="R107" s="16" t="str">
        <f t="shared" si="3"/>
        <v>HP-190-1-1</v>
      </c>
      <c r="S107" s="17">
        <v>0.74848999999999999</v>
      </c>
      <c r="T107" s="17">
        <v>0.75158999999999998</v>
      </c>
      <c r="U107" s="17">
        <v>0.75003999999999993</v>
      </c>
      <c r="V107" s="16">
        <v>138</v>
      </c>
      <c r="X107" s="18"/>
      <c r="Y107" s="18"/>
      <c r="AA107" s="18"/>
      <c r="AB107" s="18"/>
      <c r="AC107" s="19"/>
    </row>
    <row r="108" spans="1:29" x14ac:dyDescent="0.35">
      <c r="A108" s="13" t="s">
        <v>43</v>
      </c>
      <c r="B108" s="13">
        <v>190</v>
      </c>
      <c r="C108" s="13">
        <v>1</v>
      </c>
      <c r="D108" s="14">
        <v>0.74833400000000005</v>
      </c>
      <c r="E108" s="13">
        <v>138.80000000000001</v>
      </c>
      <c r="F108" s="14">
        <v>0.44721359549995798</v>
      </c>
      <c r="G108" s="13">
        <v>134</v>
      </c>
      <c r="H108" s="13">
        <v>133</v>
      </c>
      <c r="I108" s="13">
        <v>133</v>
      </c>
      <c r="J108" s="13">
        <v>133</v>
      </c>
      <c r="K108" s="13">
        <v>0</v>
      </c>
      <c r="L108" s="13">
        <v>0.80500000000000005</v>
      </c>
      <c r="M108" s="13">
        <v>0</v>
      </c>
      <c r="N108" s="14">
        <v>0.16997171291604318</v>
      </c>
      <c r="O108" s="13">
        <v>4.0199999999999996</v>
      </c>
      <c r="P108" s="14">
        <v>4.92492249002626</v>
      </c>
      <c r="Q108" s="15">
        <v>2</v>
      </c>
      <c r="R108" s="16" t="str">
        <f t="shared" si="3"/>
        <v>HP-190-1-2</v>
      </c>
      <c r="S108" s="17">
        <v>0.74848999999999999</v>
      </c>
      <c r="T108" s="17">
        <v>0.74848999999999999</v>
      </c>
      <c r="U108" s="17">
        <v>0.74848999999999999</v>
      </c>
      <c r="V108" s="16">
        <v>139</v>
      </c>
      <c r="X108" s="18"/>
      <c r="Y108" s="18"/>
      <c r="AA108" s="18"/>
      <c r="AB108" s="18"/>
      <c r="AC108" s="19"/>
    </row>
    <row r="109" spans="1:29" x14ac:dyDescent="0.35">
      <c r="A109" s="13" t="s">
        <v>43</v>
      </c>
      <c r="B109" s="13">
        <v>190</v>
      </c>
      <c r="C109" s="13">
        <v>1</v>
      </c>
      <c r="D109" s="14">
        <v>0.74833400000000005</v>
      </c>
      <c r="E109" s="13">
        <v>138.80000000000001</v>
      </c>
      <c r="F109" s="14">
        <v>0.44721359549995798</v>
      </c>
      <c r="G109" s="13">
        <v>134</v>
      </c>
      <c r="H109" s="13">
        <v>133</v>
      </c>
      <c r="I109" s="13">
        <v>133</v>
      </c>
      <c r="J109" s="13">
        <v>133</v>
      </c>
      <c r="K109" s="13">
        <v>0</v>
      </c>
      <c r="L109" s="13">
        <v>0.80500000000000005</v>
      </c>
      <c r="M109" s="13">
        <v>0</v>
      </c>
      <c r="N109" s="14">
        <v>0.16997171291604318</v>
      </c>
      <c r="O109" s="13">
        <v>4.0199999999999996</v>
      </c>
      <c r="P109" s="14">
        <v>4.92492249002626</v>
      </c>
      <c r="Q109" s="15">
        <v>3</v>
      </c>
      <c r="R109" s="16" t="str">
        <f t="shared" si="3"/>
        <v>HP-190-1-3</v>
      </c>
      <c r="S109" s="17">
        <v>0.74694000000000005</v>
      </c>
      <c r="T109" s="17">
        <v>0.74694000000000005</v>
      </c>
      <c r="U109" s="17">
        <v>0.74694000000000005</v>
      </c>
      <c r="V109" s="16">
        <v>139</v>
      </c>
      <c r="X109" s="18"/>
      <c r="Y109" s="18"/>
      <c r="AA109" s="18"/>
      <c r="AB109" s="18"/>
      <c r="AC109" s="19"/>
    </row>
    <row r="110" spans="1:29" x14ac:dyDescent="0.35">
      <c r="A110" s="13" t="s">
        <v>43</v>
      </c>
      <c r="B110" s="13">
        <v>190</v>
      </c>
      <c r="C110" s="13">
        <v>1</v>
      </c>
      <c r="D110" s="14">
        <v>0.74833400000000005</v>
      </c>
      <c r="E110" s="13">
        <v>138.80000000000001</v>
      </c>
      <c r="F110" s="14">
        <v>0.44721359549995798</v>
      </c>
      <c r="G110" s="13">
        <v>134</v>
      </c>
      <c r="H110" s="13">
        <v>133</v>
      </c>
      <c r="I110" s="13">
        <v>133</v>
      </c>
      <c r="J110" s="13">
        <v>133</v>
      </c>
      <c r="K110" s="13">
        <v>0</v>
      </c>
      <c r="L110" s="13">
        <v>0.80500000000000005</v>
      </c>
      <c r="M110" s="13">
        <v>0</v>
      </c>
      <c r="N110" s="14">
        <v>0.16997171291604318</v>
      </c>
      <c r="O110" s="13">
        <v>4.0199999999999996</v>
      </c>
      <c r="P110" s="14">
        <v>4.92492249002626</v>
      </c>
      <c r="Q110" s="15">
        <v>4</v>
      </c>
      <c r="R110" s="16" t="str">
        <f t="shared" si="3"/>
        <v>HP-190-1-4</v>
      </c>
      <c r="S110" s="17">
        <v>0.74848999999999999</v>
      </c>
      <c r="T110" s="17">
        <v>0.74694000000000005</v>
      </c>
      <c r="U110" s="17">
        <v>0.74770999999999999</v>
      </c>
      <c r="V110" s="16">
        <v>139</v>
      </c>
      <c r="X110" s="18"/>
      <c r="Y110" s="18"/>
      <c r="AA110" s="18"/>
      <c r="AB110" s="18"/>
      <c r="AC110" s="19"/>
    </row>
    <row r="111" spans="1:29" x14ac:dyDescent="0.35">
      <c r="A111" s="13" t="s">
        <v>43</v>
      </c>
      <c r="B111" s="13">
        <v>190</v>
      </c>
      <c r="C111" s="13">
        <v>1</v>
      </c>
      <c r="D111" s="14">
        <v>0.74833400000000005</v>
      </c>
      <c r="E111" s="13">
        <v>138.80000000000001</v>
      </c>
      <c r="F111" s="14">
        <v>0.44721359549995798</v>
      </c>
      <c r="G111" s="13">
        <v>134</v>
      </c>
      <c r="H111" s="13">
        <v>133</v>
      </c>
      <c r="I111" s="13">
        <v>133</v>
      </c>
      <c r="J111" s="13">
        <v>133</v>
      </c>
      <c r="K111" s="13">
        <v>0</v>
      </c>
      <c r="L111" s="13">
        <v>0.80500000000000005</v>
      </c>
      <c r="M111" s="13">
        <v>0</v>
      </c>
      <c r="N111" s="14">
        <v>0.16997171291604318</v>
      </c>
      <c r="O111" s="13">
        <v>4.0199999999999996</v>
      </c>
      <c r="P111" s="14">
        <v>4.92492249002626</v>
      </c>
      <c r="Q111" s="15">
        <v>5</v>
      </c>
      <c r="R111" s="16" t="str">
        <f t="shared" si="3"/>
        <v>HP-190-1-5</v>
      </c>
      <c r="S111" s="17">
        <v>0.74694000000000005</v>
      </c>
      <c r="T111" s="17">
        <v>0.75003999999999993</v>
      </c>
      <c r="U111" s="17">
        <v>0.74848999999999999</v>
      </c>
      <c r="V111" s="16">
        <v>139</v>
      </c>
      <c r="X111" s="18"/>
      <c r="Y111" s="18"/>
      <c r="AA111" s="18"/>
      <c r="AB111" s="18"/>
      <c r="AC111" s="19"/>
    </row>
    <row r="112" spans="1:29" x14ac:dyDescent="0.35">
      <c r="A112" s="13" t="s">
        <v>44</v>
      </c>
      <c r="B112" s="13">
        <v>190</v>
      </c>
      <c r="C112" s="13">
        <v>24</v>
      </c>
      <c r="D112" s="14">
        <f>AVERAGE(U112:U116)</f>
        <v>0.76553199999999999</v>
      </c>
      <c r="E112" s="13">
        <f>AVERAGE(V112:V116)</f>
        <v>132.80000000000001</v>
      </c>
      <c r="F112" s="14">
        <f>STDEV(V112:V116)</f>
        <v>0.44721359549995793</v>
      </c>
      <c r="G112" s="13">
        <v>134</v>
      </c>
      <c r="H112" s="13">
        <v>133</v>
      </c>
      <c r="I112" s="13">
        <v>133</v>
      </c>
      <c r="J112" s="13">
        <f>AVERAGE(H112:I112)</f>
        <v>133</v>
      </c>
      <c r="K112" s="13">
        <f>_xlfn.STDEV.S(I112:J112)</f>
        <v>0</v>
      </c>
      <c r="L112" s="13">
        <f>1.61/2</f>
        <v>0.80500000000000005</v>
      </c>
      <c r="M112" s="13">
        <f>1.84*K112</f>
        <v>0</v>
      </c>
      <c r="N112" s="14">
        <f>(0.00155/2/(3^0.5))*(E112/D112)*((2.5+((2.5^2)-(D112^2))^0.5)/((2.5^2)-(D112^2))^0.5)</f>
        <v>0.15915756733857642</v>
      </c>
      <c r="O112" s="13">
        <f>0.03*G112</f>
        <v>4.0199999999999996</v>
      </c>
      <c r="P112" s="14">
        <f>2*((L112^2)+(M112^2)+(N112^2)+((O112/(3^0.5))^2))^0.5</f>
        <v>4.9234768736091912</v>
      </c>
      <c r="Q112" s="15">
        <v>1</v>
      </c>
      <c r="R112" s="16" t="str">
        <f t="shared" si="3"/>
        <v>HP-190-24-1</v>
      </c>
      <c r="S112" s="17">
        <v>0.75778000000000001</v>
      </c>
      <c r="T112" s="17">
        <v>0.77017999999999998</v>
      </c>
      <c r="U112" s="17">
        <v>0.76397999999999999</v>
      </c>
      <c r="V112" s="16">
        <v>133</v>
      </c>
      <c r="X112" s="18"/>
      <c r="Y112" s="18"/>
      <c r="AA112" s="18"/>
      <c r="AB112" s="18"/>
      <c r="AC112" s="19"/>
    </row>
    <row r="113" spans="1:29" x14ac:dyDescent="0.35">
      <c r="A113" s="13" t="s">
        <v>44</v>
      </c>
      <c r="B113" s="13">
        <v>190</v>
      </c>
      <c r="C113" s="13">
        <v>24</v>
      </c>
      <c r="D113" s="14">
        <v>0.76553199999999999</v>
      </c>
      <c r="E113" s="13">
        <v>132.80000000000001</v>
      </c>
      <c r="F113" s="14">
        <v>0.44721359549995793</v>
      </c>
      <c r="G113" s="13">
        <v>134</v>
      </c>
      <c r="H113" s="13">
        <v>133</v>
      </c>
      <c r="I113" s="13">
        <v>133</v>
      </c>
      <c r="J113" s="13">
        <v>133</v>
      </c>
      <c r="K113" s="13">
        <v>0</v>
      </c>
      <c r="L113" s="13">
        <v>0.80500000000000005</v>
      </c>
      <c r="M113" s="13">
        <v>0</v>
      </c>
      <c r="N113" s="14">
        <v>0.15915756733857642</v>
      </c>
      <c r="O113" s="13">
        <v>4.0199999999999996</v>
      </c>
      <c r="P113" s="14">
        <v>4.9234768736091912</v>
      </c>
      <c r="Q113" s="15">
        <v>2</v>
      </c>
      <c r="R113" s="16" t="str">
        <f t="shared" si="3"/>
        <v>HP-190-24-2</v>
      </c>
      <c r="S113" s="17">
        <v>0.76088</v>
      </c>
      <c r="T113" s="17">
        <v>0.77017999999999998</v>
      </c>
      <c r="U113" s="17">
        <v>0.76552999999999993</v>
      </c>
      <c r="V113" s="16">
        <v>133</v>
      </c>
      <c r="X113" s="18"/>
      <c r="Y113" s="18"/>
      <c r="AA113" s="18"/>
      <c r="AB113" s="18"/>
      <c r="AC113" s="19"/>
    </row>
    <row r="114" spans="1:29" x14ac:dyDescent="0.35">
      <c r="A114" s="13" t="s">
        <v>44</v>
      </c>
      <c r="B114" s="13">
        <v>190</v>
      </c>
      <c r="C114" s="13">
        <v>24</v>
      </c>
      <c r="D114" s="14">
        <v>0.76553199999999999</v>
      </c>
      <c r="E114" s="13">
        <v>132.80000000000001</v>
      </c>
      <c r="F114" s="14">
        <v>0.44721359549995793</v>
      </c>
      <c r="G114" s="13">
        <v>134</v>
      </c>
      <c r="H114" s="13">
        <v>133</v>
      </c>
      <c r="I114" s="13">
        <v>133</v>
      </c>
      <c r="J114" s="13">
        <v>133</v>
      </c>
      <c r="K114" s="13">
        <v>0</v>
      </c>
      <c r="L114" s="13">
        <v>0.80500000000000005</v>
      </c>
      <c r="M114" s="13">
        <v>0</v>
      </c>
      <c r="N114" s="14">
        <v>0.15915756733857642</v>
      </c>
      <c r="O114" s="13">
        <v>4.0199999999999996</v>
      </c>
      <c r="P114" s="14">
        <v>4.9234768736091912</v>
      </c>
      <c r="Q114" s="15">
        <v>3</v>
      </c>
      <c r="R114" s="16" t="str">
        <f t="shared" si="3"/>
        <v>HP-190-24-3</v>
      </c>
      <c r="S114" s="17">
        <v>0.76088</v>
      </c>
      <c r="T114" s="17">
        <v>0.76863000000000004</v>
      </c>
      <c r="U114" s="17">
        <v>0.76476</v>
      </c>
      <c r="V114" s="16">
        <v>133</v>
      </c>
      <c r="X114" s="18"/>
      <c r="Y114" s="18"/>
      <c r="AA114" s="18"/>
      <c r="AB114" s="18"/>
      <c r="AC114" s="19"/>
    </row>
    <row r="115" spans="1:29" x14ac:dyDescent="0.35">
      <c r="A115" s="13" t="s">
        <v>44</v>
      </c>
      <c r="B115" s="13">
        <v>190</v>
      </c>
      <c r="C115" s="13">
        <v>24</v>
      </c>
      <c r="D115" s="14">
        <v>0.76553199999999999</v>
      </c>
      <c r="E115" s="13">
        <v>132.80000000000001</v>
      </c>
      <c r="F115" s="14">
        <v>0.44721359549995793</v>
      </c>
      <c r="G115" s="13">
        <v>134</v>
      </c>
      <c r="H115" s="13">
        <v>133</v>
      </c>
      <c r="I115" s="13">
        <v>133</v>
      </c>
      <c r="J115" s="13">
        <v>133</v>
      </c>
      <c r="K115" s="13">
        <v>0</v>
      </c>
      <c r="L115" s="13">
        <v>0.80500000000000005</v>
      </c>
      <c r="M115" s="13">
        <v>0</v>
      </c>
      <c r="N115" s="14">
        <v>0.15915756733857642</v>
      </c>
      <c r="O115" s="13">
        <v>4.0199999999999996</v>
      </c>
      <c r="P115" s="14">
        <v>4.9234768736091912</v>
      </c>
      <c r="Q115" s="15">
        <v>4</v>
      </c>
      <c r="R115" s="16" t="str">
        <f t="shared" si="3"/>
        <v>HP-190-24-4</v>
      </c>
      <c r="S115" s="17">
        <v>0.76242999999999994</v>
      </c>
      <c r="T115" s="17">
        <v>0.76863000000000004</v>
      </c>
      <c r="U115" s="17">
        <v>0.76552999999999993</v>
      </c>
      <c r="V115" s="16">
        <v>133</v>
      </c>
      <c r="X115" s="18"/>
      <c r="Y115" s="18"/>
      <c r="AA115" s="18"/>
      <c r="AB115" s="18"/>
      <c r="AC115" s="19"/>
    </row>
    <row r="116" spans="1:29" x14ac:dyDescent="0.35">
      <c r="A116" s="13" t="s">
        <v>44</v>
      </c>
      <c r="B116" s="13">
        <v>190</v>
      </c>
      <c r="C116" s="13">
        <v>24</v>
      </c>
      <c r="D116" s="14">
        <v>0.76553199999999999</v>
      </c>
      <c r="E116" s="13">
        <v>132.80000000000001</v>
      </c>
      <c r="F116" s="14">
        <v>0.44721359549995793</v>
      </c>
      <c r="G116" s="13">
        <v>134</v>
      </c>
      <c r="H116" s="13">
        <v>133</v>
      </c>
      <c r="I116" s="13">
        <v>133</v>
      </c>
      <c r="J116" s="13">
        <v>133</v>
      </c>
      <c r="K116" s="13">
        <v>0</v>
      </c>
      <c r="L116" s="13">
        <v>0.80500000000000005</v>
      </c>
      <c r="M116" s="13">
        <v>0</v>
      </c>
      <c r="N116" s="14">
        <v>0.15915756733857642</v>
      </c>
      <c r="O116" s="13">
        <v>4.0199999999999996</v>
      </c>
      <c r="P116" s="14">
        <v>4.9234768736091912</v>
      </c>
      <c r="Q116" s="15">
        <v>5</v>
      </c>
      <c r="R116" s="16" t="str">
        <f t="shared" si="3"/>
        <v>HP-190-24-5</v>
      </c>
      <c r="S116" s="17">
        <v>0.7670800000000001</v>
      </c>
      <c r="T116" s="17">
        <v>0.76863000000000004</v>
      </c>
      <c r="U116" s="17">
        <v>0.76785999999999999</v>
      </c>
      <c r="V116" s="16">
        <v>132</v>
      </c>
      <c r="X116" s="18"/>
      <c r="Y116" s="18"/>
      <c r="AA116" s="18"/>
      <c r="AB116" s="18"/>
      <c r="AC116" s="19"/>
    </row>
    <row r="117" spans="1:29" x14ac:dyDescent="0.35">
      <c r="A117" s="13" t="s">
        <v>45</v>
      </c>
      <c r="B117" s="13">
        <v>190</v>
      </c>
      <c r="C117" s="13">
        <v>100</v>
      </c>
      <c r="D117" s="14">
        <f>AVERAGE(U117:U121)</f>
        <v>0.7972999999999999</v>
      </c>
      <c r="E117" s="13">
        <f>AVERAGE(V117:V121)</f>
        <v>122</v>
      </c>
      <c r="F117" s="14">
        <f>STDEV(V117:V121)</f>
        <v>1.4142135623730951</v>
      </c>
      <c r="G117" s="13">
        <v>134</v>
      </c>
      <c r="H117" s="13">
        <v>133</v>
      </c>
      <c r="I117" s="13">
        <v>133</v>
      </c>
      <c r="J117" s="13">
        <f>AVERAGE(H117:I117)</f>
        <v>133</v>
      </c>
      <c r="K117" s="13">
        <f>_xlfn.STDEV.S(I117:J117)</f>
        <v>0</v>
      </c>
      <c r="L117" s="13">
        <f>1.61/2</f>
        <v>0.80500000000000005</v>
      </c>
      <c r="M117" s="13">
        <f>1.84*K117</f>
        <v>0</v>
      </c>
      <c r="N117" s="14">
        <f>(0.00155/2/(3^0.5))*(E117/D117)*((2.5+((2.5^2)-(D117^2))^0.5)/((2.5^2)-(D117^2))^0.5)</f>
        <v>0.14070551448198307</v>
      </c>
      <c r="O117" s="13">
        <f>0.03*G117</f>
        <v>4.0199999999999996</v>
      </c>
      <c r="P117" s="14">
        <f>2*((L117^2)+(M117^2)+(N117^2)+((O117/(3^0.5))^2))^0.5</f>
        <v>4.921228725351277</v>
      </c>
      <c r="Q117" s="15">
        <v>1</v>
      </c>
      <c r="R117" s="16" t="str">
        <f t="shared" si="3"/>
        <v>HP-190-100-1</v>
      </c>
      <c r="S117" s="17">
        <v>0.79342999999999997</v>
      </c>
      <c r="T117" s="17">
        <v>0.79033000000000009</v>
      </c>
      <c r="U117" s="17">
        <v>0.79188000000000003</v>
      </c>
      <c r="V117" s="16">
        <v>124</v>
      </c>
      <c r="X117" s="18"/>
      <c r="Y117" s="18"/>
      <c r="AA117" s="18"/>
      <c r="AB117" s="18"/>
      <c r="AC117" s="19"/>
    </row>
    <row r="118" spans="1:29" x14ac:dyDescent="0.35">
      <c r="A118" s="13" t="s">
        <v>45</v>
      </c>
      <c r="B118" s="13">
        <v>190</v>
      </c>
      <c r="C118" s="13">
        <v>100</v>
      </c>
      <c r="D118" s="14">
        <v>0.7972999999999999</v>
      </c>
      <c r="E118" s="13">
        <v>122</v>
      </c>
      <c r="F118" s="14">
        <v>1.4142135623730951</v>
      </c>
      <c r="G118" s="13">
        <v>134</v>
      </c>
      <c r="H118" s="13">
        <v>133</v>
      </c>
      <c r="I118" s="13">
        <v>133</v>
      </c>
      <c r="J118" s="13">
        <v>133</v>
      </c>
      <c r="K118" s="13">
        <v>0</v>
      </c>
      <c r="L118" s="13">
        <v>0.80500000000000005</v>
      </c>
      <c r="M118" s="13">
        <v>0</v>
      </c>
      <c r="N118" s="14">
        <v>0.14070551448198307</v>
      </c>
      <c r="O118" s="13">
        <v>4.0199999999999996</v>
      </c>
      <c r="P118" s="14">
        <v>4.921228725351277</v>
      </c>
      <c r="Q118" s="15">
        <v>2</v>
      </c>
      <c r="R118" s="16" t="str">
        <f t="shared" si="3"/>
        <v>HP-190-100-2</v>
      </c>
      <c r="S118" s="17">
        <v>0.79652999999999996</v>
      </c>
      <c r="T118" s="17">
        <v>0.79498000000000002</v>
      </c>
      <c r="U118" s="17">
        <v>0.79574999999999996</v>
      </c>
      <c r="V118" s="16">
        <v>122</v>
      </c>
      <c r="X118" s="18"/>
      <c r="Y118" s="18"/>
      <c r="AA118" s="18"/>
      <c r="AB118" s="18"/>
      <c r="AC118" s="19"/>
    </row>
    <row r="119" spans="1:29" x14ac:dyDescent="0.35">
      <c r="A119" s="13" t="s">
        <v>45</v>
      </c>
      <c r="B119" s="13">
        <v>190</v>
      </c>
      <c r="C119" s="13">
        <v>100</v>
      </c>
      <c r="D119" s="14">
        <v>0.7972999999999999</v>
      </c>
      <c r="E119" s="13">
        <v>122</v>
      </c>
      <c r="F119" s="14">
        <v>1.4142135623730951</v>
      </c>
      <c r="G119" s="13">
        <v>134</v>
      </c>
      <c r="H119" s="13">
        <v>133</v>
      </c>
      <c r="I119" s="13">
        <v>133</v>
      </c>
      <c r="J119" s="13">
        <v>133</v>
      </c>
      <c r="K119" s="13">
        <v>0</v>
      </c>
      <c r="L119" s="13">
        <v>0.80500000000000005</v>
      </c>
      <c r="M119" s="13">
        <v>0</v>
      </c>
      <c r="N119" s="14">
        <v>0.14070551448198307</v>
      </c>
      <c r="O119" s="13">
        <v>4.0199999999999996</v>
      </c>
      <c r="P119" s="14">
        <v>4.921228725351277</v>
      </c>
      <c r="Q119" s="15">
        <v>3</v>
      </c>
      <c r="R119" s="16" t="str">
        <f t="shared" si="3"/>
        <v>HP-190-100-3</v>
      </c>
      <c r="S119" s="17">
        <v>0.80116999999999994</v>
      </c>
      <c r="T119" s="17">
        <v>0.79498000000000002</v>
      </c>
      <c r="U119" s="17">
        <v>0.79807000000000006</v>
      </c>
      <c r="V119" s="16">
        <v>122</v>
      </c>
      <c r="X119" s="18"/>
      <c r="Y119" s="18"/>
      <c r="AA119" s="18"/>
      <c r="AB119" s="18"/>
      <c r="AC119" s="19"/>
    </row>
    <row r="120" spans="1:29" x14ac:dyDescent="0.35">
      <c r="A120" s="13" t="s">
        <v>45</v>
      </c>
      <c r="B120" s="13">
        <v>190</v>
      </c>
      <c r="C120" s="13">
        <v>100</v>
      </c>
      <c r="D120" s="14">
        <v>0.7972999999999999</v>
      </c>
      <c r="E120" s="13">
        <v>122</v>
      </c>
      <c r="F120" s="14">
        <v>1.4142135623730951</v>
      </c>
      <c r="G120" s="13">
        <v>134</v>
      </c>
      <c r="H120" s="13">
        <v>133</v>
      </c>
      <c r="I120" s="13">
        <v>133</v>
      </c>
      <c r="J120" s="13">
        <v>133</v>
      </c>
      <c r="K120" s="13">
        <v>0</v>
      </c>
      <c r="L120" s="13">
        <v>0.80500000000000005</v>
      </c>
      <c r="M120" s="13">
        <v>0</v>
      </c>
      <c r="N120" s="14">
        <v>0.14070551448198307</v>
      </c>
      <c r="O120" s="13">
        <v>4.0199999999999996</v>
      </c>
      <c r="P120" s="14">
        <v>4.921228725351277</v>
      </c>
      <c r="Q120" s="15">
        <v>4</v>
      </c>
      <c r="R120" s="16" t="str">
        <f t="shared" si="3"/>
        <v>HP-190-100-4</v>
      </c>
      <c r="S120" s="17">
        <v>0.80116999999999994</v>
      </c>
      <c r="T120" s="17">
        <v>0.79188000000000003</v>
      </c>
      <c r="U120" s="17">
        <v>0.79652999999999996</v>
      </c>
      <c r="V120" s="16">
        <v>122</v>
      </c>
      <c r="X120" s="18"/>
      <c r="Y120" s="18"/>
      <c r="AA120" s="18"/>
      <c r="AB120" s="18"/>
      <c r="AC120" s="19"/>
    </row>
    <row r="121" spans="1:29" x14ac:dyDescent="0.35">
      <c r="A121" s="13" t="s">
        <v>45</v>
      </c>
      <c r="B121" s="13">
        <v>190</v>
      </c>
      <c r="C121" s="13">
        <v>100</v>
      </c>
      <c r="D121" s="14">
        <v>0.7972999999999999</v>
      </c>
      <c r="E121" s="13">
        <v>122</v>
      </c>
      <c r="F121" s="14">
        <v>1.4142135623730951</v>
      </c>
      <c r="G121" s="13">
        <v>134</v>
      </c>
      <c r="H121" s="13">
        <v>133</v>
      </c>
      <c r="I121" s="13">
        <v>133</v>
      </c>
      <c r="J121" s="13">
        <v>133</v>
      </c>
      <c r="K121" s="13">
        <v>0</v>
      </c>
      <c r="L121" s="13">
        <v>0.80500000000000005</v>
      </c>
      <c r="M121" s="13">
        <v>0</v>
      </c>
      <c r="N121" s="14">
        <v>0.14070551448198307</v>
      </c>
      <c r="O121" s="13">
        <v>4.0199999999999996</v>
      </c>
      <c r="P121" s="14">
        <v>4.921228725351277</v>
      </c>
      <c r="Q121" s="15">
        <v>5</v>
      </c>
      <c r="R121" s="16" t="str">
        <f t="shared" si="3"/>
        <v>HP-190-100-5</v>
      </c>
      <c r="S121" s="17">
        <v>0.80582000000000009</v>
      </c>
      <c r="T121" s="17">
        <v>0.80271999999999999</v>
      </c>
      <c r="U121" s="17">
        <v>0.80426999999999993</v>
      </c>
      <c r="V121" s="16">
        <v>120</v>
      </c>
      <c r="X121" s="18"/>
      <c r="Y121" s="18"/>
      <c r="AA121" s="18"/>
      <c r="AB121" s="18"/>
      <c r="AC121" s="19"/>
    </row>
    <row r="122" spans="1:29" x14ac:dyDescent="0.35">
      <c r="A122" s="13" t="s">
        <v>46</v>
      </c>
      <c r="B122" s="13">
        <v>190</v>
      </c>
      <c r="C122" s="13">
        <v>250</v>
      </c>
      <c r="D122" s="14">
        <f>AVERAGE(U122:U126)</f>
        <v>0.81635999999999986</v>
      </c>
      <c r="E122" s="13">
        <f>AVERAGE(V122:V126)</f>
        <v>116</v>
      </c>
      <c r="F122" s="14">
        <f>STDEV(V122:V126)</f>
        <v>1</v>
      </c>
      <c r="G122" s="13">
        <v>134</v>
      </c>
      <c r="H122" s="13">
        <v>133</v>
      </c>
      <c r="I122" s="13">
        <v>133</v>
      </c>
      <c r="J122" s="13">
        <f>AVERAGE(H122:I122)</f>
        <v>133</v>
      </c>
      <c r="K122" s="13">
        <f>_xlfn.STDEV.S(I122:J122)</f>
        <v>0</v>
      </c>
      <c r="L122" s="13">
        <f>1.61/2</f>
        <v>0.80500000000000005</v>
      </c>
      <c r="M122" s="13">
        <f>1.84*K122</f>
        <v>0</v>
      </c>
      <c r="N122" s="14">
        <f>(0.00155/2/(3^0.5))*(E122/D122)*((2.5+((2.5^2)-(D122^2))^0.5)/((2.5^2)-(D122^2))^0.5)</f>
        <v>0.1308465110039507</v>
      </c>
      <c r="O122" s="13">
        <f>0.03*G122</f>
        <v>4.0199999999999996</v>
      </c>
      <c r="P122" s="14">
        <f>2*((L122^2)+(M122^2)+(N122^2)+((O122/(3^0.5))^2))^0.5</f>
        <v>4.9201405709357156</v>
      </c>
      <c r="Q122" s="15">
        <v>1</v>
      </c>
      <c r="R122" s="16" t="str">
        <f t="shared" si="3"/>
        <v>HP-190-250-1</v>
      </c>
      <c r="S122" s="17">
        <v>0.81822000000000006</v>
      </c>
      <c r="T122" s="17">
        <v>0.81511999999999996</v>
      </c>
      <c r="U122" s="17">
        <v>0.81667000000000001</v>
      </c>
      <c r="V122" s="16">
        <v>116</v>
      </c>
      <c r="X122" s="18"/>
      <c r="Y122" s="18"/>
      <c r="AA122" s="18"/>
      <c r="AB122" s="18"/>
      <c r="AC122" s="19"/>
    </row>
    <row r="123" spans="1:29" x14ac:dyDescent="0.35">
      <c r="A123" s="13" t="s">
        <v>46</v>
      </c>
      <c r="B123" s="13">
        <v>190</v>
      </c>
      <c r="C123" s="13">
        <v>250</v>
      </c>
      <c r="D123" s="14">
        <v>0.81635999999999986</v>
      </c>
      <c r="E123" s="13">
        <v>116</v>
      </c>
      <c r="F123" s="14">
        <v>1</v>
      </c>
      <c r="G123" s="13">
        <v>134</v>
      </c>
      <c r="H123" s="13">
        <v>133</v>
      </c>
      <c r="I123" s="13">
        <v>133</v>
      </c>
      <c r="J123" s="13">
        <v>133</v>
      </c>
      <c r="K123" s="13">
        <v>0</v>
      </c>
      <c r="L123" s="13">
        <v>0.80500000000000005</v>
      </c>
      <c r="M123" s="13">
        <v>0</v>
      </c>
      <c r="N123" s="14">
        <v>0.1308465110039507</v>
      </c>
      <c r="O123" s="13">
        <v>4.0199999999999996</v>
      </c>
      <c r="P123" s="14">
        <v>4.9201405709357156</v>
      </c>
      <c r="Q123" s="15">
        <v>2</v>
      </c>
      <c r="R123" s="16" t="str">
        <f t="shared" si="3"/>
        <v>HP-190-250-2</v>
      </c>
      <c r="S123" s="17">
        <v>0.81201999999999996</v>
      </c>
      <c r="T123" s="17">
        <v>0.81201999999999996</v>
      </c>
      <c r="U123" s="17">
        <v>0.81201999999999996</v>
      </c>
      <c r="V123" s="16">
        <v>117</v>
      </c>
      <c r="X123" s="18"/>
      <c r="Y123" s="18"/>
      <c r="AA123" s="18"/>
      <c r="AB123" s="18"/>
      <c r="AC123" s="19"/>
    </row>
    <row r="124" spans="1:29" x14ac:dyDescent="0.35">
      <c r="A124" s="13" t="s">
        <v>46</v>
      </c>
      <c r="B124" s="13">
        <v>190</v>
      </c>
      <c r="C124" s="13">
        <v>250</v>
      </c>
      <c r="D124" s="14">
        <v>0.81635999999999986</v>
      </c>
      <c r="E124" s="13">
        <v>116</v>
      </c>
      <c r="F124" s="14">
        <v>1</v>
      </c>
      <c r="G124" s="13">
        <v>134</v>
      </c>
      <c r="H124" s="13">
        <v>133</v>
      </c>
      <c r="I124" s="13">
        <v>133</v>
      </c>
      <c r="J124" s="13">
        <v>133</v>
      </c>
      <c r="K124" s="13">
        <v>0</v>
      </c>
      <c r="L124" s="13">
        <v>0.80500000000000005</v>
      </c>
      <c r="M124" s="13">
        <v>0</v>
      </c>
      <c r="N124" s="14">
        <v>0.1308465110039507</v>
      </c>
      <c r="O124" s="13">
        <v>4.0199999999999996</v>
      </c>
      <c r="P124" s="14">
        <v>4.9201405709357156</v>
      </c>
      <c r="Q124" s="15">
        <v>3</v>
      </c>
      <c r="R124" s="16" t="str">
        <f t="shared" si="3"/>
        <v>HP-190-250-3</v>
      </c>
      <c r="S124" s="17">
        <v>0.82286999999999999</v>
      </c>
      <c r="T124" s="17">
        <v>0.81822000000000006</v>
      </c>
      <c r="U124" s="17">
        <v>0.82053999999999994</v>
      </c>
      <c r="V124" s="16">
        <v>115</v>
      </c>
      <c r="X124" s="18"/>
      <c r="Y124" s="18"/>
      <c r="AA124" s="18"/>
      <c r="AB124" s="18"/>
      <c r="AC124" s="19"/>
    </row>
    <row r="125" spans="1:29" x14ac:dyDescent="0.35">
      <c r="A125" s="13" t="s">
        <v>46</v>
      </c>
      <c r="B125" s="13">
        <v>190</v>
      </c>
      <c r="C125" s="13">
        <v>250</v>
      </c>
      <c r="D125" s="14">
        <v>0.81635999999999986</v>
      </c>
      <c r="E125" s="13">
        <v>116</v>
      </c>
      <c r="F125" s="14">
        <v>1</v>
      </c>
      <c r="G125" s="13">
        <v>134</v>
      </c>
      <c r="H125" s="13">
        <v>133</v>
      </c>
      <c r="I125" s="13">
        <v>133</v>
      </c>
      <c r="J125" s="13">
        <v>133</v>
      </c>
      <c r="K125" s="13">
        <v>0</v>
      </c>
      <c r="L125" s="13">
        <v>0.80500000000000005</v>
      </c>
      <c r="M125" s="13">
        <v>0</v>
      </c>
      <c r="N125" s="14">
        <v>0.1308465110039507</v>
      </c>
      <c r="O125" s="13">
        <v>4.0199999999999996</v>
      </c>
      <c r="P125" s="14">
        <v>4.9201405709357156</v>
      </c>
      <c r="Q125" s="15">
        <v>4</v>
      </c>
      <c r="R125" s="16" t="str">
        <f t="shared" si="3"/>
        <v>HP-190-250-4</v>
      </c>
      <c r="S125" s="17">
        <v>0.81511999999999996</v>
      </c>
      <c r="T125" s="17">
        <v>0.81201999999999996</v>
      </c>
      <c r="U125" s="17">
        <v>0.81357000000000002</v>
      </c>
      <c r="V125" s="16">
        <v>117</v>
      </c>
      <c r="X125" s="18"/>
      <c r="Y125" s="18"/>
      <c r="AA125" s="18"/>
      <c r="AB125" s="18"/>
      <c r="AC125" s="19"/>
    </row>
    <row r="126" spans="1:29" x14ac:dyDescent="0.35">
      <c r="A126" s="13" t="s">
        <v>46</v>
      </c>
      <c r="B126" s="13">
        <v>190</v>
      </c>
      <c r="C126" s="13">
        <v>250</v>
      </c>
      <c r="D126" s="14">
        <v>0.81635999999999986</v>
      </c>
      <c r="E126" s="13">
        <v>116</v>
      </c>
      <c r="F126" s="14">
        <v>1</v>
      </c>
      <c r="G126" s="13">
        <v>134</v>
      </c>
      <c r="H126" s="13">
        <v>133</v>
      </c>
      <c r="I126" s="13">
        <v>133</v>
      </c>
      <c r="J126" s="13">
        <v>133</v>
      </c>
      <c r="K126" s="13">
        <v>0</v>
      </c>
      <c r="L126" s="13">
        <v>0.80500000000000005</v>
      </c>
      <c r="M126" s="13">
        <v>0</v>
      </c>
      <c r="N126" s="14">
        <v>0.1308465110039507</v>
      </c>
      <c r="O126" s="13">
        <v>4.0199999999999996</v>
      </c>
      <c r="P126" s="14">
        <v>4.9201405709357156</v>
      </c>
      <c r="Q126" s="15">
        <v>5</v>
      </c>
      <c r="R126" s="16" t="str">
        <f t="shared" si="3"/>
        <v>HP-190-250-5</v>
      </c>
      <c r="S126" s="17">
        <v>0.82132000000000005</v>
      </c>
      <c r="T126" s="17">
        <v>0.81667000000000001</v>
      </c>
      <c r="U126" s="17">
        <v>0.81899999999999995</v>
      </c>
      <c r="V126" s="16">
        <v>115</v>
      </c>
      <c r="X126" s="18"/>
      <c r="Y126" s="18"/>
      <c r="AA126" s="18"/>
      <c r="AB126" s="18"/>
      <c r="AC126" s="19"/>
    </row>
    <row r="127" spans="1:29" x14ac:dyDescent="0.35">
      <c r="A127" s="13" t="s">
        <v>47</v>
      </c>
      <c r="B127" s="13">
        <v>190</v>
      </c>
      <c r="C127" s="13">
        <v>500</v>
      </c>
      <c r="D127" s="14">
        <f>AVERAGE(U127:U131)</f>
        <v>0.82116400000000012</v>
      </c>
      <c r="E127" s="13">
        <f>AVERAGE(V127:V131)</f>
        <v>114.6</v>
      </c>
      <c r="F127" s="14">
        <f>STDEV(V127:V131)</f>
        <v>0.54772255750516607</v>
      </c>
      <c r="G127" s="13">
        <v>134</v>
      </c>
      <c r="H127" s="13">
        <v>133</v>
      </c>
      <c r="I127" s="13">
        <v>133</v>
      </c>
      <c r="J127" s="13">
        <f>AVERAGE(H127:I127)</f>
        <v>133</v>
      </c>
      <c r="K127" s="13">
        <f>_xlfn.STDEV.S(I127:J127)</f>
        <v>0</v>
      </c>
      <c r="L127" s="13">
        <f>1.61/2</f>
        <v>0.80500000000000005</v>
      </c>
      <c r="M127" s="13">
        <f>1.84*K127</f>
        <v>0</v>
      </c>
      <c r="N127" s="14">
        <f>(0.00155/2/(3^0.5))*(E127/D127)*((2.5+((2.5^2)-(D127^2))^0.5)/((2.5^2)-(D127^2))^0.5)</f>
        <v>0.12855767473282478</v>
      </c>
      <c r="O127" s="13">
        <f>0.03*G127</f>
        <v>4.0199999999999996</v>
      </c>
      <c r="P127" s="14">
        <f>2*((L127^2)+(M127^2)+(N127^2)+((O127/(3^0.5))^2))^0.5</f>
        <v>4.9198992167452822</v>
      </c>
      <c r="Q127" s="15">
        <v>1</v>
      </c>
      <c r="R127" s="16" t="str">
        <f t="shared" si="3"/>
        <v>HP-190-500-1</v>
      </c>
      <c r="S127" s="17">
        <v>0.82441999999999993</v>
      </c>
      <c r="T127" s="17">
        <v>0.81977</v>
      </c>
      <c r="U127" s="17">
        <v>0.82208999999999999</v>
      </c>
      <c r="V127" s="16">
        <v>114</v>
      </c>
      <c r="X127" s="18"/>
      <c r="Y127" s="18"/>
      <c r="AA127" s="18"/>
      <c r="AB127" s="18"/>
      <c r="AC127" s="19"/>
    </row>
    <row r="128" spans="1:29" x14ac:dyDescent="0.35">
      <c r="A128" s="13" t="s">
        <v>47</v>
      </c>
      <c r="B128" s="13">
        <v>190</v>
      </c>
      <c r="C128" s="13">
        <v>500</v>
      </c>
      <c r="D128" s="14">
        <v>0.82116400000000012</v>
      </c>
      <c r="E128" s="13">
        <v>114.6</v>
      </c>
      <c r="F128" s="14">
        <v>0.54772255750516607</v>
      </c>
      <c r="G128" s="13">
        <v>134</v>
      </c>
      <c r="H128" s="13">
        <v>133</v>
      </c>
      <c r="I128" s="13">
        <v>133</v>
      </c>
      <c r="J128" s="13">
        <v>133</v>
      </c>
      <c r="K128" s="13">
        <v>0</v>
      </c>
      <c r="L128" s="13">
        <v>0.80500000000000005</v>
      </c>
      <c r="M128" s="13">
        <v>0</v>
      </c>
      <c r="N128" s="14">
        <v>0.12855767473282478</v>
      </c>
      <c r="O128" s="13">
        <v>4.0199999999999996</v>
      </c>
      <c r="P128" s="14">
        <v>4.9198992167452822</v>
      </c>
      <c r="Q128" s="15">
        <v>2</v>
      </c>
      <c r="R128" s="16" t="str">
        <f t="shared" si="3"/>
        <v>HP-190-500-2</v>
      </c>
      <c r="S128" s="17">
        <v>0.82286999999999999</v>
      </c>
      <c r="T128" s="17">
        <v>0.81977</v>
      </c>
      <c r="U128" s="17">
        <v>0.82132000000000005</v>
      </c>
      <c r="V128" s="16">
        <v>115</v>
      </c>
      <c r="X128" s="18"/>
      <c r="Y128" s="18"/>
      <c r="AA128" s="18"/>
      <c r="AB128" s="18"/>
      <c r="AC128" s="19"/>
    </row>
    <row r="129" spans="1:29" x14ac:dyDescent="0.35">
      <c r="A129" s="13" t="s">
        <v>47</v>
      </c>
      <c r="B129" s="13">
        <v>190</v>
      </c>
      <c r="C129" s="13">
        <v>500</v>
      </c>
      <c r="D129" s="14">
        <v>0.82116400000000012</v>
      </c>
      <c r="E129" s="13">
        <v>114.6</v>
      </c>
      <c r="F129" s="14">
        <v>0.54772255750516607</v>
      </c>
      <c r="G129" s="13">
        <v>134</v>
      </c>
      <c r="H129" s="13">
        <v>133</v>
      </c>
      <c r="I129" s="13">
        <v>133</v>
      </c>
      <c r="J129" s="13">
        <v>133</v>
      </c>
      <c r="K129" s="13">
        <v>0</v>
      </c>
      <c r="L129" s="13">
        <v>0.80500000000000005</v>
      </c>
      <c r="M129" s="13">
        <v>0</v>
      </c>
      <c r="N129" s="14">
        <v>0.12855767473282478</v>
      </c>
      <c r="O129" s="13">
        <v>4.0199999999999996</v>
      </c>
      <c r="P129" s="14">
        <v>4.9198992167452822</v>
      </c>
      <c r="Q129" s="15">
        <v>3</v>
      </c>
      <c r="R129" s="16" t="str">
        <f t="shared" si="3"/>
        <v>HP-190-500-3</v>
      </c>
      <c r="S129" s="17">
        <v>0.82596999999999998</v>
      </c>
      <c r="T129" s="17">
        <v>0.81667000000000001</v>
      </c>
      <c r="U129" s="17">
        <v>0.82132000000000005</v>
      </c>
      <c r="V129" s="16">
        <v>115</v>
      </c>
      <c r="X129" s="18"/>
      <c r="Y129" s="18"/>
      <c r="AA129" s="18"/>
      <c r="AB129" s="18"/>
      <c r="AC129" s="19"/>
    </row>
    <row r="130" spans="1:29" x14ac:dyDescent="0.35">
      <c r="A130" s="13" t="s">
        <v>47</v>
      </c>
      <c r="B130" s="13">
        <v>190</v>
      </c>
      <c r="C130" s="13">
        <v>500</v>
      </c>
      <c r="D130" s="14">
        <v>0.82116400000000012</v>
      </c>
      <c r="E130" s="13">
        <v>114.6</v>
      </c>
      <c r="F130" s="14">
        <v>0.54772255750516607</v>
      </c>
      <c r="G130" s="13">
        <v>134</v>
      </c>
      <c r="H130" s="13">
        <v>133</v>
      </c>
      <c r="I130" s="13">
        <v>133</v>
      </c>
      <c r="J130" s="13">
        <v>133</v>
      </c>
      <c r="K130" s="13">
        <v>0</v>
      </c>
      <c r="L130" s="13">
        <v>0.80500000000000005</v>
      </c>
      <c r="M130" s="13">
        <v>0</v>
      </c>
      <c r="N130" s="14">
        <v>0.12855767473282478</v>
      </c>
      <c r="O130" s="13">
        <v>4.0199999999999996</v>
      </c>
      <c r="P130" s="14">
        <v>4.9198992167452822</v>
      </c>
      <c r="Q130" s="15">
        <v>4</v>
      </c>
      <c r="R130" s="16" t="str">
        <f t="shared" ref="R130:R156" si="4">_xlfn.CONCAT(A130,"-",Q130)</f>
        <v>HP-190-500-4</v>
      </c>
      <c r="S130" s="17">
        <v>0.82286999999999999</v>
      </c>
      <c r="T130" s="17">
        <v>0.82132000000000005</v>
      </c>
      <c r="U130" s="17">
        <v>0.82208999999999999</v>
      </c>
      <c r="V130" s="16">
        <v>114</v>
      </c>
      <c r="X130" s="18"/>
      <c r="Y130" s="18"/>
      <c r="AA130" s="18"/>
      <c r="AB130" s="18"/>
      <c r="AC130" s="19"/>
    </row>
    <row r="131" spans="1:29" x14ac:dyDescent="0.35">
      <c r="A131" s="13" t="s">
        <v>47</v>
      </c>
      <c r="B131" s="13">
        <v>190</v>
      </c>
      <c r="C131" s="13">
        <v>500</v>
      </c>
      <c r="D131" s="14">
        <v>0.82116400000000012</v>
      </c>
      <c r="E131" s="13">
        <v>114.6</v>
      </c>
      <c r="F131" s="14">
        <v>0.54772255750516607</v>
      </c>
      <c r="G131" s="13">
        <v>134</v>
      </c>
      <c r="H131" s="13">
        <v>133</v>
      </c>
      <c r="I131" s="13">
        <v>133</v>
      </c>
      <c r="J131" s="13">
        <v>133</v>
      </c>
      <c r="K131" s="13">
        <v>0</v>
      </c>
      <c r="L131" s="13">
        <v>0.80500000000000005</v>
      </c>
      <c r="M131" s="13">
        <v>0</v>
      </c>
      <c r="N131" s="14">
        <v>0.12855767473282478</v>
      </c>
      <c r="O131" s="13">
        <v>4.0199999999999996</v>
      </c>
      <c r="P131" s="14">
        <v>4.9198992167452822</v>
      </c>
      <c r="Q131" s="15">
        <v>5</v>
      </c>
      <c r="R131" s="16" t="str">
        <f t="shared" si="4"/>
        <v>HP-190-500-5</v>
      </c>
      <c r="S131" s="17">
        <v>0.82286999999999999</v>
      </c>
      <c r="T131" s="17">
        <v>0.81511999999999996</v>
      </c>
      <c r="U131" s="17">
        <v>0.81899999999999995</v>
      </c>
      <c r="V131" s="16">
        <v>115</v>
      </c>
      <c r="X131" s="18"/>
      <c r="Y131" s="18"/>
      <c r="AA131" s="18"/>
      <c r="AB131" s="18"/>
      <c r="AC131" s="19"/>
    </row>
    <row r="132" spans="1:29" x14ac:dyDescent="0.35">
      <c r="A132" s="13" t="s">
        <v>48</v>
      </c>
      <c r="B132" s="13">
        <v>190</v>
      </c>
      <c r="C132" s="13">
        <v>1000</v>
      </c>
      <c r="D132" s="14">
        <f>AVERAGE(U132:U136)</f>
        <v>0.82581400000000005</v>
      </c>
      <c r="E132" s="13">
        <f>AVERAGE(V132:V136)</f>
        <v>113.4</v>
      </c>
      <c r="F132" s="14">
        <f>STDEV(V132:V136)</f>
        <v>0.54772255750516607</v>
      </c>
      <c r="G132" s="13">
        <v>134</v>
      </c>
      <c r="H132" s="13">
        <v>133</v>
      </c>
      <c r="I132" s="13">
        <v>133</v>
      </c>
      <c r="J132" s="13">
        <f>AVERAGE(H132:I132)</f>
        <v>133</v>
      </c>
      <c r="K132" s="13">
        <f>_xlfn.STDEV.S(I132:J132)</f>
        <v>0</v>
      </c>
      <c r="L132" s="13">
        <f>1.61/2</f>
        <v>0.80500000000000005</v>
      </c>
      <c r="M132" s="13">
        <f>1.84*K132</f>
        <v>0</v>
      </c>
      <c r="N132" s="14">
        <f>(0.00155/2/(3^0.5))*(E132/D132)*((2.5+((2.5^2)-(D132^2))^0.5)/((2.5^2)-(D132^2))^0.5)</f>
        <v>0.12653993955734047</v>
      </c>
      <c r="O132" s="13">
        <f>0.03*G132</f>
        <v>4.0199999999999996</v>
      </c>
      <c r="P132" s="14">
        <f>2*((L132^2)+(M132^2)+(N132^2)+((O132/(3^0.5))^2))^0.5</f>
        <v>4.9196899724690679</v>
      </c>
      <c r="Q132" s="15">
        <v>1</v>
      </c>
      <c r="R132" s="16" t="str">
        <f t="shared" si="4"/>
        <v>HP-190-1000-1</v>
      </c>
      <c r="S132" s="17">
        <v>0.82752000000000003</v>
      </c>
      <c r="T132" s="17">
        <v>0.82752000000000003</v>
      </c>
      <c r="U132" s="17">
        <v>0.82752000000000003</v>
      </c>
      <c r="V132" s="16">
        <v>113</v>
      </c>
      <c r="X132" s="18"/>
      <c r="Y132" s="18"/>
      <c r="AA132" s="18"/>
      <c r="AB132" s="18"/>
      <c r="AC132" s="19"/>
    </row>
    <row r="133" spans="1:29" x14ac:dyDescent="0.35">
      <c r="A133" s="13" t="s">
        <v>48</v>
      </c>
      <c r="B133" s="13">
        <v>190</v>
      </c>
      <c r="C133" s="13">
        <v>1000</v>
      </c>
      <c r="D133" s="14">
        <v>0.82581400000000005</v>
      </c>
      <c r="E133" s="13">
        <v>113.4</v>
      </c>
      <c r="F133" s="14">
        <v>0.54772255750516607</v>
      </c>
      <c r="G133" s="13">
        <v>134</v>
      </c>
      <c r="H133" s="13">
        <v>133</v>
      </c>
      <c r="I133" s="13">
        <v>133</v>
      </c>
      <c r="J133" s="13">
        <v>133</v>
      </c>
      <c r="K133" s="13">
        <v>0</v>
      </c>
      <c r="L133" s="13">
        <v>0.80500000000000005</v>
      </c>
      <c r="M133" s="13">
        <v>0</v>
      </c>
      <c r="N133" s="14">
        <v>0.12653993955734047</v>
      </c>
      <c r="O133" s="13">
        <v>4.0199999999999996</v>
      </c>
      <c r="P133" s="14">
        <v>4.9196899724690679</v>
      </c>
      <c r="Q133" s="15">
        <v>2</v>
      </c>
      <c r="R133" s="16" t="str">
        <f t="shared" si="4"/>
        <v>HP-190-1000-2</v>
      </c>
      <c r="S133" s="17">
        <v>0.82286999999999999</v>
      </c>
      <c r="T133" s="17">
        <v>0.82286999999999999</v>
      </c>
      <c r="U133" s="17">
        <v>0.82286999999999999</v>
      </c>
      <c r="V133" s="16">
        <v>114</v>
      </c>
      <c r="X133" s="18"/>
      <c r="Y133" s="18"/>
      <c r="AA133" s="18"/>
      <c r="AB133" s="18"/>
      <c r="AC133" s="19"/>
    </row>
    <row r="134" spans="1:29" x14ac:dyDescent="0.35">
      <c r="A134" s="13" t="s">
        <v>48</v>
      </c>
      <c r="B134" s="13">
        <v>190</v>
      </c>
      <c r="C134" s="13">
        <v>1000</v>
      </c>
      <c r="D134" s="14">
        <v>0.82581400000000005</v>
      </c>
      <c r="E134" s="13">
        <v>113.4</v>
      </c>
      <c r="F134" s="14">
        <v>0.54772255750516607</v>
      </c>
      <c r="G134" s="13">
        <v>134</v>
      </c>
      <c r="H134" s="13">
        <v>133</v>
      </c>
      <c r="I134" s="13">
        <v>133</v>
      </c>
      <c r="J134" s="13">
        <v>133</v>
      </c>
      <c r="K134" s="13">
        <v>0</v>
      </c>
      <c r="L134" s="13">
        <v>0.80500000000000005</v>
      </c>
      <c r="M134" s="13">
        <v>0</v>
      </c>
      <c r="N134" s="14">
        <v>0.12653993955734047</v>
      </c>
      <c r="O134" s="13">
        <v>4.0199999999999996</v>
      </c>
      <c r="P134" s="14">
        <v>4.9196899724690679</v>
      </c>
      <c r="Q134" s="15">
        <v>3</v>
      </c>
      <c r="R134" s="16" t="str">
        <f t="shared" si="4"/>
        <v>HP-190-1000-3</v>
      </c>
      <c r="S134" s="17">
        <v>0.82132000000000005</v>
      </c>
      <c r="T134" s="17">
        <v>0.83062000000000002</v>
      </c>
      <c r="U134" s="17">
        <v>0.82596999999999998</v>
      </c>
      <c r="V134" s="16">
        <v>113</v>
      </c>
      <c r="X134" s="18"/>
      <c r="Y134" s="18"/>
      <c r="AA134" s="18"/>
      <c r="AB134" s="18"/>
      <c r="AC134" s="19"/>
    </row>
    <row r="135" spans="1:29" x14ac:dyDescent="0.35">
      <c r="A135" s="13" t="s">
        <v>48</v>
      </c>
      <c r="B135" s="13">
        <v>190</v>
      </c>
      <c r="C135" s="13">
        <v>1000</v>
      </c>
      <c r="D135" s="14">
        <v>0.82581400000000005</v>
      </c>
      <c r="E135" s="13">
        <v>113.4</v>
      </c>
      <c r="F135" s="14">
        <v>0.54772255750516607</v>
      </c>
      <c r="G135" s="13">
        <v>134</v>
      </c>
      <c r="H135" s="13">
        <v>133</v>
      </c>
      <c r="I135" s="13">
        <v>133</v>
      </c>
      <c r="J135" s="13">
        <v>133</v>
      </c>
      <c r="K135" s="13">
        <v>0</v>
      </c>
      <c r="L135" s="13">
        <v>0.80500000000000005</v>
      </c>
      <c r="M135" s="13">
        <v>0</v>
      </c>
      <c r="N135" s="14">
        <v>0.12653993955734047</v>
      </c>
      <c r="O135" s="13">
        <v>4.0199999999999996</v>
      </c>
      <c r="P135" s="14">
        <v>4.9196899724690679</v>
      </c>
      <c r="Q135" s="15">
        <v>4</v>
      </c>
      <c r="R135" s="16" t="str">
        <f t="shared" si="4"/>
        <v>HP-190-1000-4</v>
      </c>
      <c r="S135" s="17">
        <v>0.83372000000000002</v>
      </c>
      <c r="T135" s="17">
        <v>0.82286999999999999</v>
      </c>
      <c r="U135" s="17">
        <v>0.82828999999999997</v>
      </c>
      <c r="V135" s="16">
        <v>113</v>
      </c>
      <c r="X135" s="18"/>
      <c r="Y135" s="18"/>
      <c r="AA135" s="18"/>
      <c r="AB135" s="18"/>
      <c r="AC135" s="19"/>
    </row>
    <row r="136" spans="1:29" x14ac:dyDescent="0.35">
      <c r="A136" s="13" t="s">
        <v>48</v>
      </c>
      <c r="B136" s="13">
        <v>190</v>
      </c>
      <c r="C136" s="13">
        <v>1000</v>
      </c>
      <c r="D136" s="14">
        <v>0.82581400000000005</v>
      </c>
      <c r="E136" s="13">
        <v>113.4</v>
      </c>
      <c r="F136" s="14">
        <v>0.54772255750516607</v>
      </c>
      <c r="G136" s="13">
        <v>134</v>
      </c>
      <c r="H136" s="13">
        <v>133</v>
      </c>
      <c r="I136" s="13">
        <v>133</v>
      </c>
      <c r="J136" s="13">
        <v>133</v>
      </c>
      <c r="K136" s="13">
        <v>0</v>
      </c>
      <c r="L136" s="13">
        <v>0.80500000000000005</v>
      </c>
      <c r="M136" s="13">
        <v>0</v>
      </c>
      <c r="N136" s="14">
        <v>0.12653993955734047</v>
      </c>
      <c r="O136" s="13">
        <v>4.0199999999999996</v>
      </c>
      <c r="P136" s="14">
        <v>4.9196899724690679</v>
      </c>
      <c r="Q136" s="15">
        <v>5</v>
      </c>
      <c r="R136" s="16" t="str">
        <f t="shared" si="4"/>
        <v>HP-190-1000-5</v>
      </c>
      <c r="S136" s="17">
        <v>0.82596999999999998</v>
      </c>
      <c r="T136" s="17">
        <v>0.82286999999999999</v>
      </c>
      <c r="U136" s="17">
        <v>0.82441999999999993</v>
      </c>
      <c r="V136" s="16">
        <v>114</v>
      </c>
      <c r="X136" s="18"/>
      <c r="Y136" s="18"/>
      <c r="AA136" s="18"/>
      <c r="AB136" s="18"/>
      <c r="AC136" s="19"/>
    </row>
    <row r="137" spans="1:29" x14ac:dyDescent="0.35">
      <c r="A137" s="13" t="s">
        <v>49</v>
      </c>
      <c r="B137" s="13">
        <v>190</v>
      </c>
      <c r="C137" s="13">
        <v>2500</v>
      </c>
      <c r="D137" s="14">
        <f>AVERAGE(U137:U141)</f>
        <v>0.83681799999999984</v>
      </c>
      <c r="E137" s="13">
        <f>AVERAGE(V137:V141)</f>
        <v>110.2</v>
      </c>
      <c r="F137" s="14">
        <f>STDEV(V137:V141)</f>
        <v>0.44721359549995793</v>
      </c>
      <c r="G137" s="13">
        <v>134</v>
      </c>
      <c r="H137" s="13">
        <v>133</v>
      </c>
      <c r="I137" s="13">
        <v>133</v>
      </c>
      <c r="J137" s="13">
        <f>AVERAGE(H137:I137)</f>
        <v>133</v>
      </c>
      <c r="K137" s="13">
        <f>_xlfn.STDEV.S(I137:J137)</f>
        <v>0</v>
      </c>
      <c r="L137" s="13">
        <f>1.61/2</f>
        <v>0.80500000000000005</v>
      </c>
      <c r="M137" s="13">
        <f>1.84*K137</f>
        <v>0</v>
      </c>
      <c r="N137" s="14">
        <f>(0.00155/2/(3^0.5))*(E137/D137)*((2.5+((2.5^2)-(D137^2))^0.5)/((2.5^2)-(D137^2))^0.5)</f>
        <v>0.12145494402073294</v>
      </c>
      <c r="O137" s="13">
        <f>0.03*G137</f>
        <v>4.0199999999999996</v>
      </c>
      <c r="P137" s="14">
        <f>2*((L137^2)+(M137^2)+(N137^2)+((O137/(3^0.5))^2))^0.5</f>
        <v>4.9191772903310076</v>
      </c>
      <c r="Q137" s="15">
        <v>1</v>
      </c>
      <c r="R137" s="16" t="str">
        <f t="shared" si="4"/>
        <v>HP-190-2500-1</v>
      </c>
      <c r="S137" s="17">
        <v>0.84301999999999999</v>
      </c>
      <c r="T137" s="17">
        <v>0.83526999999999996</v>
      </c>
      <c r="U137" s="17">
        <v>0.83914</v>
      </c>
      <c r="V137" s="16">
        <v>110</v>
      </c>
      <c r="X137" s="18"/>
      <c r="Y137" s="18"/>
      <c r="AA137" s="18"/>
      <c r="AB137" s="18"/>
      <c r="AC137" s="19"/>
    </row>
    <row r="138" spans="1:29" x14ac:dyDescent="0.35">
      <c r="A138" s="13" t="s">
        <v>49</v>
      </c>
      <c r="B138" s="13">
        <v>190</v>
      </c>
      <c r="C138" s="13">
        <v>2500</v>
      </c>
      <c r="D138" s="14">
        <v>0.83681799999999984</v>
      </c>
      <c r="E138" s="13">
        <v>110.2</v>
      </c>
      <c r="F138" s="14">
        <v>0.44721359549995793</v>
      </c>
      <c r="G138" s="13">
        <v>134</v>
      </c>
      <c r="H138" s="13">
        <v>133</v>
      </c>
      <c r="I138" s="13">
        <v>133</v>
      </c>
      <c r="J138" s="13">
        <v>133</v>
      </c>
      <c r="K138" s="13">
        <v>0</v>
      </c>
      <c r="L138" s="13">
        <v>0.80500000000000005</v>
      </c>
      <c r="M138" s="13">
        <v>0</v>
      </c>
      <c r="N138" s="14">
        <v>0.12145494402073294</v>
      </c>
      <c r="O138" s="13">
        <v>4.0199999999999996</v>
      </c>
      <c r="P138" s="14">
        <v>4.9191772903310076</v>
      </c>
      <c r="Q138" s="15">
        <v>2</v>
      </c>
      <c r="R138" s="16" t="str">
        <f t="shared" si="4"/>
        <v>HP-190-2500-2</v>
      </c>
      <c r="S138" s="17">
        <v>0.83682000000000001</v>
      </c>
      <c r="T138" s="17">
        <v>0.83682000000000001</v>
      </c>
      <c r="U138" s="17">
        <v>0.83682000000000001</v>
      </c>
      <c r="V138" s="16">
        <v>110</v>
      </c>
      <c r="X138" s="18"/>
      <c r="Y138" s="18"/>
      <c r="AA138" s="18"/>
      <c r="AB138" s="18"/>
      <c r="AC138" s="19"/>
    </row>
    <row r="139" spans="1:29" x14ac:dyDescent="0.35">
      <c r="A139" s="13" t="s">
        <v>49</v>
      </c>
      <c r="B139" s="13">
        <v>190</v>
      </c>
      <c r="C139" s="13">
        <v>2500</v>
      </c>
      <c r="D139" s="14">
        <v>0.83681799999999984</v>
      </c>
      <c r="E139" s="13">
        <v>110.2</v>
      </c>
      <c r="F139" s="14">
        <v>0.44721359549995793</v>
      </c>
      <c r="G139" s="13">
        <v>134</v>
      </c>
      <c r="H139" s="13">
        <v>133</v>
      </c>
      <c r="I139" s="13">
        <v>133</v>
      </c>
      <c r="J139" s="13">
        <v>133</v>
      </c>
      <c r="K139" s="13">
        <v>0</v>
      </c>
      <c r="L139" s="13">
        <v>0.80500000000000005</v>
      </c>
      <c r="M139" s="13">
        <v>0</v>
      </c>
      <c r="N139" s="14">
        <v>0.12145494402073294</v>
      </c>
      <c r="O139" s="13">
        <v>4.0199999999999996</v>
      </c>
      <c r="P139" s="14">
        <v>4.9191772903310076</v>
      </c>
      <c r="Q139" s="15">
        <v>3</v>
      </c>
      <c r="R139" s="16" t="str">
        <f t="shared" si="4"/>
        <v>HP-190-2500-3</v>
      </c>
      <c r="S139" s="17">
        <v>0.83992</v>
      </c>
      <c r="T139" s="17">
        <v>0.83372000000000002</v>
      </c>
      <c r="U139" s="17">
        <v>0.83682000000000001</v>
      </c>
      <c r="V139" s="16">
        <v>110</v>
      </c>
      <c r="X139" s="18"/>
      <c r="Y139" s="18"/>
      <c r="AA139" s="18"/>
      <c r="AB139" s="18"/>
      <c r="AC139" s="19"/>
    </row>
    <row r="140" spans="1:29" x14ac:dyDescent="0.35">
      <c r="A140" s="13" t="s">
        <v>49</v>
      </c>
      <c r="B140" s="13">
        <v>190</v>
      </c>
      <c r="C140" s="13">
        <v>2500</v>
      </c>
      <c r="D140" s="14">
        <v>0.83681799999999984</v>
      </c>
      <c r="E140" s="13">
        <v>110.2</v>
      </c>
      <c r="F140" s="14">
        <v>0.44721359549995793</v>
      </c>
      <c r="G140" s="13">
        <v>134</v>
      </c>
      <c r="H140" s="13">
        <v>133</v>
      </c>
      <c r="I140" s="13">
        <v>133</v>
      </c>
      <c r="J140" s="13">
        <v>133</v>
      </c>
      <c r="K140" s="13">
        <v>0</v>
      </c>
      <c r="L140" s="13">
        <v>0.80500000000000005</v>
      </c>
      <c r="M140" s="13">
        <v>0</v>
      </c>
      <c r="N140" s="14">
        <v>0.12145494402073294</v>
      </c>
      <c r="O140" s="13">
        <v>4.0199999999999996</v>
      </c>
      <c r="P140" s="14">
        <v>4.9191772903310076</v>
      </c>
      <c r="Q140" s="15">
        <v>4</v>
      </c>
      <c r="R140" s="16" t="str">
        <f t="shared" si="4"/>
        <v>HP-190-2500-4</v>
      </c>
      <c r="S140" s="17">
        <v>0.84301999999999999</v>
      </c>
      <c r="T140" s="17">
        <v>0.83062000000000002</v>
      </c>
      <c r="U140" s="17">
        <v>0.83682000000000001</v>
      </c>
      <c r="V140" s="16">
        <v>110</v>
      </c>
      <c r="X140" s="18"/>
      <c r="Y140" s="18"/>
      <c r="AA140" s="18"/>
      <c r="AB140" s="18"/>
      <c r="AC140" s="19"/>
    </row>
    <row r="141" spans="1:29" x14ac:dyDescent="0.35">
      <c r="A141" s="13" t="s">
        <v>49</v>
      </c>
      <c r="B141" s="13">
        <v>190</v>
      </c>
      <c r="C141" s="13">
        <v>2500</v>
      </c>
      <c r="D141" s="14">
        <v>0.83681799999999984</v>
      </c>
      <c r="E141" s="13">
        <v>110.2</v>
      </c>
      <c r="F141" s="14">
        <v>0.44721359549995793</v>
      </c>
      <c r="G141" s="13">
        <v>134</v>
      </c>
      <c r="H141" s="13">
        <v>133</v>
      </c>
      <c r="I141" s="13">
        <v>133</v>
      </c>
      <c r="J141" s="13">
        <v>133</v>
      </c>
      <c r="K141" s="13">
        <v>0</v>
      </c>
      <c r="L141" s="13">
        <v>0.80500000000000005</v>
      </c>
      <c r="M141" s="13">
        <v>0</v>
      </c>
      <c r="N141" s="14">
        <v>0.12145494402073294</v>
      </c>
      <c r="O141" s="13">
        <v>4.0199999999999996</v>
      </c>
      <c r="P141" s="14">
        <v>4.9191772903310076</v>
      </c>
      <c r="Q141" s="15">
        <v>5</v>
      </c>
      <c r="R141" s="16" t="str">
        <f t="shared" si="4"/>
        <v>HP-190-2500-5</v>
      </c>
      <c r="S141" s="17">
        <v>0.83372000000000002</v>
      </c>
      <c r="T141" s="17">
        <v>0.83526999999999996</v>
      </c>
      <c r="U141" s="17">
        <v>0.83448999999999995</v>
      </c>
      <c r="V141" s="16">
        <v>111</v>
      </c>
      <c r="X141" s="18"/>
      <c r="Y141" s="18"/>
      <c r="AA141" s="18"/>
      <c r="AB141" s="18"/>
      <c r="AC141" s="19"/>
    </row>
    <row r="142" spans="1:29" x14ac:dyDescent="0.35">
      <c r="A142" s="13" t="s">
        <v>50</v>
      </c>
      <c r="B142" s="13">
        <v>190</v>
      </c>
      <c r="C142" s="13">
        <v>5000</v>
      </c>
      <c r="D142" s="14">
        <f>AVERAGE(U142:U146)</f>
        <v>0.84208800000000006</v>
      </c>
      <c r="E142" s="13">
        <f>AVERAGE(V142:V146)</f>
        <v>108.8</v>
      </c>
      <c r="F142" s="14">
        <f>STDEV(V142:V146)</f>
        <v>0.44721359549995793</v>
      </c>
      <c r="G142" s="13">
        <v>134</v>
      </c>
      <c r="H142" s="13">
        <v>133</v>
      </c>
      <c r="I142" s="13">
        <v>133</v>
      </c>
      <c r="J142" s="13">
        <f>AVERAGE(H142:I142)</f>
        <v>133</v>
      </c>
      <c r="K142" s="13">
        <f>_xlfn.STDEV.S(I142:J142)</f>
        <v>0</v>
      </c>
      <c r="L142" s="13">
        <f>1.61/2</f>
        <v>0.80500000000000005</v>
      </c>
      <c r="M142" s="13">
        <f>1.84*K142</f>
        <v>0</v>
      </c>
      <c r="N142" s="14">
        <f>(0.00155/2/(3^0.5))*(E142/D142)*((2.5+((2.5^2)-(D142^2))^0.5)/((2.5^2)-(D142^2))^0.5)</f>
        <v>0.11921048314231969</v>
      </c>
      <c r="O142" s="13">
        <f>0.03*G142</f>
        <v>4.0199999999999996</v>
      </c>
      <c r="P142" s="14">
        <f>2*((L142^2)+(M142^2)+(N142^2)+((O142/(3^0.5))^2))^0.5</f>
        <v>4.9189576697877877</v>
      </c>
      <c r="Q142" s="15">
        <v>1</v>
      </c>
      <c r="R142" s="16" t="str">
        <f t="shared" si="4"/>
        <v>HP-190-5000-1</v>
      </c>
      <c r="S142" s="17">
        <v>0.84611000000000003</v>
      </c>
      <c r="T142" s="17">
        <v>0.84147000000000005</v>
      </c>
      <c r="U142" s="17">
        <v>0.84378999999999993</v>
      </c>
      <c r="V142" s="16">
        <v>108</v>
      </c>
      <c r="X142" s="18"/>
      <c r="Y142" s="18"/>
      <c r="AA142" s="18"/>
      <c r="AB142" s="18"/>
      <c r="AC142" s="19"/>
    </row>
    <row r="143" spans="1:29" x14ac:dyDescent="0.35">
      <c r="A143" s="13" t="s">
        <v>50</v>
      </c>
      <c r="B143" s="13">
        <v>190</v>
      </c>
      <c r="C143" s="13">
        <v>5000</v>
      </c>
      <c r="D143" s="14">
        <v>0.84208800000000006</v>
      </c>
      <c r="E143" s="13">
        <v>108.8</v>
      </c>
      <c r="F143" s="14">
        <v>0.44721359549995793</v>
      </c>
      <c r="G143" s="13">
        <v>134</v>
      </c>
      <c r="H143" s="13">
        <v>133</v>
      </c>
      <c r="I143" s="13">
        <v>133</v>
      </c>
      <c r="J143" s="13">
        <v>133</v>
      </c>
      <c r="K143" s="13">
        <v>0</v>
      </c>
      <c r="L143" s="13">
        <v>0.80500000000000005</v>
      </c>
      <c r="M143" s="13">
        <v>0</v>
      </c>
      <c r="N143" s="14">
        <v>0.11921048314231969</v>
      </c>
      <c r="O143" s="13">
        <v>4.0199999999999996</v>
      </c>
      <c r="P143" s="14">
        <v>4.9189576697877877</v>
      </c>
      <c r="Q143" s="15">
        <v>2</v>
      </c>
      <c r="R143" s="16" t="str">
        <f t="shared" si="4"/>
        <v>HP-190-5000-2</v>
      </c>
      <c r="S143" s="17">
        <v>0.84301999999999999</v>
      </c>
      <c r="T143" s="17">
        <v>0.83992</v>
      </c>
      <c r="U143" s="17">
        <v>0.84147000000000005</v>
      </c>
      <c r="V143" s="16">
        <v>109</v>
      </c>
      <c r="X143" s="18"/>
      <c r="Y143" s="18"/>
      <c r="AA143" s="18"/>
      <c r="AB143" s="18"/>
      <c r="AC143" s="19"/>
    </row>
    <row r="144" spans="1:29" x14ac:dyDescent="0.35">
      <c r="A144" s="13" t="s">
        <v>50</v>
      </c>
      <c r="B144" s="13">
        <v>190</v>
      </c>
      <c r="C144" s="13">
        <v>5000</v>
      </c>
      <c r="D144" s="14">
        <v>0.84208800000000006</v>
      </c>
      <c r="E144" s="13">
        <v>108.8</v>
      </c>
      <c r="F144" s="14">
        <v>0.44721359549995793</v>
      </c>
      <c r="G144" s="13">
        <v>134</v>
      </c>
      <c r="H144" s="13">
        <v>133</v>
      </c>
      <c r="I144" s="13">
        <v>133</v>
      </c>
      <c r="J144" s="13">
        <v>133</v>
      </c>
      <c r="K144" s="13">
        <v>0</v>
      </c>
      <c r="L144" s="13">
        <v>0.80500000000000005</v>
      </c>
      <c r="M144" s="13">
        <v>0</v>
      </c>
      <c r="N144" s="14">
        <v>0.11921048314231969</v>
      </c>
      <c r="O144" s="13">
        <v>4.0199999999999996</v>
      </c>
      <c r="P144" s="14">
        <v>4.9189576697877877</v>
      </c>
      <c r="Q144" s="15">
        <v>3</v>
      </c>
      <c r="R144" s="16" t="str">
        <f t="shared" si="4"/>
        <v>HP-190-5000-3</v>
      </c>
      <c r="S144" s="17">
        <v>0.84301999999999999</v>
      </c>
      <c r="T144" s="17">
        <v>0.83992</v>
      </c>
      <c r="U144" s="17">
        <v>0.84147000000000005</v>
      </c>
      <c r="V144" s="16">
        <v>109</v>
      </c>
      <c r="X144" s="18"/>
      <c r="Y144" s="18"/>
      <c r="AA144" s="18"/>
      <c r="AB144" s="18"/>
      <c r="AC144" s="19"/>
    </row>
    <row r="145" spans="1:29" x14ac:dyDescent="0.35">
      <c r="A145" s="13" t="s">
        <v>50</v>
      </c>
      <c r="B145" s="13">
        <v>190</v>
      </c>
      <c r="C145" s="13">
        <v>5000</v>
      </c>
      <c r="D145" s="14">
        <v>0.84208800000000006</v>
      </c>
      <c r="E145" s="13">
        <v>108.8</v>
      </c>
      <c r="F145" s="14">
        <v>0.44721359549995793</v>
      </c>
      <c r="G145" s="13">
        <v>134</v>
      </c>
      <c r="H145" s="13">
        <v>133</v>
      </c>
      <c r="I145" s="13">
        <v>133</v>
      </c>
      <c r="J145" s="13">
        <v>133</v>
      </c>
      <c r="K145" s="13">
        <v>0</v>
      </c>
      <c r="L145" s="13">
        <v>0.80500000000000005</v>
      </c>
      <c r="M145" s="13">
        <v>0</v>
      </c>
      <c r="N145" s="14">
        <v>0.11921048314231969</v>
      </c>
      <c r="O145" s="13">
        <v>4.0199999999999996</v>
      </c>
      <c r="P145" s="14">
        <v>4.9189576697877877</v>
      </c>
      <c r="Q145" s="15">
        <v>4</v>
      </c>
      <c r="R145" s="16" t="str">
        <f t="shared" si="4"/>
        <v>HP-190-5000-4</v>
      </c>
      <c r="S145" s="17">
        <v>0.84147000000000005</v>
      </c>
      <c r="T145" s="17">
        <v>0.84147000000000005</v>
      </c>
      <c r="U145" s="17">
        <v>0.84147000000000005</v>
      </c>
      <c r="V145" s="16">
        <v>109</v>
      </c>
      <c r="X145" s="18"/>
      <c r="Y145" s="18"/>
      <c r="AA145" s="18"/>
      <c r="AB145" s="18"/>
      <c r="AC145" s="19"/>
    </row>
    <row r="146" spans="1:29" x14ac:dyDescent="0.35">
      <c r="A146" s="13" t="s">
        <v>50</v>
      </c>
      <c r="B146" s="13">
        <v>190</v>
      </c>
      <c r="C146" s="13">
        <v>5000</v>
      </c>
      <c r="D146" s="14">
        <v>0.84208800000000006</v>
      </c>
      <c r="E146" s="13">
        <v>108.8</v>
      </c>
      <c r="F146" s="14">
        <v>0.44721359549995793</v>
      </c>
      <c r="G146" s="13">
        <v>134</v>
      </c>
      <c r="H146" s="13">
        <v>133</v>
      </c>
      <c r="I146" s="13">
        <v>133</v>
      </c>
      <c r="J146" s="13">
        <v>133</v>
      </c>
      <c r="K146" s="13">
        <v>0</v>
      </c>
      <c r="L146" s="13">
        <v>0.80500000000000005</v>
      </c>
      <c r="M146" s="13">
        <v>0</v>
      </c>
      <c r="N146" s="14">
        <v>0.11921048314231969</v>
      </c>
      <c r="O146" s="13">
        <v>4.0199999999999996</v>
      </c>
      <c r="P146" s="14">
        <v>4.9189576697877877</v>
      </c>
      <c r="Q146" s="15">
        <v>5</v>
      </c>
      <c r="R146" s="16" t="str">
        <f t="shared" si="4"/>
        <v>HP-190-5000-5</v>
      </c>
      <c r="S146" s="17">
        <v>0.84147000000000005</v>
      </c>
      <c r="T146" s="17">
        <v>0.84301999999999999</v>
      </c>
      <c r="U146" s="17">
        <v>0.84223999999999999</v>
      </c>
      <c r="V146" s="16">
        <v>109</v>
      </c>
      <c r="X146" s="18"/>
      <c r="Y146" s="18"/>
      <c r="AA146" s="18"/>
      <c r="AB146" s="18"/>
      <c r="AC146" s="19"/>
    </row>
    <row r="147" spans="1:29" x14ac:dyDescent="0.35">
      <c r="A147" s="13" t="s">
        <v>51</v>
      </c>
      <c r="B147" s="13">
        <v>190</v>
      </c>
      <c r="C147" s="13">
        <v>8800</v>
      </c>
      <c r="D147" s="14">
        <f>AVERAGE(U147:U151)</f>
        <v>0.85153999999999996</v>
      </c>
      <c r="E147" s="13">
        <f>AVERAGE(V147:V151)</f>
        <v>106.2</v>
      </c>
      <c r="F147" s="14">
        <f>STDEV(V147:V151)</f>
        <v>0.44721359549995793</v>
      </c>
      <c r="G147" s="13">
        <v>134</v>
      </c>
      <c r="H147" s="13">
        <v>133</v>
      </c>
      <c r="I147" s="13">
        <v>133</v>
      </c>
      <c r="J147" s="13">
        <f>AVERAGE(H147:I147)</f>
        <v>133</v>
      </c>
      <c r="K147" s="13">
        <f>_xlfn.STDEV.S(I147:J147)</f>
        <v>0</v>
      </c>
      <c r="L147" s="13">
        <f>1.61/2</f>
        <v>0.80500000000000005</v>
      </c>
      <c r="M147" s="13">
        <f>1.84*K147</f>
        <v>0</v>
      </c>
      <c r="N147" s="14">
        <f>(0.00155/2/(3^0.5))*(E147/D147)*((2.5+((2.5^2)-(D147^2))^0.5)/((2.5^2)-(D147^2))^0.5)</f>
        <v>0.11515590080901095</v>
      </c>
      <c r="O147" s="13">
        <f>0.03*G147</f>
        <v>4.0199999999999996</v>
      </c>
      <c r="P147" s="14">
        <f>2*((L147^2)+(M147^2)+(N147^2)+((O147/(3^0.5))^2))^0.5</f>
        <v>4.9185712891005799</v>
      </c>
      <c r="Q147" s="15">
        <v>1</v>
      </c>
      <c r="R147" s="16" t="str">
        <f t="shared" si="4"/>
        <v>HP-190-8800-1</v>
      </c>
      <c r="S147" s="17">
        <v>0.85075999999999996</v>
      </c>
      <c r="T147" s="17">
        <v>0.8523099999999999</v>
      </c>
      <c r="U147" s="17">
        <v>0.85153999999999996</v>
      </c>
      <c r="V147" s="16">
        <v>106</v>
      </c>
      <c r="X147" s="18"/>
      <c r="Y147" s="18"/>
      <c r="AA147" s="18"/>
      <c r="AB147" s="18"/>
      <c r="AC147" s="19"/>
    </row>
    <row r="148" spans="1:29" x14ac:dyDescent="0.35">
      <c r="A148" s="13" t="s">
        <v>51</v>
      </c>
      <c r="B148" s="13">
        <v>190</v>
      </c>
      <c r="C148" s="13">
        <v>8800</v>
      </c>
      <c r="D148" s="14">
        <v>0.85153999999999996</v>
      </c>
      <c r="E148" s="13">
        <v>106.2</v>
      </c>
      <c r="F148" s="14">
        <v>0.44721359549995793</v>
      </c>
      <c r="G148" s="13">
        <v>134</v>
      </c>
      <c r="H148" s="13">
        <v>133</v>
      </c>
      <c r="I148" s="13">
        <v>133</v>
      </c>
      <c r="J148" s="13">
        <v>133</v>
      </c>
      <c r="K148" s="13">
        <v>0</v>
      </c>
      <c r="L148" s="13">
        <v>0.80500000000000005</v>
      </c>
      <c r="M148" s="13">
        <v>0</v>
      </c>
      <c r="N148" s="14">
        <v>0.11515590080901095</v>
      </c>
      <c r="O148" s="13">
        <v>4.0199999999999996</v>
      </c>
      <c r="P148" s="14">
        <v>4.9185712891005799</v>
      </c>
      <c r="Q148" s="15">
        <v>2</v>
      </c>
      <c r="R148" s="16" t="str">
        <f t="shared" si="4"/>
        <v>HP-190-8800-2</v>
      </c>
      <c r="S148" s="17">
        <v>0.85386000000000006</v>
      </c>
      <c r="T148" s="17">
        <v>0.84921000000000002</v>
      </c>
      <c r="U148" s="17">
        <v>0.85153999999999996</v>
      </c>
      <c r="V148" s="16">
        <v>106</v>
      </c>
      <c r="X148" s="18"/>
      <c r="Y148" s="18"/>
      <c r="AA148" s="18"/>
      <c r="AB148" s="18"/>
      <c r="AC148" s="19"/>
    </row>
    <row r="149" spans="1:29" x14ac:dyDescent="0.35">
      <c r="A149" s="13" t="s">
        <v>51</v>
      </c>
      <c r="B149" s="13">
        <v>190</v>
      </c>
      <c r="C149" s="13">
        <v>8800</v>
      </c>
      <c r="D149" s="14">
        <v>0.85153999999999996</v>
      </c>
      <c r="E149" s="13">
        <v>106.2</v>
      </c>
      <c r="F149" s="14">
        <v>0.44721359549995793</v>
      </c>
      <c r="G149" s="13">
        <v>134</v>
      </c>
      <c r="H149" s="13">
        <v>133</v>
      </c>
      <c r="I149" s="13">
        <v>133</v>
      </c>
      <c r="J149" s="13">
        <v>133</v>
      </c>
      <c r="K149" s="13">
        <v>0</v>
      </c>
      <c r="L149" s="13">
        <v>0.80500000000000005</v>
      </c>
      <c r="M149" s="13">
        <v>0</v>
      </c>
      <c r="N149" s="14">
        <v>0.11515590080901095</v>
      </c>
      <c r="O149" s="13">
        <v>4.0199999999999996</v>
      </c>
      <c r="P149" s="14">
        <v>4.9185712891005799</v>
      </c>
      <c r="Q149" s="15">
        <v>3</v>
      </c>
      <c r="R149" s="16" t="str">
        <f t="shared" si="4"/>
        <v>HP-190-8800-3</v>
      </c>
      <c r="S149" s="17">
        <v>0.8523099999999999</v>
      </c>
      <c r="T149" s="17">
        <v>0.85075999999999996</v>
      </c>
      <c r="U149" s="17">
        <v>0.85153999999999996</v>
      </c>
      <c r="V149" s="16">
        <v>106</v>
      </c>
      <c r="X149" s="18"/>
      <c r="Y149" s="18"/>
      <c r="AA149" s="18"/>
      <c r="AB149" s="18"/>
      <c r="AC149" s="19"/>
    </row>
    <row r="150" spans="1:29" x14ac:dyDescent="0.35">
      <c r="A150" s="13" t="s">
        <v>51</v>
      </c>
      <c r="B150" s="13">
        <v>190</v>
      </c>
      <c r="C150" s="13">
        <v>8800</v>
      </c>
      <c r="D150" s="14">
        <v>0.85153999999999996</v>
      </c>
      <c r="E150" s="13">
        <v>106.2</v>
      </c>
      <c r="F150" s="14">
        <v>0.44721359549995793</v>
      </c>
      <c r="G150" s="13">
        <v>134</v>
      </c>
      <c r="H150" s="13">
        <v>133</v>
      </c>
      <c r="I150" s="13">
        <v>133</v>
      </c>
      <c r="J150" s="13">
        <v>133</v>
      </c>
      <c r="K150" s="13">
        <v>0</v>
      </c>
      <c r="L150" s="13">
        <v>0.80500000000000005</v>
      </c>
      <c r="M150" s="13">
        <v>0</v>
      </c>
      <c r="N150" s="14">
        <v>0.11515590080901095</v>
      </c>
      <c r="O150" s="13">
        <v>4.0199999999999996</v>
      </c>
      <c r="P150" s="14">
        <v>4.9185712891005799</v>
      </c>
      <c r="Q150" s="15">
        <v>4</v>
      </c>
      <c r="R150" s="16" t="str">
        <f t="shared" si="4"/>
        <v>HP-190-8800-4</v>
      </c>
      <c r="S150" s="17">
        <v>0.8523099999999999</v>
      </c>
      <c r="T150" s="17">
        <v>0.84765999999999997</v>
      </c>
      <c r="U150" s="17">
        <v>0.84999000000000002</v>
      </c>
      <c r="V150" s="16">
        <v>107</v>
      </c>
      <c r="X150" s="18"/>
      <c r="Y150" s="18"/>
      <c r="AA150" s="18"/>
      <c r="AB150" s="18"/>
      <c r="AC150" s="19"/>
    </row>
    <row r="151" spans="1:29" x14ac:dyDescent="0.35">
      <c r="A151" s="13" t="s">
        <v>51</v>
      </c>
      <c r="B151" s="13">
        <v>190</v>
      </c>
      <c r="C151" s="13">
        <v>8800</v>
      </c>
      <c r="D151" s="14">
        <v>0.85153999999999996</v>
      </c>
      <c r="E151" s="13">
        <v>106.2</v>
      </c>
      <c r="F151" s="14">
        <v>0.44721359549995793</v>
      </c>
      <c r="G151" s="13">
        <v>134</v>
      </c>
      <c r="H151" s="13">
        <v>133</v>
      </c>
      <c r="I151" s="13">
        <v>133</v>
      </c>
      <c r="J151" s="13">
        <v>133</v>
      </c>
      <c r="K151" s="13">
        <v>0</v>
      </c>
      <c r="L151" s="13">
        <v>0.80500000000000005</v>
      </c>
      <c r="M151" s="13">
        <v>0</v>
      </c>
      <c r="N151" s="14">
        <v>0.11515590080901095</v>
      </c>
      <c r="O151" s="13">
        <v>4.0199999999999996</v>
      </c>
      <c r="P151" s="14">
        <v>4.9185712891005799</v>
      </c>
      <c r="Q151" s="15">
        <v>5</v>
      </c>
      <c r="R151" s="16" t="str">
        <f t="shared" si="4"/>
        <v>HP-190-8800-5</v>
      </c>
      <c r="S151" s="17">
        <v>0.85851</v>
      </c>
      <c r="T151" s="17">
        <v>0.84765999999999997</v>
      </c>
      <c r="U151" s="17">
        <v>0.85309000000000001</v>
      </c>
      <c r="V151" s="16">
        <v>106</v>
      </c>
      <c r="X151" s="18"/>
      <c r="Y151" s="18"/>
      <c r="AA151" s="18"/>
      <c r="AB151" s="18"/>
      <c r="AC151" s="19"/>
    </row>
    <row r="152" spans="1:29" x14ac:dyDescent="0.35">
      <c r="A152" s="13" t="s">
        <v>52</v>
      </c>
      <c r="B152" s="20" t="e">
        <f>NA()</f>
        <v>#N/A</v>
      </c>
      <c r="C152" s="20" t="e">
        <f>NA()</f>
        <v>#N/A</v>
      </c>
      <c r="D152" s="14">
        <f>AVERAGE(U152:U156)</f>
        <v>0.74507800000000002</v>
      </c>
      <c r="E152" s="13">
        <f>AVERAGE(V152:V156)</f>
        <v>140</v>
      </c>
      <c r="F152" s="14">
        <f>STDEV(V152:V156)</f>
        <v>1.2247448713915889</v>
      </c>
      <c r="G152" s="13">
        <v>134</v>
      </c>
      <c r="H152" s="13">
        <v>133</v>
      </c>
      <c r="I152" s="13">
        <v>133</v>
      </c>
      <c r="J152" s="13">
        <f>AVERAGE(H152:I152)</f>
        <v>133</v>
      </c>
      <c r="K152" s="13">
        <f>_xlfn.STDEV.S(I152:J152)</f>
        <v>0</v>
      </c>
      <c r="L152" s="13">
        <f>1.61/2</f>
        <v>0.80500000000000005</v>
      </c>
      <c r="M152" s="13">
        <f>1.84*K152</f>
        <v>0</v>
      </c>
      <c r="N152" s="14">
        <f>(0.00155/2/(3^0.5))*(E152/D152)*((2.5+((2.5^2)-(D152^2))^0.5)/((2.5^2)-(D152^2))^0.5)</f>
        <v>0.17215278255980732</v>
      </c>
      <c r="O152" s="13">
        <f>0.03*G152</f>
        <v>4.0199999999999996</v>
      </c>
      <c r="P152" s="14">
        <f>2*((L152^2)+(M152^2)+(N152^2)+((O152/(3^0.5))^2))^0.5</f>
        <v>4.9252255097784445</v>
      </c>
      <c r="Q152" s="15">
        <v>1</v>
      </c>
      <c r="R152" s="16" t="str">
        <f t="shared" si="4"/>
        <v>Rohling-1</v>
      </c>
      <c r="S152" s="17">
        <v>0.75003999999999993</v>
      </c>
      <c r="T152" s="17">
        <v>0.74384000000000006</v>
      </c>
      <c r="U152" s="17">
        <v>0.74694000000000005</v>
      </c>
      <c r="V152" s="16">
        <v>139</v>
      </c>
      <c r="X152" s="18"/>
      <c r="Y152" s="18"/>
      <c r="AA152" s="18"/>
      <c r="AB152" s="18"/>
      <c r="AC152" s="19"/>
    </row>
    <row r="153" spans="1:29" x14ac:dyDescent="0.35">
      <c r="A153" s="13" t="s">
        <v>52</v>
      </c>
      <c r="B153" s="20" t="e">
        <f>NA()</f>
        <v>#N/A</v>
      </c>
      <c r="C153" s="20" t="e">
        <f>NA()</f>
        <v>#N/A</v>
      </c>
      <c r="D153" s="14">
        <v>0.74507800000000002</v>
      </c>
      <c r="E153" s="13">
        <v>140</v>
      </c>
      <c r="F153" s="14">
        <v>1.2247448713915889</v>
      </c>
      <c r="G153" s="13">
        <v>134</v>
      </c>
      <c r="H153" s="13">
        <v>133</v>
      </c>
      <c r="I153" s="13">
        <v>133</v>
      </c>
      <c r="J153" s="13">
        <v>133</v>
      </c>
      <c r="K153" s="13">
        <v>0</v>
      </c>
      <c r="L153" s="13">
        <v>0.80500000000000005</v>
      </c>
      <c r="M153" s="13">
        <v>0</v>
      </c>
      <c r="N153" s="14">
        <v>0.17215278255980732</v>
      </c>
      <c r="O153" s="13">
        <v>4.0199999999999996</v>
      </c>
      <c r="P153" s="14">
        <v>4.9252255097784445</v>
      </c>
      <c r="Q153" s="15">
        <v>2</v>
      </c>
      <c r="R153" s="16" t="str">
        <f t="shared" si="4"/>
        <v>Rohling-2</v>
      </c>
      <c r="S153" s="17">
        <v>0.74694000000000005</v>
      </c>
      <c r="T153" s="17">
        <v>0.74384000000000006</v>
      </c>
      <c r="U153" s="17">
        <v>0.74539</v>
      </c>
      <c r="V153" s="16">
        <v>140</v>
      </c>
      <c r="X153" s="18"/>
      <c r="Y153" s="18"/>
      <c r="AA153" s="18"/>
      <c r="AB153" s="18"/>
      <c r="AC153" s="19"/>
    </row>
    <row r="154" spans="1:29" x14ac:dyDescent="0.35">
      <c r="A154" s="13" t="s">
        <v>52</v>
      </c>
      <c r="B154" s="20" t="e">
        <f>NA()</f>
        <v>#N/A</v>
      </c>
      <c r="C154" s="20" t="e">
        <f>NA()</f>
        <v>#N/A</v>
      </c>
      <c r="D154" s="14">
        <v>0.74507800000000002</v>
      </c>
      <c r="E154" s="13">
        <v>140</v>
      </c>
      <c r="F154" s="14">
        <v>1.2247448713915889</v>
      </c>
      <c r="G154" s="13">
        <v>134</v>
      </c>
      <c r="H154" s="13">
        <v>133</v>
      </c>
      <c r="I154" s="13">
        <v>133</v>
      </c>
      <c r="J154" s="13">
        <v>133</v>
      </c>
      <c r="K154" s="13">
        <v>0</v>
      </c>
      <c r="L154" s="13">
        <v>0.80500000000000005</v>
      </c>
      <c r="M154" s="13">
        <v>0</v>
      </c>
      <c r="N154" s="14">
        <v>0.17215278255980732</v>
      </c>
      <c r="O154" s="13">
        <v>4.0199999999999996</v>
      </c>
      <c r="P154" s="14">
        <v>4.9252255097784445</v>
      </c>
      <c r="Q154" s="15">
        <v>3</v>
      </c>
      <c r="R154" s="16" t="str">
        <f t="shared" si="4"/>
        <v>Rohling-3</v>
      </c>
      <c r="S154" s="17">
        <v>0.74539</v>
      </c>
      <c r="T154" s="17">
        <v>0.73453999999999997</v>
      </c>
      <c r="U154" s="17">
        <v>0.73996000000000006</v>
      </c>
      <c r="V154" s="16">
        <v>142</v>
      </c>
      <c r="X154" s="18"/>
      <c r="Y154" s="18"/>
      <c r="AA154" s="18"/>
      <c r="AB154" s="18"/>
      <c r="AC154" s="19"/>
    </row>
    <row r="155" spans="1:29" x14ac:dyDescent="0.35">
      <c r="A155" s="13" t="s">
        <v>52</v>
      </c>
      <c r="B155" s="20" t="e">
        <f>NA()</f>
        <v>#N/A</v>
      </c>
      <c r="C155" s="20" t="e">
        <f>NA()</f>
        <v>#N/A</v>
      </c>
      <c r="D155" s="14">
        <v>0.74507800000000002</v>
      </c>
      <c r="E155" s="13">
        <v>140</v>
      </c>
      <c r="F155" s="14">
        <v>1.2247448713915889</v>
      </c>
      <c r="G155" s="13">
        <v>134</v>
      </c>
      <c r="H155" s="13">
        <v>133</v>
      </c>
      <c r="I155" s="13">
        <v>133</v>
      </c>
      <c r="J155" s="13">
        <v>133</v>
      </c>
      <c r="K155" s="13">
        <v>0</v>
      </c>
      <c r="L155" s="13">
        <v>0.80500000000000005</v>
      </c>
      <c r="M155" s="13">
        <v>0</v>
      </c>
      <c r="N155" s="14">
        <v>0.17215278255980732</v>
      </c>
      <c r="O155" s="13">
        <v>4.0199999999999996</v>
      </c>
      <c r="P155" s="14">
        <v>4.9252255097784445</v>
      </c>
      <c r="Q155" s="15">
        <v>4</v>
      </c>
      <c r="R155" s="16" t="str">
        <f t="shared" si="4"/>
        <v>Rohling-4</v>
      </c>
      <c r="S155" s="17">
        <v>0.74539</v>
      </c>
      <c r="T155" s="17">
        <v>0.74848999999999999</v>
      </c>
      <c r="U155" s="17">
        <v>0.74694000000000005</v>
      </c>
      <c r="V155" s="16">
        <v>139</v>
      </c>
      <c r="X155" s="18"/>
      <c r="Y155" s="18"/>
      <c r="AA155" s="18"/>
      <c r="AB155" s="18"/>
      <c r="AC155" s="19"/>
    </row>
    <row r="156" spans="1:29" x14ac:dyDescent="0.35">
      <c r="A156" s="13" t="s">
        <v>52</v>
      </c>
      <c r="B156" s="20" t="e">
        <f>NA()</f>
        <v>#N/A</v>
      </c>
      <c r="C156" s="20" t="e">
        <f>NA()</f>
        <v>#N/A</v>
      </c>
      <c r="D156" s="14">
        <v>0.74507800000000002</v>
      </c>
      <c r="E156" s="13">
        <v>140</v>
      </c>
      <c r="F156" s="14">
        <v>1.2247448713915889</v>
      </c>
      <c r="G156" s="13">
        <v>134</v>
      </c>
      <c r="H156" s="13">
        <v>133</v>
      </c>
      <c r="I156" s="13">
        <v>133</v>
      </c>
      <c r="J156" s="13">
        <v>133</v>
      </c>
      <c r="K156" s="13">
        <v>0</v>
      </c>
      <c r="L156" s="13">
        <v>0.80500000000000005</v>
      </c>
      <c r="M156" s="13">
        <v>0</v>
      </c>
      <c r="N156" s="14">
        <v>0.17215278255980732</v>
      </c>
      <c r="O156" s="13">
        <v>4.0199999999999996</v>
      </c>
      <c r="P156" s="14">
        <v>4.9252255097784445</v>
      </c>
      <c r="Q156" s="15">
        <v>5</v>
      </c>
      <c r="R156" s="16" t="str">
        <f t="shared" si="4"/>
        <v>Rohling-5</v>
      </c>
      <c r="S156" s="17">
        <v>0.74539</v>
      </c>
      <c r="T156" s="17">
        <v>0.74694000000000005</v>
      </c>
      <c r="U156" s="17">
        <v>0.74615999999999993</v>
      </c>
      <c r="V156" s="16">
        <v>140</v>
      </c>
      <c r="X156" s="18"/>
      <c r="Y156" s="18"/>
      <c r="AA156" s="18"/>
      <c r="AB156" s="18"/>
      <c r="AC156" s="19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1171-2BB6-4346-A91C-F25A8C967627}">
  <dimension ref="A1:AJ4"/>
  <sheetViews>
    <sheetView zoomScaleNormal="100" workbookViewId="0">
      <pane xSplit="1" topLeftCell="B1" activePane="topRight" state="frozen"/>
      <selection pane="topRight" activeCell="A4" sqref="A4:XFD6"/>
    </sheetView>
  </sheetViews>
  <sheetFormatPr baseColWidth="10" defaultColWidth="11.453125" defaultRowHeight="14.5" x14ac:dyDescent="0.35"/>
  <cols>
    <col min="1" max="1" width="11.453125" style="3"/>
    <col min="2" max="2" width="37" style="3" customWidth="1"/>
    <col min="3" max="3" width="15.81640625" style="3" customWidth="1"/>
    <col min="4" max="4" width="27.26953125" style="3" customWidth="1"/>
    <col min="5" max="5" width="17.81640625" style="3" customWidth="1"/>
    <col min="6" max="6" width="8.1796875" style="3" bestFit="1" customWidth="1"/>
    <col min="7" max="7" width="11.453125" style="3"/>
    <col min="8" max="8" width="22.453125" style="3" customWidth="1"/>
    <col min="9" max="9" width="20.7265625" style="3" customWidth="1"/>
    <col min="10" max="10" width="22.1796875" style="3" customWidth="1"/>
    <col min="11" max="11" width="16.453125" style="3" customWidth="1"/>
    <col min="12" max="12" width="14.54296875" style="3" customWidth="1"/>
    <col min="13" max="13" width="11.453125" style="3"/>
    <col min="14" max="14" width="15.54296875" style="3" customWidth="1"/>
    <col min="15" max="15" width="11.26953125" style="3" customWidth="1"/>
    <col min="16" max="16" width="36.1796875" style="3" customWidth="1"/>
    <col min="17" max="17" width="22.54296875" style="3" customWidth="1"/>
    <col min="18" max="18" width="24.54296875" style="3" customWidth="1"/>
    <col min="19" max="22" width="11.453125" style="3"/>
  </cols>
  <sheetData>
    <row r="1" spans="1:36" x14ac:dyDescent="0.35">
      <c r="A1" s="9" t="s">
        <v>53</v>
      </c>
      <c r="B1" s="9" t="s">
        <v>54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55</v>
      </c>
      <c r="V1" s="11" t="s">
        <v>21</v>
      </c>
      <c r="W1" s="22"/>
      <c r="X1" s="22"/>
    </row>
    <row r="2" spans="1:36" x14ac:dyDescent="0.35">
      <c r="A2" s="13" t="s">
        <v>22</v>
      </c>
      <c r="B2" s="13">
        <v>160</v>
      </c>
      <c r="C2" s="13">
        <v>0.16666666666666666</v>
      </c>
      <c r="D2" s="14">
        <v>0.74678199999999983</v>
      </c>
      <c r="E2" s="13">
        <v>139.6</v>
      </c>
      <c r="F2" s="14">
        <v>0.54772255750516607</v>
      </c>
      <c r="G2" s="13">
        <v>134</v>
      </c>
      <c r="H2" s="13">
        <v>133</v>
      </c>
      <c r="I2" s="13">
        <v>133</v>
      </c>
      <c r="J2" s="13">
        <v>133</v>
      </c>
      <c r="K2" s="13">
        <v>0</v>
      </c>
      <c r="L2" s="13">
        <v>0.80500000000000005</v>
      </c>
      <c r="M2" s="13">
        <v>0</v>
      </c>
      <c r="N2" s="14">
        <v>0.17128878739784986</v>
      </c>
      <c r="O2" s="13">
        <v>4.0199999999999996</v>
      </c>
      <c r="P2" s="14">
        <v>4.9251050135761476</v>
      </c>
      <c r="Q2" s="15">
        <v>1</v>
      </c>
      <c r="R2" s="16" t="s">
        <v>56</v>
      </c>
      <c r="S2" s="17">
        <v>0.74694000000000005</v>
      </c>
      <c r="T2" s="17">
        <v>0.74229000000000001</v>
      </c>
      <c r="U2" s="17">
        <v>0.74460999999999999</v>
      </c>
      <c r="V2" s="16">
        <v>140</v>
      </c>
      <c r="W2" s="23"/>
      <c r="X2" s="23"/>
      <c r="AE2" s="7"/>
      <c r="AF2" s="7"/>
      <c r="AH2" s="7"/>
      <c r="AI2" s="7"/>
      <c r="AJ2" s="8"/>
    </row>
    <row r="3" spans="1:36" x14ac:dyDescent="0.35">
      <c r="A3" s="13" t="s">
        <v>22</v>
      </c>
      <c r="B3" s="13">
        <v>160</v>
      </c>
      <c r="C3" s="13">
        <v>0.16666666666666666</v>
      </c>
      <c r="D3" s="14">
        <v>0.74678199999999983</v>
      </c>
      <c r="E3" s="13">
        <v>139.6</v>
      </c>
      <c r="F3" s="14">
        <v>0.54772255750516607</v>
      </c>
      <c r="G3" s="13">
        <v>134</v>
      </c>
      <c r="H3" s="13">
        <v>133</v>
      </c>
      <c r="I3" s="13">
        <v>133</v>
      </c>
      <c r="J3" s="13">
        <v>133</v>
      </c>
      <c r="K3" s="13">
        <v>0</v>
      </c>
      <c r="L3" s="13">
        <v>0.80500000000000005</v>
      </c>
      <c r="M3" s="13">
        <v>0</v>
      </c>
      <c r="N3" s="14">
        <v>0.17128878739784986</v>
      </c>
      <c r="O3" s="13">
        <v>4.0199999999999996</v>
      </c>
      <c r="P3" s="14">
        <v>4.9251050135761476</v>
      </c>
      <c r="Q3" s="15">
        <v>2</v>
      </c>
      <c r="R3" s="16" t="s">
        <v>57</v>
      </c>
      <c r="S3" s="17">
        <v>0.74848999999999999</v>
      </c>
      <c r="T3" s="17">
        <v>0.74384000000000006</v>
      </c>
      <c r="U3" s="17">
        <v>0.74615999999999993</v>
      </c>
      <c r="V3" s="16">
        <v>140</v>
      </c>
      <c r="W3" s="23"/>
      <c r="X3" s="23"/>
      <c r="AE3" s="7"/>
      <c r="AF3" s="7"/>
      <c r="AH3" s="7"/>
      <c r="AI3" s="7"/>
      <c r="AJ3" s="8"/>
    </row>
    <row r="4" spans="1:36" x14ac:dyDescent="0.35">
      <c r="A4" s="3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E487-892E-44E3-9BB3-792A9A2B8777}">
  <dimension ref="A1:AJ7"/>
  <sheetViews>
    <sheetView zoomScaleNormal="100" workbookViewId="0">
      <pane xSplit="1" topLeftCell="B1" activePane="topRight" state="frozen"/>
      <selection pane="topRight" activeCell="B8" sqref="B8"/>
    </sheetView>
  </sheetViews>
  <sheetFormatPr baseColWidth="10" defaultColWidth="11.453125" defaultRowHeight="14.5" x14ac:dyDescent="0.35"/>
  <cols>
    <col min="1" max="1" width="11.453125" style="3"/>
    <col min="2" max="2" width="37" style="3" customWidth="1"/>
    <col min="3" max="3" width="15.81640625" style="3" customWidth="1"/>
    <col min="4" max="4" width="27.26953125" style="3" customWidth="1"/>
    <col min="5" max="5" width="17.81640625" style="3" customWidth="1"/>
    <col min="6" max="6" width="8.1796875" style="3" bestFit="1" customWidth="1"/>
    <col min="7" max="7" width="11.453125" style="3"/>
    <col min="8" max="8" width="22.453125" style="3" customWidth="1"/>
    <col min="9" max="9" width="20.7265625" style="3" customWidth="1"/>
    <col min="10" max="10" width="22.1796875" style="3" customWidth="1"/>
    <col min="11" max="11" width="16.453125" style="3" customWidth="1"/>
    <col min="12" max="12" width="14.54296875" style="3" customWidth="1"/>
    <col min="13" max="13" width="11.453125" style="3"/>
    <col min="14" max="14" width="15.54296875" style="3" customWidth="1"/>
    <col min="15" max="15" width="11.26953125" style="3" customWidth="1"/>
    <col min="16" max="16" width="36.1796875" style="3" customWidth="1"/>
    <col min="17" max="17" width="22.54296875" style="3" customWidth="1"/>
    <col min="18" max="18" width="24.54296875" style="3" customWidth="1"/>
    <col min="19" max="22" width="11.453125" style="3"/>
  </cols>
  <sheetData>
    <row r="1" spans="1:36" x14ac:dyDescent="0.35">
      <c r="A1" s="9" t="s">
        <v>53</v>
      </c>
      <c r="B1" s="9" t="s">
        <v>54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55</v>
      </c>
      <c r="V1" s="11" t="s">
        <v>21</v>
      </c>
      <c r="W1" s="22"/>
      <c r="X1" s="22"/>
    </row>
    <row r="2" spans="1:36" x14ac:dyDescent="0.35">
      <c r="A2" s="13" t="s">
        <v>22</v>
      </c>
      <c r="B2" s="13">
        <v>160</v>
      </c>
      <c r="C2" s="13">
        <v>0.16666666666666666</v>
      </c>
      <c r="D2" s="14">
        <v>0.74678199999999983</v>
      </c>
      <c r="E2" s="13">
        <v>139.6</v>
      </c>
      <c r="F2" s="14">
        <v>0.54772255750516607</v>
      </c>
      <c r="G2" s="13">
        <v>134</v>
      </c>
      <c r="H2" s="13">
        <v>133</v>
      </c>
      <c r="I2" s="13">
        <v>133</v>
      </c>
      <c r="J2" s="13">
        <v>133</v>
      </c>
      <c r="K2" s="13">
        <v>0</v>
      </c>
      <c r="L2" s="13">
        <v>0.80500000000000005</v>
      </c>
      <c r="M2" s="13">
        <v>0</v>
      </c>
      <c r="N2" s="14">
        <v>0.17128878739784986</v>
      </c>
      <c r="O2" s="13">
        <v>4.0199999999999996</v>
      </c>
      <c r="P2" s="14">
        <v>4.9251050135761476</v>
      </c>
      <c r="Q2" s="15">
        <v>1</v>
      </c>
      <c r="R2" s="16" t="s">
        <v>56</v>
      </c>
      <c r="S2" s="17">
        <v>0.74694000000000005</v>
      </c>
      <c r="T2" s="17">
        <v>0.74229000000000001</v>
      </c>
      <c r="U2" s="17">
        <v>0.74460999999999999</v>
      </c>
      <c r="V2" s="16">
        <v>140</v>
      </c>
      <c r="W2" s="23"/>
      <c r="X2" s="23"/>
      <c r="AE2" s="7"/>
      <c r="AF2" s="7"/>
      <c r="AH2" s="7"/>
      <c r="AI2" s="7"/>
      <c r="AJ2" s="8"/>
    </row>
    <row r="3" spans="1:36" x14ac:dyDescent="0.35">
      <c r="A3" s="13" t="s">
        <v>22</v>
      </c>
      <c r="B3" s="13">
        <v>160</v>
      </c>
      <c r="C3" s="13">
        <v>0.16666666666666666</v>
      </c>
      <c r="D3" s="14">
        <v>0.74678199999999983</v>
      </c>
      <c r="E3" s="13">
        <v>139.6</v>
      </c>
      <c r="F3" s="14">
        <v>0.54772255750516607</v>
      </c>
      <c r="G3" s="13">
        <v>134</v>
      </c>
      <c r="H3" s="13">
        <v>133</v>
      </c>
      <c r="I3" s="13">
        <v>133</v>
      </c>
      <c r="J3" s="13">
        <v>133</v>
      </c>
      <c r="K3" s="13">
        <v>0</v>
      </c>
      <c r="L3" s="13">
        <v>0.80500000000000005</v>
      </c>
      <c r="M3" s="13">
        <v>0</v>
      </c>
      <c r="N3" s="14">
        <v>0.17128878739784986</v>
      </c>
      <c r="O3" s="13">
        <v>4.0199999999999996</v>
      </c>
      <c r="P3" s="14">
        <v>4.9251050135761476</v>
      </c>
      <c r="Q3" s="15">
        <v>2</v>
      </c>
      <c r="R3" s="16" t="s">
        <v>57</v>
      </c>
      <c r="S3" s="17">
        <v>0.74848999999999999</v>
      </c>
      <c r="T3" s="17">
        <v>0.74384000000000006</v>
      </c>
      <c r="U3" s="17">
        <v>0.74615999999999993</v>
      </c>
      <c r="V3" s="16">
        <v>140</v>
      </c>
      <c r="W3" s="23"/>
      <c r="X3" s="23"/>
      <c r="AE3" s="7"/>
      <c r="AF3" s="7"/>
      <c r="AH3" s="7"/>
      <c r="AI3" s="7"/>
      <c r="AJ3" s="8"/>
    </row>
    <row r="4" spans="1:36" x14ac:dyDescent="0.35">
      <c r="A4" s="13" t="s">
        <v>23</v>
      </c>
      <c r="B4" s="13">
        <v>160</v>
      </c>
      <c r="C4" s="13">
        <v>1</v>
      </c>
      <c r="D4" s="14">
        <v>0.74663000000000002</v>
      </c>
      <c r="E4" s="13">
        <v>139.80000000000001</v>
      </c>
      <c r="F4" s="14">
        <v>1.0954451150103321</v>
      </c>
      <c r="G4" s="13">
        <v>134</v>
      </c>
      <c r="H4" s="13">
        <v>133</v>
      </c>
      <c r="I4" s="13">
        <v>133</v>
      </c>
      <c r="J4" s="13">
        <v>133</v>
      </c>
      <c r="K4" s="13">
        <v>0</v>
      </c>
      <c r="L4" s="13">
        <v>0.80500000000000005</v>
      </c>
      <c r="M4" s="13">
        <v>0</v>
      </c>
      <c r="N4" s="14">
        <v>0.17156735761258768</v>
      </c>
      <c r="O4" s="13">
        <v>4.0199999999999996</v>
      </c>
      <c r="P4" s="14">
        <v>4.9251437981842381</v>
      </c>
      <c r="Q4" s="15">
        <v>1</v>
      </c>
      <c r="R4" s="16" t="s">
        <v>59</v>
      </c>
      <c r="S4" s="17">
        <v>0.75003999999999993</v>
      </c>
      <c r="T4" s="17">
        <v>0.74694000000000005</v>
      </c>
      <c r="U4" s="17">
        <v>0.74848999999999999</v>
      </c>
      <c r="V4" s="16">
        <v>139</v>
      </c>
      <c r="W4" s="23"/>
      <c r="X4" s="23"/>
    </row>
    <row r="5" spans="1:36" x14ac:dyDescent="0.35">
      <c r="A5" s="13" t="s">
        <v>23</v>
      </c>
      <c r="B5" s="13">
        <v>160</v>
      </c>
      <c r="C5" s="13">
        <v>1</v>
      </c>
      <c r="D5" s="14">
        <v>0.74663000000000002</v>
      </c>
      <c r="E5" s="13">
        <v>139.80000000000001</v>
      </c>
      <c r="F5" s="14">
        <v>1.0954451150103321</v>
      </c>
      <c r="G5" s="13">
        <v>134</v>
      </c>
      <c r="H5" s="13">
        <v>133</v>
      </c>
      <c r="I5" s="13">
        <v>133</v>
      </c>
      <c r="J5" s="13">
        <v>133</v>
      </c>
      <c r="K5" s="13">
        <v>0</v>
      </c>
      <c r="L5" s="13">
        <v>0.80500000000000005</v>
      </c>
      <c r="M5" s="13">
        <v>0</v>
      </c>
      <c r="N5" s="14">
        <v>0.17156735761258768</v>
      </c>
      <c r="O5" s="13">
        <v>4.0199999999999996</v>
      </c>
      <c r="P5" s="14">
        <v>4.9251437981842381</v>
      </c>
      <c r="Q5" s="15">
        <v>2</v>
      </c>
      <c r="R5" s="16" t="s">
        <v>60</v>
      </c>
      <c r="S5" s="17">
        <v>0.75003999999999993</v>
      </c>
      <c r="T5" s="17">
        <v>0.74694000000000005</v>
      </c>
      <c r="U5" s="17">
        <v>0.74848999999999999</v>
      </c>
      <c r="V5" s="16">
        <v>139</v>
      </c>
      <c r="W5" s="23"/>
      <c r="X5" s="23"/>
    </row>
    <row r="6" spans="1:36" x14ac:dyDescent="0.35">
      <c r="A6" s="13"/>
      <c r="B6" s="13"/>
      <c r="C6" s="13"/>
      <c r="D6" s="14"/>
      <c r="E6" s="13"/>
      <c r="F6" s="14"/>
      <c r="G6" s="13"/>
      <c r="H6" s="13"/>
      <c r="I6" s="13"/>
      <c r="J6" s="13"/>
      <c r="K6" s="13"/>
      <c r="L6" s="13"/>
      <c r="M6" s="13"/>
      <c r="N6" s="14"/>
      <c r="O6" s="13"/>
      <c r="P6" s="14"/>
      <c r="Q6" s="15"/>
      <c r="R6" s="16"/>
      <c r="S6" s="17"/>
      <c r="T6" s="17"/>
      <c r="U6" s="17"/>
      <c r="V6" s="16"/>
      <c r="W6" s="23"/>
      <c r="X6" s="23"/>
    </row>
    <row r="7" spans="1:36" x14ac:dyDescent="0.35">
      <c r="A7" s="3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zoomScaleNormal="100" workbookViewId="0">
      <pane xSplit="1" topLeftCell="B1" activePane="topRight" state="frozen"/>
      <selection pane="topRight" activeCell="C1" sqref="C1:C1048576"/>
    </sheetView>
  </sheetViews>
  <sheetFormatPr baseColWidth="10" defaultColWidth="11.453125" defaultRowHeight="14.5" x14ac:dyDescent="0.35"/>
  <cols>
    <col min="1" max="7" width="11.453125" style="3"/>
  </cols>
  <sheetData>
    <row r="1" spans="1:7" x14ac:dyDescent="0.35">
      <c r="A1" s="5" t="s">
        <v>0</v>
      </c>
      <c r="B1" s="5" t="s">
        <v>61</v>
      </c>
      <c r="C1" s="5" t="s">
        <v>2</v>
      </c>
      <c r="D1" s="5" t="s">
        <v>62</v>
      </c>
      <c r="E1" s="5" t="s">
        <v>4</v>
      </c>
      <c r="F1" s="5" t="s">
        <v>5</v>
      </c>
      <c r="G1" s="5" t="s">
        <v>63</v>
      </c>
    </row>
    <row r="2" spans="1:7" x14ac:dyDescent="0.35">
      <c r="A2" s="3" t="s">
        <v>22</v>
      </c>
      <c r="B2" s="3">
        <v>160</v>
      </c>
      <c r="C2" s="3">
        <v>0.16666666666666666</v>
      </c>
      <c r="D2" s="3">
        <v>0</v>
      </c>
      <c r="E2" s="3">
        <v>139.6</v>
      </c>
      <c r="F2" s="3">
        <v>0.54772255750516607</v>
      </c>
      <c r="G2" s="3">
        <v>139.80000000000001</v>
      </c>
    </row>
    <row r="3" spans="1:7" x14ac:dyDescent="0.35">
      <c r="A3" s="3" t="s">
        <v>23</v>
      </c>
      <c r="B3" s="3">
        <v>160</v>
      </c>
      <c r="C3" s="3">
        <v>1</v>
      </c>
      <c r="D3" s="3">
        <v>0</v>
      </c>
      <c r="E3" s="3">
        <v>139.80000000000001</v>
      </c>
      <c r="F3" s="3">
        <v>1.0954451150103321</v>
      </c>
      <c r="G3" s="3">
        <v>140</v>
      </c>
    </row>
    <row r="4" spans="1:7" x14ac:dyDescent="0.35">
      <c r="A4" s="3" t="s">
        <v>24</v>
      </c>
      <c r="B4" s="3">
        <v>160</v>
      </c>
      <c r="C4" s="3">
        <v>24</v>
      </c>
      <c r="D4" s="3">
        <v>0</v>
      </c>
      <c r="E4" s="3">
        <v>140.4</v>
      </c>
      <c r="F4" s="3">
        <v>0.89442719099991586</v>
      </c>
      <c r="G4" s="3">
        <v>139.9</v>
      </c>
    </row>
    <row r="5" spans="1:7" x14ac:dyDescent="0.35">
      <c r="A5" s="3" t="s">
        <v>25</v>
      </c>
      <c r="B5" s="3">
        <v>160</v>
      </c>
      <c r="C5" s="3">
        <v>100</v>
      </c>
      <c r="D5" s="3">
        <v>0</v>
      </c>
      <c r="E5" s="3">
        <v>135.6</v>
      </c>
      <c r="F5" s="3">
        <v>0.89442719099991586</v>
      </c>
      <c r="G5" s="3">
        <v>131.9</v>
      </c>
    </row>
    <row r="6" spans="1:7" x14ac:dyDescent="0.35">
      <c r="A6" s="3" t="s">
        <v>26</v>
      </c>
      <c r="B6" s="3">
        <v>160</v>
      </c>
      <c r="C6" s="3">
        <v>250</v>
      </c>
      <c r="D6" s="3">
        <v>0</v>
      </c>
      <c r="E6" s="3">
        <v>132.6</v>
      </c>
      <c r="F6" s="3">
        <v>1.1401754250991381</v>
      </c>
      <c r="G6" s="3">
        <v>130</v>
      </c>
    </row>
    <row r="7" spans="1:7" x14ac:dyDescent="0.35">
      <c r="A7" s="3" t="s">
        <v>30</v>
      </c>
      <c r="B7" s="3">
        <v>160</v>
      </c>
      <c r="C7" s="3">
        <v>500</v>
      </c>
      <c r="D7" s="3">
        <v>0</v>
      </c>
      <c r="E7" s="3">
        <v>128.80000000000001</v>
      </c>
      <c r="F7" s="3">
        <v>0.44721359549995798</v>
      </c>
      <c r="G7" s="3">
        <v>128.1</v>
      </c>
    </row>
    <row r="8" spans="1:7" x14ac:dyDescent="0.35">
      <c r="A8" s="3" t="s">
        <v>28</v>
      </c>
      <c r="B8" s="3">
        <v>160</v>
      </c>
      <c r="C8" s="3">
        <v>1000</v>
      </c>
      <c r="D8" s="3">
        <v>0</v>
      </c>
      <c r="E8" s="3">
        <v>125.6</v>
      </c>
      <c r="F8" s="3">
        <v>0.54772255750516607</v>
      </c>
      <c r="G8" s="3">
        <v>122.7</v>
      </c>
    </row>
    <row r="9" spans="1:7" x14ac:dyDescent="0.35">
      <c r="A9" s="3" t="s">
        <v>29</v>
      </c>
      <c r="B9" s="3">
        <v>160</v>
      </c>
      <c r="C9" s="3">
        <v>2500</v>
      </c>
      <c r="D9" s="3">
        <v>0</v>
      </c>
      <c r="E9" s="3">
        <v>117</v>
      </c>
      <c r="F9" s="3">
        <v>0.70710678118654757</v>
      </c>
      <c r="G9" s="3">
        <v>117.4</v>
      </c>
    </row>
    <row r="10" spans="1:7" x14ac:dyDescent="0.35">
      <c r="A10" s="3" t="s">
        <v>30</v>
      </c>
      <c r="B10" s="3">
        <v>160</v>
      </c>
      <c r="C10" s="3">
        <v>5000</v>
      </c>
      <c r="D10" s="3">
        <v>0</v>
      </c>
      <c r="E10" s="3">
        <v>114</v>
      </c>
      <c r="F10" s="3">
        <v>0.70710678118654757</v>
      </c>
      <c r="G10" s="3">
        <v>111</v>
      </c>
    </row>
    <row r="11" spans="1:7" x14ac:dyDescent="0.35">
      <c r="A11" s="3" t="s">
        <v>31</v>
      </c>
      <c r="B11" s="3">
        <v>160</v>
      </c>
      <c r="C11" s="3">
        <v>8800</v>
      </c>
      <c r="D11" s="3">
        <v>0</v>
      </c>
      <c r="E11" s="3">
        <v>113</v>
      </c>
      <c r="F11" s="3">
        <v>0</v>
      </c>
      <c r="G11" s="3">
        <v>112</v>
      </c>
    </row>
    <row r="12" spans="1:7" x14ac:dyDescent="0.35">
      <c r="A12" s="3" t="s">
        <v>32</v>
      </c>
      <c r="B12" s="3">
        <v>180</v>
      </c>
      <c r="C12" s="3">
        <v>0.16666666666666666</v>
      </c>
      <c r="D12" s="3">
        <v>0</v>
      </c>
      <c r="E12" s="3">
        <v>140</v>
      </c>
      <c r="F12" s="3">
        <v>0</v>
      </c>
      <c r="G12" s="3">
        <v>140.4</v>
      </c>
    </row>
    <row r="13" spans="1:7" x14ac:dyDescent="0.35">
      <c r="A13" s="3" t="s">
        <v>33</v>
      </c>
      <c r="B13" s="3">
        <v>180</v>
      </c>
      <c r="C13" s="3">
        <v>1.1000000000000001</v>
      </c>
      <c r="D13" s="3">
        <v>0</v>
      </c>
      <c r="E13" s="3">
        <v>139.6</v>
      </c>
      <c r="F13" s="3">
        <v>0.54772255750516607</v>
      </c>
      <c r="G13" s="3">
        <v>139</v>
      </c>
    </row>
    <row r="14" spans="1:7" x14ac:dyDescent="0.35">
      <c r="A14" s="3" t="s">
        <v>34</v>
      </c>
      <c r="B14" s="3">
        <v>180</v>
      </c>
      <c r="C14" s="3">
        <v>24</v>
      </c>
      <c r="D14" s="3">
        <v>0</v>
      </c>
      <c r="E14" s="3">
        <v>137.4</v>
      </c>
      <c r="F14" s="3">
        <v>0.89442719099991586</v>
      </c>
      <c r="G14" s="3">
        <v>137.9</v>
      </c>
    </row>
    <row r="15" spans="1:7" x14ac:dyDescent="0.35">
      <c r="A15" s="3" t="s">
        <v>35</v>
      </c>
      <c r="B15" s="3">
        <v>180</v>
      </c>
      <c r="C15" s="3">
        <v>100</v>
      </c>
      <c r="D15" s="3">
        <v>0</v>
      </c>
      <c r="E15" s="3">
        <v>127.2</v>
      </c>
      <c r="F15" s="3">
        <v>0.44721359549995793</v>
      </c>
      <c r="G15" s="3">
        <v>124.6</v>
      </c>
    </row>
    <row r="16" spans="1:7" x14ac:dyDescent="0.35">
      <c r="A16" s="3" t="s">
        <v>36</v>
      </c>
      <c r="B16" s="3">
        <v>180</v>
      </c>
      <c r="C16" s="3">
        <v>250</v>
      </c>
      <c r="D16" s="3">
        <v>0</v>
      </c>
      <c r="E16" s="3">
        <v>120.8</v>
      </c>
      <c r="F16" s="3">
        <v>0.44721359549995793</v>
      </c>
      <c r="G16" s="3">
        <v>117</v>
      </c>
    </row>
    <row r="17" spans="1:7" x14ac:dyDescent="0.35">
      <c r="A17" s="3" t="s">
        <v>37</v>
      </c>
      <c r="B17" s="3">
        <v>180</v>
      </c>
      <c r="C17" s="3">
        <v>500</v>
      </c>
      <c r="D17" s="3">
        <v>0</v>
      </c>
      <c r="E17" s="3">
        <v>116</v>
      </c>
      <c r="F17" s="3">
        <v>0.70710678118654757</v>
      </c>
      <c r="G17" s="3">
        <v>112.4</v>
      </c>
    </row>
    <row r="18" spans="1:7" x14ac:dyDescent="0.35">
      <c r="A18" s="3" t="s">
        <v>38</v>
      </c>
      <c r="B18" s="3">
        <v>180</v>
      </c>
      <c r="C18" s="3">
        <v>1000</v>
      </c>
      <c r="D18" s="3">
        <v>0</v>
      </c>
      <c r="E18" s="3">
        <v>114.8</v>
      </c>
      <c r="F18" s="3">
        <v>0.44721359549995793</v>
      </c>
      <c r="G18" s="3">
        <v>112.1</v>
      </c>
    </row>
    <row r="19" spans="1:7" x14ac:dyDescent="0.35">
      <c r="A19" s="3" t="s">
        <v>39</v>
      </c>
      <c r="B19" s="3">
        <v>180</v>
      </c>
      <c r="C19" s="3">
        <v>2500</v>
      </c>
      <c r="D19" s="3">
        <v>0</v>
      </c>
      <c r="E19" s="3">
        <v>111.8</v>
      </c>
      <c r="F19" s="3">
        <v>0.44721359549995793</v>
      </c>
      <c r="G19" s="3">
        <v>108.9</v>
      </c>
    </row>
    <row r="20" spans="1:7" x14ac:dyDescent="0.35">
      <c r="A20" s="3" t="s">
        <v>40</v>
      </c>
      <c r="B20" s="3">
        <v>180</v>
      </c>
      <c r="C20" s="3">
        <v>5000</v>
      </c>
      <c r="D20" s="3">
        <v>0</v>
      </c>
      <c r="E20" s="3">
        <v>110</v>
      </c>
      <c r="F20" s="3">
        <v>0</v>
      </c>
      <c r="G20" s="3">
        <v>107.5</v>
      </c>
    </row>
    <row r="21" spans="1:7" x14ac:dyDescent="0.35">
      <c r="A21" s="3" t="s">
        <v>41</v>
      </c>
      <c r="B21" s="3">
        <v>180</v>
      </c>
      <c r="C21" s="3">
        <v>8800</v>
      </c>
      <c r="D21" s="3">
        <v>0</v>
      </c>
      <c r="E21" s="3">
        <v>107.4</v>
      </c>
      <c r="F21" s="3">
        <v>0.54772255750516607</v>
      </c>
      <c r="G21" s="3">
        <v>108</v>
      </c>
    </row>
    <row r="22" spans="1:7" x14ac:dyDescent="0.35">
      <c r="A22" s="3" t="s">
        <v>42</v>
      </c>
      <c r="B22" s="3">
        <v>190</v>
      </c>
      <c r="C22" s="3">
        <v>0.16666666666666666</v>
      </c>
      <c r="D22" s="3">
        <v>0</v>
      </c>
      <c r="E22" s="3">
        <v>140.19999999999999</v>
      </c>
      <c r="F22" s="3">
        <v>0.44721359549995793</v>
      </c>
      <c r="G22" s="3">
        <v>139.19999999999999</v>
      </c>
    </row>
    <row r="23" spans="1:7" x14ac:dyDescent="0.35">
      <c r="A23" s="3" t="s">
        <v>43</v>
      </c>
      <c r="B23" s="3">
        <v>190</v>
      </c>
      <c r="C23" s="3">
        <v>1</v>
      </c>
      <c r="D23" s="3">
        <v>0</v>
      </c>
      <c r="E23" s="3">
        <v>138.80000000000001</v>
      </c>
      <c r="F23" s="3">
        <v>0.44721359549995798</v>
      </c>
      <c r="G23" s="3">
        <v>138</v>
      </c>
    </row>
    <row r="24" spans="1:7" x14ac:dyDescent="0.35">
      <c r="A24" s="3" t="s">
        <v>44</v>
      </c>
      <c r="B24" s="3">
        <v>190</v>
      </c>
      <c r="C24" s="3">
        <v>24</v>
      </c>
      <c r="D24" s="3">
        <v>0</v>
      </c>
      <c r="E24" s="3">
        <v>132.80000000000001</v>
      </c>
      <c r="F24" s="3">
        <v>0.44721359549995793</v>
      </c>
      <c r="G24" s="3">
        <v>132.30000000000001</v>
      </c>
    </row>
    <row r="25" spans="1:7" x14ac:dyDescent="0.35">
      <c r="A25" s="3" t="s">
        <v>45</v>
      </c>
      <c r="B25" s="3">
        <v>190</v>
      </c>
      <c r="C25" s="3">
        <v>100</v>
      </c>
      <c r="D25" s="3">
        <v>0</v>
      </c>
      <c r="E25" s="3">
        <v>122</v>
      </c>
      <c r="F25" s="3">
        <v>1.4142135623730951</v>
      </c>
      <c r="G25" s="3">
        <v>118.2</v>
      </c>
    </row>
    <row r="26" spans="1:7" x14ac:dyDescent="0.35">
      <c r="A26" s="3" t="s">
        <v>46</v>
      </c>
      <c r="B26" s="3">
        <v>190</v>
      </c>
      <c r="C26" s="3">
        <v>250</v>
      </c>
      <c r="D26" s="3">
        <v>0</v>
      </c>
      <c r="E26" s="3">
        <v>116</v>
      </c>
      <c r="F26" s="3">
        <v>1</v>
      </c>
      <c r="G26" s="3">
        <v>114</v>
      </c>
    </row>
    <row r="27" spans="1:7" x14ac:dyDescent="0.35">
      <c r="A27" s="3" t="s">
        <v>47</v>
      </c>
      <c r="B27" s="3">
        <v>190</v>
      </c>
      <c r="C27" s="3">
        <v>500</v>
      </c>
      <c r="D27" s="3">
        <v>0</v>
      </c>
      <c r="E27" s="3">
        <v>114.6</v>
      </c>
      <c r="F27" s="3">
        <v>0.54772255750516607</v>
      </c>
      <c r="G27" s="3">
        <v>112.7</v>
      </c>
    </row>
    <row r="28" spans="1:7" x14ac:dyDescent="0.35">
      <c r="A28" s="3" t="s">
        <v>48</v>
      </c>
      <c r="B28" s="3">
        <v>190</v>
      </c>
      <c r="C28" s="3">
        <v>1000</v>
      </c>
      <c r="D28" s="3">
        <v>0</v>
      </c>
      <c r="E28" s="3">
        <v>113.4</v>
      </c>
      <c r="F28" s="3">
        <v>0.54772255750516607</v>
      </c>
      <c r="G28" s="3">
        <v>110.2</v>
      </c>
    </row>
    <row r="29" spans="1:7" x14ac:dyDescent="0.35">
      <c r="A29" s="3" t="s">
        <v>49</v>
      </c>
      <c r="B29" s="3">
        <v>190</v>
      </c>
      <c r="C29" s="3">
        <v>2500</v>
      </c>
      <c r="D29" s="3">
        <v>0</v>
      </c>
      <c r="E29" s="3">
        <v>110.2</v>
      </c>
      <c r="F29" s="3">
        <v>0.44721359549995793</v>
      </c>
      <c r="G29" s="3">
        <v>109.2</v>
      </c>
    </row>
    <row r="30" spans="1:7" x14ac:dyDescent="0.35">
      <c r="A30" s="3" t="s">
        <v>50</v>
      </c>
      <c r="B30" s="3">
        <v>190</v>
      </c>
      <c r="C30" s="3">
        <v>5000</v>
      </c>
      <c r="D30" s="3">
        <v>0</v>
      </c>
      <c r="E30" s="3">
        <v>108.8</v>
      </c>
      <c r="F30" s="3">
        <v>0.44721359549995793</v>
      </c>
      <c r="G30" s="3">
        <v>106.9</v>
      </c>
    </row>
    <row r="31" spans="1:7" x14ac:dyDescent="0.35">
      <c r="A31" s="3" t="s">
        <v>51</v>
      </c>
      <c r="B31" s="3">
        <v>190</v>
      </c>
      <c r="C31" s="3">
        <v>8800</v>
      </c>
      <c r="D31" s="3">
        <v>0</v>
      </c>
      <c r="E31" s="3">
        <v>106.2</v>
      </c>
      <c r="F31" s="3">
        <v>0.44721359549995793</v>
      </c>
      <c r="G31" s="3">
        <v>104</v>
      </c>
    </row>
    <row r="32" spans="1:7" x14ac:dyDescent="0.35">
      <c r="A32" s="3" t="s">
        <v>64</v>
      </c>
      <c r="B32" s="3">
        <v>230</v>
      </c>
      <c r="C32" s="3">
        <v>0.16666666666666666</v>
      </c>
      <c r="D32" s="3">
        <v>0</v>
      </c>
      <c r="E32" s="4"/>
      <c r="F32" s="4"/>
      <c r="G32" s="3">
        <v>132.19999999999999</v>
      </c>
    </row>
    <row r="33" spans="1:7" x14ac:dyDescent="0.35">
      <c r="A33" s="3" t="s">
        <v>65</v>
      </c>
      <c r="B33" s="3">
        <v>230</v>
      </c>
      <c r="C33" s="3">
        <v>0.5</v>
      </c>
      <c r="D33" s="3">
        <v>0</v>
      </c>
      <c r="E33" s="4"/>
      <c r="F33" s="4"/>
      <c r="G33" s="3">
        <v>129.9</v>
      </c>
    </row>
    <row r="34" spans="1:7" x14ac:dyDescent="0.35">
      <c r="A34" s="3" t="s">
        <v>66</v>
      </c>
      <c r="B34" s="3">
        <v>230</v>
      </c>
      <c r="C34" s="3">
        <v>6</v>
      </c>
      <c r="D34" s="3">
        <v>0</v>
      </c>
      <c r="E34" s="4"/>
      <c r="F34" s="4"/>
      <c r="G34" s="3">
        <v>116.1</v>
      </c>
    </row>
    <row r="35" spans="1:7" x14ac:dyDescent="0.35">
      <c r="A35" s="3" t="s">
        <v>67</v>
      </c>
      <c r="B35" s="3">
        <v>230</v>
      </c>
      <c r="C35" s="3">
        <v>48</v>
      </c>
      <c r="D35" s="3">
        <v>0</v>
      </c>
      <c r="E35" s="4"/>
      <c r="F35" s="4"/>
      <c r="G35" s="3">
        <v>111.5</v>
      </c>
    </row>
    <row r="36" spans="1:7" x14ac:dyDescent="0.35">
      <c r="A36" s="3" t="s">
        <v>68</v>
      </c>
      <c r="B36" s="3">
        <v>230</v>
      </c>
      <c r="C36" s="3">
        <v>504.05</v>
      </c>
      <c r="D36" s="3">
        <v>0</v>
      </c>
      <c r="E36" s="4"/>
      <c r="F36" s="4"/>
      <c r="G36" s="3">
        <v>102.6</v>
      </c>
    </row>
    <row r="37" spans="1:7" x14ac:dyDescent="0.35">
      <c r="A37" s="3" t="s">
        <v>69</v>
      </c>
      <c r="B37" s="3">
        <v>300</v>
      </c>
      <c r="C37" s="3">
        <v>0.16666666666666666</v>
      </c>
      <c r="D37" s="3">
        <v>0</v>
      </c>
      <c r="E37" s="4"/>
      <c r="F37" s="4"/>
      <c r="G37" s="3">
        <v>109.9</v>
      </c>
    </row>
    <row r="38" spans="1:7" x14ac:dyDescent="0.35">
      <c r="A38" s="3" t="s">
        <v>70</v>
      </c>
      <c r="B38" s="3">
        <v>300</v>
      </c>
      <c r="C38" s="3">
        <v>0.5</v>
      </c>
      <c r="D38" s="3">
        <v>0</v>
      </c>
      <c r="E38" s="4"/>
      <c r="F38" s="4"/>
      <c r="G38" s="3">
        <v>106</v>
      </c>
    </row>
    <row r="39" spans="1:7" x14ac:dyDescent="0.35">
      <c r="A39" s="3" t="s">
        <v>71</v>
      </c>
      <c r="B39" s="3">
        <v>300</v>
      </c>
      <c r="C39" s="3">
        <v>6</v>
      </c>
      <c r="D39" s="3">
        <v>0</v>
      </c>
      <c r="E39" s="4"/>
      <c r="F39" s="4"/>
      <c r="G39" s="3">
        <v>95.4</v>
      </c>
    </row>
    <row r="40" spans="1:7" x14ac:dyDescent="0.35">
      <c r="A40" s="3" t="s">
        <v>72</v>
      </c>
      <c r="B40" s="3">
        <v>300</v>
      </c>
      <c r="C40" s="3">
        <v>48</v>
      </c>
      <c r="D40" s="3">
        <v>0</v>
      </c>
      <c r="E40" s="4"/>
      <c r="F40" s="4"/>
      <c r="G40" s="3">
        <v>79</v>
      </c>
    </row>
    <row r="41" spans="1:7" x14ac:dyDescent="0.35">
      <c r="A41" s="3" t="s">
        <v>73</v>
      </c>
      <c r="B41" s="3">
        <v>300</v>
      </c>
      <c r="C41" s="3">
        <v>360</v>
      </c>
      <c r="D41" s="3">
        <v>0</v>
      </c>
      <c r="E41" s="4"/>
      <c r="F41" s="4"/>
      <c r="G41" s="3">
        <v>64.3</v>
      </c>
    </row>
    <row r="42" spans="1:7" x14ac:dyDescent="0.35">
      <c r="A42" s="3" t="s">
        <v>74</v>
      </c>
      <c r="B42" s="3">
        <v>350</v>
      </c>
      <c r="C42" s="3">
        <v>0.16666666666666666</v>
      </c>
      <c r="D42" s="3">
        <v>0</v>
      </c>
      <c r="E42" s="4"/>
      <c r="F42" s="4"/>
      <c r="G42" s="3">
        <v>95.8</v>
      </c>
    </row>
    <row r="43" spans="1:7" x14ac:dyDescent="0.35">
      <c r="A43" s="3" t="s">
        <v>75</v>
      </c>
      <c r="B43" s="3">
        <v>350</v>
      </c>
      <c r="C43" s="3">
        <v>6</v>
      </c>
      <c r="D43" s="3">
        <v>0</v>
      </c>
      <c r="E43" s="4"/>
      <c r="F43" s="4"/>
      <c r="G43" s="3">
        <v>70</v>
      </c>
    </row>
    <row r="44" spans="1:7" x14ac:dyDescent="0.35">
      <c r="A44" s="3" t="s">
        <v>76</v>
      </c>
      <c r="B44" s="3">
        <v>350</v>
      </c>
      <c r="C44" s="3">
        <v>24.5</v>
      </c>
      <c r="D44" s="3">
        <v>0</v>
      </c>
      <c r="E44" s="4"/>
      <c r="F44" s="4"/>
      <c r="G44" s="3">
        <v>64.5</v>
      </c>
    </row>
    <row r="45" spans="1:7" x14ac:dyDescent="0.35">
      <c r="A45" s="3" t="s">
        <v>77</v>
      </c>
      <c r="B45" s="3">
        <v>350</v>
      </c>
      <c r="C45" s="3">
        <v>48</v>
      </c>
      <c r="D45" s="3">
        <v>0</v>
      </c>
      <c r="E45" s="4"/>
      <c r="F45" s="4"/>
      <c r="G45" s="3">
        <v>62.7</v>
      </c>
    </row>
    <row r="46" spans="1:7" x14ac:dyDescent="0.35">
      <c r="A46" s="3" t="s">
        <v>78</v>
      </c>
      <c r="B46" s="3">
        <v>350</v>
      </c>
      <c r="C46" s="3">
        <v>353</v>
      </c>
      <c r="D46" s="3">
        <v>0</v>
      </c>
      <c r="E46" s="4"/>
      <c r="F46" s="4"/>
      <c r="G46" s="3">
        <v>58.4</v>
      </c>
    </row>
    <row r="47" spans="1:7" x14ac:dyDescent="0.35">
      <c r="A47" s="3" t="s">
        <v>79</v>
      </c>
      <c r="B47" s="4"/>
      <c r="C47" s="4">
        <v>0</v>
      </c>
      <c r="D47" s="3">
        <v>0</v>
      </c>
      <c r="E47" s="3">
        <v>140</v>
      </c>
      <c r="F47" s="3">
        <v>1.2247448713915889</v>
      </c>
      <c r="G47" s="3">
        <v>139.30000000000001</v>
      </c>
    </row>
    <row r="48" spans="1:7" x14ac:dyDescent="0.35">
      <c r="A48" s="3" t="s">
        <v>80</v>
      </c>
      <c r="B48" s="3">
        <v>190</v>
      </c>
      <c r="C48" s="3">
        <v>2515</v>
      </c>
      <c r="D48" s="3">
        <v>190</v>
      </c>
      <c r="E48" s="3">
        <v>110</v>
      </c>
      <c r="F48" s="4"/>
      <c r="G48" s="4"/>
    </row>
    <row r="49" spans="1:7" x14ac:dyDescent="0.35">
      <c r="A49" s="3" t="s">
        <v>81</v>
      </c>
      <c r="B49" s="3">
        <v>190</v>
      </c>
      <c r="C49" s="3">
        <v>34</v>
      </c>
      <c r="D49" s="3">
        <v>230</v>
      </c>
      <c r="E49" s="3">
        <v>123</v>
      </c>
      <c r="F49" s="4"/>
      <c r="G49" s="4"/>
    </row>
    <row r="50" spans="1:7" x14ac:dyDescent="0.35">
      <c r="A50" s="3" t="s">
        <v>82</v>
      </c>
      <c r="B50" s="3">
        <v>190</v>
      </c>
      <c r="C50" s="3">
        <v>88.6</v>
      </c>
      <c r="D50" s="3">
        <v>181</v>
      </c>
      <c r="E50" s="3">
        <v>121</v>
      </c>
      <c r="F50" s="4"/>
      <c r="G50" s="4"/>
    </row>
    <row r="51" spans="1:7" x14ac:dyDescent="0.35">
      <c r="A51" s="3" t="s">
        <v>83</v>
      </c>
      <c r="B51" s="3">
        <v>190</v>
      </c>
      <c r="C51" s="3">
        <v>400</v>
      </c>
      <c r="D51" s="3">
        <v>181</v>
      </c>
      <c r="E51" s="3">
        <v>111</v>
      </c>
      <c r="F51" s="4"/>
      <c r="G51" s="4"/>
    </row>
    <row r="52" spans="1:7" x14ac:dyDescent="0.35">
      <c r="A52" s="3" t="s">
        <v>84</v>
      </c>
      <c r="B52" s="3">
        <v>190</v>
      </c>
      <c r="C52" s="3">
        <v>1002</v>
      </c>
      <c r="D52" s="3">
        <v>128</v>
      </c>
      <c r="E52" s="3">
        <v>111</v>
      </c>
      <c r="F52" s="4"/>
      <c r="G52" s="4"/>
    </row>
    <row r="53" spans="1:7" x14ac:dyDescent="0.35">
      <c r="A53" s="3" t="s">
        <v>85</v>
      </c>
      <c r="B53" s="3">
        <v>190</v>
      </c>
      <c r="C53" s="3">
        <v>1820</v>
      </c>
      <c r="D53" s="3">
        <v>128</v>
      </c>
      <c r="E53" s="3">
        <v>109</v>
      </c>
      <c r="F53" s="4"/>
      <c r="G53" s="4"/>
    </row>
    <row r="54" spans="1:7" x14ac:dyDescent="0.35">
      <c r="A54" s="3" t="s">
        <v>86</v>
      </c>
      <c r="B54" s="3">
        <v>190</v>
      </c>
      <c r="C54" s="3">
        <v>4026</v>
      </c>
      <c r="D54" s="3">
        <v>128</v>
      </c>
      <c r="E54" s="3">
        <v>106</v>
      </c>
      <c r="F54" s="4"/>
      <c r="G54" s="4"/>
    </row>
    <row r="55" spans="1:7" x14ac:dyDescent="0.35">
      <c r="A55" s="3" t="s">
        <v>87</v>
      </c>
      <c r="B55" s="3">
        <v>190</v>
      </c>
      <c r="C55" s="3">
        <v>4172</v>
      </c>
      <c r="D55" s="3">
        <v>79</v>
      </c>
      <c r="E55" s="3">
        <v>105</v>
      </c>
      <c r="F55" s="4"/>
      <c r="G55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D614-5B31-40D9-8786-92C5100673E2}">
  <dimension ref="A1:M40"/>
  <sheetViews>
    <sheetView tabSelected="1" workbookViewId="0">
      <selection activeCell="I31" sqref="I31"/>
    </sheetView>
  </sheetViews>
  <sheetFormatPr baseColWidth="10" defaultColWidth="8.7265625" defaultRowHeight="14.5" x14ac:dyDescent="0.35"/>
  <cols>
    <col min="1" max="1" width="27.1796875" style="3" customWidth="1"/>
    <col min="2" max="2" width="21.7265625" style="3" customWidth="1"/>
  </cols>
  <sheetData>
    <row r="1" spans="1:12" x14ac:dyDescent="0.35">
      <c r="A1" s="6" t="s">
        <v>88</v>
      </c>
      <c r="B1" s="3" t="s">
        <v>89</v>
      </c>
    </row>
    <row r="2" spans="1:12" x14ac:dyDescent="0.35">
      <c r="A2" s="3" t="s">
        <v>90</v>
      </c>
      <c r="B2" s="21">
        <v>42933</v>
      </c>
    </row>
    <row r="3" spans="1:12" x14ac:dyDescent="0.35">
      <c r="A3" s="3" t="s">
        <v>91</v>
      </c>
      <c r="B3" s="4"/>
    </row>
    <row r="4" spans="1:12" x14ac:dyDescent="0.35">
      <c r="A4" s="3" t="s">
        <v>92</v>
      </c>
      <c r="B4" s="3" t="s">
        <v>93</v>
      </c>
    </row>
    <row r="5" spans="1:12" x14ac:dyDescent="0.35">
      <c r="A5" s="3" t="s">
        <v>94</v>
      </c>
      <c r="B5" s="3" t="s">
        <v>95</v>
      </c>
    </row>
    <row r="6" spans="1:12" x14ac:dyDescent="0.35">
      <c r="A6" s="3" t="s">
        <v>96</v>
      </c>
      <c r="B6" s="3" t="s">
        <v>97</v>
      </c>
    </row>
    <row r="7" spans="1:12" x14ac:dyDescent="0.35">
      <c r="A7" s="3" t="s">
        <v>98</v>
      </c>
      <c r="B7" s="3" t="s">
        <v>99</v>
      </c>
    </row>
    <row r="8" spans="1:12" x14ac:dyDescent="0.35">
      <c r="A8" s="3" t="s">
        <v>100</v>
      </c>
      <c r="B8" s="3" t="s">
        <v>101</v>
      </c>
      <c r="L8" s="2"/>
    </row>
    <row r="9" spans="1:12" x14ac:dyDescent="0.35">
      <c r="A9" s="3" t="s">
        <v>102</v>
      </c>
    </row>
    <row r="10" spans="1:12" x14ac:dyDescent="0.35">
      <c r="A10" s="6" t="s">
        <v>103</v>
      </c>
      <c r="B10" s="3">
        <v>2.5</v>
      </c>
    </row>
    <row r="11" spans="1:12" x14ac:dyDescent="0.35">
      <c r="A11" s="3" t="s">
        <v>104</v>
      </c>
      <c r="B11" s="3">
        <v>24.9</v>
      </c>
    </row>
    <row r="12" spans="1:12" x14ac:dyDescent="0.35">
      <c r="A12" s="3" t="s">
        <v>105</v>
      </c>
      <c r="B12" s="3">
        <v>49.5</v>
      </c>
    </row>
    <row r="13" spans="1:12" x14ac:dyDescent="0.35">
      <c r="A13" s="6" t="s">
        <v>106</v>
      </c>
      <c r="B13" s="3">
        <v>62.5</v>
      </c>
    </row>
    <row r="14" spans="1:12" x14ac:dyDescent="0.35">
      <c r="A14" s="6" t="s">
        <v>107</v>
      </c>
      <c r="B14" s="3">
        <v>612.9</v>
      </c>
    </row>
    <row r="15" spans="1:12" x14ac:dyDescent="0.35">
      <c r="A15" s="6" t="s">
        <v>108</v>
      </c>
      <c r="B15" s="3">
        <v>1.135194</v>
      </c>
    </row>
    <row r="16" spans="1:12" x14ac:dyDescent="0.35">
      <c r="A16" s="6" t="s">
        <v>109</v>
      </c>
      <c r="B16" s="3">
        <v>2.8379841639999999</v>
      </c>
    </row>
    <row r="17" spans="1:11" x14ac:dyDescent="0.35">
      <c r="A17" s="6" t="s">
        <v>110</v>
      </c>
      <c r="B17" s="3">
        <v>3.4055809959999999</v>
      </c>
    </row>
    <row r="18" spans="1:11" x14ac:dyDescent="0.35">
      <c r="A18" s="6" t="s">
        <v>111</v>
      </c>
      <c r="B18" s="3">
        <v>14</v>
      </c>
    </row>
    <row r="19" spans="1:11" x14ac:dyDescent="0.35">
      <c r="A19" s="6" t="s">
        <v>112</v>
      </c>
      <c r="B19" s="3">
        <v>5</v>
      </c>
      <c r="K19" s="7"/>
    </row>
    <row r="20" spans="1:11" x14ac:dyDescent="0.35">
      <c r="A20" s="6" t="s">
        <v>113</v>
      </c>
      <c r="B20" s="3">
        <v>0.10199999999999999</v>
      </c>
    </row>
    <row r="21" spans="1:11" x14ac:dyDescent="0.35">
      <c r="A21" s="6" t="s">
        <v>114</v>
      </c>
      <c r="B21" s="3">
        <v>3.1415926540000001</v>
      </c>
    </row>
    <row r="22" spans="1:11" x14ac:dyDescent="0.35">
      <c r="A22" s="6" t="s">
        <v>115</v>
      </c>
      <c r="B22" s="3" t="s">
        <v>116</v>
      </c>
    </row>
    <row r="23" spans="1:11" x14ac:dyDescent="0.35">
      <c r="A23" s="3" t="s">
        <v>117</v>
      </c>
      <c r="B23" s="3">
        <v>1.61</v>
      </c>
    </row>
    <row r="24" spans="1:11" x14ac:dyDescent="0.35">
      <c r="A24" s="3" t="s">
        <v>118</v>
      </c>
      <c r="B24" s="3">
        <v>2</v>
      </c>
    </row>
    <row r="25" spans="1:11" x14ac:dyDescent="0.35">
      <c r="A25" s="3" t="s">
        <v>119</v>
      </c>
      <c r="B25" s="3">
        <v>1.84</v>
      </c>
    </row>
    <row r="26" spans="1:11" x14ac:dyDescent="0.35">
      <c r="A26" s="3" t="s">
        <v>120</v>
      </c>
      <c r="B26" s="3">
        <v>1.5499999999999999E-3</v>
      </c>
    </row>
    <row r="27" spans="1:11" x14ac:dyDescent="0.35">
      <c r="A27" s="3" t="s">
        <v>121</v>
      </c>
      <c r="B27" s="3">
        <v>-0.74626865671641784</v>
      </c>
    </row>
    <row r="28" spans="1:11" x14ac:dyDescent="0.35">
      <c r="A28" s="3" t="s">
        <v>122</v>
      </c>
      <c r="B28" s="3">
        <v>0.03</v>
      </c>
    </row>
    <row r="36" spans="13:13" x14ac:dyDescent="0.35">
      <c r="M36" s="1"/>
    </row>
    <row r="37" spans="13:13" x14ac:dyDescent="0.35">
      <c r="M37" s="1"/>
    </row>
    <row r="38" spans="13:13" x14ac:dyDescent="0.35">
      <c r="M38" s="1"/>
    </row>
    <row r="39" spans="13:13" x14ac:dyDescent="0.35">
      <c r="M39" s="1"/>
    </row>
    <row r="40" spans="13:13" x14ac:dyDescent="0.35">
      <c r="M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 mapping</vt:lpstr>
      <vt:lpstr>For mapping-cut (2)</vt:lpstr>
      <vt:lpstr>For mapping-cut</vt:lpstr>
      <vt:lpstr>Dataset1 (just average values)</vt:lpstr>
      <vt:lpstr>MetaData</vt:lpstr>
    </vt:vector>
  </TitlesOfParts>
  <Manager/>
  <Company>BAM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Rockenhäuser</dc:creator>
  <cp:keywords/>
  <dc:description/>
  <cp:lastModifiedBy>Chen, Yue</cp:lastModifiedBy>
  <cp:revision/>
  <dcterms:created xsi:type="dcterms:W3CDTF">2015-01-15T14:10:26Z</dcterms:created>
  <dcterms:modified xsi:type="dcterms:W3CDTF">2022-05-04T11:20:51Z</dcterms:modified>
  <cp:category/>
  <cp:contentStatus/>
</cp:coreProperties>
</file>