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ittman\Desktop\Paper - Aktivkohlecharakterisierung\06_TGA-FTIR\TGA-FTIR-hyphenation-tool-kit-master_8PAC_washed\"/>
    </mc:Choice>
  </mc:AlternateContent>
  <xr:revisionPtr revIDLastSave="0" documentId="13_ncr:1_{73083D99-2309-4CA3-96FC-A6CD41B1B5A8}" xr6:coauthVersionLast="45" xr6:coauthVersionMax="45" xr10:uidLastSave="{00000000-0000-0000-0000-000000000000}"/>
  <bookViews>
    <workbookView xWindow="-120" yWindow="-120" windowWidth="25440" windowHeight="15390" tabRatio="685" xr2:uid="{BEEF2067-4EA6-4258-BE20-4BC7D06DB951}"/>
  </bookViews>
  <sheets>
    <sheet name="center_0" sheetId="1" r:id="rId1"/>
    <sheet name="link" sheetId="10" r:id="rId2"/>
    <sheet name="hwhm_0" sheetId="3" r:id="rId3"/>
    <sheet name="height_0" sheetId="2" r:id="rId4"/>
    <sheet name="center_min" sheetId="5" r:id="rId5"/>
    <sheet name="hwhm_min" sheetId="4" r:id="rId6"/>
    <sheet name="height_min" sheetId="7" r:id="rId7"/>
    <sheet name="center_max" sheetId="9" r:id="rId8"/>
    <sheet name="hwhm_max" sheetId="6" r:id="rId9"/>
    <sheet name="height_max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6" l="1"/>
  <c r="B16" i="6"/>
  <c r="B14" i="6"/>
  <c r="B15" i="3"/>
  <c r="B16" i="3"/>
  <c r="B14" i="3"/>
  <c r="G16" i="9" l="1"/>
  <c r="G16" i="5"/>
  <c r="H16" i="3"/>
  <c r="C15" i="3" l="1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C16" i="3"/>
  <c r="D16" i="3"/>
  <c r="E16" i="3"/>
  <c r="F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B16" i="5"/>
  <c r="C16" i="5"/>
  <c r="D16" i="5"/>
  <c r="E16" i="5"/>
  <c r="F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B16" i="4"/>
  <c r="C16" i="4"/>
  <c r="D16" i="4"/>
  <c r="E16" i="4"/>
  <c r="F16" i="4"/>
  <c r="G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B16" i="9"/>
  <c r="C16" i="9"/>
  <c r="D16" i="9"/>
  <c r="E16" i="9"/>
  <c r="F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C16" i="6"/>
  <c r="D16" i="6"/>
  <c r="E16" i="6"/>
  <c r="F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A15" i="3" l="1"/>
  <c r="A16" i="3"/>
  <c r="A17" i="3"/>
  <c r="A18" i="3"/>
  <c r="A19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B14" i="2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B14" i="9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B14" i="5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B14" i="4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B14" i="8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B14" i="7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B4" i="9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B4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B13" i="5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B13" i="9"/>
  <c r="A38" i="10" l="1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A2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A1" i="10"/>
  <c r="A38" i="9" l="1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A2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A1" i="9"/>
  <c r="AU2" i="8" l="1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AU38" i="4"/>
  <c r="AT38" i="4"/>
  <c r="AS38" i="4"/>
  <c r="AR38" i="4"/>
  <c r="AQ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AU37" i="4"/>
  <c r="AT37" i="4"/>
  <c r="AS37" i="4"/>
  <c r="AR37" i="4"/>
  <c r="AQ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" i="3"/>
  <c r="A4" i="3"/>
  <c r="A5" i="3"/>
  <c r="A6" i="3"/>
  <c r="A7" i="3"/>
  <c r="A8" i="3"/>
  <c r="A9" i="3"/>
  <c r="A10" i="3"/>
  <c r="A11" i="3"/>
  <c r="A12" i="3"/>
  <c r="A13" i="3"/>
  <c r="A14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1" i="8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AV1" i="4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A1" i="2"/>
</calcChain>
</file>

<file path=xl/sharedStrings.xml><?xml version="1.0" encoding="utf-8"?>
<sst xmlns="http://schemas.openxmlformats.org/spreadsheetml/2006/main" count="62" uniqueCount="39">
  <si>
    <t>figueiredo1999</t>
  </si>
  <si>
    <t>anhydrides</t>
  </si>
  <si>
    <t>phenols</t>
  </si>
  <si>
    <t>figueiredo2007</t>
  </si>
  <si>
    <t>li2011</t>
  </si>
  <si>
    <t>pyrones</t>
  </si>
  <si>
    <t>morales2014</t>
  </si>
  <si>
    <t>samant2004</t>
  </si>
  <si>
    <t>zhou2007</t>
  </si>
  <si>
    <t>peroxides</t>
  </si>
  <si>
    <t>ether</t>
  </si>
  <si>
    <t>szymanski2002</t>
  </si>
  <si>
    <t>gas</t>
  </si>
  <si>
    <t>na2011</t>
  </si>
  <si>
    <t>almarri2009</t>
  </si>
  <si>
    <t>hydroxyl</t>
  </si>
  <si>
    <t>group</t>
  </si>
  <si>
    <t>CO2</t>
  </si>
  <si>
    <t>CO</t>
  </si>
  <si>
    <t>H2O</t>
  </si>
  <si>
    <t>wh</t>
  </si>
  <si>
    <t>c</t>
  </si>
  <si>
    <t>dittmann2021a</t>
  </si>
  <si>
    <t>dittmann2021b</t>
  </si>
  <si>
    <t>dittmann2021c</t>
  </si>
  <si>
    <t>adsorbed CO2</t>
  </si>
  <si>
    <t>carboxylic acids_1</t>
  </si>
  <si>
    <t>carboxylic acids_2</t>
  </si>
  <si>
    <t>unassigned CO2</t>
  </si>
  <si>
    <t>lactones_1</t>
  </si>
  <si>
    <t>lactones_2</t>
  </si>
  <si>
    <t>carbonyls_1</t>
  </si>
  <si>
    <t>carbonyls_2</t>
  </si>
  <si>
    <t>unassigned H2O_1</t>
  </si>
  <si>
    <t>adsorbed H2O</t>
  </si>
  <si>
    <t>unassigned H2O_2</t>
  </si>
  <si>
    <t>carbonyls</t>
  </si>
  <si>
    <t>gorgulho2008</t>
  </si>
  <si>
    <t>ducousso2015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</si>
</sst>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1" xfId="0" applyFill="1" applyBorder="1"/>
    <xf numFmtId="0" fontId="1" fillId="0" borderId="0" xfId="0" applyFont="1" applyFill="1"/>
    <xf numFmtId="0" fontId="2" fillId="0" borderId="0" xfId="0" applyFont="1" applyFill="1"/>
    <xf numFmtId="0" fontId="2" fillId="0" borderId="2" xfId="0" applyFont="1" applyFill="1" applyBorder="1"/>
    <xf numFmtId="0" fontId="2" fillId="0" borderId="3" xfId="0" applyFont="1" applyFill="1" applyBorder="1"/>
    <xf numFmtId="0" fontId="0" fillId="0" borderId="0" xfId="0" applyFill="1" applyBorder="1"/>
    <xf numFmtId="0" fontId="2" fillId="0" borderId="5" xfId="0" applyFont="1" applyFill="1" applyBorder="1"/>
    <xf numFmtId="0" fontId="0" fillId="0" borderId="4" xfId="0" applyFill="1" applyBorder="1"/>
    <xf numFmtId="1" fontId="0" fillId="0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4D511-D4ED-4E7F-BCBD-B5A2B90CC7A9}">
  <dimension ref="A1:V16"/>
  <sheetViews>
    <sheetView tabSelected="1" zoomScale="85" zoomScaleNormal="85" workbookViewId="0">
      <selection activeCell="B20" sqref="B20"/>
    </sheetView>
  </sheetViews>
  <sheetFormatPr baseColWidth="10" defaultColWidth="11.42578125" defaultRowHeight="15" x14ac:dyDescent="0.25"/>
  <cols>
    <col min="1" max="1" width="14.28515625" style="5" bestFit="1" customWidth="1"/>
    <col min="2" max="2" width="13.28515625" style="1" bestFit="1" customWidth="1"/>
    <col min="3" max="4" width="16.85546875" style="1" bestFit="1" customWidth="1"/>
    <col min="5" max="5" width="10.85546875" style="1" bestFit="1" customWidth="1"/>
    <col min="6" max="6" width="9.85546875" style="1" bestFit="1" customWidth="1"/>
    <col min="7" max="7" width="15" style="1" bestFit="1" customWidth="1"/>
    <col min="8" max="9" width="10.42578125" style="1" bestFit="1" customWidth="1"/>
    <col min="10" max="10" width="9.42578125" style="1" bestFit="1" customWidth="1"/>
    <col min="11" max="12" width="16.8554687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1.42578125" style="1" bestFit="1" customWidth="1"/>
    <col min="18" max="18" width="5.85546875" style="1" bestFit="1" customWidth="1"/>
    <col min="19" max="19" width="8.140625" style="1" bestFit="1" customWidth="1"/>
    <col min="20" max="20" width="13.42578125" style="1" bestFit="1" customWidth="1"/>
    <col min="21" max="22" width="17.28515625" style="1" bestFit="1" customWidth="1"/>
    <col min="23" max="16384" width="11.42578125" style="1"/>
  </cols>
  <sheetData>
    <row r="1" spans="1:22" s="4" customFormat="1" x14ac:dyDescent="0.25">
      <c r="A1" s="5" t="s">
        <v>16</v>
      </c>
      <c r="B1" s="4" t="s">
        <v>25</v>
      </c>
      <c r="C1" s="4" t="s">
        <v>26</v>
      </c>
      <c r="D1" s="4" t="s">
        <v>27</v>
      </c>
      <c r="E1" s="4" t="s">
        <v>1</v>
      </c>
      <c r="F1" s="4" t="s">
        <v>9</v>
      </c>
      <c r="G1" s="4" t="s">
        <v>28</v>
      </c>
      <c r="H1" s="4" t="s">
        <v>29</v>
      </c>
      <c r="I1" s="4" t="s">
        <v>30</v>
      </c>
      <c r="J1" s="4" t="s">
        <v>36</v>
      </c>
      <c r="K1" s="4" t="s">
        <v>26</v>
      </c>
      <c r="L1" s="4" t="s">
        <v>27</v>
      </c>
      <c r="M1" s="4" t="s">
        <v>1</v>
      </c>
      <c r="N1" s="4" t="s">
        <v>15</v>
      </c>
      <c r="O1" s="4" t="s">
        <v>2</v>
      </c>
      <c r="P1" s="4" t="s">
        <v>31</v>
      </c>
      <c r="Q1" s="4" t="s">
        <v>32</v>
      </c>
      <c r="R1" s="4" t="s">
        <v>10</v>
      </c>
      <c r="S1" s="4" t="s">
        <v>5</v>
      </c>
      <c r="T1" s="4" t="s">
        <v>34</v>
      </c>
      <c r="U1" s="4" t="s">
        <v>33</v>
      </c>
      <c r="V1" s="4" t="s">
        <v>35</v>
      </c>
    </row>
    <row r="2" spans="1:22" s="4" customFormat="1" x14ac:dyDescent="0.25">
      <c r="A2" s="5" t="s">
        <v>12</v>
      </c>
      <c r="B2" s="4" t="s">
        <v>17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  <c r="H2" s="4" t="s">
        <v>17</v>
      </c>
      <c r="I2" s="4" t="s">
        <v>17</v>
      </c>
      <c r="J2" s="4" t="s">
        <v>17</v>
      </c>
      <c r="K2" s="4" t="s">
        <v>18</v>
      </c>
      <c r="L2" s="4" t="s">
        <v>18</v>
      </c>
      <c r="M2" s="4" t="s">
        <v>18</v>
      </c>
      <c r="N2" s="4" t="s">
        <v>18</v>
      </c>
      <c r="O2" s="4" t="s">
        <v>18</v>
      </c>
      <c r="P2" s="4" t="s">
        <v>18</v>
      </c>
      <c r="Q2" s="4" t="s">
        <v>18</v>
      </c>
      <c r="R2" s="4" t="s">
        <v>18</v>
      </c>
      <c r="S2" s="4" t="s">
        <v>18</v>
      </c>
      <c r="T2" s="4" t="s">
        <v>19</v>
      </c>
      <c r="U2" s="4" t="s">
        <v>19</v>
      </c>
      <c r="V2" s="4" t="s">
        <v>19</v>
      </c>
    </row>
    <row r="3" spans="1:22" s="2" customFormat="1" x14ac:dyDescent="0.25">
      <c r="A3" s="6" t="s">
        <v>14</v>
      </c>
      <c r="C3" s="2">
        <v>250</v>
      </c>
      <c r="E3" s="2">
        <v>380</v>
      </c>
      <c r="H3" s="2">
        <v>530</v>
      </c>
      <c r="I3" s="2">
        <v>650</v>
      </c>
      <c r="J3" s="2">
        <v>770</v>
      </c>
      <c r="M3" s="2">
        <v>400</v>
      </c>
      <c r="O3" s="2">
        <v>620</v>
      </c>
      <c r="P3" s="2">
        <v>760</v>
      </c>
      <c r="Q3" s="2">
        <v>840</v>
      </c>
    </row>
    <row r="4" spans="1:22" x14ac:dyDescent="0.25">
      <c r="A4" s="5" t="s">
        <v>38</v>
      </c>
      <c r="C4" s="1">
        <v>390</v>
      </c>
      <c r="E4" s="1">
        <v>450</v>
      </c>
      <c r="F4" s="1">
        <v>530</v>
      </c>
      <c r="H4" s="1">
        <v>660</v>
      </c>
      <c r="I4" s="1">
        <v>720</v>
      </c>
      <c r="M4" s="1">
        <v>590</v>
      </c>
      <c r="N4" s="1">
        <v>620</v>
      </c>
      <c r="O4" s="1">
        <v>750</v>
      </c>
      <c r="Q4" s="1">
        <v>880</v>
      </c>
      <c r="R4" s="1">
        <v>844</v>
      </c>
      <c r="S4" s="1">
        <v>973</v>
      </c>
    </row>
    <row r="5" spans="1:22" x14ac:dyDescent="0.25">
      <c r="A5" s="5" t="s">
        <v>0</v>
      </c>
      <c r="E5" s="1">
        <v>547</v>
      </c>
      <c r="H5" s="1">
        <v>667</v>
      </c>
      <c r="M5" s="1">
        <v>547</v>
      </c>
      <c r="O5" s="1">
        <v>632</v>
      </c>
      <c r="P5" s="1">
        <v>807</v>
      </c>
    </row>
    <row r="6" spans="1:22" x14ac:dyDescent="0.25">
      <c r="A6" s="5" t="s">
        <v>3</v>
      </c>
      <c r="C6" s="1">
        <v>267</v>
      </c>
      <c r="D6" s="1">
        <v>412</v>
      </c>
      <c r="E6" s="1">
        <v>577</v>
      </c>
      <c r="H6" s="1">
        <v>677</v>
      </c>
      <c r="M6" s="1">
        <v>577</v>
      </c>
      <c r="O6" s="1">
        <v>692</v>
      </c>
      <c r="P6" s="1">
        <v>847</v>
      </c>
    </row>
    <row r="7" spans="1:22" x14ac:dyDescent="0.25">
      <c r="A7" s="5" t="s">
        <v>37</v>
      </c>
      <c r="C7" s="1">
        <v>257</v>
      </c>
      <c r="D7" s="1">
        <v>381</v>
      </c>
      <c r="E7" s="1">
        <v>497</v>
      </c>
      <c r="H7" s="1">
        <v>673</v>
      </c>
      <c r="M7" s="1">
        <v>497</v>
      </c>
      <c r="O7" s="1">
        <v>672</v>
      </c>
      <c r="P7" s="1">
        <v>797</v>
      </c>
    </row>
    <row r="8" spans="1:22" x14ac:dyDescent="0.25">
      <c r="A8" s="5" t="s">
        <v>4</v>
      </c>
      <c r="C8" s="1">
        <v>245</v>
      </c>
      <c r="D8" s="1">
        <v>325</v>
      </c>
      <c r="E8" s="1">
        <v>490</v>
      </c>
      <c r="H8" s="1">
        <v>616</v>
      </c>
      <c r="I8" s="1">
        <v>755</v>
      </c>
      <c r="K8" s="1">
        <v>242</v>
      </c>
      <c r="L8" s="1">
        <v>327</v>
      </c>
      <c r="M8" s="1">
        <v>490</v>
      </c>
      <c r="O8" s="1">
        <v>635</v>
      </c>
      <c r="P8" s="1">
        <v>760</v>
      </c>
      <c r="Q8" s="1">
        <v>878</v>
      </c>
      <c r="S8" s="1">
        <v>1015</v>
      </c>
    </row>
    <row r="9" spans="1:22" x14ac:dyDescent="0.25">
      <c r="A9" s="5" t="s">
        <v>6</v>
      </c>
      <c r="C9" s="10">
        <v>263.66666666666663</v>
      </c>
      <c r="D9" s="10">
        <v>377.16666666666663</v>
      </c>
      <c r="E9" s="10">
        <v>665.66666666666663</v>
      </c>
      <c r="F9" s="10"/>
      <c r="G9" s="10"/>
      <c r="H9" s="10">
        <v>665.66666666666663</v>
      </c>
      <c r="I9" s="10"/>
      <c r="J9" s="10"/>
      <c r="K9" s="10"/>
      <c r="L9" s="10"/>
      <c r="M9" s="10">
        <v>665.66666666666663</v>
      </c>
      <c r="N9" s="10"/>
      <c r="O9" s="10">
        <v>699.5</v>
      </c>
      <c r="P9" s="10">
        <v>867.83333333333326</v>
      </c>
      <c r="Q9" s="10">
        <v>1090</v>
      </c>
      <c r="R9" s="10"/>
      <c r="S9" s="10"/>
    </row>
    <row r="10" spans="1:22" x14ac:dyDescent="0.25">
      <c r="A10" s="5" t="s">
        <v>13</v>
      </c>
      <c r="C10" s="1">
        <v>280</v>
      </c>
      <c r="D10" s="1">
        <v>400</v>
      </c>
      <c r="E10" s="1">
        <v>540</v>
      </c>
      <c r="H10" s="1">
        <v>650</v>
      </c>
      <c r="I10" s="1">
        <v>800</v>
      </c>
      <c r="K10" s="1">
        <v>300</v>
      </c>
      <c r="L10" s="1">
        <v>420</v>
      </c>
      <c r="M10" s="1">
        <v>550</v>
      </c>
      <c r="O10" s="1">
        <v>680</v>
      </c>
      <c r="P10" s="1">
        <v>800</v>
      </c>
      <c r="S10" s="1">
        <v>1020</v>
      </c>
    </row>
    <row r="11" spans="1:22" x14ac:dyDescent="0.25">
      <c r="A11" s="5" t="s">
        <v>7</v>
      </c>
      <c r="C11" s="1">
        <v>291</v>
      </c>
      <c r="E11" s="1">
        <v>600</v>
      </c>
      <c r="H11" s="1">
        <v>719</v>
      </c>
      <c r="M11" s="1">
        <v>601</v>
      </c>
      <c r="O11" s="1">
        <v>645</v>
      </c>
      <c r="P11" s="1">
        <v>775</v>
      </c>
    </row>
    <row r="12" spans="1:22" x14ac:dyDescent="0.25">
      <c r="A12" s="5" t="s">
        <v>11</v>
      </c>
      <c r="E12" s="1">
        <v>427</v>
      </c>
      <c r="H12" s="1">
        <v>517</v>
      </c>
      <c r="I12" s="1">
        <v>667</v>
      </c>
      <c r="M12" s="1">
        <v>427</v>
      </c>
      <c r="O12" s="1">
        <v>567</v>
      </c>
      <c r="P12" s="1">
        <v>677</v>
      </c>
    </row>
    <row r="13" spans="1:22" s="9" customFormat="1" x14ac:dyDescent="0.25">
      <c r="A13" s="8" t="s">
        <v>8</v>
      </c>
      <c r="C13" s="9">
        <v>275</v>
      </c>
      <c r="E13" s="9">
        <v>425</v>
      </c>
      <c r="F13" s="9">
        <v>520</v>
      </c>
      <c r="H13" s="9">
        <v>620</v>
      </c>
      <c r="I13" s="9">
        <v>740</v>
      </c>
      <c r="K13" s="9">
        <v>250</v>
      </c>
      <c r="L13" s="9">
        <v>425</v>
      </c>
      <c r="M13" s="9">
        <v>550</v>
      </c>
      <c r="O13" s="9">
        <v>650</v>
      </c>
      <c r="P13" s="9">
        <v>780</v>
      </c>
      <c r="S13" s="9">
        <v>930</v>
      </c>
    </row>
    <row r="14" spans="1:22" x14ac:dyDescent="0.25">
      <c r="A14" s="5" t="s">
        <v>22</v>
      </c>
      <c r="B14" s="1">
        <v>95</v>
      </c>
      <c r="C14" s="1">
        <v>245</v>
      </c>
      <c r="D14" s="1">
        <v>380</v>
      </c>
      <c r="E14" s="1">
        <v>500</v>
      </c>
      <c r="H14" s="3">
        <v>635</v>
      </c>
      <c r="I14" s="3">
        <v>785</v>
      </c>
      <c r="K14" s="3">
        <v>255</v>
      </c>
      <c r="L14" s="3">
        <v>410</v>
      </c>
      <c r="M14" s="1">
        <v>530</v>
      </c>
      <c r="O14" s="3">
        <v>670</v>
      </c>
      <c r="P14" s="3">
        <v>790</v>
      </c>
      <c r="Q14" s="3">
        <v>870</v>
      </c>
      <c r="S14" s="1">
        <v>960</v>
      </c>
      <c r="T14" s="1">
        <v>90</v>
      </c>
      <c r="U14" s="1">
        <v>210</v>
      </c>
      <c r="V14" s="1">
        <v>255</v>
      </c>
    </row>
    <row r="15" spans="1:22" x14ac:dyDescent="0.25">
      <c r="A15" s="5" t="s">
        <v>23</v>
      </c>
      <c r="B15" s="1">
        <v>95</v>
      </c>
      <c r="C15" s="1">
        <v>245</v>
      </c>
      <c r="D15" s="1">
        <v>380</v>
      </c>
      <c r="E15" s="1">
        <v>500</v>
      </c>
      <c r="H15" s="3">
        <v>635</v>
      </c>
      <c r="I15" s="3">
        <v>785</v>
      </c>
      <c r="K15" s="3">
        <v>255</v>
      </c>
      <c r="L15" s="3">
        <v>410</v>
      </c>
      <c r="M15" s="1">
        <v>530</v>
      </c>
      <c r="O15" s="3">
        <v>670</v>
      </c>
      <c r="P15" s="3">
        <v>790</v>
      </c>
      <c r="Q15" s="3">
        <v>870</v>
      </c>
      <c r="S15" s="1">
        <v>960</v>
      </c>
      <c r="T15" s="1">
        <v>90</v>
      </c>
    </row>
    <row r="16" spans="1:22" x14ac:dyDescent="0.25">
      <c r="A16" s="5" t="s">
        <v>24</v>
      </c>
      <c r="B16" s="1">
        <v>95</v>
      </c>
      <c r="C16" s="1">
        <v>245</v>
      </c>
      <c r="D16" s="1">
        <v>380</v>
      </c>
      <c r="E16" s="1">
        <v>500</v>
      </c>
      <c r="G16" s="7">
        <v>625</v>
      </c>
      <c r="H16" s="3">
        <v>635</v>
      </c>
      <c r="I16" s="3">
        <v>785</v>
      </c>
      <c r="K16" s="3">
        <v>255</v>
      </c>
      <c r="L16" s="3">
        <v>410</v>
      </c>
      <c r="M16" s="1">
        <v>530</v>
      </c>
      <c r="O16" s="3">
        <v>670</v>
      </c>
      <c r="P16" s="3">
        <v>790</v>
      </c>
      <c r="Q16" s="3">
        <v>870</v>
      </c>
      <c r="S16" s="1">
        <v>960</v>
      </c>
      <c r="T16" s="1">
        <v>90</v>
      </c>
    </row>
  </sheetData>
  <sortState xmlns:xlrd2="http://schemas.microsoft.com/office/spreadsheetml/2017/richdata2" ref="A3:V13">
    <sortCondition ref="A3"/>
  </sortState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2276-5893-45C5-8032-5F138C27CB79}">
  <dimension ref="A1:AV38"/>
  <sheetViews>
    <sheetView zoomScale="85" zoomScaleNormal="85" workbookViewId="0">
      <selection activeCell="B19" sqref="B19"/>
    </sheetView>
  </sheetViews>
  <sheetFormatPr baseColWidth="10" defaultColWidth="11.42578125" defaultRowHeight="15" x14ac:dyDescent="0.25"/>
  <cols>
    <col min="1" max="1" width="14.28515625" style="5" bestFit="1" customWidth="1"/>
    <col min="2" max="2" width="13.28515625" style="1" bestFit="1" customWidth="1"/>
    <col min="3" max="4" width="16.85546875" style="1" bestFit="1" customWidth="1"/>
    <col min="5" max="5" width="10.85546875" style="1" bestFit="1" customWidth="1"/>
    <col min="6" max="6" width="9.85546875" style="1" bestFit="1" customWidth="1"/>
    <col min="7" max="7" width="15" style="1" bestFit="1" customWidth="1"/>
    <col min="8" max="9" width="10.42578125" style="1" bestFit="1" customWidth="1"/>
    <col min="10" max="10" width="9.42578125" style="1" bestFit="1" customWidth="1"/>
    <col min="11" max="12" width="16.8554687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1.42578125" style="1" bestFit="1" customWidth="1"/>
    <col min="18" max="18" width="5.85546875" style="1" bestFit="1" customWidth="1"/>
    <col min="19" max="19" width="8.140625" style="1" bestFit="1" customWidth="1"/>
    <col min="20" max="20" width="13.42578125" style="1" bestFit="1" customWidth="1"/>
    <col min="21" max="22" width="17.285156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 CO2</v>
      </c>
      <c r="C1" s="4" t="str">
        <f>IF(ISBLANK(center_0!C1),"",center_0!C1)</f>
        <v>carboxylic acids_1</v>
      </c>
      <c r="D1" s="4" t="str">
        <f>IF(ISBLANK(center_0!D1),"",center_0!D1)</f>
        <v>carboxylic acids_2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 CO2</v>
      </c>
      <c r="H1" s="4" t="str">
        <f>IF(ISBLANK(center_0!H1),"",center_0!H1)</f>
        <v>lactones_1</v>
      </c>
      <c r="I1" s="4" t="str">
        <f>IF(ISBLANK(center_0!I1),"",center_0!I1)</f>
        <v>lactones_2</v>
      </c>
      <c r="J1" s="4" t="str">
        <f>IF(ISBLANK(center_0!J1),"",center_0!J1)</f>
        <v>carbonyls</v>
      </c>
      <c r="K1" s="4" t="str">
        <f>IF(ISBLANK(center_0!K1),"",center_0!K1)</f>
        <v>carboxylic acids_1</v>
      </c>
      <c r="L1" s="4" t="str">
        <f>IF(ISBLANK(center_0!L1),"",center_0!L1)</f>
        <v>carboxylic acids_2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carbonyls_1</v>
      </c>
      <c r="Q1" s="4" t="str">
        <f>IF(ISBLANK(center_0!Q1),"",center_0!Q1)</f>
        <v>carbonyls_2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 H2O</v>
      </c>
      <c r="U1" s="4" t="str">
        <f>IF(ISBLANK(center_0!U1),"",center_0!U1)</f>
        <v>unassigned H2O_1</v>
      </c>
      <c r="V1" s="4" t="str">
        <f>IF(ISBLANK(center_0!V1),"",center_0!V1)</f>
        <v>unassigned H2O_2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ducousso2015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gorgulho2008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IF(ISNUMBER(center_0!B14),1,"")</f>
        <v>1</v>
      </c>
      <c r="C14" s="1">
        <f>IF(ISNUMBER(center_0!C14),1,"")</f>
        <v>1</v>
      </c>
      <c r="D14" s="1">
        <f>IF(ISNUMBER(center_0!D14),1,"")</f>
        <v>1</v>
      </c>
      <c r="E14" s="1">
        <f>IF(ISNUMBER(center_0!E14),1,"")</f>
        <v>1</v>
      </c>
      <c r="F14" s="1" t="str">
        <f>IF(ISNUMBER(center_0!F14),1,"")</f>
        <v/>
      </c>
      <c r="G14" s="1" t="str">
        <f>IF(ISNUMBER(center_0!G14),1,"")</f>
        <v/>
      </c>
      <c r="H14" s="1">
        <f>IF(ISNUMBER(center_0!H14),1,"")</f>
        <v>1</v>
      </c>
      <c r="I14" s="1">
        <f>IF(ISNUMBER(center_0!I14),1,"")</f>
        <v>1</v>
      </c>
      <c r="J14" s="1" t="str">
        <f>IF(ISNUMBER(center_0!J14),1,"")</f>
        <v/>
      </c>
      <c r="K14" s="1">
        <f>IF(ISNUMBER(center_0!K14),1,"")</f>
        <v>1</v>
      </c>
      <c r="L14" s="1">
        <f>IF(ISNUMBER(center_0!L14),1,"")</f>
        <v>1</v>
      </c>
      <c r="M14" s="1">
        <f>IF(ISNUMBER(center_0!M14),1,"")</f>
        <v>1</v>
      </c>
      <c r="N14" s="1" t="str">
        <f>IF(ISNUMBER(center_0!N14),1,"")</f>
        <v/>
      </c>
      <c r="O14" s="1">
        <f>IF(ISNUMBER(center_0!O14),1,"")</f>
        <v>1</v>
      </c>
      <c r="P14" s="1">
        <f>IF(ISNUMBER(center_0!P14),1,"")</f>
        <v>1</v>
      </c>
      <c r="Q14" s="1">
        <f>IF(ISNUMBER(center_0!Q14),1,"")</f>
        <v>1</v>
      </c>
      <c r="R14" s="1" t="str">
        <f>IF(ISNUMBER(center_0!R14),1,"")</f>
        <v/>
      </c>
      <c r="S14" s="1">
        <f>IF(ISNUMBER(center_0!S14),1,"")</f>
        <v>1</v>
      </c>
      <c r="T14" s="1">
        <f>IF(ISNUMBER(center_0!T14),1,"")</f>
        <v>1</v>
      </c>
      <c r="U14" s="1">
        <f>IF(ISNUMBER(center_0!U14),1,"")</f>
        <v>1</v>
      </c>
      <c r="V14" s="1">
        <f>IF(ISNUMBER(center_0!V14),1,"")</f>
        <v>1</v>
      </c>
    </row>
    <row r="15" spans="1:48" x14ac:dyDescent="0.25">
      <c r="A15" s="5" t="str">
        <f>IF(ISBLANK(center_0!A15),"",center_0!A15)</f>
        <v>dittmann2021b</v>
      </c>
      <c r="B15" s="1">
        <f>IF(ISNUMBER(center_0!B15),1,"")</f>
        <v>1</v>
      </c>
      <c r="C15" s="1">
        <f>IF(ISNUMBER(center_0!C15),1,"")</f>
        <v>1</v>
      </c>
      <c r="D15" s="1">
        <f>IF(ISNUMBER(center_0!D15),1,"")</f>
        <v>1</v>
      </c>
      <c r="E15" s="1">
        <f>IF(ISNUMBER(center_0!E15),1,"")</f>
        <v>1</v>
      </c>
      <c r="F15" s="1" t="str">
        <f>IF(ISNUMBER(center_0!F15),1,"")</f>
        <v/>
      </c>
      <c r="G15" s="1" t="str">
        <f>IF(ISNUMBER(center_0!G15),1,"")</f>
        <v/>
      </c>
      <c r="H15" s="1">
        <f>IF(ISNUMBER(center_0!H15),1,"")</f>
        <v>1</v>
      </c>
      <c r="I15" s="1">
        <f>IF(ISNUMBER(center_0!I15),1,"")</f>
        <v>1</v>
      </c>
      <c r="J15" s="1" t="str">
        <f>IF(ISNUMBER(center_0!J15),1,"")</f>
        <v/>
      </c>
      <c r="K15" s="1">
        <f>IF(ISNUMBER(center_0!K15),1,"")</f>
        <v>1</v>
      </c>
      <c r="L15" s="1">
        <f>IF(ISNUMBER(center_0!L15),1,"")</f>
        <v>1</v>
      </c>
      <c r="M15" s="1">
        <f>IF(ISNUMBER(center_0!M15),1,"")</f>
        <v>1</v>
      </c>
      <c r="N15" s="1" t="str">
        <f>IF(ISNUMBER(center_0!N15),1,"")</f>
        <v/>
      </c>
      <c r="O15" s="1">
        <f>IF(ISNUMBER(center_0!O15),1,"")</f>
        <v>1</v>
      </c>
      <c r="P15" s="1">
        <f>IF(ISNUMBER(center_0!P15),1,"")</f>
        <v>1</v>
      </c>
      <c r="Q15" s="1">
        <f>IF(ISNUMBER(center_0!Q15),1,"")</f>
        <v>1</v>
      </c>
      <c r="R15" s="1" t="str">
        <f>IF(ISNUMBER(center_0!R15),1,"")</f>
        <v/>
      </c>
      <c r="S15" s="1">
        <f>IF(ISNUMBER(center_0!S15),1,"")</f>
        <v>1</v>
      </c>
      <c r="T15" s="1">
        <f>IF(ISNUMBER(center_0!T15),1,"")</f>
        <v>1</v>
      </c>
      <c r="U15" s="1" t="str">
        <f>IF(ISNUMBER(center_0!U15),1,"")</f>
        <v/>
      </c>
      <c r="V15" s="1" t="str">
        <f>IF(ISNUMBER(center_0!V15),1,"")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IF(ISNUMBER(center_0!B16),1,"")</f>
        <v>1</v>
      </c>
      <c r="C16" s="1">
        <f>IF(ISNUMBER(center_0!C16),1,"")</f>
        <v>1</v>
      </c>
      <c r="D16" s="1">
        <f>IF(ISNUMBER(center_0!D16),1,"")</f>
        <v>1</v>
      </c>
      <c r="E16" s="1">
        <f>IF(ISNUMBER(center_0!E16),1,"")</f>
        <v>1</v>
      </c>
      <c r="F16" s="1" t="str">
        <f>IF(ISNUMBER(center_0!F16),1,"")</f>
        <v/>
      </c>
      <c r="G16" s="1">
        <f>IF(ISNUMBER(center_0!G16),1,"")</f>
        <v>1</v>
      </c>
      <c r="H16" s="1">
        <f>IF(ISNUMBER(center_0!H16),1,"")</f>
        <v>1</v>
      </c>
      <c r="I16" s="1">
        <f>IF(ISNUMBER(center_0!I16),1,"")</f>
        <v>1</v>
      </c>
      <c r="J16" s="1" t="str">
        <f>IF(ISNUMBER(center_0!J16),1,"")</f>
        <v/>
      </c>
      <c r="K16" s="1">
        <f>IF(ISNUMBER(center_0!K16),1,"")</f>
        <v>1</v>
      </c>
      <c r="L16" s="1">
        <f>IF(ISNUMBER(center_0!L16),1,"")</f>
        <v>1</v>
      </c>
      <c r="M16" s="1">
        <f>IF(ISNUMBER(center_0!M16),1,"")</f>
        <v>1</v>
      </c>
      <c r="N16" s="1" t="str">
        <f>IF(ISNUMBER(center_0!N16),1,"")</f>
        <v/>
      </c>
      <c r="O16" s="1">
        <f>IF(ISNUMBER(center_0!O16),1,"")</f>
        <v>1</v>
      </c>
      <c r="P16" s="1">
        <f>IF(ISNUMBER(center_0!P16),1,"")</f>
        <v>1</v>
      </c>
      <c r="Q16" s="1">
        <f>IF(ISNUMBER(center_0!Q16),1,"")</f>
        <v>1</v>
      </c>
      <c r="R16" s="1" t="str">
        <f>IF(ISNUMBER(center_0!R16),1,"")</f>
        <v/>
      </c>
      <c r="S16" s="1">
        <f>IF(ISNUMBER(center_0!S16),1,"")</f>
        <v>1</v>
      </c>
      <c r="T16" s="1">
        <f>IF(ISNUMBER(center_0!T16),1,"")</f>
        <v>1</v>
      </c>
      <c r="U16" s="1" t="str">
        <f>IF(ISNUMBER(center_0!U16),1,"")</f>
        <v/>
      </c>
      <c r="V16" s="1" t="str">
        <f>IF(ISNUMBER(center_0!V16),1,"")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B40E-2FFC-42C2-AD78-D9FFEE5C8809}">
  <dimension ref="A1:AV38"/>
  <sheetViews>
    <sheetView zoomScale="85" zoomScaleNormal="85" workbookViewId="0">
      <selection activeCell="B19" sqref="B19"/>
    </sheetView>
  </sheetViews>
  <sheetFormatPr baseColWidth="10" defaultColWidth="11.42578125" defaultRowHeight="15" x14ac:dyDescent="0.25"/>
  <cols>
    <col min="1" max="1" width="14.28515625" style="5" bestFit="1" customWidth="1"/>
    <col min="2" max="2" width="13.28515625" style="1" bestFit="1" customWidth="1"/>
    <col min="3" max="4" width="16.85546875" style="1" bestFit="1" customWidth="1"/>
    <col min="5" max="5" width="10.85546875" style="1" bestFit="1" customWidth="1"/>
    <col min="6" max="6" width="9.85546875" style="1" bestFit="1" customWidth="1"/>
    <col min="7" max="7" width="15" style="1" bestFit="1" customWidth="1"/>
    <col min="8" max="9" width="10.42578125" style="1" bestFit="1" customWidth="1"/>
    <col min="10" max="10" width="9.42578125" style="1" bestFit="1" customWidth="1"/>
    <col min="11" max="12" width="16.8554687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1.42578125" style="1" bestFit="1" customWidth="1"/>
    <col min="18" max="18" width="5.85546875" style="1" bestFit="1" customWidth="1"/>
    <col min="19" max="19" width="8.140625" style="1" bestFit="1" customWidth="1"/>
    <col min="20" max="20" width="13.42578125" style="1" bestFit="1" customWidth="1"/>
    <col min="21" max="22" width="17.285156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 CO2</v>
      </c>
      <c r="C1" s="4" t="str">
        <f>IF(ISBLANK(center_0!C1),"",center_0!C1)</f>
        <v>carboxylic acids_1</v>
      </c>
      <c r="D1" s="4" t="str">
        <f>IF(ISBLANK(center_0!D1),"",center_0!D1)</f>
        <v>carboxylic acids_2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 CO2</v>
      </c>
      <c r="H1" s="4" t="str">
        <f>IF(ISBLANK(center_0!H1),"",center_0!H1)</f>
        <v>lactones_1</v>
      </c>
      <c r="I1" s="4" t="str">
        <f>IF(ISBLANK(center_0!I1),"",center_0!I1)</f>
        <v>lactones_2</v>
      </c>
      <c r="J1" s="4" t="str">
        <f>IF(ISBLANK(center_0!J1),"",center_0!J1)</f>
        <v>carbonyls</v>
      </c>
      <c r="K1" s="4" t="str">
        <f>IF(ISBLANK(center_0!K1),"",center_0!K1)</f>
        <v>carboxylic acids_1</v>
      </c>
      <c r="L1" s="4" t="str">
        <f>IF(ISBLANK(center_0!L1),"",center_0!L1)</f>
        <v>carboxylic acids_2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carbonyls_1</v>
      </c>
      <c r="Q1" s="4" t="str">
        <f>IF(ISBLANK(center_0!Q1),"",center_0!Q1)</f>
        <v>carbonyls_2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 H2O</v>
      </c>
      <c r="U1" s="4" t="str">
        <f>IF(ISBLANK(center_0!U1),"",center_0!U1)</f>
        <v>unassigned H2O_1</v>
      </c>
      <c r="V1" s="4" t="str">
        <f>IF(ISBLANK(center_0!V1),"",center_0!V1)</f>
        <v>unassigned H2O_2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ducousso2015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  <c r="M6" s="1" t="s">
        <v>21</v>
      </c>
    </row>
    <row r="7" spans="1:48" x14ac:dyDescent="0.25">
      <c r="A7" s="5" t="str">
        <f>IF(ISBLANK(center_0!A7),"",center_0!A7)</f>
        <v>gorgulho2008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H14" s="3"/>
      <c r="I14" s="3"/>
      <c r="K14" s="3"/>
      <c r="L14" s="3"/>
      <c r="M14" s="1" t="s">
        <v>20</v>
      </c>
      <c r="O14" s="3"/>
      <c r="P14" s="3"/>
      <c r="Q14" s="3"/>
    </row>
    <row r="15" spans="1:48" x14ac:dyDescent="0.25">
      <c r="A15" s="5" t="str">
        <f>IF(ISBLANK(center_0!A15),"",center_0!A15)</f>
        <v>dittmann2021b</v>
      </c>
      <c r="M15" s="1" t="s">
        <v>20</v>
      </c>
    </row>
    <row r="16" spans="1:48" x14ac:dyDescent="0.25">
      <c r="A16" s="5" t="str">
        <f>IF(ISBLANK(center_0!A16),"",center_0!A16)</f>
        <v>dittmann2021c</v>
      </c>
      <c r="M16" s="1" t="s">
        <v>20</v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9426-40FA-4A8E-9024-66BDA98D0A8E}">
  <dimension ref="A1:AV38"/>
  <sheetViews>
    <sheetView zoomScale="85" zoomScaleNormal="85" workbookViewId="0">
      <selection activeCell="B19" sqref="B19"/>
    </sheetView>
  </sheetViews>
  <sheetFormatPr baseColWidth="10" defaultColWidth="11.42578125" defaultRowHeight="15" x14ac:dyDescent="0.25"/>
  <cols>
    <col min="1" max="1" width="14.28515625" style="5" bestFit="1" customWidth="1"/>
    <col min="2" max="2" width="13.28515625" style="1" bestFit="1" customWidth="1"/>
    <col min="3" max="4" width="16.85546875" style="1" bestFit="1" customWidth="1"/>
    <col min="5" max="5" width="10.85546875" style="1" bestFit="1" customWidth="1"/>
    <col min="6" max="6" width="9.85546875" style="1" bestFit="1" customWidth="1"/>
    <col min="7" max="7" width="15" style="1" bestFit="1" customWidth="1"/>
    <col min="8" max="9" width="10.42578125" style="1" bestFit="1" customWidth="1"/>
    <col min="10" max="10" width="9.42578125" style="1" bestFit="1" customWidth="1"/>
    <col min="11" max="12" width="16.8554687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1.42578125" style="1" bestFit="1" customWidth="1"/>
    <col min="18" max="18" width="5.85546875" style="1" bestFit="1" customWidth="1"/>
    <col min="19" max="19" width="8.140625" style="1" bestFit="1" customWidth="1"/>
    <col min="20" max="20" width="13.42578125" style="1" bestFit="1" customWidth="1"/>
    <col min="21" max="22" width="17.285156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 CO2</v>
      </c>
      <c r="C1" s="4" t="str">
        <f>IF(ISBLANK(center_0!C1),"",center_0!C1)</f>
        <v>carboxylic acids_1</v>
      </c>
      <c r="D1" s="4" t="str">
        <f>IF(ISBLANK(center_0!D1),"",center_0!D1)</f>
        <v>carboxylic acids_2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 CO2</v>
      </c>
      <c r="H1" s="4" t="str">
        <f>IF(ISBLANK(center_0!H1),"",center_0!H1)</f>
        <v>lactones_1</v>
      </c>
      <c r="I1" s="4" t="str">
        <f>IF(ISBLANK(center_0!I1),"",center_0!I1)</f>
        <v>lactones_2</v>
      </c>
      <c r="J1" s="4" t="str">
        <f>IF(ISBLANK(center_0!J1),"",center_0!J1)</f>
        <v>carbonyls</v>
      </c>
      <c r="K1" s="4" t="str">
        <f>IF(ISBLANK(center_0!K1),"",center_0!K1)</f>
        <v>carboxylic acids_1</v>
      </c>
      <c r="L1" s="4" t="str">
        <f>IF(ISBLANK(center_0!L1),"",center_0!L1)</f>
        <v>carboxylic acids_2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carbonyls_1</v>
      </c>
      <c r="Q1" s="4" t="str">
        <f>IF(ISBLANK(center_0!Q1),"",center_0!Q1)</f>
        <v>carbonyls_2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 H2O</v>
      </c>
      <c r="U1" s="4" t="str">
        <f>IF(ISBLANK(center_0!U1),"",center_0!U1)</f>
        <v>unassigned H2O_1</v>
      </c>
      <c r="V1" s="4" t="str">
        <f>IF(ISBLANK(center_0!V1),"",center_0!V1)</f>
        <v>unassigned H2O_2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ducousso2015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gorgulho2008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IF(ISNUMBER(center_0!B14),25,"")</f>
        <v>25</v>
      </c>
      <c r="C14" s="1">
        <f>IF(ISNUMBER(center_0!C14),47.5,"")</f>
        <v>47.5</v>
      </c>
      <c r="D14" s="1">
        <f>IF(ISNUMBER(center_0!D14),47.5,"")</f>
        <v>47.5</v>
      </c>
      <c r="E14" s="1">
        <f>IF(ISNUMBER(center_0!E14),47.5,"")</f>
        <v>47.5</v>
      </c>
      <c r="F14" s="1" t="str">
        <f>IF(ISNUMBER(center_0!F14),47.5,"")</f>
        <v/>
      </c>
      <c r="G14" s="1" t="str">
        <f>IF(ISNUMBER(center_0!G14),47.5,"")</f>
        <v/>
      </c>
      <c r="H14" s="1">
        <f>IF(ISNUMBER(center_0!H14),47.5,"")</f>
        <v>47.5</v>
      </c>
      <c r="I14" s="1">
        <f>IF(ISNUMBER(center_0!I14),47.5,"")</f>
        <v>47.5</v>
      </c>
      <c r="J14" s="1" t="str">
        <f>IF(ISNUMBER(center_0!J14),47.5,"")</f>
        <v/>
      </c>
      <c r="K14" s="1">
        <f>IF(ISNUMBER(center_0!K14),47.5,"")</f>
        <v>47.5</v>
      </c>
      <c r="L14" s="1">
        <f>IF(ISNUMBER(center_0!L14),47.5,"")</f>
        <v>47.5</v>
      </c>
      <c r="M14" s="1">
        <f>IF(ISNUMBER(center_0!M14),47.5,"")</f>
        <v>47.5</v>
      </c>
      <c r="N14" s="1" t="str">
        <f>IF(ISNUMBER(center_0!N14),47.5,"")</f>
        <v/>
      </c>
      <c r="O14" s="1">
        <f>IF(ISNUMBER(center_0!O14),47.5,"")</f>
        <v>47.5</v>
      </c>
      <c r="P14" s="1">
        <f>IF(ISNUMBER(center_0!P14),47.5,"")</f>
        <v>47.5</v>
      </c>
      <c r="Q14" s="1">
        <f>IF(ISNUMBER(center_0!Q14),47.5,"")</f>
        <v>47.5</v>
      </c>
      <c r="R14" s="1" t="str">
        <f>IF(ISNUMBER(center_0!R14),47.5,"")</f>
        <v/>
      </c>
      <c r="S14" s="1">
        <f>IF(ISNUMBER(center_0!S14),47.5,"")</f>
        <v>47.5</v>
      </c>
      <c r="T14" s="1">
        <f>IF(ISNUMBER(center_0!T14),47.5,"")</f>
        <v>47.5</v>
      </c>
      <c r="U14" s="1">
        <f>IF(ISNUMBER(center_0!U14),47.5,"")</f>
        <v>47.5</v>
      </c>
      <c r="V14" s="1">
        <f>IF(ISNUMBER(center_0!V14),47.5,"")</f>
        <v>47.5</v>
      </c>
    </row>
    <row r="15" spans="1:48" x14ac:dyDescent="0.25">
      <c r="A15" s="5" t="str">
        <f>IF(ISBLANK(center_0!A15),"",center_0!A15)</f>
        <v>dittmann2021b</v>
      </c>
      <c r="B15" s="1">
        <f>IF(ISNUMBER(center_0!B15),25,"")</f>
        <v>25</v>
      </c>
      <c r="C15" s="1">
        <f>IF(ISNUMBER(center_0!C15),47.5,"")</f>
        <v>47.5</v>
      </c>
      <c r="D15" s="1">
        <f>IF(ISNUMBER(center_0!D15),47.5,"")</f>
        <v>47.5</v>
      </c>
      <c r="E15" s="1">
        <f>IF(ISNUMBER(center_0!E15),47.5,"")</f>
        <v>47.5</v>
      </c>
      <c r="F15" s="1" t="str">
        <f>IF(ISNUMBER(center_0!F15),47.5,"")</f>
        <v/>
      </c>
      <c r="G15" s="1" t="str">
        <f>IF(ISNUMBER(center_0!G15),47.5,"")</f>
        <v/>
      </c>
      <c r="H15" s="1">
        <f>IF(ISNUMBER(center_0!H15),47.5,"")</f>
        <v>47.5</v>
      </c>
      <c r="I15" s="1">
        <f>IF(ISNUMBER(center_0!I15),47.5,"")</f>
        <v>47.5</v>
      </c>
      <c r="J15" s="1" t="str">
        <f>IF(ISNUMBER(center_0!J15),47.5,"")</f>
        <v/>
      </c>
      <c r="K15" s="1">
        <f>IF(ISNUMBER(center_0!K15),47.5,"")</f>
        <v>47.5</v>
      </c>
      <c r="L15" s="1">
        <f>IF(ISNUMBER(center_0!L15),47.5,"")</f>
        <v>47.5</v>
      </c>
      <c r="M15" s="1">
        <f>IF(ISNUMBER(center_0!M15),47.5,"")</f>
        <v>47.5</v>
      </c>
      <c r="N15" s="1" t="str">
        <f>IF(ISNUMBER(center_0!N15),47.5,"")</f>
        <v/>
      </c>
      <c r="O15" s="1">
        <f>IF(ISNUMBER(center_0!O15),47.5,"")</f>
        <v>47.5</v>
      </c>
      <c r="P15" s="1">
        <f>IF(ISNUMBER(center_0!P15),47.5,"")</f>
        <v>47.5</v>
      </c>
      <c r="Q15" s="1">
        <f>IF(ISNUMBER(center_0!Q15),47.5,"")</f>
        <v>47.5</v>
      </c>
      <c r="R15" s="1" t="str">
        <f>IF(ISNUMBER(center_0!R15),47.5,"")</f>
        <v/>
      </c>
      <c r="S15" s="1">
        <f>IF(ISNUMBER(center_0!S15),47.5,"")</f>
        <v>47.5</v>
      </c>
      <c r="T15" s="1">
        <f>IF(ISNUMBER(center_0!T15),47.5,"")</f>
        <v>47.5</v>
      </c>
      <c r="U15" s="1" t="str">
        <f>IF(ISNUMBER(center_0!U15),47.5,"")</f>
        <v/>
      </c>
      <c r="V15" s="1" t="str">
        <f>IF(ISNUMBER(center_0!V15),47.5,"")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IF(ISNUMBER(center_0!B16),25,"")</f>
        <v>25</v>
      </c>
      <c r="C16" s="1">
        <f>IF(ISNUMBER(center_0!C16),47.5,"")</f>
        <v>47.5</v>
      </c>
      <c r="D16" s="1">
        <f>IF(ISNUMBER(center_0!D16),47.5,"")</f>
        <v>47.5</v>
      </c>
      <c r="E16" s="1">
        <f>IF(ISNUMBER(center_0!E16),47.5,"")</f>
        <v>47.5</v>
      </c>
      <c r="F16" s="1" t="str">
        <f>IF(ISNUMBER(center_0!F16),47.5,"")</f>
        <v/>
      </c>
      <c r="G16" s="1">
        <v>15</v>
      </c>
      <c r="H16" s="1">
        <f>IF(ISNUMBER(center_0!H16),32.5,"")</f>
        <v>32.5</v>
      </c>
      <c r="I16" s="1">
        <f>IF(ISNUMBER(center_0!I16),47.5,"")</f>
        <v>47.5</v>
      </c>
      <c r="J16" s="1" t="str">
        <f>IF(ISNUMBER(center_0!J16),47.5,"")</f>
        <v/>
      </c>
      <c r="K16" s="1">
        <f>IF(ISNUMBER(center_0!K16),47.5,"")</f>
        <v>47.5</v>
      </c>
      <c r="L16" s="1">
        <f>IF(ISNUMBER(center_0!L16),47.5,"")</f>
        <v>47.5</v>
      </c>
      <c r="M16" s="1">
        <f>IF(ISNUMBER(center_0!M16),47.5,"")</f>
        <v>47.5</v>
      </c>
      <c r="N16" s="1" t="str">
        <f>IF(ISNUMBER(center_0!N16),47.5,"")</f>
        <v/>
      </c>
      <c r="O16" s="1">
        <f>IF(ISNUMBER(center_0!O16),47.5,"")</f>
        <v>47.5</v>
      </c>
      <c r="P16" s="1">
        <f>IF(ISNUMBER(center_0!P16),47.5,"")</f>
        <v>47.5</v>
      </c>
      <c r="Q16" s="1">
        <f>IF(ISNUMBER(center_0!Q16),47.5,"")</f>
        <v>47.5</v>
      </c>
      <c r="R16" s="1" t="str">
        <f>IF(ISNUMBER(center_0!R16),47.5,"")</f>
        <v/>
      </c>
      <c r="S16" s="1">
        <f>IF(ISNUMBER(center_0!S16),47.5,"")</f>
        <v>47.5</v>
      </c>
      <c r="T16" s="1">
        <f>IF(ISNUMBER(center_0!T16),47.5,"")</f>
        <v>47.5</v>
      </c>
      <c r="U16" s="1" t="str">
        <f>IF(ISNUMBER(center_0!U16),47.5,"")</f>
        <v/>
      </c>
      <c r="V16" s="1" t="str">
        <f>IF(ISNUMBER(center_0!V16),47.5,"")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6DE0-A18F-46F1-A139-D60050F2DE41}">
  <dimension ref="A1:AV38"/>
  <sheetViews>
    <sheetView zoomScale="85" zoomScaleNormal="85" workbookViewId="0">
      <selection activeCell="B19" sqref="B19"/>
    </sheetView>
  </sheetViews>
  <sheetFormatPr baseColWidth="10" defaultColWidth="11.42578125" defaultRowHeight="15" x14ac:dyDescent="0.25"/>
  <cols>
    <col min="1" max="1" width="14.28515625" style="5" bestFit="1" customWidth="1"/>
    <col min="2" max="2" width="13.28515625" style="1" bestFit="1" customWidth="1"/>
    <col min="3" max="4" width="16.85546875" style="1" bestFit="1" customWidth="1"/>
    <col min="5" max="5" width="10.85546875" style="1" bestFit="1" customWidth="1"/>
    <col min="6" max="6" width="9.85546875" style="1" bestFit="1" customWidth="1"/>
    <col min="7" max="7" width="15" style="1" bestFit="1" customWidth="1"/>
    <col min="8" max="9" width="10.42578125" style="1" bestFit="1" customWidth="1"/>
    <col min="10" max="10" width="9.42578125" style="1" bestFit="1" customWidth="1"/>
    <col min="11" max="12" width="16.8554687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1.42578125" style="1" bestFit="1" customWidth="1"/>
    <col min="18" max="18" width="5.85546875" style="1" bestFit="1" customWidth="1"/>
    <col min="19" max="19" width="8.140625" style="1" bestFit="1" customWidth="1"/>
    <col min="20" max="20" width="13.42578125" style="1" bestFit="1" customWidth="1"/>
    <col min="21" max="22" width="17.285156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 CO2</v>
      </c>
      <c r="C1" s="4" t="str">
        <f>IF(ISBLANK(center_0!C1),"",center_0!C1)</f>
        <v>carboxylic acids_1</v>
      </c>
      <c r="D1" s="4" t="str">
        <f>IF(ISBLANK(center_0!D1),"",center_0!D1)</f>
        <v>carboxylic acids_2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 CO2</v>
      </c>
      <c r="H1" s="4" t="str">
        <f>IF(ISBLANK(center_0!H1),"",center_0!H1)</f>
        <v>lactones_1</v>
      </c>
      <c r="I1" s="4" t="str">
        <f>IF(ISBLANK(center_0!I1),"",center_0!I1)</f>
        <v>lactones_2</v>
      </c>
      <c r="J1" s="4" t="str">
        <f>IF(ISBLANK(center_0!J1),"",center_0!J1)</f>
        <v>carbonyls</v>
      </c>
      <c r="K1" s="4" t="str">
        <f>IF(ISBLANK(center_0!K1),"",center_0!K1)</f>
        <v>carboxylic acids_1</v>
      </c>
      <c r="L1" s="4" t="str">
        <f>IF(ISBLANK(center_0!L1),"",center_0!L1)</f>
        <v>carboxylic acids_2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carbonyls_1</v>
      </c>
      <c r="Q1" s="4" t="str">
        <f>IF(ISBLANK(center_0!Q1),"",center_0!Q1)</f>
        <v>carbonyls_2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 H2O</v>
      </c>
      <c r="U1" s="4" t="str">
        <f>IF(ISBLANK(center_0!U1),"",center_0!U1)</f>
        <v>unassigned H2O_1</v>
      </c>
      <c r="V1" s="4" t="str">
        <f>IF(ISBLANK(center_0!V1),"",center_0!V1)</f>
        <v>unassigned H2O_2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ducousso2015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gorgulho2008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IF(ISNUMBER(center_0!B14),0.5,"")</f>
        <v>0.5</v>
      </c>
      <c r="C14" s="1">
        <f>IF(ISNUMBER(center_0!C14),0.5,"")</f>
        <v>0.5</v>
      </c>
      <c r="D14" s="1">
        <f>IF(ISNUMBER(center_0!D14),0.5,"")</f>
        <v>0.5</v>
      </c>
      <c r="E14" s="1">
        <f>IF(ISNUMBER(center_0!E14),0.5,"")</f>
        <v>0.5</v>
      </c>
      <c r="F14" s="1" t="str">
        <f>IF(ISNUMBER(center_0!F14),0.5,"")</f>
        <v/>
      </c>
      <c r="G14" s="1" t="str">
        <f>IF(ISNUMBER(center_0!G14),0.5,"")</f>
        <v/>
      </c>
      <c r="H14" s="1">
        <f>IF(ISNUMBER(center_0!H14),0.5,"")</f>
        <v>0.5</v>
      </c>
      <c r="I14" s="1">
        <f>IF(ISNUMBER(center_0!I14),0.5,"")</f>
        <v>0.5</v>
      </c>
      <c r="J14" s="1" t="str">
        <f>IF(ISNUMBER(center_0!J14),0.5,"")</f>
        <v/>
      </c>
      <c r="K14" s="1">
        <f>IF(ISNUMBER(center_0!K14),0.5,"")</f>
        <v>0.5</v>
      </c>
      <c r="L14" s="1">
        <f>IF(ISNUMBER(center_0!L14),0.5,"")</f>
        <v>0.5</v>
      </c>
      <c r="M14" s="1">
        <f>IF(ISNUMBER(center_0!M14),0.5,"")</f>
        <v>0.5</v>
      </c>
      <c r="N14" s="1" t="str">
        <f>IF(ISNUMBER(center_0!N14),0.5,"")</f>
        <v/>
      </c>
      <c r="O14" s="1">
        <f>IF(ISNUMBER(center_0!O14),0.5,"")</f>
        <v>0.5</v>
      </c>
      <c r="P14" s="1">
        <f>IF(ISNUMBER(center_0!P14),0.5,"")</f>
        <v>0.5</v>
      </c>
      <c r="Q14" s="1">
        <f>IF(ISNUMBER(center_0!Q14),0.5,"")</f>
        <v>0.5</v>
      </c>
      <c r="R14" s="1" t="str">
        <f>IF(ISNUMBER(center_0!R14),0.5,"")</f>
        <v/>
      </c>
      <c r="S14" s="1">
        <f>IF(ISNUMBER(center_0!S14),0.5,"")</f>
        <v>0.5</v>
      </c>
      <c r="T14" s="1">
        <f>IF(ISNUMBER(center_0!T14),0.5,"")</f>
        <v>0.5</v>
      </c>
      <c r="U14" s="1">
        <f>IF(ISNUMBER(center_0!U14),0.5,"")</f>
        <v>0.5</v>
      </c>
      <c r="V14" s="1">
        <f>IF(ISNUMBER(center_0!V14),0.5,"")</f>
        <v>0.5</v>
      </c>
    </row>
    <row r="15" spans="1:48" x14ac:dyDescent="0.25">
      <c r="A15" s="5" t="str">
        <f>IF(ISBLANK(center_0!A15),"",center_0!A15)</f>
        <v>dittmann2021b</v>
      </c>
      <c r="B15" s="1">
        <f>IF(ISNUMBER(center_0!B15),0.5,"")</f>
        <v>0.5</v>
      </c>
      <c r="C15" s="1">
        <f>IF(ISNUMBER(center_0!C15),0.5,"")</f>
        <v>0.5</v>
      </c>
      <c r="D15" s="1">
        <f>IF(ISNUMBER(center_0!D15),0.5,"")</f>
        <v>0.5</v>
      </c>
      <c r="E15" s="1">
        <f>IF(ISNUMBER(center_0!E15),0.5,"")</f>
        <v>0.5</v>
      </c>
      <c r="F15" s="1" t="str">
        <f>IF(ISNUMBER(center_0!F15),0.5,"")</f>
        <v/>
      </c>
      <c r="G15" s="1" t="str">
        <f>IF(ISNUMBER(center_0!G15),0.5,"")</f>
        <v/>
      </c>
      <c r="H15" s="1">
        <f>IF(ISNUMBER(center_0!H15),0.5,"")</f>
        <v>0.5</v>
      </c>
      <c r="I15" s="1">
        <f>IF(ISNUMBER(center_0!I15),0.5,"")</f>
        <v>0.5</v>
      </c>
      <c r="J15" s="1" t="str">
        <f>IF(ISNUMBER(center_0!J15),0.5,"")</f>
        <v/>
      </c>
      <c r="K15" s="1">
        <f>IF(ISNUMBER(center_0!K15),0.5,"")</f>
        <v>0.5</v>
      </c>
      <c r="L15" s="1">
        <f>IF(ISNUMBER(center_0!L15),0.5,"")</f>
        <v>0.5</v>
      </c>
      <c r="M15" s="1">
        <f>IF(ISNUMBER(center_0!M15),0.5,"")</f>
        <v>0.5</v>
      </c>
      <c r="N15" s="1" t="str">
        <f>IF(ISNUMBER(center_0!N15),0.5,"")</f>
        <v/>
      </c>
      <c r="O15" s="1">
        <f>IF(ISNUMBER(center_0!O15),0.5,"")</f>
        <v>0.5</v>
      </c>
      <c r="P15" s="1">
        <f>IF(ISNUMBER(center_0!P15),0.5,"")</f>
        <v>0.5</v>
      </c>
      <c r="Q15" s="1">
        <f>IF(ISNUMBER(center_0!Q15),0.5,"")</f>
        <v>0.5</v>
      </c>
      <c r="R15" s="1" t="str">
        <f>IF(ISNUMBER(center_0!R15),0.5,"")</f>
        <v/>
      </c>
      <c r="S15" s="1">
        <f>IF(ISNUMBER(center_0!S15),0.5,"")</f>
        <v>0.5</v>
      </c>
      <c r="T15" s="1">
        <f>IF(ISNUMBER(center_0!T15),0.5,"")</f>
        <v>0.5</v>
      </c>
      <c r="U15" s="1" t="str">
        <f>IF(ISNUMBER(center_0!U15),0.5,"")</f>
        <v/>
      </c>
      <c r="V15" s="1" t="str">
        <f>IF(ISNUMBER(center_0!V15),0.5,"")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IF(ISNUMBER(center_0!B16),0.5,"")</f>
        <v>0.5</v>
      </c>
      <c r="C16" s="1">
        <f>IF(ISNUMBER(center_0!C16),0.5,"")</f>
        <v>0.5</v>
      </c>
      <c r="D16" s="1">
        <f>IF(ISNUMBER(center_0!D16),0.5,"")</f>
        <v>0.5</v>
      </c>
      <c r="E16" s="1">
        <f>IF(ISNUMBER(center_0!E16),0.5,"")</f>
        <v>0.5</v>
      </c>
      <c r="F16" s="1" t="str">
        <f>IF(ISNUMBER(center_0!F16),0.5,"")</f>
        <v/>
      </c>
      <c r="G16" s="1">
        <f>IF(ISNUMBER(center_0!G16),0.5,"")</f>
        <v>0.5</v>
      </c>
      <c r="H16" s="1">
        <f>IF(ISNUMBER(center_0!H16),0.5,"")</f>
        <v>0.5</v>
      </c>
      <c r="I16" s="1">
        <f>IF(ISNUMBER(center_0!I16),0.5,"")</f>
        <v>0.5</v>
      </c>
      <c r="J16" s="1" t="str">
        <f>IF(ISNUMBER(center_0!J16),0.5,"")</f>
        <v/>
      </c>
      <c r="K16" s="1">
        <f>IF(ISNUMBER(center_0!K16),0.5,"")</f>
        <v>0.5</v>
      </c>
      <c r="L16" s="1">
        <f>IF(ISNUMBER(center_0!L16),0.5,"")</f>
        <v>0.5</v>
      </c>
      <c r="M16" s="1">
        <f>IF(ISNUMBER(center_0!M16),0.5,"")</f>
        <v>0.5</v>
      </c>
      <c r="N16" s="1" t="str">
        <f>IF(ISNUMBER(center_0!N16),0.5,"")</f>
        <v/>
      </c>
      <c r="O16" s="1">
        <f>IF(ISNUMBER(center_0!O16),0.5,"")</f>
        <v>0.5</v>
      </c>
      <c r="P16" s="1">
        <f>IF(ISNUMBER(center_0!P16),0.5,"")</f>
        <v>0.5</v>
      </c>
      <c r="Q16" s="1">
        <f>IF(ISNUMBER(center_0!Q16),0.5,"")</f>
        <v>0.5</v>
      </c>
      <c r="R16" s="1" t="str">
        <f>IF(ISNUMBER(center_0!R16),0.5,"")</f>
        <v/>
      </c>
      <c r="S16" s="1">
        <f>IF(ISNUMBER(center_0!S16),0.5,"")</f>
        <v>0.5</v>
      </c>
      <c r="T16" s="1">
        <f>IF(ISNUMBER(center_0!T16),0.5,"")</f>
        <v>0.5</v>
      </c>
      <c r="U16" s="1" t="str">
        <f>IF(ISNUMBER(center_0!U16),0.5,"")</f>
        <v/>
      </c>
      <c r="V16" s="1" t="str">
        <f>IF(ISNUMBER(center_0!V16),0.5,"")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3193B-42D2-4CB5-99F9-AFD01B54638D}">
  <dimension ref="A1:AV38"/>
  <sheetViews>
    <sheetView zoomScale="85" zoomScaleNormal="85" workbookViewId="0">
      <selection activeCell="B19" sqref="B19"/>
    </sheetView>
  </sheetViews>
  <sheetFormatPr baseColWidth="10" defaultColWidth="11.42578125" defaultRowHeight="15" x14ac:dyDescent="0.25"/>
  <cols>
    <col min="1" max="1" width="14.28515625" style="5" bestFit="1" customWidth="1"/>
    <col min="2" max="2" width="13.28515625" style="1" bestFit="1" customWidth="1"/>
    <col min="3" max="4" width="16.85546875" style="1" bestFit="1" customWidth="1"/>
    <col min="5" max="5" width="10.85546875" style="1" bestFit="1" customWidth="1"/>
    <col min="6" max="6" width="9.85546875" style="1" bestFit="1" customWidth="1"/>
    <col min="7" max="7" width="15" style="1" bestFit="1" customWidth="1"/>
    <col min="8" max="9" width="10.42578125" style="1" bestFit="1" customWidth="1"/>
    <col min="10" max="10" width="9.42578125" style="1" bestFit="1" customWidth="1"/>
    <col min="11" max="12" width="16.8554687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1.42578125" style="1" bestFit="1" customWidth="1"/>
    <col min="18" max="18" width="5.85546875" style="1" bestFit="1" customWidth="1"/>
    <col min="19" max="19" width="8.140625" style="1" bestFit="1" customWidth="1"/>
    <col min="20" max="20" width="13.42578125" style="1" bestFit="1" customWidth="1"/>
    <col min="21" max="22" width="17.285156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 CO2</v>
      </c>
      <c r="C1" s="4" t="str">
        <f>IF(ISBLANK(center_0!C1),"",center_0!C1)</f>
        <v>carboxylic acids_1</v>
      </c>
      <c r="D1" s="4" t="str">
        <f>IF(ISBLANK(center_0!D1),"",center_0!D1)</f>
        <v>carboxylic acids_2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 CO2</v>
      </c>
      <c r="H1" s="4" t="str">
        <f>IF(ISBLANK(center_0!H1),"",center_0!H1)</f>
        <v>lactones_1</v>
      </c>
      <c r="I1" s="4" t="str">
        <f>IF(ISBLANK(center_0!I1),"",center_0!I1)</f>
        <v>lactones_2</v>
      </c>
      <c r="J1" s="4" t="str">
        <f>IF(ISBLANK(center_0!J1),"",center_0!J1)</f>
        <v>carbonyls</v>
      </c>
      <c r="K1" s="4" t="str">
        <f>IF(ISBLANK(center_0!K1),"",center_0!K1)</f>
        <v>carboxylic acids_1</v>
      </c>
      <c r="L1" s="4" t="str">
        <f>IF(ISBLANK(center_0!L1),"",center_0!L1)</f>
        <v>carboxylic acids_2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carbonyls_1</v>
      </c>
      <c r="Q1" s="4" t="str">
        <f>IF(ISBLANK(center_0!Q1),"",center_0!Q1)</f>
        <v>carbonyls_2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 H2O</v>
      </c>
      <c r="U1" s="4" t="str">
        <f>IF(ISBLANK(center_0!U1),"",center_0!U1)</f>
        <v>unassigned H2O_1</v>
      </c>
      <c r="V1" s="4" t="str">
        <f>IF(ISBLANK(center_0!V1),"",center_0!V1)</f>
        <v>unassigned H2O_2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ducousso2015</v>
      </c>
      <c r="B4" s="1" t="str">
        <f>IF(ISNUMBER(center_0!B4),center_0!B4-50,"")</f>
        <v/>
      </c>
      <c r="C4" s="1">
        <f>IF(ISNUMBER(center_0!C4),center_0!C4-50,"")</f>
        <v>340</v>
      </c>
      <c r="D4" s="1" t="str">
        <f>IF(ISNUMBER(center_0!D4),center_0!D4-50,"")</f>
        <v/>
      </c>
      <c r="E4" s="1">
        <f>IF(ISNUMBER(center_0!E4),center_0!E4-50,"")</f>
        <v>400</v>
      </c>
      <c r="F4" s="1">
        <f>IF(ISNUMBER(center_0!F4),center_0!F4-50,"")</f>
        <v>480</v>
      </c>
      <c r="G4" s="1" t="str">
        <f>IF(ISNUMBER(center_0!G4),center_0!G4-50,"")</f>
        <v/>
      </c>
      <c r="H4" s="1">
        <f>IF(ISNUMBER(center_0!H4),center_0!H4-50,"")</f>
        <v>610</v>
      </c>
      <c r="I4" s="1">
        <f>IF(ISNUMBER(center_0!I4),center_0!I4-50,"")</f>
        <v>670</v>
      </c>
      <c r="J4" s="1" t="str">
        <f>IF(ISNUMBER(center_0!J4),center_0!J4-50,"")</f>
        <v/>
      </c>
      <c r="K4" s="1" t="str">
        <f>IF(ISNUMBER(center_0!K4),center_0!K4-50,"")</f>
        <v/>
      </c>
      <c r="L4" s="1" t="str">
        <f>IF(ISNUMBER(center_0!L4),center_0!L4-50,"")</f>
        <v/>
      </c>
      <c r="M4" s="1">
        <f>IF(ISNUMBER(center_0!M4),center_0!M4-50,"")</f>
        <v>540</v>
      </c>
      <c r="N4" s="1">
        <f>IF(ISNUMBER(center_0!N4),center_0!N4-50,"")</f>
        <v>570</v>
      </c>
      <c r="O4" s="1">
        <f>IF(ISNUMBER(center_0!O4),center_0!O4-50,"")</f>
        <v>700</v>
      </c>
      <c r="P4" s="1" t="str">
        <f>IF(ISNUMBER(center_0!P4),center_0!P4-50,"")</f>
        <v/>
      </c>
      <c r="Q4" s="1">
        <f>IF(ISNUMBER(center_0!Q4),center_0!Q4-50,"")</f>
        <v>830</v>
      </c>
      <c r="R4" s="1">
        <f>IF(ISNUMBER(center_0!R4),center_0!R4-50,"")</f>
        <v>794</v>
      </c>
      <c r="S4" s="1">
        <f>IF(ISNUMBER(center_0!S4),center_0!S4-50,"")</f>
        <v>923</v>
      </c>
      <c r="T4" s="1" t="str">
        <f>IF(ISNUMBER(center_0!T4),center_0!T4-50,"")</f>
        <v/>
      </c>
      <c r="U4" s="1" t="str">
        <f>IF(ISNUMBER(center_0!U4),center_0!U4-50,"")</f>
        <v/>
      </c>
      <c r="V4" s="1" t="str">
        <f>IF(ISNUMBER(center_0!V4),center_0!V4-50,"")</f>
        <v/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gorgulho2008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  <c r="B13" s="9" t="str">
        <f>IF(ISNUMBER(center_0!B13),center_0!B13-50,"")</f>
        <v/>
      </c>
      <c r="C13" s="9">
        <f>IF(ISNUMBER(center_0!C13),center_0!C13-50,"")</f>
        <v>225</v>
      </c>
      <c r="D13" s="9" t="str">
        <f>IF(ISNUMBER(center_0!D13),center_0!D13-50,"")</f>
        <v/>
      </c>
      <c r="E13" s="9">
        <f>IF(ISNUMBER(center_0!E13),center_0!E13-50,"")</f>
        <v>375</v>
      </c>
      <c r="F13" s="9">
        <f>IF(ISNUMBER(center_0!F13),center_0!F13-50,"")</f>
        <v>470</v>
      </c>
      <c r="G13" s="9" t="str">
        <f>IF(ISNUMBER(center_0!G13),center_0!G13-50,"")</f>
        <v/>
      </c>
      <c r="H13" s="9">
        <f>IF(ISNUMBER(center_0!H13),center_0!H13-50,"")</f>
        <v>570</v>
      </c>
      <c r="I13" s="9">
        <f>IF(ISNUMBER(center_0!I13),center_0!I13-50,"")</f>
        <v>690</v>
      </c>
      <c r="J13" s="9" t="str">
        <f>IF(ISNUMBER(center_0!J13),center_0!J13-50,"")</f>
        <v/>
      </c>
      <c r="K13" s="9">
        <f>IF(ISNUMBER(center_0!K13),center_0!K13-50,"")</f>
        <v>200</v>
      </c>
      <c r="L13" s="9">
        <f>IF(ISNUMBER(center_0!L13),center_0!L13-50,"")</f>
        <v>375</v>
      </c>
      <c r="M13" s="9">
        <f>IF(ISNUMBER(center_0!M13),center_0!M13-50,"")</f>
        <v>500</v>
      </c>
      <c r="N13" s="9" t="str">
        <f>IF(ISNUMBER(center_0!N13),center_0!N13-50,"")</f>
        <v/>
      </c>
      <c r="O13" s="9">
        <f>IF(ISNUMBER(center_0!O13),center_0!O13-50,"")</f>
        <v>600</v>
      </c>
      <c r="P13" s="9">
        <f>IF(ISNUMBER(center_0!P13),center_0!P13-50,"")</f>
        <v>730</v>
      </c>
      <c r="Q13" s="9" t="str">
        <f>IF(ISNUMBER(center_0!Q13),center_0!Q13-50,"")</f>
        <v/>
      </c>
      <c r="R13" s="9" t="str">
        <f>IF(ISNUMBER(center_0!R13),center_0!R13-50,"")</f>
        <v/>
      </c>
      <c r="S13" s="9">
        <f>IF(ISNUMBER(center_0!S13),center_0!S13-50,"")</f>
        <v>880</v>
      </c>
      <c r="T13" s="9" t="str">
        <f>IF(ISNUMBER(center_0!T13),center_0!T13-50,"")</f>
        <v/>
      </c>
      <c r="U13" s="9" t="str">
        <f>IF(ISNUMBER(center_0!U13),center_0!U13-50,"")</f>
        <v/>
      </c>
      <c r="V13" s="9" t="str">
        <f>IF(ISNUMBER(center_0!V13),center_0!V13-50,"")</f>
        <v/>
      </c>
    </row>
    <row r="14" spans="1:48" x14ac:dyDescent="0.25">
      <c r="A14" s="5" t="str">
        <f>IF(ISBLANK(center_0!A14),"",center_0!A14)</f>
        <v>dittmann2021a</v>
      </c>
      <c r="B14" s="1">
        <f>IF(ISNUMBER(center_0!B14),center_0!B14-30,"")</f>
        <v>65</v>
      </c>
      <c r="C14" s="1">
        <f>IF(ISNUMBER(center_0!C14),center_0!C14-30,"")</f>
        <v>215</v>
      </c>
      <c r="D14" s="1">
        <f>IF(ISNUMBER(center_0!D14),center_0!D14-30,"")</f>
        <v>350</v>
      </c>
      <c r="E14" s="1">
        <f>IF(ISNUMBER(center_0!E14),center_0!E14-30,"")</f>
        <v>470</v>
      </c>
      <c r="F14" s="1" t="str">
        <f>IF(ISNUMBER(center_0!F14),center_0!F14-30,"")</f>
        <v/>
      </c>
      <c r="G14" s="1" t="str">
        <f>IF(ISNUMBER(center_0!G14),center_0!G14-30,"")</f>
        <v/>
      </c>
      <c r="H14" s="1">
        <f>IF(ISNUMBER(center_0!H14),center_0!H14-30,"")</f>
        <v>605</v>
      </c>
      <c r="I14" s="1">
        <f>IF(ISNUMBER(center_0!I14),center_0!I14-30,"")</f>
        <v>755</v>
      </c>
      <c r="J14" s="1" t="str">
        <f>IF(ISNUMBER(center_0!J14),center_0!J14-30,"")</f>
        <v/>
      </c>
      <c r="K14" s="1">
        <f>IF(ISNUMBER(center_0!K14),center_0!K14-30,"")</f>
        <v>225</v>
      </c>
      <c r="L14" s="1">
        <f>IF(ISNUMBER(center_0!L14),center_0!L14-30,"")</f>
        <v>380</v>
      </c>
      <c r="M14" s="1">
        <f>IF(ISNUMBER(center_0!M14),center_0!M14-30,"")</f>
        <v>500</v>
      </c>
      <c r="N14" s="1" t="str">
        <f>IF(ISNUMBER(center_0!N14),center_0!N14-30,"")</f>
        <v/>
      </c>
      <c r="O14" s="1">
        <f>IF(ISNUMBER(center_0!O14),center_0!O14-30,"")</f>
        <v>640</v>
      </c>
      <c r="P14" s="1">
        <f>IF(ISNUMBER(center_0!P14),center_0!P14-30,"")</f>
        <v>760</v>
      </c>
      <c r="Q14" s="1">
        <f>IF(ISNUMBER(center_0!Q14),center_0!Q14-30,"")</f>
        <v>840</v>
      </c>
      <c r="R14" s="1" t="str">
        <f>IF(ISNUMBER(center_0!R14),center_0!R14-30,"")</f>
        <v/>
      </c>
      <c r="S14" s="1">
        <f>IF(ISNUMBER(center_0!S14),center_0!S14-30,"")</f>
        <v>930</v>
      </c>
      <c r="T14" s="1">
        <f>IF(ISNUMBER(center_0!T14),center_0!T14-30,"")</f>
        <v>60</v>
      </c>
      <c r="U14" s="1">
        <f>IF(ISNUMBER(center_0!U14),center_0!U14-30,"")</f>
        <v>180</v>
      </c>
      <c r="V14" s="1">
        <f>IF(ISNUMBER(center_0!V14),center_0!V14-30,"")</f>
        <v>225</v>
      </c>
    </row>
    <row r="15" spans="1:48" x14ac:dyDescent="0.25">
      <c r="A15" s="5" t="str">
        <f>IF(ISBLANK(center_0!A15),"",center_0!A15)</f>
        <v>dittmann2021b</v>
      </c>
      <c r="B15" s="1">
        <f>IF(ISNUMBER(center_0!B15),center_0!B15-30,"")</f>
        <v>65</v>
      </c>
      <c r="C15" s="1">
        <f>IF(ISNUMBER(center_0!C15),center_0!C15-30,"")</f>
        <v>215</v>
      </c>
      <c r="D15" s="1">
        <f>IF(ISNUMBER(center_0!D15),center_0!D15-30,"")</f>
        <v>350</v>
      </c>
      <c r="E15" s="1">
        <f>IF(ISNUMBER(center_0!E15),center_0!E15-30,"")</f>
        <v>470</v>
      </c>
      <c r="F15" s="1" t="str">
        <f>IF(ISNUMBER(center_0!F15),center_0!F15-30,"")</f>
        <v/>
      </c>
      <c r="G15" s="1" t="str">
        <f>IF(ISNUMBER(center_0!G15),center_0!G15-30,"")</f>
        <v/>
      </c>
      <c r="H15" s="1">
        <f>IF(ISNUMBER(center_0!H15),center_0!H15-30,"")</f>
        <v>605</v>
      </c>
      <c r="I15" s="1">
        <f>IF(ISNUMBER(center_0!I15),center_0!I15-30,"")</f>
        <v>755</v>
      </c>
      <c r="J15" s="1" t="str">
        <f>IF(ISNUMBER(center_0!J15),center_0!J15-30,"")</f>
        <v/>
      </c>
      <c r="K15" s="1">
        <f>IF(ISNUMBER(center_0!K15),center_0!K15-30,"")</f>
        <v>225</v>
      </c>
      <c r="L15" s="1">
        <f>IF(ISNUMBER(center_0!L15),center_0!L15-30,"")</f>
        <v>380</v>
      </c>
      <c r="M15" s="1">
        <f>IF(ISNUMBER(center_0!M15),center_0!M15-30,"")</f>
        <v>500</v>
      </c>
      <c r="N15" s="1" t="str">
        <f>IF(ISNUMBER(center_0!N15),center_0!N15-30,"")</f>
        <v/>
      </c>
      <c r="O15" s="1">
        <f>IF(ISNUMBER(center_0!O15),center_0!O15-30,"")</f>
        <v>640</v>
      </c>
      <c r="P15" s="1">
        <f>IF(ISNUMBER(center_0!P15),center_0!P15-30,"")</f>
        <v>760</v>
      </c>
      <c r="Q15" s="1">
        <f>IF(ISNUMBER(center_0!Q15),center_0!Q15-30,"")</f>
        <v>840</v>
      </c>
      <c r="R15" s="1" t="str">
        <f>IF(ISNUMBER(center_0!R15),center_0!R15-30,"")</f>
        <v/>
      </c>
      <c r="S15" s="1">
        <f>IF(ISNUMBER(center_0!S15),center_0!S15-30,"")</f>
        <v>930</v>
      </c>
      <c r="T15" s="1">
        <f>IF(ISNUMBER(center_0!T15),center_0!T15-30,"")</f>
        <v>60</v>
      </c>
      <c r="U15" s="1" t="str">
        <f>IF(ISNUMBER(center_0!U15),center_0!U15-30,"")</f>
        <v/>
      </c>
      <c r="V15" s="1" t="str">
        <f>IF(ISNUMBER(center_0!V15),center_0!V15-30,"")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IF(ISNUMBER(center_0!B16),center_0!B16-30,"")</f>
        <v>65</v>
      </c>
      <c r="C16" s="1">
        <f>IF(ISNUMBER(center_0!C16),center_0!C16-30,"")</f>
        <v>215</v>
      </c>
      <c r="D16" s="1">
        <f>IF(ISNUMBER(center_0!D16),center_0!D16-30,"")</f>
        <v>350</v>
      </c>
      <c r="E16" s="1">
        <f>IF(ISNUMBER(center_0!E16),center_0!E16-30,"")</f>
        <v>470</v>
      </c>
      <c r="F16" s="1" t="str">
        <f>IF(ISNUMBER(center_0!F16),center_0!F16-30,"")</f>
        <v/>
      </c>
      <c r="G16" s="1">
        <f>IF(ISNUMBER(center_0!G16),center_0!G16-35,"")</f>
        <v>590</v>
      </c>
      <c r="H16" s="1">
        <f>IF(ISNUMBER(center_0!H16),center_0!H16-30,"")</f>
        <v>605</v>
      </c>
      <c r="I16" s="1">
        <f>IF(ISNUMBER(center_0!I16),center_0!I16-30,"")</f>
        <v>755</v>
      </c>
      <c r="J16" s="1" t="str">
        <f>IF(ISNUMBER(center_0!J16),center_0!J16-30,"")</f>
        <v/>
      </c>
      <c r="K16" s="1">
        <f>IF(ISNUMBER(center_0!K16),center_0!K16-30,"")</f>
        <v>225</v>
      </c>
      <c r="L16" s="1">
        <f>IF(ISNUMBER(center_0!L16),center_0!L16-30,"")</f>
        <v>380</v>
      </c>
      <c r="M16" s="1">
        <f>IF(ISNUMBER(center_0!M16),center_0!M16-30,"")</f>
        <v>500</v>
      </c>
      <c r="N16" s="1" t="str">
        <f>IF(ISNUMBER(center_0!N16),center_0!N16-30,"")</f>
        <v/>
      </c>
      <c r="O16" s="1">
        <f>IF(ISNUMBER(center_0!O16),center_0!O16-30,"")</f>
        <v>640</v>
      </c>
      <c r="P16" s="1">
        <f>IF(ISNUMBER(center_0!P16),center_0!P16-30,"")</f>
        <v>760</v>
      </c>
      <c r="Q16" s="1">
        <f>IF(ISNUMBER(center_0!Q16),center_0!Q16-30,"")</f>
        <v>840</v>
      </c>
      <c r="R16" s="1" t="str">
        <f>IF(ISNUMBER(center_0!R16),center_0!R16-30,"")</f>
        <v/>
      </c>
      <c r="S16" s="1">
        <f>IF(ISNUMBER(center_0!S16),center_0!S16-30,"")</f>
        <v>930</v>
      </c>
      <c r="T16" s="1">
        <f>IF(ISNUMBER(center_0!T16),center_0!T16-30,"")</f>
        <v>60</v>
      </c>
      <c r="U16" s="1" t="str">
        <f>IF(ISNUMBER(center_0!U16),center_0!U16-30,"")</f>
        <v/>
      </c>
      <c r="V16" s="1" t="str">
        <f>IF(ISNUMBER(center_0!V16),center_0!V16-30,"")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9A53-4329-499E-A0E8-36AD8584F372}">
  <dimension ref="A1:AV38"/>
  <sheetViews>
    <sheetView zoomScale="85" zoomScaleNormal="85" workbookViewId="0">
      <selection activeCell="B19" sqref="B19"/>
    </sheetView>
  </sheetViews>
  <sheetFormatPr baseColWidth="10" defaultColWidth="11.42578125" defaultRowHeight="15" x14ac:dyDescent="0.25"/>
  <cols>
    <col min="1" max="1" width="14.28515625" style="5" bestFit="1" customWidth="1"/>
    <col min="2" max="2" width="13.28515625" style="1" bestFit="1" customWidth="1"/>
    <col min="3" max="4" width="16.85546875" style="1" bestFit="1" customWidth="1"/>
    <col min="5" max="5" width="10.85546875" style="1" bestFit="1" customWidth="1"/>
    <col min="6" max="6" width="9.85546875" style="1" bestFit="1" customWidth="1"/>
    <col min="7" max="7" width="15" style="1" bestFit="1" customWidth="1"/>
    <col min="8" max="9" width="10.42578125" style="1" bestFit="1" customWidth="1"/>
    <col min="10" max="10" width="9.42578125" style="1" bestFit="1" customWidth="1"/>
    <col min="11" max="12" width="16.8554687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1.42578125" style="1" bestFit="1" customWidth="1"/>
    <col min="18" max="18" width="5.85546875" style="1" bestFit="1" customWidth="1"/>
    <col min="19" max="19" width="8.140625" style="1" bestFit="1" customWidth="1"/>
    <col min="20" max="20" width="13.42578125" style="1" bestFit="1" customWidth="1"/>
    <col min="21" max="22" width="17.285156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 CO2</v>
      </c>
      <c r="C1" s="4" t="str">
        <f>IF(ISBLANK(center_0!C1),"",center_0!C1)</f>
        <v>carboxylic acids_1</v>
      </c>
      <c r="D1" s="4" t="str">
        <f>IF(ISBLANK(center_0!D1),"",center_0!D1)</f>
        <v>carboxylic acids_2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 CO2</v>
      </c>
      <c r="H1" s="4" t="str">
        <f>IF(ISBLANK(center_0!H1),"",center_0!H1)</f>
        <v>lactones_1</v>
      </c>
      <c r="I1" s="4" t="str">
        <f>IF(ISBLANK(center_0!I1),"",center_0!I1)</f>
        <v>lactones_2</v>
      </c>
      <c r="J1" s="4" t="str">
        <f>IF(ISBLANK(center_0!J1),"",center_0!J1)</f>
        <v>carbonyls</v>
      </c>
      <c r="K1" s="4" t="str">
        <f>IF(ISBLANK(center_0!K1),"",center_0!K1)</f>
        <v>carboxylic acids_1</v>
      </c>
      <c r="L1" s="4" t="str">
        <f>IF(ISBLANK(center_0!L1),"",center_0!L1)</f>
        <v>carboxylic acids_2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carbonyls_1</v>
      </c>
      <c r="Q1" s="4" t="str">
        <f>IF(ISBLANK(center_0!Q1),"",center_0!Q1)</f>
        <v>carbonyls_2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 H2O</v>
      </c>
      <c r="U1" s="4" t="str">
        <f>IF(ISBLANK(center_0!U1),"",center_0!U1)</f>
        <v>unassigned H2O_1</v>
      </c>
      <c r="V1" s="4" t="str">
        <f>IF(ISBLANK(center_0!V1),"",center_0!V1)</f>
        <v>unassigned H2O_2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ducousso2015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gorgulho2008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IF(ISNUMBER(center_0!B14),0,"")</f>
        <v>0</v>
      </c>
      <c r="C14" s="1">
        <f>IF(ISNUMBER(center_0!C14),0,"")</f>
        <v>0</v>
      </c>
      <c r="D14" s="1">
        <f>IF(ISNUMBER(center_0!D14),0,"")</f>
        <v>0</v>
      </c>
      <c r="E14" s="1">
        <f>IF(ISNUMBER(center_0!E14),0,"")</f>
        <v>0</v>
      </c>
      <c r="F14" s="1" t="str">
        <f>IF(ISNUMBER(center_0!F14),0,"")</f>
        <v/>
      </c>
      <c r="G14" s="1" t="str">
        <f>IF(ISNUMBER(center_0!G14),0,"")</f>
        <v/>
      </c>
      <c r="H14" s="1">
        <f>IF(ISNUMBER(center_0!H14),0,"")</f>
        <v>0</v>
      </c>
      <c r="I14" s="1">
        <f>IF(ISNUMBER(center_0!I14),0,"")</f>
        <v>0</v>
      </c>
      <c r="J14" s="1" t="str">
        <f>IF(ISNUMBER(center_0!J14),0,"")</f>
        <v/>
      </c>
      <c r="K14" s="1">
        <f>IF(ISNUMBER(center_0!K14),0,"")</f>
        <v>0</v>
      </c>
      <c r="L14" s="1">
        <f>IF(ISNUMBER(center_0!L14),0,"")</f>
        <v>0</v>
      </c>
      <c r="M14" s="1">
        <f>IF(ISNUMBER(center_0!M14),0,"")</f>
        <v>0</v>
      </c>
      <c r="N14" s="1" t="str">
        <f>IF(ISNUMBER(center_0!N14),0,"")</f>
        <v/>
      </c>
      <c r="O14" s="1">
        <f>IF(ISNUMBER(center_0!O14),0,"")</f>
        <v>0</v>
      </c>
      <c r="P14" s="1">
        <f>IF(ISNUMBER(center_0!P14),0,"")</f>
        <v>0</v>
      </c>
      <c r="Q14" s="1">
        <f>IF(ISNUMBER(center_0!Q14),0,"")</f>
        <v>0</v>
      </c>
      <c r="R14" s="1" t="str">
        <f>IF(ISNUMBER(center_0!R14),0,"")</f>
        <v/>
      </c>
      <c r="S14" s="1">
        <f>IF(ISNUMBER(center_0!S14),0,"")</f>
        <v>0</v>
      </c>
      <c r="T14" s="1">
        <f>IF(ISNUMBER(center_0!T14),0,"")</f>
        <v>0</v>
      </c>
      <c r="U14" s="1">
        <f>IF(ISNUMBER(center_0!U14),0,"")</f>
        <v>0</v>
      </c>
      <c r="V14" s="1">
        <f>IF(ISNUMBER(center_0!V14),0,"")</f>
        <v>0</v>
      </c>
    </row>
    <row r="15" spans="1:48" x14ac:dyDescent="0.25">
      <c r="A15" s="5" t="str">
        <f>IF(ISBLANK(center_0!A15),"",center_0!A15)</f>
        <v>dittmann2021b</v>
      </c>
      <c r="B15" s="1">
        <f>IF(ISNUMBER(center_0!B15),0,"")</f>
        <v>0</v>
      </c>
      <c r="C15" s="1">
        <f>IF(ISNUMBER(center_0!C15),0,"")</f>
        <v>0</v>
      </c>
      <c r="D15" s="1">
        <f>IF(ISNUMBER(center_0!D15),0,"")</f>
        <v>0</v>
      </c>
      <c r="E15" s="1">
        <f>IF(ISNUMBER(center_0!E15),0,"")</f>
        <v>0</v>
      </c>
      <c r="F15" s="1" t="str">
        <f>IF(ISNUMBER(center_0!F15),0,"")</f>
        <v/>
      </c>
      <c r="G15" s="1" t="str">
        <f>IF(ISNUMBER(center_0!G15),0,"")</f>
        <v/>
      </c>
      <c r="H15" s="1">
        <f>IF(ISNUMBER(center_0!H15),0,"")</f>
        <v>0</v>
      </c>
      <c r="I15" s="1">
        <f>IF(ISNUMBER(center_0!I15),0,"")</f>
        <v>0</v>
      </c>
      <c r="J15" s="1" t="str">
        <f>IF(ISNUMBER(center_0!J15),0,"")</f>
        <v/>
      </c>
      <c r="K15" s="1">
        <f>IF(ISNUMBER(center_0!K15),0,"")</f>
        <v>0</v>
      </c>
      <c r="L15" s="1">
        <f>IF(ISNUMBER(center_0!L15),0,"")</f>
        <v>0</v>
      </c>
      <c r="M15" s="1">
        <f>IF(ISNUMBER(center_0!M15),0,"")</f>
        <v>0</v>
      </c>
      <c r="N15" s="1" t="str">
        <f>IF(ISNUMBER(center_0!N15),0,"")</f>
        <v/>
      </c>
      <c r="O15" s="1">
        <f>IF(ISNUMBER(center_0!O15),0,"")</f>
        <v>0</v>
      </c>
      <c r="P15" s="1">
        <f>IF(ISNUMBER(center_0!P15),0,"")</f>
        <v>0</v>
      </c>
      <c r="Q15" s="1">
        <f>IF(ISNUMBER(center_0!Q15),0,"")</f>
        <v>0</v>
      </c>
      <c r="R15" s="1" t="str">
        <f>IF(ISNUMBER(center_0!R15),0,"")</f>
        <v/>
      </c>
      <c r="S15" s="1">
        <f>IF(ISNUMBER(center_0!S15),0,"")</f>
        <v>0</v>
      </c>
      <c r="T15" s="1">
        <f>IF(ISNUMBER(center_0!T15),0,"")</f>
        <v>0</v>
      </c>
      <c r="U15" s="1" t="str">
        <f>IF(ISNUMBER(center_0!U15),0,"")</f>
        <v/>
      </c>
      <c r="V15" s="1" t="str">
        <f>IF(ISNUMBER(center_0!V15),0,"")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IF(ISNUMBER(center_0!B16),0,"")</f>
        <v>0</v>
      </c>
      <c r="C16" s="1">
        <f>IF(ISNUMBER(center_0!C16),0,"")</f>
        <v>0</v>
      </c>
      <c r="D16" s="1">
        <f>IF(ISNUMBER(center_0!D16),0,"")</f>
        <v>0</v>
      </c>
      <c r="E16" s="1">
        <f>IF(ISNUMBER(center_0!E16),0,"")</f>
        <v>0</v>
      </c>
      <c r="F16" s="1" t="str">
        <f>IF(ISNUMBER(center_0!F16),0,"")</f>
        <v/>
      </c>
      <c r="G16" s="1">
        <f>IF(ISNUMBER(center_0!G16),0,"")</f>
        <v>0</v>
      </c>
      <c r="H16" s="1">
        <v>30</v>
      </c>
      <c r="I16" s="1">
        <f>IF(ISNUMBER(center_0!I16),0,"")</f>
        <v>0</v>
      </c>
      <c r="J16" s="1" t="str">
        <f>IF(ISNUMBER(center_0!J16),0,"")</f>
        <v/>
      </c>
      <c r="K16" s="1">
        <f>IF(ISNUMBER(center_0!K16),0,"")</f>
        <v>0</v>
      </c>
      <c r="L16" s="1">
        <f>IF(ISNUMBER(center_0!L16),0,"")</f>
        <v>0</v>
      </c>
      <c r="M16" s="1">
        <f>IF(ISNUMBER(center_0!M16),0,"")</f>
        <v>0</v>
      </c>
      <c r="N16" s="1" t="str">
        <f>IF(ISNUMBER(center_0!N16),0,"")</f>
        <v/>
      </c>
      <c r="O16" s="1">
        <f>IF(ISNUMBER(center_0!O16),0,"")</f>
        <v>0</v>
      </c>
      <c r="P16" s="1">
        <f>IF(ISNUMBER(center_0!P16),0,"")</f>
        <v>0</v>
      </c>
      <c r="Q16" s="1">
        <f>IF(ISNUMBER(center_0!Q16),0,"")</f>
        <v>0</v>
      </c>
      <c r="R16" s="1" t="str">
        <f>IF(ISNUMBER(center_0!R16),0,"")</f>
        <v/>
      </c>
      <c r="S16" s="1">
        <f>IF(ISNUMBER(center_0!S16),0,"")</f>
        <v>0</v>
      </c>
      <c r="T16" s="1">
        <f>IF(ISNUMBER(center_0!T16),0,"")</f>
        <v>0</v>
      </c>
      <c r="U16" s="1" t="str">
        <f>IF(ISNUMBER(center_0!U16),0,"")</f>
        <v/>
      </c>
      <c r="V16" s="1" t="str">
        <f>IF(ISNUMBER(center_0!V16),0,"")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47" x14ac:dyDescent="0.25">
      <c r="A33" s="5" t="str">
        <f>IF(ISBLANK(center_0!A33),"",center_0!A33)</f>
        <v/>
      </c>
    </row>
    <row r="34" spans="1:47" x14ac:dyDescent="0.25">
      <c r="A34" s="5" t="str">
        <f>IF(ISBLANK(center_0!A34),"",center_0!A34)</f>
        <v/>
      </c>
    </row>
    <row r="35" spans="1:47" x14ac:dyDescent="0.25">
      <c r="A35" s="5" t="str">
        <f>IF(ISBLANK(center_0!A35),"",center_0!A35)</f>
        <v/>
      </c>
    </row>
    <row r="36" spans="1:47" x14ac:dyDescent="0.25">
      <c r="A36" s="5" t="str">
        <f>IF(ISBLANK(center_0!A36),"",center_0!A36)</f>
        <v/>
      </c>
      <c r="B36" s="1" t="str">
        <f>IF(ISBLANK(center_0!B36),"",center_0!B36)</f>
        <v/>
      </c>
      <c r="C36" s="1" t="str">
        <f>IF(ISBLANK(center_0!C36),"",center_0!C36)</f>
        <v/>
      </c>
      <c r="D36" s="1" t="str">
        <f>IF(ISBLANK(center_0!D36),"",center_0!D36)</f>
        <v/>
      </c>
      <c r="E36" s="1" t="str">
        <f>IF(ISBLANK(center_0!E36),"",center_0!E36)</f>
        <v/>
      </c>
      <c r="F36" s="1" t="str">
        <f>IF(ISBLANK(center_0!F36),"",center_0!F36)</f>
        <v/>
      </c>
      <c r="G36" s="1" t="str">
        <f>IF(ISBLANK(center_0!G36),"",center_0!G36)</f>
        <v/>
      </c>
      <c r="H36" s="1" t="str">
        <f>IF(ISBLANK(center_0!H36),"",center_0!H36)</f>
        <v/>
      </c>
      <c r="I36" s="1" t="str">
        <f>IF(ISBLANK(center_0!I36),"",center_0!I36)</f>
        <v/>
      </c>
      <c r="J36" s="1" t="str">
        <f>IF(ISBLANK(center_0!J36),"",center_0!J36)</f>
        <v/>
      </c>
      <c r="K36" s="1" t="str">
        <f>IF(ISBLANK(center_0!K36),"",center_0!K36)</f>
        <v/>
      </c>
      <c r="L36" s="1" t="str">
        <f>IF(ISBLANK(center_0!L36),"",center_0!L36)</f>
        <v/>
      </c>
      <c r="M36" s="1" t="str">
        <f>IF(ISBLANK(center_0!M36),"",center_0!M36)</f>
        <v/>
      </c>
      <c r="N36" s="1" t="str">
        <f>IF(ISBLANK(center_0!N36),"",center_0!N36)</f>
        <v/>
      </c>
      <c r="O36" s="1" t="str">
        <f>IF(ISBLANK(center_0!O36),"",center_0!O36)</f>
        <v/>
      </c>
      <c r="P36" s="1" t="str">
        <f>IF(ISBLANK(center_0!P36),"",center_0!P36)</f>
        <v/>
      </c>
      <c r="Q36" s="1" t="str">
        <f>IF(ISBLANK(center_0!Q36),"",center_0!Q36)</f>
        <v/>
      </c>
      <c r="R36" s="1" t="str">
        <f>IF(ISBLANK(center_0!R36),"",center_0!R36)</f>
        <v/>
      </c>
      <c r="S36" s="1" t="str">
        <f>IF(ISBLANK(center_0!S36),"",center_0!S36)</f>
        <v/>
      </c>
      <c r="T36" s="1" t="str">
        <f>IF(ISBLANK(center_0!T36),"",center_0!T36)</f>
        <v/>
      </c>
      <c r="U36" s="1" t="str">
        <f>IF(ISBLANK(center_0!U36),"",center_0!U36)</f>
        <v/>
      </c>
      <c r="V36" s="1" t="str">
        <f>IF(ISBLANK(center_0!V36),"",center_0!V36)</f>
        <v/>
      </c>
      <c r="W36" s="1" t="str">
        <f>IF(ISBLANK(center_0!W36),"",center_0!W36)</f>
        <v/>
      </c>
      <c r="X36" s="1" t="str">
        <f>IF(ISBLANK(center_0!X36),"",center_0!X36)</f>
        <v/>
      </c>
      <c r="Y36" s="1" t="str">
        <f>IF(ISBLANK(center_0!Y36),"",center_0!Y36)</f>
        <v/>
      </c>
      <c r="Z36" s="1" t="str">
        <f>IF(ISBLANK(center_0!Z36),"",center_0!Z36)</f>
        <v/>
      </c>
      <c r="AA36" s="1" t="str">
        <f>IF(ISBLANK(center_0!AA36),"",center_0!AA36)</f>
        <v/>
      </c>
      <c r="AB36" s="1" t="str">
        <f>IF(ISBLANK(center_0!AB36),"",center_0!AB36)</f>
        <v/>
      </c>
      <c r="AC36" s="1" t="str">
        <f>IF(ISBLANK(center_0!AC36),"",center_0!AC36)</f>
        <v/>
      </c>
      <c r="AD36" s="1" t="str">
        <f>IF(ISBLANK(center_0!AD36),"",center_0!AD36)</f>
        <v/>
      </c>
      <c r="AE36" s="1" t="str">
        <f>IF(ISBLANK(center_0!AE36),"",center_0!AE36)</f>
        <v/>
      </c>
      <c r="AF36" s="1" t="str">
        <f>IF(ISBLANK(center_0!AF36),"",center_0!AF36)</f>
        <v/>
      </c>
      <c r="AG36" s="1" t="str">
        <f>IF(ISBLANK(center_0!AG36),"",center_0!AG36)</f>
        <v/>
      </c>
      <c r="AH36" s="1" t="str">
        <f>IF(ISBLANK(center_0!AH36),"",center_0!AH36)</f>
        <v/>
      </c>
      <c r="AI36" s="1" t="str">
        <f>IF(ISBLANK(center_0!AI36),"",center_0!AI36)</f>
        <v/>
      </c>
      <c r="AJ36" s="1" t="str">
        <f>IF(ISBLANK(center_0!AJ36),"",center_0!AJ36)</f>
        <v/>
      </c>
      <c r="AK36" s="1" t="str">
        <f>IF(ISBLANK(center_0!AK36),"",center_0!AK36)</f>
        <v/>
      </c>
      <c r="AL36" s="1" t="str">
        <f>IF(ISBLANK(center_0!AL36),"",center_0!AL36)</f>
        <v/>
      </c>
      <c r="AM36" s="1" t="str">
        <f>IF(ISBLANK(center_0!AM36),"",center_0!AM36)</f>
        <v/>
      </c>
      <c r="AN36" s="1" t="str">
        <f>IF(ISBLANK(center_0!AN36),"",center_0!AN36)</f>
        <v/>
      </c>
      <c r="AO36" s="1" t="str">
        <f>IF(ISBLANK(center_0!AO36),"",center_0!AO36)</f>
        <v/>
      </c>
      <c r="AP36" s="1" t="str">
        <f>IF(ISBLANK(center_0!AP36),"",center_0!AP36)</f>
        <v/>
      </c>
      <c r="AQ36" s="1" t="str">
        <f>IF(ISBLANK(center_0!AQ36),"",center_0!AQ36)</f>
        <v/>
      </c>
      <c r="AR36" s="1" t="str">
        <f>IF(ISBLANK(center_0!AR36),"",center_0!AR36)</f>
        <v/>
      </c>
      <c r="AS36" s="1" t="str">
        <f>IF(ISBLANK(center_0!AS36),"",center_0!AS36)</f>
        <v/>
      </c>
      <c r="AT36" s="1" t="str">
        <f>IF(ISBLANK(center_0!AT36),"",center_0!AT36)</f>
        <v/>
      </c>
      <c r="AU36" s="1" t="str">
        <f>IF(ISBLANK(center_0!AU36),"",center_0!AU36)</f>
        <v/>
      </c>
    </row>
    <row r="37" spans="1:47" x14ac:dyDescent="0.25">
      <c r="A37" s="5" t="str">
        <f>IF(ISBLANK(center_0!A37),"",center_0!A37)</f>
        <v/>
      </c>
      <c r="B37" s="1" t="str">
        <f>IF(ISBLANK(center_0!B37),"",center_0!B37)</f>
        <v/>
      </c>
      <c r="C37" s="1" t="str">
        <f>IF(ISBLANK(center_0!C37),"",center_0!C37)</f>
        <v/>
      </c>
      <c r="D37" s="1" t="str">
        <f>IF(ISBLANK(center_0!D37),"",center_0!D37)</f>
        <v/>
      </c>
      <c r="E37" s="1" t="str">
        <f>IF(ISBLANK(center_0!E37),"",center_0!E37)</f>
        <v/>
      </c>
      <c r="F37" s="1" t="str">
        <f>IF(ISBLANK(center_0!F37),"",center_0!F37)</f>
        <v/>
      </c>
      <c r="G37" s="1" t="str">
        <f>IF(ISBLANK(center_0!G37),"",center_0!G37)</f>
        <v/>
      </c>
      <c r="H37" s="1" t="str">
        <f>IF(ISBLANK(center_0!H37),"",center_0!H37)</f>
        <v/>
      </c>
      <c r="I37" s="1" t="str">
        <f>IF(ISBLANK(center_0!I37),"",center_0!I37)</f>
        <v/>
      </c>
      <c r="J37" s="1" t="str">
        <f>IF(ISBLANK(center_0!J37),"",center_0!J37)</f>
        <v/>
      </c>
      <c r="K37" s="1" t="str">
        <f>IF(ISBLANK(center_0!K37),"",center_0!K37)</f>
        <v/>
      </c>
      <c r="L37" s="1" t="str">
        <f>IF(ISBLANK(center_0!L37),"",center_0!L37)</f>
        <v/>
      </c>
      <c r="M37" s="1" t="str">
        <f>IF(ISBLANK(center_0!M37),"",center_0!M37)</f>
        <v/>
      </c>
      <c r="N37" s="1" t="str">
        <f>IF(ISBLANK(center_0!N37),"",center_0!N37)</f>
        <v/>
      </c>
      <c r="O37" s="1" t="str">
        <f>IF(ISBLANK(center_0!O37),"",center_0!O37)</f>
        <v/>
      </c>
      <c r="P37" s="1" t="str">
        <f>IF(ISBLANK(center_0!P37),"",center_0!P37)</f>
        <v/>
      </c>
      <c r="Q37" s="1" t="str">
        <f>IF(ISBLANK(center_0!Q37),"",center_0!Q37)</f>
        <v/>
      </c>
      <c r="R37" s="1" t="str">
        <f>IF(ISBLANK(center_0!R37),"",center_0!R37)</f>
        <v/>
      </c>
      <c r="S37" s="1" t="str">
        <f>IF(ISBLANK(center_0!S37),"",center_0!S37)</f>
        <v/>
      </c>
      <c r="T37" s="1" t="str">
        <f>IF(ISBLANK(center_0!T37),"",center_0!T37)</f>
        <v/>
      </c>
      <c r="U37" s="1" t="str">
        <f>IF(ISBLANK(center_0!U37),"",center_0!U37)</f>
        <v/>
      </c>
      <c r="V37" s="1" t="str">
        <f>IF(ISBLANK(center_0!V37),"",center_0!V37)</f>
        <v/>
      </c>
      <c r="W37" s="1" t="str">
        <f>IF(ISBLANK(center_0!W37),"",center_0!W37)</f>
        <v/>
      </c>
      <c r="X37" s="1" t="str">
        <f>IF(ISBLANK(center_0!X37),"",center_0!X37)</f>
        <v/>
      </c>
      <c r="Y37" s="1" t="str">
        <f>IF(ISBLANK(center_0!Y37),"",center_0!Y37)</f>
        <v/>
      </c>
      <c r="Z37" s="1" t="str">
        <f>IF(ISBLANK(center_0!Z37),"",center_0!Z37)</f>
        <v/>
      </c>
      <c r="AA37" s="1" t="str">
        <f>IF(ISBLANK(center_0!AA37),"",center_0!AA37)</f>
        <v/>
      </c>
      <c r="AB37" s="1" t="str">
        <f>IF(ISBLANK(center_0!AB37),"",center_0!AB37)</f>
        <v/>
      </c>
      <c r="AC37" s="1" t="str">
        <f>IF(ISBLANK(center_0!AC37),"",center_0!AC37)</f>
        <v/>
      </c>
      <c r="AD37" s="1" t="str">
        <f>IF(ISBLANK(center_0!AD37),"",center_0!AD37)</f>
        <v/>
      </c>
      <c r="AE37" s="1" t="str">
        <f>IF(ISBLANK(center_0!AE37),"",center_0!AE37)</f>
        <v/>
      </c>
      <c r="AF37" s="1" t="str">
        <f>IF(ISBLANK(center_0!AF37),"",center_0!AF37)</f>
        <v/>
      </c>
      <c r="AG37" s="1" t="str">
        <f>IF(ISBLANK(center_0!AG37),"",center_0!AG37)</f>
        <v/>
      </c>
      <c r="AH37" s="1" t="str">
        <f>IF(ISBLANK(center_0!AH37),"",center_0!AH37)</f>
        <v/>
      </c>
      <c r="AI37" s="1" t="str">
        <f>IF(ISBLANK(center_0!AI37),"",center_0!AI37)</f>
        <v/>
      </c>
      <c r="AJ37" s="1" t="str">
        <f>IF(ISBLANK(center_0!AJ37),"",center_0!AJ37)</f>
        <v/>
      </c>
      <c r="AK37" s="1" t="str">
        <f>IF(ISBLANK(center_0!AK37),"",center_0!AK37)</f>
        <v/>
      </c>
      <c r="AL37" s="1" t="str">
        <f>IF(ISBLANK(center_0!AL37),"",center_0!AL37)</f>
        <v/>
      </c>
      <c r="AM37" s="1" t="str">
        <f>IF(ISBLANK(center_0!AM37),"",center_0!AM37)</f>
        <v/>
      </c>
      <c r="AN37" s="1" t="str">
        <f>IF(ISBLANK(center_0!AN37),"",center_0!AN37)</f>
        <v/>
      </c>
      <c r="AO37" s="1" t="str">
        <f>IF(ISBLANK(center_0!AO37),"",center_0!AO37)</f>
        <v/>
      </c>
      <c r="AP37" s="1" t="str">
        <f>IF(ISBLANK(center_0!AP37),"",center_0!AP37)</f>
        <v/>
      </c>
      <c r="AQ37" s="1" t="str">
        <f>IF(ISBLANK(center_0!AQ37),"",center_0!AQ37)</f>
        <v/>
      </c>
      <c r="AR37" s="1" t="str">
        <f>IF(ISBLANK(center_0!AR37),"",center_0!AR37)</f>
        <v/>
      </c>
      <c r="AS37" s="1" t="str">
        <f>IF(ISBLANK(center_0!AS37),"",center_0!AS37)</f>
        <v/>
      </c>
      <c r="AT37" s="1" t="str">
        <f>IF(ISBLANK(center_0!AT37),"",center_0!AT37)</f>
        <v/>
      </c>
      <c r="AU37" s="1" t="str">
        <f>IF(ISBLANK(center_0!AU37),"",center_0!AU37)</f>
        <v/>
      </c>
    </row>
    <row r="38" spans="1:47" x14ac:dyDescent="0.25">
      <c r="A38" s="5" t="str">
        <f>IF(ISBLANK(center_0!A38),"",center_0!A38)</f>
        <v/>
      </c>
      <c r="B38" s="1" t="str">
        <f>IF(ISBLANK(center_0!B38),"",center_0!B38)</f>
        <v/>
      </c>
      <c r="C38" s="1" t="str">
        <f>IF(ISBLANK(center_0!C38),"",center_0!C38)</f>
        <v/>
      </c>
      <c r="D38" s="1" t="str">
        <f>IF(ISBLANK(center_0!D38),"",center_0!D38)</f>
        <v/>
      </c>
      <c r="E38" s="1" t="str">
        <f>IF(ISBLANK(center_0!E38),"",center_0!E38)</f>
        <v/>
      </c>
      <c r="F38" s="1" t="str">
        <f>IF(ISBLANK(center_0!F38),"",center_0!F38)</f>
        <v/>
      </c>
      <c r="G38" s="1" t="str">
        <f>IF(ISBLANK(center_0!G38),"",center_0!G38)</f>
        <v/>
      </c>
      <c r="H38" s="1" t="str">
        <f>IF(ISBLANK(center_0!H38),"",center_0!H38)</f>
        <v/>
      </c>
      <c r="I38" s="1" t="str">
        <f>IF(ISBLANK(center_0!I38),"",center_0!I38)</f>
        <v/>
      </c>
      <c r="J38" s="1" t="str">
        <f>IF(ISBLANK(center_0!J38),"",center_0!J38)</f>
        <v/>
      </c>
      <c r="K38" s="1" t="str">
        <f>IF(ISBLANK(center_0!K38),"",center_0!K38)</f>
        <v/>
      </c>
      <c r="L38" s="1" t="str">
        <f>IF(ISBLANK(center_0!L38),"",center_0!L38)</f>
        <v/>
      </c>
      <c r="M38" s="1" t="str">
        <f>IF(ISBLANK(center_0!M38),"",center_0!M38)</f>
        <v/>
      </c>
      <c r="N38" s="1" t="str">
        <f>IF(ISBLANK(center_0!N38),"",center_0!N38)</f>
        <v/>
      </c>
      <c r="O38" s="1" t="str">
        <f>IF(ISBLANK(center_0!O38),"",center_0!O38)</f>
        <v/>
      </c>
      <c r="P38" s="1" t="str">
        <f>IF(ISBLANK(center_0!P38),"",center_0!P38)</f>
        <v/>
      </c>
      <c r="Q38" s="1" t="str">
        <f>IF(ISBLANK(center_0!Q38),"",center_0!Q38)</f>
        <v/>
      </c>
      <c r="R38" s="1" t="str">
        <f>IF(ISBLANK(center_0!R38),"",center_0!R38)</f>
        <v/>
      </c>
      <c r="S38" s="1" t="str">
        <f>IF(ISBLANK(center_0!S38),"",center_0!S38)</f>
        <v/>
      </c>
      <c r="T38" s="1" t="str">
        <f>IF(ISBLANK(center_0!T38),"",center_0!T38)</f>
        <v/>
      </c>
      <c r="U38" s="1" t="str">
        <f>IF(ISBLANK(center_0!U38),"",center_0!U38)</f>
        <v/>
      </c>
      <c r="V38" s="1" t="str">
        <f>IF(ISBLANK(center_0!V38),"",center_0!V38)</f>
        <v/>
      </c>
      <c r="W38" s="1" t="str">
        <f>IF(ISBLANK(center_0!W38),"",center_0!W38)</f>
        <v/>
      </c>
      <c r="X38" s="1" t="str">
        <f>IF(ISBLANK(center_0!X38),"",center_0!X38)</f>
        <v/>
      </c>
      <c r="Y38" s="1" t="str">
        <f>IF(ISBLANK(center_0!Y38),"",center_0!Y38)</f>
        <v/>
      </c>
      <c r="Z38" s="1" t="str">
        <f>IF(ISBLANK(center_0!Z38),"",center_0!Z38)</f>
        <v/>
      </c>
      <c r="AA38" s="1" t="str">
        <f>IF(ISBLANK(center_0!AA38),"",center_0!AA38)</f>
        <v/>
      </c>
      <c r="AB38" s="1" t="str">
        <f>IF(ISBLANK(center_0!AB38),"",center_0!AB38)</f>
        <v/>
      </c>
      <c r="AC38" s="1" t="str">
        <f>IF(ISBLANK(center_0!AC38),"",center_0!AC38)</f>
        <v/>
      </c>
      <c r="AD38" s="1" t="str">
        <f>IF(ISBLANK(center_0!AD38),"",center_0!AD38)</f>
        <v/>
      </c>
      <c r="AE38" s="1" t="str">
        <f>IF(ISBLANK(center_0!AE38),"",center_0!AE38)</f>
        <v/>
      </c>
      <c r="AF38" s="1" t="str">
        <f>IF(ISBLANK(center_0!AF38),"",center_0!AF38)</f>
        <v/>
      </c>
      <c r="AG38" s="1" t="str">
        <f>IF(ISBLANK(center_0!AG38),"",center_0!AG38)</f>
        <v/>
      </c>
      <c r="AH38" s="1" t="str">
        <f>IF(ISBLANK(center_0!AH38),"",center_0!AH38)</f>
        <v/>
      </c>
      <c r="AI38" s="1" t="str">
        <f>IF(ISBLANK(center_0!AI38),"",center_0!AI38)</f>
        <v/>
      </c>
      <c r="AJ38" s="1" t="str">
        <f>IF(ISBLANK(center_0!AJ38),"",center_0!AJ38)</f>
        <v/>
      </c>
      <c r="AK38" s="1" t="str">
        <f>IF(ISBLANK(center_0!AK38),"",center_0!AK38)</f>
        <v/>
      </c>
      <c r="AL38" s="1" t="str">
        <f>IF(ISBLANK(center_0!AL38),"",center_0!AL38)</f>
        <v/>
      </c>
      <c r="AM38" s="1" t="str">
        <f>IF(ISBLANK(center_0!AM38),"",center_0!AM38)</f>
        <v/>
      </c>
      <c r="AN38" s="1" t="str">
        <f>IF(ISBLANK(center_0!AN38),"",center_0!AN38)</f>
        <v/>
      </c>
      <c r="AO38" s="1" t="str">
        <f>IF(ISBLANK(center_0!AO38),"",center_0!AO38)</f>
        <v/>
      </c>
      <c r="AP38" s="1" t="str">
        <f>IF(ISBLANK(center_0!AP38),"",center_0!AP38)</f>
        <v/>
      </c>
      <c r="AQ38" s="1" t="str">
        <f>IF(ISBLANK(center_0!AQ38),"",center_0!AQ38)</f>
        <v/>
      </c>
      <c r="AR38" s="1" t="str">
        <f>IF(ISBLANK(center_0!AR38),"",center_0!AR38)</f>
        <v/>
      </c>
      <c r="AS38" s="1" t="str">
        <f>IF(ISBLANK(center_0!AS38),"",center_0!AS38)</f>
        <v/>
      </c>
      <c r="AT38" s="1" t="str">
        <f>IF(ISBLANK(center_0!AT38),"",center_0!AT38)</f>
        <v/>
      </c>
      <c r="AU38" s="1" t="str">
        <f>IF(ISBLANK(center_0!AU38),"",center_0!AU38)</f>
        <v/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2B75D-4D58-48A6-8AE4-061359CFFBFC}">
  <dimension ref="A1:AV38"/>
  <sheetViews>
    <sheetView zoomScale="85" zoomScaleNormal="85" workbookViewId="0">
      <selection activeCell="B19" sqref="B19"/>
    </sheetView>
  </sheetViews>
  <sheetFormatPr baseColWidth="10" defaultColWidth="11.42578125" defaultRowHeight="15" x14ac:dyDescent="0.25"/>
  <cols>
    <col min="1" max="1" width="14.28515625" style="5" bestFit="1" customWidth="1"/>
    <col min="2" max="2" width="13.28515625" style="1" bestFit="1" customWidth="1"/>
    <col min="3" max="4" width="16.85546875" style="1" bestFit="1" customWidth="1"/>
    <col min="5" max="5" width="10.85546875" style="1" bestFit="1" customWidth="1"/>
    <col min="6" max="6" width="9.85546875" style="1" bestFit="1" customWidth="1"/>
    <col min="7" max="7" width="15" style="1" bestFit="1" customWidth="1"/>
    <col min="8" max="9" width="10.42578125" style="1" bestFit="1" customWidth="1"/>
    <col min="10" max="10" width="9.42578125" style="1" bestFit="1" customWidth="1"/>
    <col min="11" max="12" width="16.8554687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1.42578125" style="1" bestFit="1" customWidth="1"/>
    <col min="18" max="18" width="5.85546875" style="1" bestFit="1" customWidth="1"/>
    <col min="19" max="19" width="8.140625" style="1" bestFit="1" customWidth="1"/>
    <col min="20" max="20" width="13.42578125" style="1" bestFit="1" customWidth="1"/>
    <col min="21" max="22" width="17.285156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 CO2</v>
      </c>
      <c r="C1" s="4" t="str">
        <f>IF(ISBLANK(center_0!C1),"",center_0!C1)</f>
        <v>carboxylic acids_1</v>
      </c>
      <c r="D1" s="4" t="str">
        <f>IF(ISBLANK(center_0!D1),"",center_0!D1)</f>
        <v>carboxylic acids_2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 CO2</v>
      </c>
      <c r="H1" s="4" t="str">
        <f>IF(ISBLANK(center_0!H1),"",center_0!H1)</f>
        <v>lactones_1</v>
      </c>
      <c r="I1" s="4" t="str">
        <f>IF(ISBLANK(center_0!I1),"",center_0!I1)</f>
        <v>lactones_2</v>
      </c>
      <c r="J1" s="4" t="str">
        <f>IF(ISBLANK(center_0!J1),"",center_0!J1)</f>
        <v>carbonyls</v>
      </c>
      <c r="K1" s="4" t="str">
        <f>IF(ISBLANK(center_0!K1),"",center_0!K1)</f>
        <v>carboxylic acids_1</v>
      </c>
      <c r="L1" s="4" t="str">
        <f>IF(ISBLANK(center_0!L1),"",center_0!L1)</f>
        <v>carboxylic acids_2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carbonyls_1</v>
      </c>
      <c r="Q1" s="4" t="str">
        <f>IF(ISBLANK(center_0!Q1),"",center_0!Q1)</f>
        <v>carbonyls_2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 H2O</v>
      </c>
      <c r="U1" s="4" t="str">
        <f>IF(ISBLANK(center_0!U1),"",center_0!U1)</f>
        <v>unassigned H2O_1</v>
      </c>
      <c r="V1" s="4" t="str">
        <f>IF(ISBLANK(center_0!V1),"",center_0!V1)</f>
        <v>unassigned H2O_2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ducousso2015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gorgulho2008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IF(ISNUMBER(center_0!B14),0,"")</f>
        <v>0</v>
      </c>
      <c r="C14" s="1">
        <f>IF(ISNUMBER(center_0!C14),0,"")</f>
        <v>0</v>
      </c>
      <c r="D14" s="1">
        <f>IF(ISNUMBER(center_0!D14),0,"")</f>
        <v>0</v>
      </c>
      <c r="E14" s="1">
        <f>IF(ISNUMBER(center_0!E14),0,"")</f>
        <v>0</v>
      </c>
      <c r="F14" s="1" t="str">
        <f>IF(ISNUMBER(center_0!F14),0,"")</f>
        <v/>
      </c>
      <c r="G14" s="1" t="str">
        <f>IF(ISNUMBER(center_0!G14),0,"")</f>
        <v/>
      </c>
      <c r="H14" s="1">
        <f>IF(ISNUMBER(center_0!H14),0,"")</f>
        <v>0</v>
      </c>
      <c r="I14" s="1">
        <f>IF(ISNUMBER(center_0!I14),0,"")</f>
        <v>0</v>
      </c>
      <c r="J14" s="1" t="str">
        <f>IF(ISNUMBER(center_0!J14),0,"")</f>
        <v/>
      </c>
      <c r="K14" s="1">
        <f>IF(ISNUMBER(center_0!K14),0,"")</f>
        <v>0</v>
      </c>
      <c r="L14" s="1">
        <f>IF(ISNUMBER(center_0!L14),0,"")</f>
        <v>0</v>
      </c>
      <c r="M14" s="1">
        <f>IF(ISNUMBER(center_0!M14),0,"")</f>
        <v>0</v>
      </c>
      <c r="N14" s="1" t="str">
        <f>IF(ISNUMBER(center_0!N14),0,"")</f>
        <v/>
      </c>
      <c r="O14" s="1">
        <f>IF(ISNUMBER(center_0!O14),0,"")</f>
        <v>0</v>
      </c>
      <c r="P14" s="1">
        <f>IF(ISNUMBER(center_0!P14),0,"")</f>
        <v>0</v>
      </c>
      <c r="Q14" s="1">
        <f>IF(ISNUMBER(center_0!Q14),0,"")</f>
        <v>0</v>
      </c>
      <c r="R14" s="1" t="str">
        <f>IF(ISNUMBER(center_0!R14),0,"")</f>
        <v/>
      </c>
      <c r="S14" s="1">
        <f>IF(ISNUMBER(center_0!S14),0,"")</f>
        <v>0</v>
      </c>
      <c r="T14" s="1">
        <f>IF(ISNUMBER(center_0!T14),0,"")</f>
        <v>0</v>
      </c>
      <c r="U14" s="1">
        <f>IF(ISNUMBER(center_0!U14),0,"")</f>
        <v>0</v>
      </c>
      <c r="V14" s="1">
        <f>IF(ISNUMBER(center_0!V14),0,"")</f>
        <v>0</v>
      </c>
    </row>
    <row r="15" spans="1:48" x14ac:dyDescent="0.25">
      <c r="A15" s="5" t="str">
        <f>IF(ISBLANK(center_0!A15),"",center_0!A15)</f>
        <v>dittmann2021b</v>
      </c>
      <c r="B15" s="1">
        <f>IF(ISNUMBER(center_0!B15),0,"")</f>
        <v>0</v>
      </c>
      <c r="C15" s="1">
        <f>IF(ISNUMBER(center_0!C15),0,"")</f>
        <v>0</v>
      </c>
      <c r="D15" s="1">
        <f>IF(ISNUMBER(center_0!D15),0,"")</f>
        <v>0</v>
      </c>
      <c r="E15" s="1">
        <f>IF(ISNUMBER(center_0!E15),0,"")</f>
        <v>0</v>
      </c>
      <c r="F15" s="1" t="str">
        <f>IF(ISNUMBER(center_0!F15),0,"")</f>
        <v/>
      </c>
      <c r="G15" s="1" t="str">
        <f>IF(ISNUMBER(center_0!G15),0,"")</f>
        <v/>
      </c>
      <c r="H15" s="1">
        <f>IF(ISNUMBER(center_0!H15),0,"")</f>
        <v>0</v>
      </c>
      <c r="I15" s="1">
        <f>IF(ISNUMBER(center_0!I15),0,"")</f>
        <v>0</v>
      </c>
      <c r="J15" s="1" t="str">
        <f>IF(ISNUMBER(center_0!J15),0,"")</f>
        <v/>
      </c>
      <c r="K15" s="1">
        <f>IF(ISNUMBER(center_0!K15),0,"")</f>
        <v>0</v>
      </c>
      <c r="L15" s="1">
        <f>IF(ISNUMBER(center_0!L15),0,"")</f>
        <v>0</v>
      </c>
      <c r="M15" s="1">
        <f>IF(ISNUMBER(center_0!M15),0,"")</f>
        <v>0</v>
      </c>
      <c r="N15" s="1" t="str">
        <f>IF(ISNUMBER(center_0!N15),0,"")</f>
        <v/>
      </c>
      <c r="O15" s="1">
        <f>IF(ISNUMBER(center_0!O15),0,"")</f>
        <v>0</v>
      </c>
      <c r="P15" s="1">
        <f>IF(ISNUMBER(center_0!P15),0,"")</f>
        <v>0</v>
      </c>
      <c r="Q15" s="1">
        <f>IF(ISNUMBER(center_0!Q15),0,"")</f>
        <v>0</v>
      </c>
      <c r="R15" s="1" t="str">
        <f>IF(ISNUMBER(center_0!R15),0,"")</f>
        <v/>
      </c>
      <c r="S15" s="1">
        <f>IF(ISNUMBER(center_0!S15),0,"")</f>
        <v>0</v>
      </c>
      <c r="T15" s="1">
        <f>IF(ISNUMBER(center_0!T15),0,"")</f>
        <v>0</v>
      </c>
      <c r="U15" s="1" t="str">
        <f>IF(ISNUMBER(center_0!U15),0,"")</f>
        <v/>
      </c>
      <c r="V15" s="1" t="str">
        <f>IF(ISNUMBER(center_0!V15),0,"")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IF(ISNUMBER(center_0!B16),0,"")</f>
        <v>0</v>
      </c>
      <c r="C16" s="1">
        <f>IF(ISNUMBER(center_0!C16),0,"")</f>
        <v>0</v>
      </c>
      <c r="D16" s="1">
        <f>IF(ISNUMBER(center_0!D16),0,"")</f>
        <v>0</v>
      </c>
      <c r="E16" s="1">
        <f>IF(ISNUMBER(center_0!E16),0,"")</f>
        <v>0</v>
      </c>
      <c r="F16" s="1" t="str">
        <f>IF(ISNUMBER(center_0!F16),0,"")</f>
        <v/>
      </c>
      <c r="G16" s="1">
        <f>IF(ISNUMBER(center_0!G16),0,"")</f>
        <v>0</v>
      </c>
      <c r="H16" s="1">
        <f>IF(ISNUMBER(center_0!H16),0,"")</f>
        <v>0</v>
      </c>
      <c r="I16" s="1">
        <f>IF(ISNUMBER(center_0!I16),0,"")</f>
        <v>0</v>
      </c>
      <c r="J16" s="1" t="str">
        <f>IF(ISNUMBER(center_0!J16),0,"")</f>
        <v/>
      </c>
      <c r="K16" s="1">
        <f>IF(ISNUMBER(center_0!K16),0,"")</f>
        <v>0</v>
      </c>
      <c r="L16" s="1">
        <f>IF(ISNUMBER(center_0!L16),0,"")</f>
        <v>0</v>
      </c>
      <c r="M16" s="1">
        <f>IF(ISNUMBER(center_0!M16),0,"")</f>
        <v>0</v>
      </c>
      <c r="N16" s="1" t="str">
        <f>IF(ISNUMBER(center_0!N16),0,"")</f>
        <v/>
      </c>
      <c r="O16" s="1">
        <f>IF(ISNUMBER(center_0!O16),0,"")</f>
        <v>0</v>
      </c>
      <c r="P16" s="1">
        <f>IF(ISNUMBER(center_0!P16),0,"")</f>
        <v>0</v>
      </c>
      <c r="Q16" s="1">
        <f>IF(ISNUMBER(center_0!Q16),0,"")</f>
        <v>0</v>
      </c>
      <c r="R16" s="1" t="str">
        <f>IF(ISNUMBER(center_0!R16),0,"")</f>
        <v/>
      </c>
      <c r="S16" s="1">
        <f>IF(ISNUMBER(center_0!S16),0,"")</f>
        <v>0</v>
      </c>
      <c r="T16" s="1">
        <f>IF(ISNUMBER(center_0!T16),0,"")</f>
        <v>0</v>
      </c>
      <c r="U16" s="1" t="str">
        <f>IF(ISNUMBER(center_0!U16),0,"")</f>
        <v/>
      </c>
      <c r="V16" s="1" t="str">
        <f>IF(ISNUMBER(center_0!V16),0,"")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6676C-6D47-439D-8E91-C7448FAFDD09}">
  <dimension ref="A1:AV38"/>
  <sheetViews>
    <sheetView zoomScale="85" zoomScaleNormal="85" workbookViewId="0">
      <selection activeCell="B19" sqref="B19"/>
    </sheetView>
  </sheetViews>
  <sheetFormatPr baseColWidth="10" defaultColWidth="11.42578125" defaultRowHeight="15" x14ac:dyDescent="0.25"/>
  <cols>
    <col min="1" max="1" width="14.28515625" style="5" bestFit="1" customWidth="1"/>
    <col min="2" max="2" width="13.28515625" style="1" bestFit="1" customWidth="1"/>
    <col min="3" max="4" width="16.85546875" style="1" bestFit="1" customWidth="1"/>
    <col min="5" max="5" width="10.85546875" style="1" bestFit="1" customWidth="1"/>
    <col min="6" max="6" width="9.85546875" style="1" bestFit="1" customWidth="1"/>
    <col min="7" max="7" width="15" style="1" bestFit="1" customWidth="1"/>
    <col min="8" max="9" width="10.42578125" style="1" bestFit="1" customWidth="1"/>
    <col min="10" max="10" width="9.42578125" style="1" bestFit="1" customWidth="1"/>
    <col min="11" max="12" width="16.8554687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1.42578125" style="1" bestFit="1" customWidth="1"/>
    <col min="18" max="18" width="5.85546875" style="1" bestFit="1" customWidth="1"/>
    <col min="19" max="19" width="8.140625" style="1" bestFit="1" customWidth="1"/>
    <col min="20" max="20" width="13.42578125" style="1" bestFit="1" customWidth="1"/>
    <col min="21" max="22" width="17.285156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 CO2</v>
      </c>
      <c r="C1" s="4" t="str">
        <f>IF(ISBLANK(center_0!C1),"",center_0!C1)</f>
        <v>carboxylic acids_1</v>
      </c>
      <c r="D1" s="4" t="str">
        <f>IF(ISBLANK(center_0!D1),"",center_0!D1)</f>
        <v>carboxylic acids_2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 CO2</v>
      </c>
      <c r="H1" s="4" t="str">
        <f>IF(ISBLANK(center_0!H1),"",center_0!H1)</f>
        <v>lactones_1</v>
      </c>
      <c r="I1" s="4" t="str">
        <f>IF(ISBLANK(center_0!I1),"",center_0!I1)</f>
        <v>lactones_2</v>
      </c>
      <c r="J1" s="4" t="str">
        <f>IF(ISBLANK(center_0!J1),"",center_0!J1)</f>
        <v>carbonyls</v>
      </c>
      <c r="K1" s="4" t="str">
        <f>IF(ISBLANK(center_0!K1),"",center_0!K1)</f>
        <v>carboxylic acids_1</v>
      </c>
      <c r="L1" s="4" t="str">
        <f>IF(ISBLANK(center_0!L1),"",center_0!L1)</f>
        <v>carboxylic acids_2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carbonyls_1</v>
      </c>
      <c r="Q1" s="4" t="str">
        <f>IF(ISBLANK(center_0!Q1),"",center_0!Q1)</f>
        <v>carbonyls_2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 H2O</v>
      </c>
      <c r="U1" s="4" t="str">
        <f>IF(ISBLANK(center_0!U1),"",center_0!U1)</f>
        <v>unassigned H2O_1</v>
      </c>
      <c r="V1" s="4" t="str">
        <f>IF(ISBLANK(center_0!V1),"",center_0!V1)</f>
        <v>unassigned H2O_2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ducousso2015</v>
      </c>
      <c r="B4" s="1" t="str">
        <f>IF(ISNUMBER(center_0!B4),center_0!B4+50,"")</f>
        <v/>
      </c>
      <c r="C4" s="1">
        <f>IF(ISNUMBER(center_0!C4),center_0!C4+50,"")</f>
        <v>440</v>
      </c>
      <c r="D4" s="1" t="str">
        <f>IF(ISNUMBER(center_0!D4),center_0!D4+50,"")</f>
        <v/>
      </c>
      <c r="E4" s="1">
        <f>IF(ISNUMBER(center_0!E4),center_0!E4+50,"")</f>
        <v>500</v>
      </c>
      <c r="F4" s="1">
        <f>IF(ISNUMBER(center_0!F4),center_0!F4+50,"")</f>
        <v>580</v>
      </c>
      <c r="G4" s="1" t="str">
        <f>IF(ISNUMBER(center_0!G4),center_0!G4+50,"")</f>
        <v/>
      </c>
      <c r="H4" s="1">
        <f>IF(ISNUMBER(center_0!H4),center_0!H4+50,"")</f>
        <v>710</v>
      </c>
      <c r="I4" s="1">
        <f>IF(ISNUMBER(center_0!I4),center_0!I4+50,"")</f>
        <v>770</v>
      </c>
      <c r="J4" s="1" t="str">
        <f>IF(ISNUMBER(center_0!J4),center_0!J4+50,"")</f>
        <v/>
      </c>
      <c r="K4" s="1" t="str">
        <f>IF(ISNUMBER(center_0!K4),center_0!K4+50,"")</f>
        <v/>
      </c>
      <c r="L4" s="1" t="str">
        <f>IF(ISNUMBER(center_0!L4),center_0!L4+50,"")</f>
        <v/>
      </c>
      <c r="M4" s="1">
        <f>IF(ISNUMBER(center_0!M4),center_0!M4+50,"")</f>
        <v>640</v>
      </c>
      <c r="N4" s="1">
        <f>IF(ISNUMBER(center_0!N4),center_0!N4+50,"")</f>
        <v>670</v>
      </c>
      <c r="O4" s="1">
        <f>IF(ISNUMBER(center_0!O4),center_0!O4+50,"")</f>
        <v>800</v>
      </c>
      <c r="P4" s="1" t="str">
        <f>IF(ISNUMBER(center_0!P4),center_0!P4+50,"")</f>
        <v/>
      </c>
      <c r="Q4" s="1">
        <f>IF(ISNUMBER(center_0!Q4),center_0!Q4+50,"")</f>
        <v>930</v>
      </c>
      <c r="R4" s="1">
        <f>IF(ISNUMBER(center_0!R4),center_0!R4+50,"")</f>
        <v>894</v>
      </c>
      <c r="S4" s="1">
        <f>IF(ISNUMBER(center_0!S4),center_0!S4+50,"")</f>
        <v>1023</v>
      </c>
      <c r="T4" s="1" t="str">
        <f>IF(ISNUMBER(center_0!T4),center_0!T4+50,"")</f>
        <v/>
      </c>
      <c r="U4" s="1" t="str">
        <f>IF(ISNUMBER(center_0!U4),center_0!U4+50,"")</f>
        <v/>
      </c>
      <c r="V4" s="1" t="str">
        <f>IF(ISNUMBER(center_0!V4),center_0!V4+50,"")</f>
        <v/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gorgulho2008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  <c r="B13" s="9" t="str">
        <f>IF(ISNUMBER(center_0!B13),center_0!B13+50,"")</f>
        <v/>
      </c>
      <c r="C13" s="9">
        <f>IF(ISNUMBER(center_0!C13),center_0!C13+50,"")</f>
        <v>325</v>
      </c>
      <c r="D13" s="9" t="str">
        <f>IF(ISNUMBER(center_0!D13),center_0!D13+50,"")</f>
        <v/>
      </c>
      <c r="E13" s="9">
        <f>IF(ISNUMBER(center_0!E13),center_0!E13+50,"")</f>
        <v>475</v>
      </c>
      <c r="F13" s="9">
        <f>IF(ISNUMBER(center_0!F13),center_0!F13+50,"")</f>
        <v>570</v>
      </c>
      <c r="G13" s="9" t="str">
        <f>IF(ISNUMBER(center_0!G13),center_0!G13+50,"")</f>
        <v/>
      </c>
      <c r="H13" s="9">
        <f>IF(ISNUMBER(center_0!H13),center_0!H13+50,"")</f>
        <v>670</v>
      </c>
      <c r="I13" s="9">
        <f>IF(ISNUMBER(center_0!I13),center_0!I13+50,"")</f>
        <v>790</v>
      </c>
      <c r="J13" s="9" t="str">
        <f>IF(ISNUMBER(center_0!J13),center_0!J13+50,"")</f>
        <v/>
      </c>
      <c r="K13" s="9">
        <f>IF(ISNUMBER(center_0!K13),center_0!K13+50,"")</f>
        <v>300</v>
      </c>
      <c r="L13" s="9">
        <f>IF(ISNUMBER(center_0!L13),center_0!L13+50,"")</f>
        <v>475</v>
      </c>
      <c r="M13" s="9">
        <f>IF(ISNUMBER(center_0!M13),center_0!M13+50,"")</f>
        <v>600</v>
      </c>
      <c r="N13" s="9" t="str">
        <f>IF(ISNUMBER(center_0!N13),center_0!N13+50,"")</f>
        <v/>
      </c>
      <c r="O13" s="9">
        <f>IF(ISNUMBER(center_0!O13),center_0!O13+50,"")</f>
        <v>700</v>
      </c>
      <c r="P13" s="9">
        <f>IF(ISNUMBER(center_0!P13),center_0!P13+50,"")</f>
        <v>830</v>
      </c>
      <c r="Q13" s="9" t="str">
        <f>IF(ISNUMBER(center_0!Q13),center_0!Q13+50,"")</f>
        <v/>
      </c>
      <c r="R13" s="9" t="str">
        <f>IF(ISNUMBER(center_0!R13),center_0!R13+50,"")</f>
        <v/>
      </c>
      <c r="S13" s="9">
        <f>IF(ISNUMBER(center_0!S13),center_0!S13+50,"")</f>
        <v>980</v>
      </c>
      <c r="T13" s="9" t="str">
        <f>IF(ISNUMBER(center_0!T13),center_0!T13+50,"")</f>
        <v/>
      </c>
      <c r="U13" s="9" t="str">
        <f>IF(ISNUMBER(center_0!U13),center_0!U13+50,"")</f>
        <v/>
      </c>
      <c r="V13" s="9" t="str">
        <f>IF(ISNUMBER(center_0!V13),center_0!V13+50,"")</f>
        <v/>
      </c>
    </row>
    <row r="14" spans="1:48" x14ac:dyDescent="0.25">
      <c r="A14" s="5" t="str">
        <f>IF(ISBLANK(center_0!A14),"",center_0!A14)</f>
        <v>dittmann2021a</v>
      </c>
      <c r="B14" s="1">
        <f>IF(ISNUMBER(center_0!B14),center_0!B14+30,"")</f>
        <v>125</v>
      </c>
      <c r="C14" s="1">
        <f>IF(ISNUMBER(center_0!C14),center_0!C14+30,"")</f>
        <v>275</v>
      </c>
      <c r="D14" s="1">
        <f>IF(ISNUMBER(center_0!D14),center_0!D14+30,"")</f>
        <v>410</v>
      </c>
      <c r="E14" s="1">
        <f>IF(ISNUMBER(center_0!E14),center_0!E14+30,"")</f>
        <v>530</v>
      </c>
      <c r="F14" s="1" t="str">
        <f>IF(ISNUMBER(center_0!F14),center_0!F14+30,"")</f>
        <v/>
      </c>
      <c r="G14" s="1" t="str">
        <f>IF(ISNUMBER(center_0!G14),center_0!G14+30,"")</f>
        <v/>
      </c>
      <c r="H14" s="1">
        <f>IF(ISNUMBER(center_0!H14),center_0!H14+30,"")</f>
        <v>665</v>
      </c>
      <c r="I14" s="1">
        <f>IF(ISNUMBER(center_0!I14),center_0!I14+30,"")</f>
        <v>815</v>
      </c>
      <c r="J14" s="1" t="str">
        <f>IF(ISNUMBER(center_0!J14),center_0!J14+30,"")</f>
        <v/>
      </c>
      <c r="K14" s="1">
        <f>IF(ISNUMBER(center_0!K14),center_0!K14+30,"")</f>
        <v>285</v>
      </c>
      <c r="L14" s="1">
        <f>IF(ISNUMBER(center_0!L14),center_0!L14+30,"")</f>
        <v>440</v>
      </c>
      <c r="M14" s="1">
        <f>IF(ISNUMBER(center_0!M14),center_0!M14+30,"")</f>
        <v>560</v>
      </c>
      <c r="N14" s="1" t="str">
        <f>IF(ISNUMBER(center_0!N14),center_0!N14+30,"")</f>
        <v/>
      </c>
      <c r="O14" s="1">
        <f>IF(ISNUMBER(center_0!O14),center_0!O14+30,"")</f>
        <v>700</v>
      </c>
      <c r="P14" s="1">
        <f>IF(ISNUMBER(center_0!P14),center_0!P14+30,"")</f>
        <v>820</v>
      </c>
      <c r="Q14" s="1">
        <f>IF(ISNUMBER(center_0!Q14),center_0!Q14+30,"")</f>
        <v>900</v>
      </c>
      <c r="R14" s="1" t="str">
        <f>IF(ISNUMBER(center_0!R14),center_0!R14+30,"")</f>
        <v/>
      </c>
      <c r="S14" s="1">
        <f>IF(ISNUMBER(center_0!S14),center_0!S14+30,"")</f>
        <v>990</v>
      </c>
      <c r="T14" s="1">
        <f>IF(ISNUMBER(center_0!T14),center_0!T14+30,"")</f>
        <v>120</v>
      </c>
      <c r="U14" s="1">
        <f>IF(ISNUMBER(center_0!U14),center_0!U14+30,"")</f>
        <v>240</v>
      </c>
      <c r="V14" s="1">
        <f>IF(ISNUMBER(center_0!V14),center_0!V14+30,"")</f>
        <v>285</v>
      </c>
    </row>
    <row r="15" spans="1:48" x14ac:dyDescent="0.25">
      <c r="A15" s="5" t="str">
        <f>IF(ISBLANK(center_0!A15),"",center_0!A15)</f>
        <v>dittmann2021b</v>
      </c>
      <c r="B15" s="1">
        <f>IF(ISNUMBER(center_0!B15),center_0!B15+30,"")</f>
        <v>125</v>
      </c>
      <c r="C15" s="1">
        <f>IF(ISNUMBER(center_0!C15),center_0!C15+30,"")</f>
        <v>275</v>
      </c>
      <c r="D15" s="1">
        <f>IF(ISNUMBER(center_0!D15),center_0!D15+30,"")</f>
        <v>410</v>
      </c>
      <c r="E15" s="1">
        <f>IF(ISNUMBER(center_0!E15),center_0!E15+30,"")</f>
        <v>530</v>
      </c>
      <c r="F15" s="1" t="str">
        <f>IF(ISNUMBER(center_0!F15),center_0!F15+30,"")</f>
        <v/>
      </c>
      <c r="G15" s="1" t="str">
        <f>IF(ISNUMBER(center_0!G15),center_0!G15+30,"")</f>
        <v/>
      </c>
      <c r="H15" s="1">
        <f>IF(ISNUMBER(center_0!H15),center_0!H15+30,"")</f>
        <v>665</v>
      </c>
      <c r="I15" s="1">
        <f>IF(ISNUMBER(center_0!I15),center_0!I15+30,"")</f>
        <v>815</v>
      </c>
      <c r="J15" s="1" t="str">
        <f>IF(ISNUMBER(center_0!J15),center_0!J15+30,"")</f>
        <v/>
      </c>
      <c r="K15" s="1">
        <f>IF(ISNUMBER(center_0!K15),center_0!K15+30,"")</f>
        <v>285</v>
      </c>
      <c r="L15" s="1">
        <f>IF(ISNUMBER(center_0!L15),center_0!L15+30,"")</f>
        <v>440</v>
      </c>
      <c r="M15" s="1">
        <f>IF(ISNUMBER(center_0!M15),center_0!M15+30,"")</f>
        <v>560</v>
      </c>
      <c r="N15" s="1" t="str">
        <f>IF(ISNUMBER(center_0!N15),center_0!N15+30,"")</f>
        <v/>
      </c>
      <c r="O15" s="1">
        <f>IF(ISNUMBER(center_0!O15),center_0!O15+30,"")</f>
        <v>700</v>
      </c>
      <c r="P15" s="1">
        <f>IF(ISNUMBER(center_0!P15),center_0!P15+30,"")</f>
        <v>820</v>
      </c>
      <c r="Q15" s="1">
        <f>IF(ISNUMBER(center_0!Q15),center_0!Q15+30,"")</f>
        <v>900</v>
      </c>
      <c r="R15" s="1" t="str">
        <f>IF(ISNUMBER(center_0!R15),center_0!R15+30,"")</f>
        <v/>
      </c>
      <c r="S15" s="1">
        <f>IF(ISNUMBER(center_0!S15),center_0!S15+30,"")</f>
        <v>990</v>
      </c>
      <c r="T15" s="1">
        <f>IF(ISNUMBER(center_0!T15),center_0!T15+30,"")</f>
        <v>120</v>
      </c>
      <c r="U15" s="1" t="str">
        <f>IF(ISNUMBER(center_0!U15),center_0!U15+30,"")</f>
        <v/>
      </c>
      <c r="V15" s="1" t="str">
        <f>IF(ISNUMBER(center_0!V15),center_0!V15+30,"")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IF(ISNUMBER(center_0!B16),center_0!B16+30,"")</f>
        <v>125</v>
      </c>
      <c r="C16" s="1">
        <f>IF(ISNUMBER(center_0!C16),center_0!C16+30,"")</f>
        <v>275</v>
      </c>
      <c r="D16" s="1">
        <f>IF(ISNUMBER(center_0!D16),center_0!D16+30,"")</f>
        <v>410</v>
      </c>
      <c r="E16" s="1">
        <f>IF(ISNUMBER(center_0!E16),center_0!E16+30,"")</f>
        <v>530</v>
      </c>
      <c r="F16" s="1" t="str">
        <f>IF(ISNUMBER(center_0!F16),center_0!F16+30,"")</f>
        <v/>
      </c>
      <c r="G16" s="1">
        <f>IF(ISNUMBER(center_0!G16),center_0!G16+35,"")</f>
        <v>660</v>
      </c>
      <c r="H16" s="1">
        <f>IF(ISNUMBER(center_0!H16),center_0!H16+30,"")</f>
        <v>665</v>
      </c>
      <c r="I16" s="1">
        <f>IF(ISNUMBER(center_0!I16),center_0!I16+30,"")</f>
        <v>815</v>
      </c>
      <c r="J16" s="1" t="str">
        <f>IF(ISNUMBER(center_0!J16),center_0!J16+30,"")</f>
        <v/>
      </c>
      <c r="K16" s="1">
        <f>IF(ISNUMBER(center_0!K16),center_0!K16+30,"")</f>
        <v>285</v>
      </c>
      <c r="L16" s="1">
        <f>IF(ISNUMBER(center_0!L16),center_0!L16+30,"")</f>
        <v>440</v>
      </c>
      <c r="M16" s="1">
        <f>IF(ISNUMBER(center_0!M16),center_0!M16+30,"")</f>
        <v>560</v>
      </c>
      <c r="N16" s="1" t="str">
        <f>IF(ISNUMBER(center_0!N16),center_0!N16+30,"")</f>
        <v/>
      </c>
      <c r="O16" s="1">
        <f>IF(ISNUMBER(center_0!O16),center_0!O16+30,"")</f>
        <v>700</v>
      </c>
      <c r="P16" s="1">
        <f>IF(ISNUMBER(center_0!P16),center_0!P16+30,"")</f>
        <v>820</v>
      </c>
      <c r="Q16" s="1">
        <f>IF(ISNUMBER(center_0!Q16),center_0!Q16+30,"")</f>
        <v>900</v>
      </c>
      <c r="R16" s="1" t="str">
        <f>IF(ISNUMBER(center_0!R16),center_0!R16+30,"")</f>
        <v/>
      </c>
      <c r="S16" s="1">
        <f>IF(ISNUMBER(center_0!S16),center_0!S16+30,"")</f>
        <v>990</v>
      </c>
      <c r="T16" s="1">
        <f>IF(ISNUMBER(center_0!T16),center_0!T16+30,"")</f>
        <v>120</v>
      </c>
      <c r="U16" s="1" t="str">
        <f>IF(ISNUMBER(center_0!U16),center_0!U16+30,"")</f>
        <v/>
      </c>
      <c r="V16" s="1" t="str">
        <f>IF(ISNUMBER(center_0!V16),center_0!V16+30,"")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4E0C-7A4B-428A-95DC-306859B6AB0F}">
  <dimension ref="A1:AV38"/>
  <sheetViews>
    <sheetView zoomScale="85" zoomScaleNormal="85" workbookViewId="0">
      <selection activeCell="B19" sqref="B19"/>
    </sheetView>
  </sheetViews>
  <sheetFormatPr baseColWidth="10" defaultColWidth="11.42578125" defaultRowHeight="15" x14ac:dyDescent="0.25"/>
  <cols>
    <col min="1" max="1" width="14.28515625" style="5" bestFit="1" customWidth="1"/>
    <col min="2" max="2" width="13.28515625" style="1" bestFit="1" customWidth="1"/>
    <col min="3" max="4" width="16.85546875" style="1" bestFit="1" customWidth="1"/>
    <col min="5" max="5" width="10.85546875" style="1" bestFit="1" customWidth="1"/>
    <col min="6" max="6" width="9.85546875" style="1" bestFit="1" customWidth="1"/>
    <col min="7" max="7" width="15" style="1" bestFit="1" customWidth="1"/>
    <col min="8" max="9" width="10.42578125" style="1" bestFit="1" customWidth="1"/>
    <col min="10" max="10" width="9.42578125" style="1" bestFit="1" customWidth="1"/>
    <col min="11" max="12" width="16.85546875" style="1" bestFit="1" customWidth="1"/>
    <col min="13" max="13" width="10.85546875" style="1" bestFit="1" customWidth="1"/>
    <col min="14" max="14" width="8.7109375" style="1" bestFit="1" customWidth="1"/>
    <col min="15" max="15" width="8.140625" style="1" bestFit="1" customWidth="1"/>
    <col min="16" max="17" width="11.42578125" style="1" bestFit="1" customWidth="1"/>
    <col min="18" max="18" width="5.85546875" style="1" bestFit="1" customWidth="1"/>
    <col min="19" max="19" width="8.140625" style="1" bestFit="1" customWidth="1"/>
    <col min="20" max="20" width="13.42578125" style="1" bestFit="1" customWidth="1"/>
    <col min="21" max="22" width="17.28515625" style="1" bestFit="1" customWidth="1"/>
    <col min="23" max="16384" width="11.42578125" style="1"/>
  </cols>
  <sheetData>
    <row r="1" spans="1:48" s="4" customFormat="1" x14ac:dyDescent="0.25">
      <c r="A1" s="5" t="str">
        <f>IF(ISBLANK(center_0!A1),"",center_0!A1)</f>
        <v>group</v>
      </c>
      <c r="B1" s="4" t="str">
        <f>IF(ISBLANK(center_0!B1),"",center_0!B1)</f>
        <v>adsorbed CO2</v>
      </c>
      <c r="C1" s="4" t="str">
        <f>IF(ISBLANK(center_0!C1),"",center_0!C1)</f>
        <v>carboxylic acids_1</v>
      </c>
      <c r="D1" s="4" t="str">
        <f>IF(ISBLANK(center_0!D1),"",center_0!D1)</f>
        <v>carboxylic acids_2</v>
      </c>
      <c r="E1" s="4" t="str">
        <f>IF(ISBLANK(center_0!E1),"",center_0!E1)</f>
        <v>anhydrides</v>
      </c>
      <c r="F1" s="4" t="str">
        <f>IF(ISBLANK(center_0!F1),"",center_0!F1)</f>
        <v>peroxides</v>
      </c>
      <c r="G1" s="4" t="str">
        <f>IF(ISBLANK(center_0!G1),"",center_0!G1)</f>
        <v>unassigned CO2</v>
      </c>
      <c r="H1" s="4" t="str">
        <f>IF(ISBLANK(center_0!H1),"",center_0!H1)</f>
        <v>lactones_1</v>
      </c>
      <c r="I1" s="4" t="str">
        <f>IF(ISBLANK(center_0!I1),"",center_0!I1)</f>
        <v>lactones_2</v>
      </c>
      <c r="J1" s="4" t="str">
        <f>IF(ISBLANK(center_0!J1),"",center_0!J1)</f>
        <v>carbonyls</v>
      </c>
      <c r="K1" s="4" t="str">
        <f>IF(ISBLANK(center_0!K1),"",center_0!K1)</f>
        <v>carboxylic acids_1</v>
      </c>
      <c r="L1" s="4" t="str">
        <f>IF(ISBLANK(center_0!L1),"",center_0!L1)</f>
        <v>carboxylic acids_2</v>
      </c>
      <c r="M1" s="4" t="str">
        <f>IF(ISBLANK(center_0!M1),"",center_0!M1)</f>
        <v>anhydrides</v>
      </c>
      <c r="N1" s="4" t="str">
        <f>IF(ISBLANK(center_0!N1),"",center_0!N1)</f>
        <v>hydroxyl</v>
      </c>
      <c r="O1" s="4" t="str">
        <f>IF(ISBLANK(center_0!O1),"",center_0!O1)</f>
        <v>phenols</v>
      </c>
      <c r="P1" s="4" t="str">
        <f>IF(ISBLANK(center_0!P1),"",center_0!P1)</f>
        <v>carbonyls_1</v>
      </c>
      <c r="Q1" s="4" t="str">
        <f>IF(ISBLANK(center_0!Q1),"",center_0!Q1)</f>
        <v>carbonyls_2</v>
      </c>
      <c r="R1" s="4" t="str">
        <f>IF(ISBLANK(center_0!R1),"",center_0!R1)</f>
        <v>ether</v>
      </c>
      <c r="S1" s="4" t="str">
        <f>IF(ISBLANK(center_0!S1),"",center_0!S1)</f>
        <v>pyrones</v>
      </c>
      <c r="T1" s="4" t="str">
        <f>IF(ISBLANK(center_0!T1),"",center_0!T1)</f>
        <v>adsorbed H2O</v>
      </c>
      <c r="U1" s="4" t="str">
        <f>IF(ISBLANK(center_0!U1),"",center_0!U1)</f>
        <v>unassigned H2O_1</v>
      </c>
      <c r="V1" s="4" t="str">
        <f>IF(ISBLANK(center_0!V1),"",center_0!V1)</f>
        <v>unassigned H2O_2</v>
      </c>
      <c r="W1" s="4" t="str">
        <f>IF(ISBLANK(center_0!W1),"",center_0!W1)</f>
        <v/>
      </c>
      <c r="X1" s="4" t="str">
        <f>IF(ISBLANK(center_0!X1),"",center_0!X1)</f>
        <v/>
      </c>
      <c r="Y1" s="4" t="str">
        <f>IF(ISBLANK(center_0!Y1),"",center_0!Y1)</f>
        <v/>
      </c>
      <c r="Z1" s="4" t="str">
        <f>IF(ISBLANK(center_0!Z1),"",center_0!Z1)</f>
        <v/>
      </c>
      <c r="AA1" s="4" t="str">
        <f>IF(ISBLANK(center_0!AA1),"",center_0!AA1)</f>
        <v/>
      </c>
      <c r="AB1" s="4" t="str">
        <f>IF(ISBLANK(center_0!AB1),"",center_0!AB1)</f>
        <v/>
      </c>
      <c r="AC1" s="4" t="str">
        <f>IF(ISBLANK(center_0!AC1),"",center_0!AC1)</f>
        <v/>
      </c>
      <c r="AD1" s="4" t="str">
        <f>IF(ISBLANK(center_0!AD1),"",center_0!AD1)</f>
        <v/>
      </c>
      <c r="AE1" s="4" t="str">
        <f>IF(ISBLANK(center_0!AE1),"",center_0!AE1)</f>
        <v/>
      </c>
      <c r="AF1" s="4" t="str">
        <f>IF(ISBLANK(center_0!AF1),"",center_0!AF1)</f>
        <v/>
      </c>
      <c r="AG1" s="4" t="str">
        <f>IF(ISBLANK(center_0!AG1),"",center_0!AG1)</f>
        <v/>
      </c>
      <c r="AH1" s="4" t="str">
        <f>IF(ISBLANK(center_0!AH1),"",center_0!AH1)</f>
        <v/>
      </c>
      <c r="AI1" s="4" t="str">
        <f>IF(ISBLANK(center_0!AI1),"",center_0!AI1)</f>
        <v/>
      </c>
      <c r="AJ1" s="4" t="str">
        <f>IF(ISBLANK(center_0!AJ1),"",center_0!AJ1)</f>
        <v/>
      </c>
      <c r="AK1" s="4" t="str">
        <f>IF(ISBLANK(center_0!AK1),"",center_0!AK1)</f>
        <v/>
      </c>
      <c r="AL1" s="4" t="str">
        <f>IF(ISBLANK(center_0!AL1),"",center_0!AL1)</f>
        <v/>
      </c>
      <c r="AM1" s="4" t="str">
        <f>IF(ISBLANK(center_0!AM1),"",center_0!AM1)</f>
        <v/>
      </c>
      <c r="AN1" s="4" t="str">
        <f>IF(ISBLANK(center_0!AN1),"",center_0!AN1)</f>
        <v/>
      </c>
      <c r="AO1" s="4" t="str">
        <f>IF(ISBLANK(center_0!AO1),"",center_0!AO1)</f>
        <v/>
      </c>
      <c r="AP1" s="4" t="str">
        <f>IF(ISBLANK(center_0!AP1),"",center_0!AP1)</f>
        <v/>
      </c>
      <c r="AQ1" s="4" t="str">
        <f>IF(ISBLANK(center_0!AQ1),"",center_0!AQ1)</f>
        <v/>
      </c>
      <c r="AR1" s="4" t="str">
        <f>IF(ISBLANK(center_0!AR1),"",center_0!AR1)</f>
        <v/>
      </c>
      <c r="AS1" s="4" t="str">
        <f>IF(ISBLANK(center_0!AS1),"",center_0!AS1)</f>
        <v/>
      </c>
      <c r="AT1" s="4" t="str">
        <f>IF(ISBLANK(center_0!AT1),"",center_0!AT1)</f>
        <v/>
      </c>
      <c r="AU1" s="4" t="str">
        <f>IF(ISBLANK(center_0!AU1),"",center_0!AU1)</f>
        <v/>
      </c>
      <c r="AV1" s="4" t="str">
        <f>IF(ISBLANK(center_0!AV1),"",center_0!AV1)</f>
        <v/>
      </c>
    </row>
    <row r="2" spans="1:48" s="4" customFormat="1" x14ac:dyDescent="0.25">
      <c r="A2" s="5" t="str">
        <f>IF(ISBLANK(center_0!A2),"",center_0!A2)</f>
        <v>gas</v>
      </c>
      <c r="B2" s="4" t="str">
        <f>IF(ISBLANK(center_0!B2),"",center_0!B2)</f>
        <v>CO2</v>
      </c>
      <c r="C2" s="4" t="str">
        <f>IF(ISBLANK(center_0!C2),"",center_0!C2)</f>
        <v>CO2</v>
      </c>
      <c r="D2" s="4" t="str">
        <f>IF(ISBLANK(center_0!D2),"",center_0!D2)</f>
        <v>CO2</v>
      </c>
      <c r="E2" s="4" t="str">
        <f>IF(ISBLANK(center_0!E2),"",center_0!E2)</f>
        <v>CO2</v>
      </c>
      <c r="F2" s="4" t="str">
        <f>IF(ISBLANK(center_0!F2),"",center_0!F2)</f>
        <v>CO2</v>
      </c>
      <c r="G2" s="4" t="str">
        <f>IF(ISBLANK(center_0!G2),"",center_0!G2)</f>
        <v>CO2</v>
      </c>
      <c r="H2" s="4" t="str">
        <f>IF(ISBLANK(center_0!H2),"",center_0!H2)</f>
        <v>CO2</v>
      </c>
      <c r="I2" s="4" t="str">
        <f>IF(ISBLANK(center_0!I2),"",center_0!I2)</f>
        <v>CO2</v>
      </c>
      <c r="J2" s="4" t="str">
        <f>IF(ISBLANK(center_0!J2),"",center_0!J2)</f>
        <v>CO2</v>
      </c>
      <c r="K2" s="4" t="str">
        <f>IF(ISBLANK(center_0!K2),"",center_0!K2)</f>
        <v>CO</v>
      </c>
      <c r="L2" s="4" t="str">
        <f>IF(ISBLANK(center_0!L2),"",center_0!L2)</f>
        <v>CO</v>
      </c>
      <c r="M2" s="4" t="str">
        <f>IF(ISBLANK(center_0!M2),"",center_0!M2)</f>
        <v>CO</v>
      </c>
      <c r="N2" s="4" t="str">
        <f>IF(ISBLANK(center_0!N2),"",center_0!N2)</f>
        <v>CO</v>
      </c>
      <c r="O2" s="4" t="str">
        <f>IF(ISBLANK(center_0!O2),"",center_0!O2)</f>
        <v>CO</v>
      </c>
      <c r="P2" s="4" t="str">
        <f>IF(ISBLANK(center_0!P2),"",center_0!P2)</f>
        <v>CO</v>
      </c>
      <c r="Q2" s="4" t="str">
        <f>IF(ISBLANK(center_0!Q2),"",center_0!Q2)</f>
        <v>CO</v>
      </c>
      <c r="R2" s="4" t="str">
        <f>IF(ISBLANK(center_0!R2),"",center_0!R2)</f>
        <v>CO</v>
      </c>
      <c r="S2" s="4" t="str">
        <f>IF(ISBLANK(center_0!S2),"",center_0!S2)</f>
        <v>CO</v>
      </c>
      <c r="T2" s="4" t="str">
        <f>IF(ISBLANK(center_0!T2),"",center_0!T2)</f>
        <v>H2O</v>
      </c>
      <c r="U2" s="4" t="str">
        <f>IF(ISBLANK(center_0!U2),"",center_0!U2)</f>
        <v>H2O</v>
      </c>
      <c r="V2" s="4" t="str">
        <f>IF(ISBLANK(center_0!V2),"",center_0!V2)</f>
        <v>H2O</v>
      </c>
      <c r="W2" s="4" t="str">
        <f>IF(ISBLANK(center_0!W2),"",center_0!W2)</f>
        <v/>
      </c>
      <c r="X2" s="4" t="str">
        <f>IF(ISBLANK(center_0!X2),"",center_0!X2)</f>
        <v/>
      </c>
      <c r="Y2" s="4" t="str">
        <f>IF(ISBLANK(center_0!Y2),"",center_0!Y2)</f>
        <v/>
      </c>
      <c r="Z2" s="4" t="str">
        <f>IF(ISBLANK(center_0!Z2),"",center_0!Z2)</f>
        <v/>
      </c>
      <c r="AA2" s="4" t="str">
        <f>IF(ISBLANK(center_0!AA2),"",center_0!AA2)</f>
        <v/>
      </c>
      <c r="AB2" s="4" t="str">
        <f>IF(ISBLANK(center_0!AB2),"",center_0!AB2)</f>
        <v/>
      </c>
      <c r="AC2" s="4" t="str">
        <f>IF(ISBLANK(center_0!AC2),"",center_0!AC2)</f>
        <v/>
      </c>
      <c r="AD2" s="4" t="str">
        <f>IF(ISBLANK(center_0!AD2),"",center_0!AD2)</f>
        <v/>
      </c>
      <c r="AE2" s="4" t="str">
        <f>IF(ISBLANK(center_0!AE2),"",center_0!AE2)</f>
        <v/>
      </c>
      <c r="AF2" s="4" t="str">
        <f>IF(ISBLANK(center_0!AF2),"",center_0!AF2)</f>
        <v/>
      </c>
      <c r="AG2" s="4" t="str">
        <f>IF(ISBLANK(center_0!AG2),"",center_0!AG2)</f>
        <v/>
      </c>
      <c r="AH2" s="4" t="str">
        <f>IF(ISBLANK(center_0!AH2),"",center_0!AH2)</f>
        <v/>
      </c>
      <c r="AI2" s="4" t="str">
        <f>IF(ISBLANK(center_0!AI2),"",center_0!AI2)</f>
        <v/>
      </c>
      <c r="AJ2" s="4" t="str">
        <f>IF(ISBLANK(center_0!AJ2),"",center_0!AJ2)</f>
        <v/>
      </c>
      <c r="AK2" s="4" t="str">
        <f>IF(ISBLANK(center_0!AK2),"",center_0!AK2)</f>
        <v/>
      </c>
      <c r="AL2" s="4" t="str">
        <f>IF(ISBLANK(center_0!AL2),"",center_0!AL2)</f>
        <v/>
      </c>
      <c r="AM2" s="4" t="str">
        <f>IF(ISBLANK(center_0!AM2),"",center_0!AM2)</f>
        <v/>
      </c>
      <c r="AN2" s="4" t="str">
        <f>IF(ISBLANK(center_0!AN2),"",center_0!AN2)</f>
        <v/>
      </c>
      <c r="AO2" s="4" t="str">
        <f>IF(ISBLANK(center_0!AO2),"",center_0!AO2)</f>
        <v/>
      </c>
      <c r="AP2" s="4" t="str">
        <f>IF(ISBLANK(center_0!AP2),"",center_0!AP2)</f>
        <v/>
      </c>
      <c r="AQ2" s="4" t="str">
        <f>IF(ISBLANK(center_0!AQ2),"",center_0!AQ2)</f>
        <v/>
      </c>
      <c r="AR2" s="4" t="str">
        <f>IF(ISBLANK(center_0!AR2),"",center_0!AR2)</f>
        <v/>
      </c>
      <c r="AS2" s="4" t="str">
        <f>IF(ISBLANK(center_0!AS2),"",center_0!AS2)</f>
        <v/>
      </c>
      <c r="AT2" s="4" t="str">
        <f>IF(ISBLANK(center_0!AT2),"",center_0!AT2)</f>
        <v/>
      </c>
      <c r="AU2" s="4" t="str">
        <f>IF(ISBLANK(center_0!AU2),"",center_0!AU2)</f>
        <v/>
      </c>
    </row>
    <row r="3" spans="1:48" s="2" customFormat="1" x14ac:dyDescent="0.25">
      <c r="A3" s="6" t="str">
        <f>IF(ISBLANK(center_0!A3),"",center_0!A3)</f>
        <v>almarri2009</v>
      </c>
    </row>
    <row r="4" spans="1:48" x14ac:dyDescent="0.25">
      <c r="A4" s="5" t="str">
        <f>IF(ISBLANK(center_0!A4),"",center_0!A4)</f>
        <v>ducousso2015</v>
      </c>
    </row>
    <row r="5" spans="1:48" x14ac:dyDescent="0.25">
      <c r="A5" s="5" t="str">
        <f>IF(ISBLANK(center_0!A5),"",center_0!A5)</f>
        <v>figueiredo1999</v>
      </c>
    </row>
    <row r="6" spans="1:48" x14ac:dyDescent="0.25">
      <c r="A6" s="5" t="str">
        <f>IF(ISBLANK(center_0!A6),"",center_0!A6)</f>
        <v>figueiredo2007</v>
      </c>
    </row>
    <row r="7" spans="1:48" x14ac:dyDescent="0.25">
      <c r="A7" s="5" t="str">
        <f>IF(ISBLANK(center_0!A7),"",center_0!A7)</f>
        <v>gorgulho2008</v>
      </c>
    </row>
    <row r="8" spans="1:48" x14ac:dyDescent="0.25">
      <c r="A8" s="5" t="str">
        <f>IF(ISBLANK(center_0!A8),"",center_0!A8)</f>
        <v>li2011</v>
      </c>
    </row>
    <row r="9" spans="1:48" x14ac:dyDescent="0.25">
      <c r="A9" s="5" t="str">
        <f>IF(ISBLANK(center_0!A9),"",center_0!A9)</f>
        <v>morales2014</v>
      </c>
    </row>
    <row r="10" spans="1:48" x14ac:dyDescent="0.25">
      <c r="A10" s="5" t="str">
        <f>IF(ISBLANK(center_0!A10),"",center_0!A10)</f>
        <v>na2011</v>
      </c>
    </row>
    <row r="11" spans="1:48" x14ac:dyDescent="0.25">
      <c r="A11" s="5" t="str">
        <f>IF(ISBLANK(center_0!A11),"",center_0!A11)</f>
        <v>samant2004</v>
      </c>
    </row>
    <row r="12" spans="1:48" x14ac:dyDescent="0.25">
      <c r="A12" s="5" t="str">
        <f>IF(ISBLANK(center_0!A12),"",center_0!A12)</f>
        <v>szymanski2002</v>
      </c>
    </row>
    <row r="13" spans="1:48" s="9" customFormat="1" x14ac:dyDescent="0.25">
      <c r="A13" s="8" t="str">
        <f>IF(ISBLANK(center_0!A13),"",center_0!A13)</f>
        <v>zhou2007</v>
      </c>
    </row>
    <row r="14" spans="1:48" x14ac:dyDescent="0.25">
      <c r="A14" s="5" t="str">
        <f>IF(ISBLANK(center_0!A14),"",center_0!A14)</f>
        <v>dittmann2021a</v>
      </c>
      <c r="B14" s="1">
        <f>IF(ISNUMBER(center_0!B14),50,"")</f>
        <v>50</v>
      </c>
      <c r="C14" s="1">
        <f>IF(ISNUMBER(center_0!C14),95,"")</f>
        <v>95</v>
      </c>
      <c r="D14" s="1">
        <f>IF(ISNUMBER(center_0!D14),95,"")</f>
        <v>95</v>
      </c>
      <c r="E14" s="1">
        <f>IF(ISNUMBER(center_0!E14),95,"")</f>
        <v>95</v>
      </c>
      <c r="F14" s="1" t="str">
        <f>IF(ISNUMBER(center_0!F14),95,"")</f>
        <v/>
      </c>
      <c r="G14" s="1" t="str">
        <f>IF(ISNUMBER(center_0!G14),95,"")</f>
        <v/>
      </c>
      <c r="H14" s="1">
        <f>IF(ISNUMBER(center_0!H14),95,"")</f>
        <v>95</v>
      </c>
      <c r="I14" s="1">
        <f>IF(ISNUMBER(center_0!I14),95,"")</f>
        <v>95</v>
      </c>
      <c r="J14" s="1" t="str">
        <f>IF(ISNUMBER(center_0!J14),95,"")</f>
        <v/>
      </c>
      <c r="K14" s="1">
        <f>IF(ISNUMBER(center_0!K14),95,"")</f>
        <v>95</v>
      </c>
      <c r="L14" s="1">
        <f>IF(ISNUMBER(center_0!L14),95,"")</f>
        <v>95</v>
      </c>
      <c r="M14" s="1">
        <f>IF(ISNUMBER(center_0!M14),95,"")</f>
        <v>95</v>
      </c>
      <c r="N14" s="1" t="str">
        <f>IF(ISNUMBER(center_0!N14),95,"")</f>
        <v/>
      </c>
      <c r="O14" s="1">
        <f>IF(ISNUMBER(center_0!O14),95,"")</f>
        <v>95</v>
      </c>
      <c r="P14" s="1">
        <f>IF(ISNUMBER(center_0!P14),95,"")</f>
        <v>95</v>
      </c>
      <c r="Q14" s="1">
        <f>IF(ISNUMBER(center_0!Q14),95,"")</f>
        <v>95</v>
      </c>
      <c r="R14" s="1" t="str">
        <f>IF(ISNUMBER(center_0!R14),95,"")</f>
        <v/>
      </c>
      <c r="S14" s="1">
        <f>IF(ISNUMBER(center_0!S14),95,"")</f>
        <v>95</v>
      </c>
      <c r="T14" s="1">
        <f>IF(ISNUMBER(center_0!T14),95,"")</f>
        <v>95</v>
      </c>
      <c r="U14" s="1">
        <f>IF(ISNUMBER(center_0!U14),95,"")</f>
        <v>95</v>
      </c>
      <c r="V14" s="1">
        <f>IF(ISNUMBER(center_0!V14),95,"")</f>
        <v>95</v>
      </c>
    </row>
    <row r="15" spans="1:48" x14ac:dyDescent="0.25">
      <c r="A15" s="5" t="str">
        <f>IF(ISBLANK(center_0!A15),"",center_0!A15)</f>
        <v>dittmann2021b</v>
      </c>
      <c r="B15" s="1">
        <f>IF(ISNUMBER(center_0!B15),50,"")</f>
        <v>50</v>
      </c>
      <c r="C15" s="1">
        <f>IF(ISNUMBER(center_0!C15),95,"")</f>
        <v>95</v>
      </c>
      <c r="D15" s="1">
        <f>IF(ISNUMBER(center_0!D15),95,"")</f>
        <v>95</v>
      </c>
      <c r="E15" s="1">
        <f>IF(ISNUMBER(center_0!E15),95,"")</f>
        <v>95</v>
      </c>
      <c r="F15" s="1" t="str">
        <f>IF(ISNUMBER(center_0!F15),95,"")</f>
        <v/>
      </c>
      <c r="G15" s="1" t="str">
        <f>IF(ISNUMBER(center_0!G15),95,"")</f>
        <v/>
      </c>
      <c r="H15" s="1">
        <f>IF(ISNUMBER(center_0!H15),95,"")</f>
        <v>95</v>
      </c>
      <c r="I15" s="1">
        <f>IF(ISNUMBER(center_0!I15),95,"")</f>
        <v>95</v>
      </c>
      <c r="J15" s="1" t="str">
        <f>IF(ISNUMBER(center_0!J15),95,"")</f>
        <v/>
      </c>
      <c r="K15" s="1">
        <f>IF(ISNUMBER(center_0!K15),95,"")</f>
        <v>95</v>
      </c>
      <c r="L15" s="1">
        <f>IF(ISNUMBER(center_0!L15),95,"")</f>
        <v>95</v>
      </c>
      <c r="M15" s="1">
        <f>IF(ISNUMBER(center_0!M15),95,"")</f>
        <v>95</v>
      </c>
      <c r="N15" s="1" t="str">
        <f>IF(ISNUMBER(center_0!N15),95,"")</f>
        <v/>
      </c>
      <c r="O15" s="1">
        <f>IF(ISNUMBER(center_0!O15),95,"")</f>
        <v>95</v>
      </c>
      <c r="P15" s="1">
        <f>IF(ISNUMBER(center_0!P15),95,"")</f>
        <v>95</v>
      </c>
      <c r="Q15" s="1">
        <f>IF(ISNUMBER(center_0!Q15),95,"")</f>
        <v>95</v>
      </c>
      <c r="R15" s="1" t="str">
        <f>IF(ISNUMBER(center_0!R15),95,"")</f>
        <v/>
      </c>
      <c r="S15" s="1">
        <f>IF(ISNUMBER(center_0!S15),95,"")</f>
        <v>95</v>
      </c>
      <c r="T15" s="1">
        <f>IF(ISNUMBER(center_0!T15),95,"")</f>
        <v>95</v>
      </c>
      <c r="U15" s="1" t="str">
        <f>IF(ISNUMBER(center_0!U15),95,"")</f>
        <v/>
      </c>
      <c r="V15" s="1" t="str">
        <f>IF(ISNUMBER(center_0!V15),95,"")</f>
        <v/>
      </c>
    </row>
    <row r="16" spans="1:48" x14ac:dyDescent="0.25">
      <c r="A16" s="5" t="str">
        <f>IF(ISBLANK(center_0!A16),"",center_0!A16)</f>
        <v>dittmann2021c</v>
      </c>
      <c r="B16" s="1">
        <f>IF(ISNUMBER(center_0!B16),50,"")</f>
        <v>50</v>
      </c>
      <c r="C16" s="1">
        <f>IF(ISNUMBER(center_0!C16),95,"")</f>
        <v>95</v>
      </c>
      <c r="D16" s="1">
        <f>IF(ISNUMBER(center_0!D16),95,"")</f>
        <v>95</v>
      </c>
      <c r="E16" s="1">
        <f>IF(ISNUMBER(center_0!E16),95,"")</f>
        <v>95</v>
      </c>
      <c r="F16" s="1" t="str">
        <f>IF(ISNUMBER(center_0!F16),95,"")</f>
        <v/>
      </c>
      <c r="G16" s="1">
        <v>30</v>
      </c>
      <c r="H16" s="1">
        <f>IF(ISNUMBER(center_0!H16),95,"")</f>
        <v>95</v>
      </c>
      <c r="I16" s="1">
        <f>IF(ISNUMBER(center_0!I16),95,"")</f>
        <v>95</v>
      </c>
      <c r="J16" s="1" t="str">
        <f>IF(ISNUMBER(center_0!J16),95,"")</f>
        <v/>
      </c>
      <c r="K16" s="1">
        <f>IF(ISNUMBER(center_0!K16),95,"")</f>
        <v>95</v>
      </c>
      <c r="L16" s="1">
        <f>IF(ISNUMBER(center_0!L16),95,"")</f>
        <v>95</v>
      </c>
      <c r="M16" s="1">
        <f>IF(ISNUMBER(center_0!M16),95,"")</f>
        <v>95</v>
      </c>
      <c r="N16" s="1" t="str">
        <f>IF(ISNUMBER(center_0!N16),95,"")</f>
        <v/>
      </c>
      <c r="O16" s="1">
        <f>IF(ISNUMBER(center_0!O16),95,"")</f>
        <v>95</v>
      </c>
      <c r="P16" s="1">
        <f>IF(ISNUMBER(center_0!P16),95,"")</f>
        <v>95</v>
      </c>
      <c r="Q16" s="1">
        <f>IF(ISNUMBER(center_0!Q16),95,"")</f>
        <v>95</v>
      </c>
      <c r="R16" s="1" t="str">
        <f>IF(ISNUMBER(center_0!R16),95,"")</f>
        <v/>
      </c>
      <c r="S16" s="1">
        <f>IF(ISNUMBER(center_0!S16),95,"")</f>
        <v>95</v>
      </c>
      <c r="T16" s="1">
        <f>IF(ISNUMBER(center_0!T16),95,"")</f>
        <v>95</v>
      </c>
      <c r="U16" s="1" t="str">
        <f>IF(ISNUMBER(center_0!U16),95,"")</f>
        <v/>
      </c>
      <c r="V16" s="1" t="str">
        <f>IF(ISNUMBER(center_0!V16),95,"")</f>
        <v/>
      </c>
    </row>
    <row r="17" spans="1:1" x14ac:dyDescent="0.25">
      <c r="A17" s="5" t="str">
        <f>IF(ISBLANK(center_0!A17),"",center_0!A17)</f>
        <v/>
      </c>
    </row>
    <row r="18" spans="1:1" x14ac:dyDescent="0.25">
      <c r="A18" s="5" t="str">
        <f>IF(ISBLANK(center_0!A18),"",center_0!A18)</f>
        <v/>
      </c>
    </row>
    <row r="19" spans="1:1" x14ac:dyDescent="0.25">
      <c r="A19" s="5" t="str">
        <f>IF(ISBLANK(center_0!A19),"",center_0!A19)</f>
        <v/>
      </c>
    </row>
    <row r="20" spans="1:1" x14ac:dyDescent="0.25">
      <c r="A20" s="5" t="str">
        <f>IF(ISBLANK(center_0!A20),"",center_0!A20)</f>
        <v/>
      </c>
    </row>
    <row r="21" spans="1:1" x14ac:dyDescent="0.25">
      <c r="A21" s="5" t="str">
        <f>IF(ISBLANK(center_0!A21),"",center_0!A21)</f>
        <v/>
      </c>
    </row>
    <row r="22" spans="1:1" x14ac:dyDescent="0.25">
      <c r="A22" s="5" t="str">
        <f>IF(ISBLANK(center_0!A22),"",center_0!A22)</f>
        <v/>
      </c>
    </row>
    <row r="23" spans="1:1" x14ac:dyDescent="0.25">
      <c r="A23" s="5" t="str">
        <f>IF(ISBLANK(center_0!A23),"",center_0!A23)</f>
        <v/>
      </c>
    </row>
    <row r="24" spans="1:1" x14ac:dyDescent="0.25">
      <c r="A24" s="5" t="str">
        <f>IF(ISBLANK(center_0!A24),"",center_0!A24)</f>
        <v/>
      </c>
    </row>
    <row r="25" spans="1:1" x14ac:dyDescent="0.25">
      <c r="A25" s="5" t="str">
        <f>IF(ISBLANK(center_0!A25),"",center_0!A25)</f>
        <v/>
      </c>
    </row>
    <row r="26" spans="1:1" x14ac:dyDescent="0.25">
      <c r="A26" s="5" t="str">
        <f>IF(ISBLANK(center_0!A26),"",center_0!A26)</f>
        <v/>
      </c>
    </row>
    <row r="27" spans="1:1" x14ac:dyDescent="0.25">
      <c r="A27" s="5" t="str">
        <f>IF(ISBLANK(center_0!A27),"",center_0!A27)</f>
        <v/>
      </c>
    </row>
    <row r="28" spans="1:1" x14ac:dyDescent="0.25">
      <c r="A28" s="5" t="str">
        <f>IF(ISBLANK(center_0!A28),"",center_0!A28)</f>
        <v/>
      </c>
    </row>
    <row r="29" spans="1:1" x14ac:dyDescent="0.25">
      <c r="A29" s="5" t="str">
        <f>IF(ISBLANK(center_0!A29),"",center_0!A29)</f>
        <v/>
      </c>
    </row>
    <row r="30" spans="1:1" x14ac:dyDescent="0.25">
      <c r="A30" s="5" t="str">
        <f>IF(ISBLANK(center_0!A30),"",center_0!A30)</f>
        <v/>
      </c>
    </row>
    <row r="31" spans="1:1" x14ac:dyDescent="0.25">
      <c r="A31" s="5" t="str">
        <f>IF(ISBLANK(center_0!A31),"",center_0!A31)</f>
        <v/>
      </c>
    </row>
    <row r="32" spans="1:1" x14ac:dyDescent="0.25">
      <c r="A32" s="5" t="str">
        <f>IF(ISBLANK(center_0!A32),"",center_0!A32)</f>
        <v/>
      </c>
    </row>
    <row r="33" spans="1:1" x14ac:dyDescent="0.25">
      <c r="A33" s="5" t="str">
        <f>IF(ISBLANK(center_0!A33),"",center_0!A33)</f>
        <v/>
      </c>
    </row>
    <row r="34" spans="1:1" x14ac:dyDescent="0.25">
      <c r="A34" s="5" t="str">
        <f>IF(ISBLANK(center_0!A34),"",center_0!A34)</f>
        <v/>
      </c>
    </row>
    <row r="35" spans="1:1" x14ac:dyDescent="0.25">
      <c r="A35" s="5" t="str">
        <f>IF(ISBLANK(center_0!A35),"",center_0!A35)</f>
        <v/>
      </c>
    </row>
    <row r="36" spans="1:1" x14ac:dyDescent="0.25">
      <c r="A36" s="5" t="str">
        <f>IF(ISBLANK(center_0!A36),"",center_0!A36)</f>
        <v/>
      </c>
    </row>
    <row r="37" spans="1:1" x14ac:dyDescent="0.25">
      <c r="A37" s="5" t="str">
        <f>IF(ISBLANK(center_0!A37),"",center_0!A37)</f>
        <v/>
      </c>
    </row>
    <row r="38" spans="1:1" x14ac:dyDescent="0.25">
      <c r="A38" s="5" t="str">
        <f>IF(ISBLANK(center_0!A38),"",center_0!A38)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center_0</vt:lpstr>
      <vt:lpstr>link</vt:lpstr>
      <vt:lpstr>hwhm_0</vt:lpstr>
      <vt:lpstr>height_0</vt:lpstr>
      <vt:lpstr>center_min</vt:lpstr>
      <vt:lpstr>hwhm_min</vt:lpstr>
      <vt:lpstr>height_min</vt:lpstr>
      <vt:lpstr>center_max</vt:lpstr>
      <vt:lpstr>hwhm_max</vt:lpstr>
      <vt:lpstr>height_max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Saal, Leon</dc:creator>
  <cp:lastModifiedBy>Dittmann, Daniel</cp:lastModifiedBy>
  <dcterms:created xsi:type="dcterms:W3CDTF">2019-11-11T13:35:23Z</dcterms:created>
  <dcterms:modified xsi:type="dcterms:W3CDTF">2021-04-24T16:19:07Z</dcterms:modified>
</cp:coreProperties>
</file>