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17895" windowHeight="8085" activeTab="5"/>
  </bookViews>
  <sheets>
    <sheet name="MAIN" sheetId="1" r:id="rId1"/>
    <sheet name="calc" sheetId="2" r:id="rId2"/>
    <sheet name="CES" sheetId="3" r:id="rId3"/>
    <sheet name="SERIES MARKS" sheetId="4" r:id="rId4"/>
    <sheet name="LA" sheetId="5" r:id="rId5"/>
    <sheet name="univ" sheetId="6" r:id="rId6"/>
    <sheet name="Sheet1" sheetId="7" r:id="rId7"/>
  </sheets>
  <calcPr calcId="162913"/>
</workbook>
</file>

<file path=xl/calcChain.xml><?xml version="1.0" encoding="utf-8"?>
<calcChain xmlns="http://schemas.openxmlformats.org/spreadsheetml/2006/main">
  <c r="Z6" i="4" l="1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5" i="4"/>
  <c r="B111" i="5" l="1"/>
  <c r="B119" i="6"/>
  <c r="B118" i="6"/>
  <c r="B117" i="6"/>
  <c r="B116" i="6"/>
  <c r="B115" i="6"/>
  <c r="B114" i="6"/>
  <c r="B113" i="6"/>
  <c r="B112" i="6"/>
  <c r="B111" i="6"/>
  <c r="B110" i="6"/>
  <c r="H112" i="5"/>
  <c r="H113" i="5" s="1"/>
  <c r="H114" i="5" s="1"/>
  <c r="H115" i="5" s="1"/>
  <c r="G112" i="5"/>
  <c r="G113" i="5" s="1"/>
  <c r="G114" i="5" s="1"/>
  <c r="G115" i="5" s="1"/>
  <c r="F112" i="5"/>
  <c r="F113" i="5" s="1"/>
  <c r="F114" i="5" s="1"/>
  <c r="F115" i="5" s="1"/>
  <c r="E112" i="5"/>
  <c r="E113" i="5" s="1"/>
  <c r="E114" i="5" s="1"/>
  <c r="E115" i="5" s="1"/>
  <c r="D112" i="5"/>
  <c r="C112" i="5"/>
  <c r="B112" i="5"/>
  <c r="M17" i="5"/>
  <c r="R12" i="5"/>
  <c r="J12" i="5"/>
  <c r="J23" i="5" s="1"/>
  <c r="R11" i="5"/>
  <c r="J11" i="5"/>
  <c r="J22" i="5" s="1"/>
  <c r="R10" i="5"/>
  <c r="J10" i="5"/>
  <c r="J21" i="5" s="1"/>
  <c r="R9" i="5"/>
  <c r="J9" i="5"/>
  <c r="J20" i="5" s="1"/>
  <c r="R8" i="5"/>
  <c r="J8" i="5"/>
  <c r="J19" i="5" s="1"/>
  <c r="R7" i="5"/>
  <c r="J7" i="5"/>
  <c r="J18" i="5" s="1"/>
  <c r="Q6" i="5"/>
  <c r="Q17" i="5" s="1"/>
  <c r="P6" i="5"/>
  <c r="P17" i="5" s="1"/>
  <c r="O6" i="5"/>
  <c r="O17" i="5" s="1"/>
  <c r="N6" i="5"/>
  <c r="N17" i="5" s="1"/>
  <c r="M6" i="5"/>
  <c r="L6" i="5"/>
  <c r="L17" i="5" s="1"/>
  <c r="K6" i="5"/>
  <c r="K17" i="5" s="1"/>
  <c r="AB2" i="4"/>
  <c r="AA2" i="4"/>
  <c r="Z2" i="4"/>
  <c r="Y2" i="4"/>
  <c r="X2" i="4"/>
  <c r="W2" i="4"/>
  <c r="B10" i="3"/>
  <c r="I10" i="3" s="1"/>
  <c r="H20" i="2" s="1"/>
  <c r="I20" i="2" s="1"/>
  <c r="T18" i="1" s="1"/>
  <c r="B9" i="3"/>
  <c r="I9" i="3" s="1"/>
  <c r="H19" i="2" s="1"/>
  <c r="I19" i="2" s="1"/>
  <c r="T17" i="1" s="1"/>
  <c r="B8" i="3"/>
  <c r="I8" i="3" s="1"/>
  <c r="H18" i="2" s="1"/>
  <c r="I18" i="2" s="1"/>
  <c r="T16" i="1" s="1"/>
  <c r="B7" i="3"/>
  <c r="I7" i="3" s="1"/>
  <c r="H17" i="2" s="1"/>
  <c r="I17" i="2" s="1"/>
  <c r="T15" i="1" s="1"/>
  <c r="B6" i="3"/>
  <c r="I6" i="3" s="1"/>
  <c r="H16" i="2" s="1"/>
  <c r="I16" i="2" s="1"/>
  <c r="T14" i="1" s="1"/>
  <c r="B5" i="3"/>
  <c r="I5" i="3" s="1"/>
  <c r="C20" i="2"/>
  <c r="C19" i="2"/>
  <c r="C18" i="2"/>
  <c r="C17" i="2"/>
  <c r="C16" i="2"/>
  <c r="C15" i="2"/>
  <c r="A28" i="1"/>
  <c r="A27" i="1"/>
  <c r="A26" i="1"/>
  <c r="A25" i="1"/>
  <c r="A24" i="1"/>
  <c r="A23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R18" i="1"/>
  <c r="A18" i="1"/>
  <c r="R17" i="1"/>
  <c r="A17" i="1"/>
  <c r="R16" i="1"/>
  <c r="A16" i="1"/>
  <c r="R15" i="1"/>
  <c r="A15" i="1"/>
  <c r="R14" i="1"/>
  <c r="A14" i="1"/>
  <c r="R13" i="1"/>
  <c r="A13" i="1"/>
  <c r="AB110" i="4" l="1"/>
  <c r="AB72" i="4"/>
  <c r="AB70" i="4"/>
  <c r="AB68" i="4"/>
  <c r="AB66" i="4"/>
  <c r="AB64" i="4"/>
  <c r="AB62" i="4"/>
  <c r="AB61" i="4"/>
  <c r="AB59" i="4"/>
  <c r="C113" i="5"/>
  <c r="C114" i="5" s="1"/>
  <c r="C115" i="5" s="1"/>
  <c r="L18" i="5" s="1"/>
  <c r="D113" i="5"/>
  <c r="D114" i="5" s="1"/>
  <c r="D115" i="5" s="1"/>
  <c r="M23" i="5" s="1"/>
  <c r="B113" i="5"/>
  <c r="B114" i="5" s="1"/>
  <c r="B115" i="5" s="1"/>
  <c r="K23" i="5" s="1"/>
  <c r="AB5" i="4"/>
  <c r="J119" i="6"/>
  <c r="X3" i="4"/>
  <c r="X111" i="4" s="1"/>
  <c r="AB6" i="4"/>
  <c r="AB3" i="4"/>
  <c r="AB111" i="4" s="1"/>
  <c r="N22" i="5"/>
  <c r="N18" i="5"/>
  <c r="N23" i="5"/>
  <c r="N19" i="5"/>
  <c r="N20" i="5"/>
  <c r="N21" i="5"/>
  <c r="Q23" i="5"/>
  <c r="Q19" i="5"/>
  <c r="Q20" i="5"/>
  <c r="Q21" i="5"/>
  <c r="Q22" i="5"/>
  <c r="Q18" i="5"/>
  <c r="C11" i="3"/>
  <c r="C9" i="1" s="1"/>
  <c r="H15" i="2"/>
  <c r="I15" i="2" s="1"/>
  <c r="T13" i="1" s="1"/>
  <c r="P20" i="5"/>
  <c r="P21" i="5"/>
  <c r="P22" i="5"/>
  <c r="P18" i="5"/>
  <c r="P23" i="5"/>
  <c r="P19" i="5"/>
  <c r="O21" i="5"/>
  <c r="O22" i="5"/>
  <c r="O18" i="5"/>
  <c r="O23" i="5"/>
  <c r="O19" i="5"/>
  <c r="O20" i="5"/>
  <c r="AB7" i="4"/>
  <c r="AB11" i="4"/>
  <c r="AB13" i="4"/>
  <c r="AB19" i="4"/>
  <c r="AB21" i="4"/>
  <c r="AB25" i="4"/>
  <c r="AB29" i="4"/>
  <c r="AB32" i="4"/>
  <c r="AB34" i="4"/>
  <c r="AB36" i="4"/>
  <c r="AB38" i="4"/>
  <c r="AB40" i="4"/>
  <c r="AB42" i="4"/>
  <c r="AB44" i="4"/>
  <c r="AB46" i="4"/>
  <c r="AB48" i="4"/>
  <c r="AB50" i="4"/>
  <c r="AB52" i="4"/>
  <c r="AB54" i="4"/>
  <c r="AB56" i="4"/>
  <c r="AB58" i="4"/>
  <c r="AB63" i="4"/>
  <c r="AB67" i="4"/>
  <c r="AB71" i="4"/>
  <c r="AB74" i="4"/>
  <c r="AB79" i="4"/>
  <c r="Z3" i="4"/>
  <c r="AB9" i="4"/>
  <c r="AB15" i="4"/>
  <c r="AB17" i="4"/>
  <c r="AB23" i="4"/>
  <c r="AB27" i="4"/>
  <c r="Y3" i="4"/>
  <c r="J112" i="6"/>
  <c r="J114" i="6"/>
  <c r="J116" i="6"/>
  <c r="J118" i="6"/>
  <c r="AB8" i="4"/>
  <c r="AB10" i="4"/>
  <c r="AB12" i="4"/>
  <c r="AB14" i="4"/>
  <c r="AB16" i="4"/>
  <c r="AB18" i="4"/>
  <c r="AB20" i="4"/>
  <c r="AB22" i="4"/>
  <c r="AB24" i="4"/>
  <c r="AB26" i="4"/>
  <c r="AB28" i="4"/>
  <c r="AB30" i="4"/>
  <c r="AB31" i="4"/>
  <c r="AB33" i="4"/>
  <c r="AB35" i="4"/>
  <c r="AB37" i="4"/>
  <c r="AB39" i="4"/>
  <c r="AB41" i="4"/>
  <c r="AB43" i="4"/>
  <c r="AB45" i="4"/>
  <c r="AB47" i="4"/>
  <c r="AB49" i="4"/>
  <c r="AB51" i="4"/>
  <c r="AB53" i="4"/>
  <c r="AB55" i="4"/>
  <c r="AB57" i="4"/>
  <c r="AB60" i="4"/>
  <c r="AB65" i="4"/>
  <c r="AB69" i="4"/>
  <c r="AB73" i="4"/>
  <c r="AB77" i="4"/>
  <c r="W3" i="4"/>
  <c r="AA3" i="4"/>
  <c r="J111" i="6"/>
  <c r="J113" i="6"/>
  <c r="J115" i="6"/>
  <c r="J117" i="6"/>
  <c r="B120" i="6" s="1"/>
  <c r="B121" i="6" s="1"/>
  <c r="B122" i="6" s="1"/>
  <c r="L22" i="5" l="1"/>
  <c r="L21" i="5"/>
  <c r="L19" i="5"/>
  <c r="L20" i="5"/>
  <c r="L23" i="5"/>
  <c r="M18" i="5"/>
  <c r="M21" i="5"/>
  <c r="M20" i="5"/>
  <c r="M19" i="5"/>
  <c r="M22" i="5"/>
  <c r="K18" i="5"/>
  <c r="K20" i="5"/>
  <c r="K22" i="5"/>
  <c r="K19" i="5"/>
  <c r="K21" i="5"/>
  <c r="F15" i="2"/>
  <c r="F20" i="2"/>
  <c r="F19" i="2"/>
  <c r="F18" i="2"/>
  <c r="F17" i="2"/>
  <c r="F16" i="2"/>
  <c r="X112" i="4"/>
  <c r="X113" i="4" s="1"/>
  <c r="X114" i="4" s="1"/>
  <c r="D16" i="2" s="1"/>
  <c r="AA111" i="4"/>
  <c r="AA112" i="4" s="1"/>
  <c r="AA113" i="4" s="1"/>
  <c r="AA114" i="4" s="1"/>
  <c r="D19" i="2" s="1"/>
  <c r="Y111" i="4"/>
  <c r="Y112" i="4" s="1"/>
  <c r="Y113" i="4" s="1"/>
  <c r="Y114" i="4" s="1"/>
  <c r="D17" i="2" s="1"/>
  <c r="Z111" i="4"/>
  <c r="Z112" i="4" s="1"/>
  <c r="Z113" i="4" s="1"/>
  <c r="Z114" i="4" s="1"/>
  <c r="D18" i="2" s="1"/>
  <c r="W111" i="4"/>
  <c r="W112" i="4" s="1"/>
  <c r="W113" i="4" s="1"/>
  <c r="W114" i="4" s="1"/>
  <c r="D15" i="2" s="1"/>
  <c r="AB112" i="4"/>
  <c r="AB113" i="4" s="1"/>
  <c r="AB114" i="4" s="1"/>
  <c r="D20" i="2" s="1"/>
  <c r="G20" i="2" s="1"/>
  <c r="R23" i="5"/>
  <c r="E20" i="2" s="1"/>
  <c r="R20" i="5" l="1"/>
  <c r="E17" i="2" s="1"/>
  <c r="G17" i="2" s="1"/>
  <c r="J17" i="2" s="1"/>
  <c r="U15" i="1" s="1"/>
  <c r="R21" i="5"/>
  <c r="E18" i="2" s="1"/>
  <c r="G18" i="2" s="1"/>
  <c r="R18" i="5"/>
  <c r="E15" i="2" s="1"/>
  <c r="G15" i="2" s="1"/>
  <c r="J15" i="2" s="1"/>
  <c r="R19" i="5"/>
  <c r="E16" i="2" s="1"/>
  <c r="G16" i="2" s="1"/>
  <c r="R22" i="5"/>
  <c r="E19" i="2" s="1"/>
  <c r="G19" i="2" s="1"/>
  <c r="S17" i="1" s="1"/>
  <c r="S18" i="1"/>
  <c r="J20" i="2"/>
  <c r="U18" i="1" s="1"/>
  <c r="S13" i="1" l="1"/>
  <c r="S15" i="1"/>
  <c r="J19" i="2"/>
  <c r="U17" i="1" s="1"/>
  <c r="D27" i="1" s="1"/>
  <c r="S16" i="1"/>
  <c r="J18" i="2"/>
  <c r="U16" i="1" s="1"/>
  <c r="P25" i="1"/>
  <c r="L25" i="1"/>
  <c r="H25" i="1"/>
  <c r="D25" i="1"/>
  <c r="M25" i="1"/>
  <c r="I25" i="1"/>
  <c r="E25" i="1"/>
  <c r="N25" i="1"/>
  <c r="J25" i="1"/>
  <c r="F25" i="1"/>
  <c r="B25" i="1"/>
  <c r="K25" i="1"/>
  <c r="G25" i="1"/>
  <c r="O25" i="1"/>
  <c r="C25" i="1"/>
  <c r="S14" i="1"/>
  <c r="J16" i="2"/>
  <c r="U14" i="1" s="1"/>
  <c r="U13" i="1"/>
  <c r="P28" i="1"/>
  <c r="L28" i="1"/>
  <c r="H28" i="1"/>
  <c r="D28" i="1"/>
  <c r="M28" i="1"/>
  <c r="I28" i="1"/>
  <c r="E28" i="1"/>
  <c r="N28" i="1"/>
  <c r="J28" i="1"/>
  <c r="F28" i="1"/>
  <c r="B28" i="1"/>
  <c r="K28" i="1"/>
  <c r="G28" i="1"/>
  <c r="O28" i="1"/>
  <c r="C28" i="1"/>
  <c r="P27" i="1" l="1"/>
  <c r="J27" i="1"/>
  <c r="K27" i="1"/>
  <c r="M27" i="1"/>
  <c r="F27" i="1"/>
  <c r="I27" i="1"/>
  <c r="L27" i="1"/>
  <c r="C27" i="1"/>
  <c r="B27" i="1"/>
  <c r="E27" i="1"/>
  <c r="H27" i="1"/>
  <c r="G27" i="1"/>
  <c r="O27" i="1"/>
  <c r="N27" i="1"/>
  <c r="P23" i="1"/>
  <c r="L23" i="1"/>
  <c r="H23" i="1"/>
  <c r="D23" i="1"/>
  <c r="M23" i="1"/>
  <c r="I23" i="1"/>
  <c r="E23" i="1"/>
  <c r="N23" i="1"/>
  <c r="J23" i="1"/>
  <c r="F23" i="1"/>
  <c r="B23" i="1"/>
  <c r="K23" i="1"/>
  <c r="C23" i="1"/>
  <c r="O23" i="1"/>
  <c r="G23" i="1"/>
  <c r="P26" i="1"/>
  <c r="L26" i="1"/>
  <c r="H26" i="1"/>
  <c r="D26" i="1"/>
  <c r="M26" i="1"/>
  <c r="I26" i="1"/>
  <c r="E26" i="1"/>
  <c r="N26" i="1"/>
  <c r="J26" i="1"/>
  <c r="F26" i="1"/>
  <c r="B26" i="1"/>
  <c r="C26" i="1"/>
  <c r="O26" i="1"/>
  <c r="K26" i="1"/>
  <c r="G26" i="1"/>
  <c r="P24" i="1"/>
  <c r="L24" i="1"/>
  <c r="H24" i="1"/>
  <c r="D24" i="1"/>
  <c r="M24" i="1"/>
  <c r="I24" i="1"/>
  <c r="E24" i="1"/>
  <c r="N24" i="1"/>
  <c r="J24" i="1"/>
  <c r="F24" i="1"/>
  <c r="B24" i="1"/>
  <c r="O24" i="1"/>
  <c r="C24" i="1"/>
  <c r="K24" i="1"/>
  <c r="G24" i="1"/>
  <c r="C21" i="2"/>
  <c r="T19" i="1" s="1"/>
  <c r="C29" i="1" l="1"/>
  <c r="J29" i="1"/>
  <c r="P29" i="1"/>
  <c r="M29" i="1"/>
  <c r="O29" i="1"/>
  <c r="F29" i="1"/>
  <c r="I29" i="1"/>
  <c r="L29" i="1"/>
  <c r="G29" i="1"/>
  <c r="B29" i="1"/>
  <c r="E29" i="1"/>
  <c r="H29" i="1"/>
  <c r="K29" i="1"/>
  <c r="N29" i="1"/>
  <c r="D29" i="1"/>
</calcChain>
</file>

<file path=xl/sharedStrings.xml><?xml version="1.0" encoding="utf-8"?>
<sst xmlns="http://schemas.openxmlformats.org/spreadsheetml/2006/main" count="259" uniqueCount="128">
  <si>
    <t>SUBJECT COURSE OUTCOMES</t>
  </si>
  <si>
    <t>NAME OF STAFF</t>
  </si>
  <si>
    <t>CO1</t>
  </si>
  <si>
    <t>SUBJECT CODE:NAME</t>
  </si>
  <si>
    <t>CO2</t>
  </si>
  <si>
    <t>CLASS</t>
  </si>
  <si>
    <t>CO3</t>
  </si>
  <si>
    <t>YEAR OF ADMISSION</t>
  </si>
  <si>
    <t>CO4</t>
  </si>
  <si>
    <t>NO. OF STUDENTS IN THE CLASS:</t>
  </si>
  <si>
    <t>CO5</t>
  </si>
  <si>
    <t>NO. OF STUDENTS ATTENDING THE SUBJECT:</t>
  </si>
  <si>
    <t>CO6</t>
  </si>
  <si>
    <t>COURSE EXIT SURVEY SCORE</t>
  </si>
  <si>
    <t>*do not enter value here for absent Cos</t>
  </si>
  <si>
    <r>
      <rPr>
        <b/>
        <sz val="11"/>
        <color theme="1"/>
        <rFont val="Times New Roman"/>
      </rPr>
      <t>CO-PO/PSO MAPPING</t>
    </r>
    <r>
      <rPr>
        <b/>
        <sz val="11"/>
        <color rgb="FFFF0000"/>
        <rFont val="Times New Roman"/>
      </rPr>
      <t xml:space="preserve"> </t>
    </r>
  </si>
  <si>
    <t>CO ATTAINMENT</t>
  </si>
  <si>
    <t xml:space="preserve">CO-PO/PSO 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</si>
  <si>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</si>
  <si>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</si>
  <si>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</si>
  <si>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</si>
  <si>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</si>
  <si>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</si>
  <si>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</si>
  <si>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</si>
  <si>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</si>
  <si>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</si>
  <si>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</si>
  <si>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</si>
  <si>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PSO1</t>
  </si>
  <si>
    <t>PSO2</t>
  </si>
  <si>
    <t>PSO3</t>
  </si>
  <si>
    <t>DIR</t>
  </si>
  <si>
    <t>IND</t>
  </si>
  <si>
    <t>TOTAL</t>
  </si>
  <si>
    <t>MAPPING AVG.</t>
  </si>
  <si>
    <t>FINAL CO ATTAINMENT</t>
  </si>
  <si>
    <t>PO/PSO ATTAINMENT</t>
  </si>
  <si>
    <t>TARGET LEVEL</t>
  </si>
  <si>
    <t>ATTAINMENT LEVEL</t>
  </si>
  <si>
    <t xml:space="preserve"> WEIGHTAGE</t>
  </si>
  <si>
    <t>CATEGORY</t>
  </si>
  <si>
    <t>% MARKS</t>
  </si>
  <si>
    <t>% STUDENTS</t>
  </si>
  <si>
    <t>% WEIGHTAGE TO FINAL CO ATTAINMENT</t>
  </si>
  <si>
    <t>INTERNAL EXAM</t>
  </si>
  <si>
    <t>LEVEL 1( 3 MARKS)</t>
  </si>
  <si>
    <t>DIRECT</t>
  </si>
  <si>
    <t>LEARNING ACTIVITY</t>
  </si>
  <si>
    <t>LEVEL 2 ( 2MARKS)</t>
  </si>
  <si>
    <t>INDIRECT</t>
  </si>
  <si>
    <t>UNIVERSITY EXAM</t>
  </si>
  <si>
    <t>C</t>
  </si>
  <si>
    <t>LEVEL 3 ( 1 MARKS)</t>
  </si>
  <si>
    <t>CES</t>
  </si>
  <si>
    <t xml:space="preserve">DIRECT </t>
  </si>
  <si>
    <t>FINAL</t>
  </si>
  <si>
    <t>INTERNAL TEST</t>
  </si>
  <si>
    <t>UNIV. EXAM</t>
  </si>
  <si>
    <t>WEIGHTED VALUE</t>
  </si>
  <si>
    <t>TOTAL NUM OF STUDENTS</t>
  </si>
  <si>
    <t>COURSE EXIT SURVEY</t>
  </si>
  <si>
    <t>Number of students who rated their ability to achieve</t>
  </si>
  <si>
    <t>SCORES</t>
  </si>
  <si>
    <t>SA (5)</t>
  </si>
  <si>
    <t>A (4)</t>
  </si>
  <si>
    <t>M (3)</t>
  </si>
  <si>
    <t>D (2)</t>
  </si>
  <si>
    <t>SD (1)</t>
  </si>
  <si>
    <t>NO RESPONSE</t>
  </si>
  <si>
    <t>AVERAGE INDIRECT ATTAINMENT</t>
  </si>
  <si>
    <t>TEST- 1</t>
  </si>
  <si>
    <t>TEST-2</t>
  </si>
  <si>
    <t>TEST-3</t>
  </si>
  <si>
    <t>ENTER THE CORR CO HERE</t>
  </si>
  <si>
    <t>MAX MARKS FOR EACH CO:</t>
  </si>
  <si>
    <t>Roll No.</t>
  </si>
  <si>
    <t>MARKS</t>
  </si>
  <si>
    <t>MARKS OBATINED</t>
  </si>
  <si>
    <t>TARGET</t>
  </si>
  <si>
    <t>NO. OF STUDENTS ATTAINED THE TARGET</t>
  </si>
  <si>
    <t>PERCENTAGE OF STUDENTS ATTAINED THE TARGET</t>
  </si>
  <si>
    <t>LEARNING ACTIVITY MARKS</t>
  </si>
  <si>
    <r>
      <rPr>
        <sz val="11"/>
        <color theme="1"/>
        <rFont val="Calibri"/>
      </rPr>
      <t>*</t>
    </r>
    <r>
      <rPr>
        <i/>
        <sz val="11"/>
        <color theme="1"/>
        <rFont val="Calibri"/>
      </rPr>
      <t>change any LA to CP for course project</t>
    </r>
  </si>
  <si>
    <t>LA1</t>
  </si>
  <si>
    <t>LA2</t>
  </si>
  <si>
    <t>LA3</t>
  </si>
  <si>
    <t>LA4</t>
  </si>
  <si>
    <t>CP</t>
  </si>
  <si>
    <t>LA5</t>
  </si>
  <si>
    <t>LA6</t>
  </si>
  <si>
    <t>MAX MARKS FOR EACH LA:</t>
  </si>
  <si>
    <r>
      <rPr>
        <sz val="11"/>
        <color theme="1"/>
        <rFont val="Calibri"/>
      </rPr>
      <t>**</t>
    </r>
    <r>
      <rPr>
        <i/>
        <sz val="11"/>
        <color theme="1"/>
        <rFont val="Calibri"/>
      </rPr>
      <t>Mark 1 to show the correlation</t>
    </r>
  </si>
  <si>
    <t>LEARNING ACTIVITY- CO CORRELATION</t>
  </si>
  <si>
    <t>no.of mapping</t>
  </si>
  <si>
    <t>CO ATTAINMENT THROUGH LEARNING ACTIVITY</t>
  </si>
  <si>
    <t>University Marks</t>
  </si>
  <si>
    <t>MAX MARKS :</t>
  </si>
  <si>
    <t>A</t>
  </si>
  <si>
    <t>P</t>
  </si>
  <si>
    <t>B+</t>
  </si>
  <si>
    <t>B</t>
  </si>
  <si>
    <t>A+</t>
  </si>
  <si>
    <t>LOOK UP TABLE</t>
  </si>
  <si>
    <t>NO. OF STUDENTS ATTAINED             O grade</t>
  </si>
  <si>
    <t>O</t>
  </si>
  <si>
    <t>NO. OF STUDENTS ATTAINED              A+ grade</t>
  </si>
  <si>
    <t>NO. OF STUDENTS ATTAINED             A grade</t>
  </si>
  <si>
    <t>NO. OF STUDENTS ATTAINED             B+ grade</t>
  </si>
  <si>
    <t>NO. OF STUDENTS ATTAINED             B grade</t>
  </si>
  <si>
    <t>NO. OF STUDENTS ATTAINED             C+ grade</t>
  </si>
  <si>
    <t>C+</t>
  </si>
  <si>
    <t>NO. OF STUDENTS ATTAINED             C grade</t>
  </si>
  <si>
    <t>NO. OF STUDENTS ATTAINED             D grade</t>
  </si>
  <si>
    <t>D</t>
  </si>
  <si>
    <t>NO. OF STUDENTS ATTAINED             P grade</t>
  </si>
  <si>
    <t>NO. OF STUDENTS ATTAINED Target</t>
  </si>
  <si>
    <t>F</t>
  </si>
  <si>
    <t>ENTREPRENEURSHIP DEVELOPMENT</t>
  </si>
  <si>
    <t>S2</t>
  </si>
  <si>
    <t>Imbibe the spirit, roles, functions and fundamentals of entrepreneurship in a developing 
economy</t>
  </si>
  <si>
    <t>Develop Proficiency in business plan preparation and detailed project report (DPR) 
preparation and ensure all round development of them</t>
  </si>
  <si>
    <t xml:space="preserve">Familiarize with the ground realities of starting MSME units and opportunities available in the 
country.
</t>
  </si>
  <si>
    <t xml:space="preserve">Analyze the operation and management of MSME units and develop motivation and 
entrepreneurial competency to start and run an enterprise successfully. 
</t>
  </si>
  <si>
    <t xml:space="preserve">Evaluate the scope of e-commerce and the challenges in entrepreneurship </t>
  </si>
  <si>
    <t>--</t>
  </si>
  <si>
    <t>2022-24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</si>
</sst>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b/>
      <sz val="10"/>
      <color theme="1"/>
      <name val="Times New Roman"/>
    </font>
    <font>
      <b/>
      <sz val="11"/>
      <color theme="1"/>
      <name val="Times New Roman"/>
    </font>
    <font>
      <sz val="11"/>
      <color theme="1"/>
      <name val="Times New Roman"/>
    </font>
    <font>
      <b/>
      <sz val="5"/>
      <color theme="1"/>
      <name val="Times New Roman"/>
    </font>
    <font>
      <b/>
      <sz val="14"/>
      <color theme="1"/>
      <name val="Times New Roman"/>
    </font>
    <font>
      <sz val="12"/>
      <color rgb="FF000000"/>
      <name val="Times New Roman"/>
    </font>
    <font>
      <sz val="12"/>
      <color theme="1"/>
      <name val="Times New Roman"/>
    </font>
    <font>
      <sz val="14"/>
      <color theme="1"/>
      <name val="Calibri"/>
    </font>
    <font>
      <sz val="11"/>
      <color theme="1"/>
      <name val="Calibri"/>
    </font>
    <font>
      <sz val="18"/>
      <color theme="1"/>
      <name val="Calibri"/>
    </font>
    <font>
      <b/>
      <sz val="14"/>
      <color theme="1"/>
      <name val="Calibri"/>
    </font>
    <font>
      <b/>
      <sz val="16"/>
      <color theme="1"/>
      <name val="Calibri"/>
    </font>
    <font>
      <b/>
      <sz val="12"/>
      <color theme="1"/>
      <name val="Calibri"/>
    </font>
    <font>
      <b/>
      <sz val="8"/>
      <color theme="1"/>
      <name val="Calibri"/>
    </font>
    <font>
      <b/>
      <sz val="11"/>
      <color rgb="FFFF0000"/>
      <name val="Calibri"/>
    </font>
    <font>
      <b/>
      <sz val="9"/>
      <color theme="1"/>
      <name val="Calibri"/>
    </font>
    <font>
      <sz val="9"/>
      <color theme="1"/>
      <name val="Calibri"/>
    </font>
    <font>
      <sz val="10"/>
      <color theme="1"/>
      <name val="Calibri"/>
    </font>
    <font>
      <sz val="11"/>
      <color rgb="FF00B050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b/>
      <sz val="11"/>
      <color rgb="FFFF0000"/>
      <name val="Times New Roman"/>
    </font>
    <font>
      <i/>
      <sz val="11"/>
      <color theme="1"/>
      <name val="Calibri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EEECE1"/>
        <bgColor rgb="FFEEECE1"/>
      </patternFill>
    </fill>
    <fill>
      <patternFill patternType="solid">
        <fgColor rgb="FFFFFF00"/>
        <bgColor rgb="FFFFFF00"/>
      </patternFill>
    </fill>
    <fill>
      <patternFill patternType="solid">
        <fgColor rgb="FFDBE5F1"/>
        <bgColor rgb="FFDBE5F1"/>
      </patternFill>
    </fill>
    <fill>
      <patternFill patternType="solid">
        <fgColor rgb="FFF2DBDB"/>
        <bgColor rgb="FFF2DBDB"/>
      </patternFill>
    </fill>
    <fill>
      <patternFill patternType="solid">
        <fgColor rgb="FFDDD9C3"/>
        <bgColor rgb="FFDDD9C3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D99594"/>
        <bgColor rgb="FFD99594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7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65">
    <xf numFmtId="0" fontId="0" fillId="0" borderId="0"/>
    <xf numFmtId="0" fontId="4" fillId="0" borderId="0"/>
    <xf numFmtId="0" fontId="3" fillId="0" borderId="0"/>
    <xf numFmtId="0" fontId="30" fillId="0" borderId="0" applyNumberFormat="0" applyFill="0" applyBorder="0" applyAlignment="0" applyProtection="0"/>
    <xf numFmtId="0" fontId="31" fillId="0" borderId="60" applyNumberFormat="0" applyFill="0" applyAlignment="0" applyProtection="0"/>
    <xf numFmtId="0" fontId="32" fillId="0" borderId="61" applyNumberFormat="0" applyFill="0" applyAlignment="0" applyProtection="0"/>
    <xf numFmtId="0" fontId="33" fillId="0" borderId="62" applyNumberFormat="0" applyFill="0" applyAlignment="0" applyProtection="0"/>
    <xf numFmtId="0" fontId="33" fillId="0" borderId="0" applyNumberFormat="0" applyFill="0" applyBorder="0" applyAlignment="0" applyProtection="0"/>
    <xf numFmtId="0" fontId="34" fillId="13" borderId="0" applyNumberFormat="0" applyBorder="0" applyAlignment="0" applyProtection="0"/>
    <xf numFmtId="0" fontId="35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63" applyNumberFormat="0" applyAlignment="0" applyProtection="0"/>
    <xf numFmtId="0" fontId="38" fillId="17" borderId="64" applyNumberFormat="0" applyAlignment="0" applyProtection="0"/>
    <xf numFmtId="0" fontId="39" fillId="17" borderId="63" applyNumberFormat="0" applyAlignment="0" applyProtection="0"/>
    <xf numFmtId="0" fontId="40" fillId="0" borderId="65" applyNumberFormat="0" applyFill="0" applyAlignment="0" applyProtection="0"/>
    <xf numFmtId="0" fontId="41" fillId="18" borderId="66" applyNumberFormat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68" applyNumberFormat="0" applyFill="0" applyAlignment="0" applyProtection="0"/>
    <xf numFmtId="0" fontId="45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45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45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45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45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45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0" borderId="0"/>
    <xf numFmtId="0" fontId="2" fillId="19" borderId="67" applyNumberFormat="0" applyFont="0" applyAlignment="0" applyProtection="0"/>
    <xf numFmtId="0" fontId="1" fillId="0" borderId="0"/>
    <xf numFmtId="0" fontId="1" fillId="19" borderId="67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</cellStyleXfs>
  <cellXfs count="211">
    <xf numFmtId="0" fontId="0" fillId="0" borderId="0" xfId="0"/>
    <xf numFmtId="0" fontId="9" fillId="0" borderId="0" xfId="0" applyFont="1"/>
    <xf numFmtId="0" fontId="8" fillId="3" borderId="6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wrapText="1"/>
    </xf>
    <xf numFmtId="0" fontId="11" fillId="0" borderId="1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8" fillId="0" borderId="16" xfId="0" applyFont="1" applyBorder="1" applyAlignment="1">
      <alignment horizontal="center"/>
    </xf>
    <xf numFmtId="0" fontId="8" fillId="2" borderId="6" xfId="0" applyFont="1" applyFill="1" applyBorder="1"/>
    <xf numFmtId="0" fontId="8" fillId="2" borderId="16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2" fillId="3" borderId="22" xfId="0" applyFont="1" applyFill="1" applyBorder="1" applyAlignment="1">
      <alignment horizontal="center" vertical="center" wrapText="1"/>
    </xf>
    <xf numFmtId="0" fontId="12" fillId="3" borderId="23" xfId="0" applyFont="1" applyFill="1" applyBorder="1" applyAlignment="1">
      <alignment horizontal="center" vertical="center" wrapText="1"/>
    </xf>
    <xf numFmtId="0" fontId="13" fillId="3" borderId="23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12" fillId="3" borderId="24" xfId="0" applyFont="1" applyFill="1" applyBorder="1" applyAlignment="1">
      <alignment horizontal="center" vertical="center" wrapText="1"/>
    </xf>
    <xf numFmtId="0" fontId="12" fillId="3" borderId="25" xfId="0" applyFont="1" applyFill="1" applyBorder="1" applyAlignment="1">
      <alignment horizontal="center" vertical="center" wrapText="1"/>
    </xf>
    <xf numFmtId="0" fontId="13" fillId="3" borderId="25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/>
    </xf>
    <xf numFmtId="0" fontId="8" fillId="2" borderId="6" xfId="0" applyFont="1" applyFill="1" applyBorder="1" applyAlignment="1">
      <alignment wrapText="1"/>
    </xf>
    <xf numFmtId="0" fontId="7" fillId="2" borderId="16" xfId="0" applyFont="1" applyFill="1" applyBorder="1" applyAlignment="1">
      <alignment horizontal="center" wrapText="1"/>
    </xf>
    <xf numFmtId="0" fontId="8" fillId="2" borderId="16" xfId="0" applyFont="1" applyFill="1" applyBorder="1" applyAlignment="1">
      <alignment horizontal="center" vertic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/>
    </xf>
    <xf numFmtId="0" fontId="5" fillId="0" borderId="16" xfId="0" applyFont="1" applyBorder="1"/>
    <xf numFmtId="0" fontId="15" fillId="0" borderId="16" xfId="0" applyFont="1" applyBorder="1"/>
    <xf numFmtId="0" fontId="15" fillId="0" borderId="39" xfId="0" applyFont="1" applyBorder="1" applyAlignment="1">
      <alignment horizontal="center" vertical="center"/>
    </xf>
    <xf numFmtId="0" fontId="5" fillId="0" borderId="28" xfId="0" applyFont="1" applyBorder="1" applyAlignment="1">
      <alignment vertical="center"/>
    </xf>
    <xf numFmtId="0" fontId="15" fillId="0" borderId="29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5" borderId="6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16" fillId="0" borderId="0" xfId="0" applyFont="1"/>
    <xf numFmtId="0" fontId="15" fillId="6" borderId="47" xfId="0" applyFont="1" applyFill="1" applyBorder="1"/>
    <xf numFmtId="0" fontId="15" fillId="6" borderId="48" xfId="0" applyFont="1" applyFill="1" applyBorder="1"/>
    <xf numFmtId="0" fontId="15" fillId="6" borderId="49" xfId="0" applyFont="1" applyFill="1" applyBorder="1"/>
    <xf numFmtId="0" fontId="15" fillId="6" borderId="49" xfId="0" applyFont="1" applyFill="1" applyBorder="1" applyAlignment="1">
      <alignment horizontal="right"/>
    </xf>
    <xf numFmtId="0" fontId="15" fillId="3" borderId="16" xfId="0" applyFont="1" applyFill="1" applyBorder="1" applyAlignment="1">
      <alignment horizontal="center"/>
    </xf>
    <xf numFmtId="0" fontId="5" fillId="7" borderId="16" xfId="0" applyFont="1" applyFill="1" applyBorder="1" applyAlignment="1">
      <alignment horizontal="center"/>
    </xf>
    <xf numFmtId="0" fontId="20" fillId="7" borderId="16" xfId="0" applyFont="1" applyFill="1" applyBorder="1" applyAlignment="1">
      <alignment horizontal="center" wrapText="1"/>
    </xf>
    <xf numFmtId="0" fontId="19" fillId="2" borderId="16" xfId="0" applyFont="1" applyFill="1" applyBorder="1" applyAlignment="1">
      <alignment horizontal="left"/>
    </xf>
    <xf numFmtId="0" fontId="15" fillId="3" borderId="16" xfId="0" applyFont="1" applyFill="1" applyBorder="1" applyAlignment="1">
      <alignment horizontal="center" vertical="center"/>
    </xf>
    <xf numFmtId="0" fontId="15" fillId="3" borderId="49" xfId="0" applyFont="1" applyFill="1" applyBorder="1" applyAlignment="1">
      <alignment horizontal="center" vertical="center"/>
    </xf>
    <xf numFmtId="0" fontId="15" fillId="0" borderId="16" xfId="0" applyFont="1" applyBorder="1" applyAlignment="1">
      <alignment horizontal="center"/>
    </xf>
    <xf numFmtId="0" fontId="5" fillId="6" borderId="16" xfId="0" applyFont="1" applyFill="1" applyBorder="1"/>
    <xf numFmtId="0" fontId="15" fillId="0" borderId="7" xfId="0" applyFont="1" applyBorder="1"/>
    <xf numFmtId="0" fontId="15" fillId="0" borderId="7" xfId="0" applyFont="1" applyBorder="1" applyAlignment="1">
      <alignment wrapText="1"/>
    </xf>
    <xf numFmtId="0" fontId="15" fillId="0" borderId="8" xfId="0" applyFont="1" applyBorder="1" applyAlignment="1">
      <alignment horizontal="center" wrapText="1"/>
    </xf>
    <xf numFmtId="0" fontId="21" fillId="3" borderId="6" xfId="0" applyFont="1" applyFill="1" applyBorder="1" applyAlignment="1">
      <alignment horizontal="center" vertical="center"/>
    </xf>
    <xf numFmtId="0" fontId="21" fillId="3" borderId="16" xfId="0" applyFont="1" applyFill="1" applyBorder="1" applyAlignment="1">
      <alignment horizontal="center" vertical="center"/>
    </xf>
    <xf numFmtId="0" fontId="21" fillId="3" borderId="21" xfId="0" applyFont="1" applyFill="1" applyBorder="1" applyAlignment="1">
      <alignment horizontal="center" vertical="center"/>
    </xf>
    <xf numFmtId="0" fontId="21" fillId="3" borderId="48" xfId="0" applyFont="1" applyFill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15" fillId="8" borderId="47" xfId="0" applyFont="1" applyFill="1" applyBorder="1" applyAlignment="1">
      <alignment wrapText="1"/>
    </xf>
    <xf numFmtId="0" fontId="15" fillId="8" borderId="48" xfId="0" applyFont="1" applyFill="1" applyBorder="1" applyAlignment="1">
      <alignment horizontal="center" wrapText="1"/>
    </xf>
    <xf numFmtId="0" fontId="15" fillId="3" borderId="6" xfId="0" applyFont="1" applyFill="1" applyBorder="1" applyAlignment="1">
      <alignment horizontal="center"/>
    </xf>
    <xf numFmtId="0" fontId="15" fillId="3" borderId="21" xfId="0" applyFont="1" applyFill="1" applyBorder="1" applyAlignment="1">
      <alignment horizontal="center"/>
    </xf>
    <xf numFmtId="0" fontId="15" fillId="3" borderId="48" xfId="0" applyFont="1" applyFill="1" applyBorder="1" applyAlignment="1">
      <alignment horizontal="center"/>
    </xf>
    <xf numFmtId="0" fontId="15" fillId="8" borderId="48" xfId="0" applyFont="1" applyFill="1" applyBorder="1" applyAlignment="1">
      <alignment horizontal="center"/>
    </xf>
    <xf numFmtId="0" fontId="15" fillId="8" borderId="6" xfId="0" applyFont="1" applyFill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22" fillId="3" borderId="16" xfId="0" applyFont="1" applyFill="1" applyBorder="1" applyAlignment="1">
      <alignment horizontal="center"/>
    </xf>
    <xf numFmtId="0" fontId="23" fillId="3" borderId="49" xfId="0" applyFont="1" applyFill="1" applyBorder="1" applyAlignment="1">
      <alignment horizontal="center" wrapText="1"/>
    </xf>
    <xf numFmtId="0" fontId="23" fillId="3" borderId="16" xfId="0" applyFont="1" applyFill="1" applyBorder="1" applyAlignment="1">
      <alignment horizontal="center" wrapText="1"/>
    </xf>
    <xf numFmtId="0" fontId="23" fillId="3" borderId="21" xfId="0" applyFont="1" applyFill="1" applyBorder="1" applyAlignment="1">
      <alignment horizontal="center" wrapText="1"/>
    </xf>
    <xf numFmtId="0" fontId="23" fillId="3" borderId="48" xfId="0" applyFont="1" applyFill="1" applyBorder="1" applyAlignment="1">
      <alignment horizontal="center" wrapText="1"/>
    </xf>
    <xf numFmtId="0" fontId="23" fillId="3" borderId="6" xfId="0" applyFont="1" applyFill="1" applyBorder="1" applyAlignment="1">
      <alignment horizontal="center" wrapText="1"/>
    </xf>
    <xf numFmtId="0" fontId="23" fillId="3" borderId="47" xfId="0" applyFont="1" applyFill="1" applyBorder="1" applyAlignment="1">
      <alignment horizontal="center" wrapText="1"/>
    </xf>
    <xf numFmtId="0" fontId="24" fillId="0" borderId="16" xfId="0" applyFont="1" applyBorder="1" applyAlignment="1">
      <alignment horizontal="center" vertical="center" wrapText="1"/>
    </xf>
    <xf numFmtId="0" fontId="15" fillId="0" borderId="50" xfId="0" applyFont="1" applyBorder="1" applyAlignment="1">
      <alignment horizontal="center" wrapText="1"/>
    </xf>
    <xf numFmtId="0" fontId="5" fillId="3" borderId="47" xfId="0" applyFont="1" applyFill="1" applyBorder="1" applyAlignment="1">
      <alignment horizontal="center"/>
    </xf>
    <xf numFmtId="0" fontId="25" fillId="3" borderId="16" xfId="0" applyFont="1" applyFill="1" applyBorder="1" applyAlignment="1">
      <alignment horizontal="center" wrapText="1"/>
    </xf>
    <xf numFmtId="0" fontId="25" fillId="3" borderId="47" xfId="0" applyFont="1" applyFill="1" applyBorder="1" applyAlignment="1">
      <alignment horizontal="center" wrapText="1"/>
    </xf>
    <xf numFmtId="0" fontId="5" fillId="0" borderId="7" xfId="0" applyFont="1" applyBorder="1" applyAlignment="1">
      <alignment horizontal="center"/>
    </xf>
    <xf numFmtId="0" fontId="26" fillId="0" borderId="0" xfId="0" applyFont="1"/>
    <xf numFmtId="0" fontId="15" fillId="0" borderId="7" xfId="0" applyFont="1" applyBorder="1" applyAlignment="1">
      <alignment horizontal="center"/>
    </xf>
    <xf numFmtId="0" fontId="15" fillId="9" borderId="16" xfId="0" applyFont="1" applyFill="1" applyBorder="1" applyAlignment="1">
      <alignment horizontal="center"/>
    </xf>
    <xf numFmtId="0" fontId="15" fillId="0" borderId="0" xfId="0" applyFont="1" applyAlignment="1">
      <alignment wrapText="1"/>
    </xf>
    <xf numFmtId="0" fontId="15" fillId="0" borderId="7" xfId="0" applyFont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0" borderId="45" xfId="0" applyFont="1" applyBorder="1"/>
    <xf numFmtId="0" fontId="21" fillId="0" borderId="42" xfId="0" applyFont="1" applyBorder="1" applyAlignment="1">
      <alignment horizontal="center" vertical="center"/>
    </xf>
    <xf numFmtId="0" fontId="21" fillId="0" borderId="50" xfId="0" applyFont="1" applyBorder="1" applyAlignment="1">
      <alignment horizontal="center" vertical="center"/>
    </xf>
    <xf numFmtId="0" fontId="21" fillId="0" borderId="52" xfId="0" applyFont="1" applyBorder="1" applyAlignment="1">
      <alignment horizontal="center" vertical="center"/>
    </xf>
    <xf numFmtId="0" fontId="21" fillId="0" borderId="45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5" fillId="8" borderId="6" xfId="0" applyFont="1" applyFill="1" applyBorder="1"/>
    <xf numFmtId="0" fontId="15" fillId="8" borderId="16" xfId="0" applyFont="1" applyFill="1" applyBorder="1"/>
    <xf numFmtId="0" fontId="15" fillId="8" borderId="21" xfId="0" applyFont="1" applyFill="1" applyBorder="1"/>
    <xf numFmtId="0" fontId="15" fillId="8" borderId="47" xfId="0" applyFont="1" applyFill="1" applyBorder="1"/>
    <xf numFmtId="0" fontId="15" fillId="0" borderId="0" xfId="0" applyFont="1"/>
    <xf numFmtId="0" fontId="15" fillId="0" borderId="6" xfId="0" applyFont="1" applyBorder="1" applyAlignment="1">
      <alignment horizontal="center" wrapText="1"/>
    </xf>
    <xf numFmtId="0" fontId="15" fillId="0" borderId="16" xfId="0" applyFont="1" applyBorder="1" applyAlignment="1">
      <alignment horizontal="center" wrapText="1"/>
    </xf>
    <xf numFmtId="0" fontId="15" fillId="0" borderId="21" xfId="0" applyFont="1" applyBorder="1" applyAlignment="1">
      <alignment horizontal="center" wrapText="1"/>
    </xf>
    <xf numFmtId="0" fontId="15" fillId="0" borderId="7" xfId="0" applyFont="1" applyBorder="1" applyAlignment="1">
      <alignment horizontal="center" wrapText="1"/>
    </xf>
    <xf numFmtId="0" fontId="9" fillId="3" borderId="16" xfId="0" applyFont="1" applyFill="1" applyBorder="1" applyAlignment="1">
      <alignment horizontal="center"/>
    </xf>
    <xf numFmtId="0" fontId="21" fillId="0" borderId="16" xfId="0" applyFont="1" applyBorder="1" applyAlignment="1">
      <alignment horizontal="center" vertical="center"/>
    </xf>
    <xf numFmtId="0" fontId="15" fillId="3" borderId="16" xfId="0" applyFont="1" applyFill="1" applyBorder="1"/>
    <xf numFmtId="0" fontId="15" fillId="0" borderId="26" xfId="0" applyFont="1" applyBorder="1"/>
    <xf numFmtId="0" fontId="15" fillId="0" borderId="17" xfId="0" applyFont="1" applyBorder="1" applyAlignment="1">
      <alignment wrapText="1"/>
    </xf>
    <xf numFmtId="0" fontId="15" fillId="3" borderId="47" xfId="0" applyFont="1" applyFill="1" applyBorder="1" applyAlignment="1">
      <alignment horizontal="center"/>
    </xf>
    <xf numFmtId="0" fontId="15" fillId="3" borderId="47" xfId="0" applyFont="1" applyFill="1" applyBorder="1"/>
    <xf numFmtId="0" fontId="15" fillId="3" borderId="21" xfId="0" applyFont="1" applyFill="1" applyBorder="1"/>
    <xf numFmtId="0" fontId="15" fillId="3" borderId="53" xfId="0" applyFont="1" applyFill="1" applyBorder="1"/>
    <xf numFmtId="0" fontId="15" fillId="3" borderId="54" xfId="0" applyFont="1" applyFill="1" applyBorder="1"/>
    <xf numFmtId="0" fontId="15" fillId="3" borderId="55" xfId="0" applyFont="1" applyFill="1" applyBorder="1"/>
    <xf numFmtId="0" fontId="15" fillId="9" borderId="16" xfId="0" applyFont="1" applyFill="1" applyBorder="1"/>
    <xf numFmtId="0" fontId="15" fillId="9" borderId="47" xfId="0" applyFont="1" applyFill="1" applyBorder="1"/>
    <xf numFmtId="0" fontId="5" fillId="0" borderId="16" xfId="0" applyFont="1" applyBorder="1" applyAlignment="1">
      <alignment vertical="top" wrapText="1"/>
    </xf>
    <xf numFmtId="0" fontId="5" fillId="0" borderId="16" xfId="0" applyFont="1" applyBorder="1" applyAlignment="1">
      <alignment horizontal="center" vertical="top"/>
    </xf>
    <xf numFmtId="0" fontId="5" fillId="0" borderId="16" xfId="0" applyFont="1" applyBorder="1" applyAlignment="1">
      <alignment horizontal="center" vertical="top" wrapText="1"/>
    </xf>
    <xf numFmtId="0" fontId="27" fillId="3" borderId="16" xfId="0" applyFont="1" applyFill="1" applyBorder="1" applyAlignment="1">
      <alignment horizontal="center"/>
    </xf>
    <xf numFmtId="0" fontId="15" fillId="3" borderId="16" xfId="0" applyFont="1" applyFill="1" applyBorder="1" applyAlignment="1">
      <alignment horizontal="center" vertical="top"/>
    </xf>
    <xf numFmtId="0" fontId="15" fillId="0" borderId="16" xfId="0" applyFont="1" applyBorder="1" applyAlignment="1">
      <alignment vertical="top"/>
    </xf>
    <xf numFmtId="0" fontId="15" fillId="0" borderId="16" xfId="0" applyFont="1" applyBorder="1" applyAlignment="1">
      <alignment vertical="top" wrapText="1"/>
    </xf>
    <xf numFmtId="0" fontId="15" fillId="10" borderId="16" xfId="0" applyFont="1" applyFill="1" applyBorder="1" applyAlignment="1">
      <alignment horizontal="center" vertical="center"/>
    </xf>
    <xf numFmtId="0" fontId="0" fillId="0" borderId="59" xfId="0" applyBorder="1"/>
    <xf numFmtId="0" fontId="0" fillId="0" borderId="16" xfId="0" applyBorder="1" applyAlignment="1">
      <alignment horizontal="center" wrapText="1"/>
    </xf>
    <xf numFmtId="0" fontId="0" fillId="11" borderId="16" xfId="0" applyFill="1" applyBorder="1" applyAlignment="1">
      <alignment horizontal="center" wrapText="1"/>
    </xf>
    <xf numFmtId="0" fontId="0" fillId="12" borderId="16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47" xfId="0" applyBorder="1" applyAlignment="1">
      <alignment horizontal="center" wrapText="1"/>
    </xf>
    <xf numFmtId="0" fontId="0" fillId="0" borderId="53" xfId="0" applyBorder="1" applyAlignment="1">
      <alignment horizontal="center" wrapText="1"/>
    </xf>
    <xf numFmtId="0" fontId="0" fillId="0" borderId="59" xfId="0" applyBorder="1" applyAlignment="1">
      <alignment horizontal="center"/>
    </xf>
    <xf numFmtId="0" fontId="9" fillId="0" borderId="0" xfId="0" applyFont="1" applyAlignment="1">
      <alignment wrapText="1"/>
    </xf>
    <xf numFmtId="0" fontId="6" fillId="0" borderId="59" xfId="1" applyFont="1" applyBorder="1" applyAlignment="1">
      <alignment vertical="center" wrapText="1"/>
    </xf>
    <xf numFmtId="0" fontId="4" fillId="0" borderId="59" xfId="1" applyBorder="1"/>
    <xf numFmtId="0" fontId="6" fillId="0" borderId="59" xfId="2" applyFont="1" applyBorder="1" applyAlignment="1">
      <alignment vertical="center" wrapText="1"/>
    </xf>
    <xf numFmtId="0" fontId="3" fillId="0" borderId="59" xfId="2" applyBorder="1"/>
    <xf numFmtId="0" fontId="2" fillId="0" borderId="16" xfId="43" applyBorder="1" applyAlignment="1">
      <alignment horizontal="center" wrapText="1"/>
    </xf>
    <xf numFmtId="0" fontId="1" fillId="0" borderId="16" xfId="45" applyBorder="1" applyAlignment="1">
      <alignment horizontal="center" wrapText="1"/>
    </xf>
    <xf numFmtId="0" fontId="7" fillId="2" borderId="10" xfId="0" applyFont="1" applyFill="1" applyBorder="1" applyAlignment="1">
      <alignment horizontal="center" vertical="center" wrapText="1"/>
    </xf>
    <xf numFmtId="0" fontId="6" fillId="0" borderId="11" xfId="0" applyFont="1" applyBorder="1"/>
    <xf numFmtId="0" fontId="8" fillId="3" borderId="7" xfId="0" applyFont="1" applyFill="1" applyBorder="1" applyAlignment="1">
      <alignment horizontal="center" vertical="center"/>
    </xf>
    <xf numFmtId="0" fontId="6" fillId="0" borderId="8" xfId="0" applyFont="1" applyBorder="1"/>
    <xf numFmtId="0" fontId="6" fillId="0" borderId="9" xfId="0" applyFont="1" applyBorder="1"/>
    <xf numFmtId="0" fontId="9" fillId="3" borderId="47" xfId="0" applyFont="1" applyFill="1" applyBorder="1" applyAlignment="1">
      <alignment horizontal="left" vertical="center" wrapText="1"/>
    </xf>
    <xf numFmtId="0" fontId="9" fillId="3" borderId="48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16" fillId="0" borderId="0" xfId="0" applyFont="1" applyAlignment="1">
      <alignment horizontal="center" wrapText="1"/>
    </xf>
    <xf numFmtId="0" fontId="0" fillId="0" borderId="0" xfId="0"/>
    <xf numFmtId="0" fontId="8" fillId="3" borderId="12" xfId="0" applyFont="1" applyFill="1" applyBorder="1" applyAlignment="1">
      <alignment horizontal="center" vertical="center"/>
    </xf>
    <xf numFmtId="0" fontId="6" fillId="0" borderId="13" xfId="0" applyFont="1" applyBorder="1"/>
    <xf numFmtId="0" fontId="6" fillId="0" borderId="14" xfId="0" applyFont="1" applyBorder="1"/>
    <xf numFmtId="0" fontId="7" fillId="2" borderId="7" xfId="0" applyFont="1" applyFill="1" applyBorder="1" applyAlignment="1">
      <alignment horizontal="center" wrapText="1"/>
    </xf>
    <xf numFmtId="0" fontId="8" fillId="0" borderId="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6" fillId="0" borderId="19" xfId="0" applyFont="1" applyBorder="1"/>
    <xf numFmtId="0" fontId="6" fillId="0" borderId="20" xfId="0" applyFont="1" applyBorder="1"/>
    <xf numFmtId="0" fontId="9" fillId="3" borderId="12" xfId="0" applyFont="1" applyFill="1" applyBorder="1" applyAlignment="1">
      <alignment horizontal="left" vertical="center" wrapText="1"/>
    </xf>
    <xf numFmtId="0" fontId="7" fillId="2" borderId="30" xfId="0" applyFont="1" applyFill="1" applyBorder="1" applyAlignment="1">
      <alignment horizontal="center" wrapText="1"/>
    </xf>
    <xf numFmtId="0" fontId="6" fillId="0" borderId="31" xfId="0" applyFont="1" applyBorder="1"/>
    <xf numFmtId="0" fontId="8" fillId="2" borderId="32" xfId="0" applyFont="1" applyFill="1" applyBorder="1" applyAlignment="1">
      <alignment horizontal="center" vertical="center"/>
    </xf>
    <xf numFmtId="0" fontId="6" fillId="0" borderId="33" xfId="0" applyFont="1" applyBorder="1"/>
    <xf numFmtId="0" fontId="8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6" fillId="0" borderId="4" xfId="0" applyFont="1" applyBorder="1"/>
    <xf numFmtId="0" fontId="8" fillId="3" borderId="5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18" fillId="4" borderId="7" xfId="0" applyFont="1" applyFill="1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6" fillId="0" borderId="37" xfId="0" applyFont="1" applyBorder="1"/>
    <xf numFmtId="0" fontId="6" fillId="0" borderId="38" xfId="0" applyFont="1" applyBorder="1"/>
    <xf numFmtId="0" fontId="5" fillId="4" borderId="1" xfId="0" applyFont="1" applyFill="1" applyBorder="1" applyAlignment="1">
      <alignment horizontal="center" vertical="center"/>
    </xf>
    <xf numFmtId="0" fontId="5" fillId="5" borderId="43" xfId="0" applyFont="1" applyFill="1" applyBorder="1" applyAlignment="1">
      <alignment horizontal="center" vertical="center"/>
    </xf>
    <xf numFmtId="0" fontId="6" fillId="0" borderId="44" xfId="0" applyFont="1" applyBorder="1"/>
    <xf numFmtId="0" fontId="6" fillId="0" borderId="45" xfId="0" applyFont="1" applyBorder="1"/>
    <xf numFmtId="0" fontId="6" fillId="0" borderId="46" xfId="0" applyFont="1" applyBorder="1"/>
    <xf numFmtId="0" fontId="5" fillId="0" borderId="40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5" fillId="0" borderId="7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6" fillId="0" borderId="35" xfId="0" applyFont="1" applyBorder="1"/>
    <xf numFmtId="0" fontId="6" fillId="0" borderId="42" xfId="0" applyFont="1" applyBorder="1"/>
    <xf numFmtId="0" fontId="15" fillId="0" borderId="40" xfId="0" applyFont="1" applyBorder="1" applyAlignment="1">
      <alignment horizontal="center" vertical="center"/>
    </xf>
    <xf numFmtId="0" fontId="6" fillId="0" borderId="41" xfId="0" applyFont="1" applyBorder="1"/>
    <xf numFmtId="0" fontId="19" fillId="5" borderId="7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/>
    </xf>
    <xf numFmtId="0" fontId="5" fillId="7" borderId="26" xfId="0" applyFont="1" applyFill="1" applyBorder="1" applyAlignment="1">
      <alignment horizontal="center"/>
    </xf>
    <xf numFmtId="0" fontId="6" fillId="0" borderId="50" xfId="0" applyFont="1" applyBorder="1"/>
    <xf numFmtId="0" fontId="5" fillId="6" borderId="7" xfId="0" applyFont="1" applyFill="1" applyBorder="1" applyAlignment="1">
      <alignment horizontal="center"/>
    </xf>
    <xf numFmtId="0" fontId="15" fillId="0" borderId="51" xfId="0" applyFont="1" applyBorder="1" applyAlignment="1">
      <alignment horizontal="center"/>
    </xf>
    <xf numFmtId="0" fontId="6" fillId="0" borderId="51" xfId="0" applyFont="1" applyBorder="1"/>
    <xf numFmtId="0" fontId="15" fillId="0" borderId="0" xfId="0" applyFont="1" applyAlignment="1">
      <alignment horizontal="center"/>
    </xf>
    <xf numFmtId="0" fontId="15" fillId="0" borderId="51" xfId="0" applyFont="1" applyBorder="1" applyAlignment="1">
      <alignment horizontal="right" vertical="top"/>
    </xf>
    <xf numFmtId="0" fontId="15" fillId="0" borderId="7" xfId="0" applyFont="1" applyBorder="1" applyAlignment="1">
      <alignment horizontal="center"/>
    </xf>
    <xf numFmtId="0" fontId="15" fillId="0" borderId="26" xfId="0" applyFont="1" applyBorder="1" applyAlignment="1">
      <alignment horizontal="center" wrapText="1"/>
    </xf>
    <xf numFmtId="0" fontId="5" fillId="0" borderId="43" xfId="0" applyFont="1" applyBorder="1" applyAlignment="1">
      <alignment horizontal="center" vertical="center"/>
    </xf>
    <xf numFmtId="0" fontId="6" fillId="0" borderId="56" xfId="0" applyFont="1" applyBorder="1"/>
    <xf numFmtId="0" fontId="6" fillId="0" borderId="57" xfId="0" applyFont="1" applyBorder="1"/>
    <xf numFmtId="0" fontId="6" fillId="0" borderId="58" xfId="0" applyFont="1" applyBorder="1"/>
    <xf numFmtId="0" fontId="5" fillId="0" borderId="1" xfId="0" applyFont="1" applyBorder="1" applyAlignment="1">
      <alignment horizontal="center" vertical="center"/>
    </xf>
    <xf numFmtId="0" fontId="15" fillId="3" borderId="69" xfId="0" applyFont="1" applyFill="1" applyBorder="1" applyAlignment="1">
      <alignment horizontal="center" vertical="top"/>
    </xf>
  </cellXfs>
  <cellStyles count="65">
    <cellStyle name="20% - Accent1" xfId="20" builtinId="30" customBuiltin="1"/>
    <cellStyle name="20% - Accent1 2" xfId="47"/>
    <cellStyle name="20% - Accent2" xfId="24" builtinId="34" customBuiltin="1"/>
    <cellStyle name="20% - Accent2 2" xfId="50"/>
    <cellStyle name="20% - Accent3" xfId="28" builtinId="38" customBuiltin="1"/>
    <cellStyle name="20% - Accent3 2" xfId="53"/>
    <cellStyle name="20% - Accent4" xfId="32" builtinId="42" customBuiltin="1"/>
    <cellStyle name="20% - Accent4 2" xfId="56"/>
    <cellStyle name="20% - Accent5" xfId="36" builtinId="46" customBuiltin="1"/>
    <cellStyle name="20% - Accent5 2" xfId="59"/>
    <cellStyle name="20% - Accent6" xfId="40" builtinId="50" customBuiltin="1"/>
    <cellStyle name="20% - Accent6 2" xfId="62"/>
    <cellStyle name="40% - Accent1" xfId="21" builtinId="31" customBuiltin="1"/>
    <cellStyle name="40% - Accent1 2" xfId="48"/>
    <cellStyle name="40% - Accent2" xfId="25" builtinId="35" customBuiltin="1"/>
    <cellStyle name="40% - Accent2 2" xfId="51"/>
    <cellStyle name="40% - Accent3" xfId="29" builtinId="39" customBuiltin="1"/>
    <cellStyle name="40% - Accent3 2" xfId="54"/>
    <cellStyle name="40% - Accent4" xfId="33" builtinId="43" customBuiltin="1"/>
    <cellStyle name="40% - Accent4 2" xfId="57"/>
    <cellStyle name="40% - Accent5" xfId="37" builtinId="47" customBuiltin="1"/>
    <cellStyle name="40% - Accent5 2" xfId="60"/>
    <cellStyle name="40% - Accent6" xfId="41" builtinId="51" customBuiltin="1"/>
    <cellStyle name="40% - Accent6 2" xfId="63"/>
    <cellStyle name="60% - Accent1" xfId="22" builtinId="32" customBuiltin="1"/>
    <cellStyle name="60% - Accent1 2" xfId="49"/>
    <cellStyle name="60% - Accent2" xfId="26" builtinId="36" customBuiltin="1"/>
    <cellStyle name="60% - Accent2 2" xfId="52"/>
    <cellStyle name="60% - Accent3" xfId="30" builtinId="40" customBuiltin="1"/>
    <cellStyle name="60% - Accent3 2" xfId="55"/>
    <cellStyle name="60% - Accent4" xfId="34" builtinId="44" customBuiltin="1"/>
    <cellStyle name="60% - Accent4 2" xfId="58"/>
    <cellStyle name="60% - Accent5" xfId="38" builtinId="48" customBuiltin="1"/>
    <cellStyle name="60% - Accent5 2" xfId="61"/>
    <cellStyle name="60% - Accent6" xfId="42" builtinId="52" customBuiltin="1"/>
    <cellStyle name="60% - Accent6 2" xfId="64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3" xfId="2"/>
    <cellStyle name="Normal 4" xfId="43"/>
    <cellStyle name="Normal 5" xfId="45"/>
    <cellStyle name="Note 2" xfId="44"/>
    <cellStyle name="Note 3" xfId="46"/>
    <cellStyle name="Output" xfId="12" builtinId="21" customBuiltin="1"/>
    <cellStyle name="Title" xfId="3" builtinId="15" customBuiltin="1"/>
    <cellStyle name="Total" xfId="18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000"/>
  <sheetViews>
    <sheetView topLeftCell="C13" workbookViewId="0">
      <selection activeCell="H17" sqref="H17"/>
    </sheetView>
  </sheetViews>
  <sheetFormatPr defaultColWidth="14.42578125" defaultRowHeight="15" customHeight="1"/>
  <cols>
    <col min="1" max="1" width="13.42578125" customWidth="1"/>
    <col min="2" max="26" width="8.5703125" customWidth="1"/>
  </cols>
  <sheetData>
    <row r="2" spans="1:22">
      <c r="K2" s="170" t="s">
        <v>0</v>
      </c>
      <c r="L2" s="152"/>
      <c r="M2" s="152"/>
      <c r="N2" s="152"/>
      <c r="O2" s="152"/>
      <c r="P2" s="152"/>
      <c r="Q2" s="152"/>
      <c r="R2" s="152"/>
      <c r="S2" s="152"/>
      <c r="T2" s="152"/>
      <c r="U2" s="153"/>
    </row>
    <row r="3" spans="1:22" ht="37.5" customHeight="1">
      <c r="A3" s="171" t="s">
        <v>1</v>
      </c>
      <c r="B3" s="172"/>
      <c r="C3" s="173"/>
      <c r="D3" s="152"/>
      <c r="E3" s="152"/>
      <c r="F3" s="152"/>
      <c r="G3" s="152"/>
      <c r="H3" s="152"/>
      <c r="I3" s="153"/>
      <c r="J3" s="1"/>
      <c r="K3" s="2" t="s">
        <v>2</v>
      </c>
      <c r="L3" s="148" t="s">
        <v>121</v>
      </c>
      <c r="M3" s="149"/>
      <c r="N3" s="149"/>
      <c r="O3" s="149"/>
      <c r="P3" s="149"/>
      <c r="Q3" s="149"/>
      <c r="R3" s="149"/>
      <c r="S3" s="149"/>
      <c r="T3" s="149"/>
      <c r="U3" s="150"/>
      <c r="V3" s="136"/>
    </row>
    <row r="4" spans="1:22" ht="45" customHeight="1">
      <c r="A4" s="143" t="s">
        <v>3</v>
      </c>
      <c r="B4" s="144"/>
      <c r="C4" s="145" t="s">
        <v>119</v>
      </c>
      <c r="D4" s="146"/>
      <c r="E4" s="146"/>
      <c r="F4" s="146"/>
      <c r="G4" s="146"/>
      <c r="H4" s="146"/>
      <c r="I4" s="147"/>
      <c r="J4" s="1"/>
      <c r="K4" s="2" t="s">
        <v>4</v>
      </c>
      <c r="L4" s="148" t="s">
        <v>122</v>
      </c>
      <c r="M4" s="149"/>
      <c r="N4" s="149"/>
      <c r="O4" s="149"/>
      <c r="P4" s="149"/>
      <c r="Q4" s="149"/>
      <c r="R4" s="149"/>
      <c r="S4" s="149"/>
      <c r="T4" s="149"/>
      <c r="U4" s="150"/>
      <c r="V4" s="1"/>
    </row>
    <row r="5" spans="1:22" ht="45" customHeight="1">
      <c r="A5" s="143" t="s">
        <v>5</v>
      </c>
      <c r="B5" s="144"/>
      <c r="C5" s="145" t="s">
        <v>120</v>
      </c>
      <c r="D5" s="146"/>
      <c r="E5" s="146"/>
      <c r="F5" s="146"/>
      <c r="G5" s="146"/>
      <c r="H5" s="146"/>
      <c r="I5" s="147"/>
      <c r="J5" s="1"/>
      <c r="K5" s="2" t="s">
        <v>6</v>
      </c>
      <c r="L5" s="148" t="s">
        <v>123</v>
      </c>
      <c r="M5" s="149"/>
      <c r="N5" s="149"/>
      <c r="O5" s="149"/>
      <c r="P5" s="149"/>
      <c r="Q5" s="149"/>
      <c r="R5" s="149"/>
      <c r="S5" s="149"/>
      <c r="T5" s="149"/>
      <c r="U5" s="150"/>
      <c r="V5" s="1"/>
    </row>
    <row r="6" spans="1:22" ht="45" customHeight="1">
      <c r="A6" s="143" t="s">
        <v>7</v>
      </c>
      <c r="B6" s="144"/>
      <c r="C6" s="145" t="s">
        <v>127</v>
      </c>
      <c r="D6" s="146"/>
      <c r="E6" s="146"/>
      <c r="F6" s="146"/>
      <c r="G6" s="146"/>
      <c r="H6" s="146"/>
      <c r="I6" s="147"/>
      <c r="J6" s="1"/>
      <c r="K6" s="2" t="s">
        <v>8</v>
      </c>
      <c r="L6" s="148" t="s">
        <v>124</v>
      </c>
      <c r="M6" s="149"/>
      <c r="N6" s="149"/>
      <c r="O6" s="149"/>
      <c r="P6" s="149"/>
      <c r="Q6" s="149"/>
      <c r="R6" s="149"/>
      <c r="S6" s="149"/>
      <c r="T6" s="149"/>
      <c r="U6" s="150"/>
      <c r="V6" s="1"/>
    </row>
    <row r="7" spans="1:22" ht="45" customHeight="1">
      <c r="A7" s="143" t="s">
        <v>9</v>
      </c>
      <c r="B7" s="144"/>
      <c r="C7" s="145">
        <v>63</v>
      </c>
      <c r="D7" s="146"/>
      <c r="E7" s="146"/>
      <c r="F7" s="146"/>
      <c r="G7" s="146"/>
      <c r="H7" s="146"/>
      <c r="I7" s="147"/>
      <c r="J7" s="1"/>
      <c r="K7" s="2" t="s">
        <v>10</v>
      </c>
      <c r="L7" s="148" t="s">
        <v>125</v>
      </c>
      <c r="M7" s="149"/>
      <c r="N7" s="149"/>
      <c r="O7" s="149"/>
      <c r="P7" s="149"/>
      <c r="Q7" s="149"/>
      <c r="R7" s="149"/>
      <c r="S7" s="149"/>
      <c r="T7" s="149"/>
      <c r="U7" s="150"/>
      <c r="V7" s="1"/>
    </row>
    <row r="8" spans="1:22" ht="45" customHeight="1">
      <c r="A8" s="143" t="s">
        <v>11</v>
      </c>
      <c r="B8" s="144"/>
      <c r="C8" s="156">
        <v>63</v>
      </c>
      <c r="D8" s="157"/>
      <c r="E8" s="157"/>
      <c r="F8" s="157"/>
      <c r="G8" s="157"/>
      <c r="H8" s="157"/>
      <c r="I8" s="158"/>
      <c r="J8" s="1"/>
      <c r="K8" s="3"/>
      <c r="L8" s="164"/>
      <c r="M8" s="157"/>
      <c r="N8" s="157"/>
      <c r="O8" s="157"/>
      <c r="P8" s="157"/>
      <c r="Q8" s="157"/>
      <c r="R8" s="157"/>
      <c r="S8" s="157"/>
      <c r="T8" s="157"/>
      <c r="U8" s="158"/>
      <c r="V8" s="1"/>
    </row>
    <row r="9" spans="1:22" ht="45" customHeight="1">
      <c r="A9" s="159" t="s">
        <v>13</v>
      </c>
      <c r="B9" s="144"/>
      <c r="C9" s="160">
        <f>CES!C11</f>
        <v>63.43</v>
      </c>
      <c r="D9" s="146"/>
      <c r="E9" s="146"/>
      <c r="F9" s="146"/>
      <c r="G9" s="146"/>
      <c r="H9" s="146"/>
      <c r="I9" s="144"/>
      <c r="J9" s="1"/>
      <c r="K9" s="4" t="s">
        <v>14</v>
      </c>
      <c r="L9" s="5"/>
      <c r="M9" s="5"/>
      <c r="N9" s="5"/>
      <c r="O9" s="5"/>
      <c r="P9" s="5"/>
      <c r="Q9" s="5"/>
      <c r="R9" s="5"/>
      <c r="S9" s="5"/>
      <c r="T9" s="5"/>
      <c r="U9" s="5"/>
      <c r="V9" s="1"/>
    </row>
    <row r="10" spans="1:2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7.25" customHeight="1">
      <c r="A11" s="161" t="s">
        <v>15</v>
      </c>
      <c r="B11" s="162"/>
      <c r="C11" s="162"/>
      <c r="D11" s="162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3"/>
      <c r="Q11" s="1"/>
      <c r="R11" s="169" t="s">
        <v>16</v>
      </c>
      <c r="S11" s="152"/>
      <c r="T11" s="152"/>
      <c r="U11" s="153"/>
      <c r="V11" s="1"/>
    </row>
    <row r="12" spans="1:22" ht="23.25" customHeight="1">
      <c r="A12" s="6" t="s">
        <v>17</v>
      </c>
      <c r="B12" s="7" t="s">
        <v>18</v>
      </c>
      <c r="C12" s="7" t="s">
        <v>19</v>
      </c>
      <c r="D12" s="7" t="s">
        <v>20</v>
      </c>
      <c r="E12" s="7" t="s">
        <v>21</v>
      </c>
      <c r="F12" s="7" t="s">
        <v>22</v>
      </c>
      <c r="G12" s="7"/>
      <c r="H12" s="7"/>
      <c r="I12" s="7"/>
      <c r="J12" s="7"/>
      <c r="K12" s="7"/>
      <c r="L12" s="7"/>
      <c r="M12" s="7"/>
      <c r="N12" s="7" t="s">
        <v>30</v>
      </c>
      <c r="O12" s="7" t="s">
        <v>31</v>
      </c>
      <c r="P12" s="7" t="s">
        <v>32</v>
      </c>
      <c r="Q12" s="1"/>
      <c r="R12" s="8"/>
      <c r="S12" s="9" t="s">
        <v>33</v>
      </c>
      <c r="T12" s="9" t="s">
        <v>34</v>
      </c>
      <c r="U12" s="10" t="s">
        <v>35</v>
      </c>
      <c r="V12" s="1"/>
    </row>
    <row r="13" spans="1:22" ht="24.75" customHeight="1">
      <c r="A13" s="11" t="str">
        <f t="shared" ref="A13:A18" si="0">IF(ISTEXT($K3)=TRUE,$K3,"-")</f>
        <v>CO1</v>
      </c>
      <c r="B13" s="12">
        <v>3</v>
      </c>
      <c r="C13" s="13">
        <v>1</v>
      </c>
      <c r="D13" s="13">
        <v>3</v>
      </c>
      <c r="E13" s="13">
        <v>2</v>
      </c>
      <c r="F13" s="13"/>
      <c r="G13" s="13"/>
      <c r="H13" s="13"/>
      <c r="I13" s="13"/>
      <c r="J13" s="13"/>
      <c r="K13" s="13"/>
      <c r="L13" s="13"/>
      <c r="M13" s="13"/>
      <c r="N13" s="14">
        <v>2</v>
      </c>
      <c r="O13" s="14">
        <v>3</v>
      </c>
      <c r="P13" s="14">
        <v>3</v>
      </c>
      <c r="Q13" s="1"/>
      <c r="R13" s="15" t="str">
        <f t="shared" ref="R13:R18" si="1">IF(ISTEXT($K3)=TRUE,$K3,"-")</f>
        <v>CO1</v>
      </c>
      <c r="S13" s="16">
        <f>IF(ISTEXT($K3)=TRUE,calc!G15,"")</f>
        <v>3</v>
      </c>
      <c r="T13" s="16">
        <f>IF(ISTEXT($K3)=TRUE,calc!I15,"")</f>
        <v>1.9</v>
      </c>
      <c r="U13" s="17">
        <f>IF(ISTEXT($K3)=TRUE,calc!J15,"")</f>
        <v>2.78</v>
      </c>
      <c r="V13" s="1"/>
    </row>
    <row r="14" spans="1:22" ht="24.75" customHeight="1">
      <c r="A14" s="11" t="str">
        <f t="shared" si="0"/>
        <v>CO2</v>
      </c>
      <c r="B14" s="18">
        <v>3</v>
      </c>
      <c r="C14" s="19">
        <v>3</v>
      </c>
      <c r="D14" s="19">
        <v>2</v>
      </c>
      <c r="E14" s="19">
        <v>2</v>
      </c>
      <c r="F14" s="19">
        <v>2</v>
      </c>
      <c r="G14" s="19"/>
      <c r="H14" s="19"/>
      <c r="I14" s="19"/>
      <c r="J14" s="19"/>
      <c r="K14" s="19"/>
      <c r="L14" s="19"/>
      <c r="M14" s="19"/>
      <c r="N14" s="20">
        <v>3</v>
      </c>
      <c r="O14" s="20">
        <v>2</v>
      </c>
      <c r="P14" s="20">
        <v>3</v>
      </c>
      <c r="Q14" s="1"/>
      <c r="R14" s="15" t="str">
        <f t="shared" si="1"/>
        <v>CO2</v>
      </c>
      <c r="S14" s="16">
        <f>IF(ISTEXT($K4)=TRUE,calc!G16,"")</f>
        <v>3</v>
      </c>
      <c r="T14" s="16">
        <f>IF(ISTEXT($K4)=TRUE,calc!I16,"")</f>
        <v>1.91</v>
      </c>
      <c r="U14" s="17">
        <f>IF(ISTEXT($K4)=TRUE,calc!J16,"")</f>
        <v>2.782</v>
      </c>
      <c r="V14" s="1"/>
    </row>
    <row r="15" spans="1:22" ht="24.75" customHeight="1">
      <c r="A15" s="11" t="str">
        <f t="shared" si="0"/>
        <v>CO3</v>
      </c>
      <c r="B15" s="18">
        <v>3</v>
      </c>
      <c r="C15" s="19">
        <v>1</v>
      </c>
      <c r="D15" s="19">
        <v>2</v>
      </c>
      <c r="E15" s="19">
        <v>2</v>
      </c>
      <c r="F15" s="19">
        <v>3</v>
      </c>
      <c r="G15" s="19"/>
      <c r="H15" s="19"/>
      <c r="I15" s="19"/>
      <c r="J15" s="19"/>
      <c r="K15" s="19"/>
      <c r="L15" s="19"/>
      <c r="M15" s="19"/>
      <c r="N15" s="20">
        <v>3</v>
      </c>
      <c r="O15" s="20">
        <v>3</v>
      </c>
      <c r="P15" s="20">
        <v>3</v>
      </c>
      <c r="Q15" s="1"/>
      <c r="R15" s="15" t="str">
        <f t="shared" si="1"/>
        <v>CO3</v>
      </c>
      <c r="S15" s="16">
        <f>IF(ISTEXT($K5)=TRUE,calc!G17,"")</f>
        <v>3</v>
      </c>
      <c r="T15" s="16">
        <f>IF(ISTEXT($K5)=TRUE,calc!I17,"")</f>
        <v>1.9</v>
      </c>
      <c r="U15" s="17">
        <f>IF(ISTEXT($K5)=TRUE,calc!J17,"")</f>
        <v>2.78</v>
      </c>
      <c r="V15" s="1"/>
    </row>
    <row r="16" spans="1:22" ht="24.75" customHeight="1">
      <c r="A16" s="11" t="str">
        <f t="shared" si="0"/>
        <v>CO4</v>
      </c>
      <c r="B16" s="18">
        <v>3</v>
      </c>
      <c r="C16" s="19">
        <v>3</v>
      </c>
      <c r="D16" s="19">
        <v>3</v>
      </c>
      <c r="E16" s="19">
        <v>3</v>
      </c>
      <c r="F16" s="19">
        <v>3</v>
      </c>
      <c r="G16" s="19"/>
      <c r="H16" s="19"/>
      <c r="I16" s="19"/>
      <c r="J16" s="19"/>
      <c r="K16" s="19"/>
      <c r="L16" s="19"/>
      <c r="M16" s="19"/>
      <c r="N16" s="20">
        <v>2</v>
      </c>
      <c r="O16" s="20">
        <v>3</v>
      </c>
      <c r="P16" s="20">
        <v>3</v>
      </c>
      <c r="Q16" s="1"/>
      <c r="R16" s="15" t="str">
        <f t="shared" si="1"/>
        <v>CO4</v>
      </c>
      <c r="S16" s="16">
        <f>IF(ISTEXT($K6)=TRUE,calc!G18,"")</f>
        <v>3</v>
      </c>
      <c r="T16" s="16">
        <f>IF(ISTEXT($K6)=TRUE,calc!I18,"")</f>
        <v>1.9</v>
      </c>
      <c r="U16" s="17">
        <f>IF(ISTEXT($K6)=TRUE,calc!J18,"")</f>
        <v>2.78</v>
      </c>
      <c r="V16" s="1"/>
    </row>
    <row r="17" spans="1:22" ht="24.75" customHeight="1">
      <c r="A17" s="11" t="str">
        <f t="shared" si="0"/>
        <v>CO5</v>
      </c>
      <c r="B17" s="18">
        <v>3</v>
      </c>
      <c r="C17" s="19">
        <v>3</v>
      </c>
      <c r="D17" s="19">
        <v>2</v>
      </c>
      <c r="E17" s="19">
        <v>3</v>
      </c>
      <c r="F17" s="19">
        <v>3</v>
      </c>
      <c r="G17" s="19"/>
      <c r="H17" s="19"/>
      <c r="I17" s="19"/>
      <c r="J17" s="19"/>
      <c r="K17" s="19"/>
      <c r="L17" s="19"/>
      <c r="M17" s="19"/>
      <c r="N17" s="20">
        <v>3</v>
      </c>
      <c r="O17" s="20">
        <v>2</v>
      </c>
      <c r="P17" s="20">
        <v>3</v>
      </c>
      <c r="Q17" s="1"/>
      <c r="R17" s="15" t="str">
        <f t="shared" si="1"/>
        <v>CO5</v>
      </c>
      <c r="S17" s="16">
        <f>IF(ISTEXT($K7)=TRUE,calc!G19,"")</f>
        <v>2.4</v>
      </c>
      <c r="T17" s="16">
        <f>IF(ISTEXT($K7)=TRUE,calc!I19,"")</f>
        <v>1.9</v>
      </c>
      <c r="U17" s="17">
        <f>IF(ISTEXT($K7)=TRUE,calc!J19,"")</f>
        <v>2.2999999999999998</v>
      </c>
      <c r="V17" s="1"/>
    </row>
    <row r="18" spans="1:22" ht="24.75" customHeight="1">
      <c r="A18" s="11" t="str">
        <f t="shared" si="0"/>
        <v>-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20"/>
      <c r="O18" s="20"/>
      <c r="P18" s="20"/>
      <c r="Q18" s="1"/>
      <c r="R18" s="21" t="str">
        <f t="shared" si="1"/>
        <v>-</v>
      </c>
      <c r="S18" s="22" t="str">
        <f>IF(ISTEXT($K8)=TRUE,calc!G20,"")</f>
        <v/>
      </c>
      <c r="T18" s="22" t="str">
        <f>IF(ISTEXT($K8)=TRUE,calc!I20,"")</f>
        <v/>
      </c>
      <c r="U18" s="23" t="str">
        <f>IF(ISTEXT($K8)=TRUE,calc!J20,"")</f>
        <v/>
      </c>
      <c r="V18" s="1"/>
    </row>
    <row r="19" spans="1:22" ht="27" customHeight="1">
      <c r="A19" s="24" t="s">
        <v>36</v>
      </c>
      <c r="B19" s="25">
        <f t="shared" ref="B19:P19" si="2">IF(COUNTIF(B13:B18,"&gt;0")&gt;0,ROUND(AVERAGE(B13:B18),1),"-")</f>
        <v>3</v>
      </c>
      <c r="C19" s="25">
        <f t="shared" si="2"/>
        <v>2.2000000000000002</v>
      </c>
      <c r="D19" s="25">
        <f t="shared" si="2"/>
        <v>2.4</v>
      </c>
      <c r="E19" s="25">
        <f t="shared" si="2"/>
        <v>2.4</v>
      </c>
      <c r="F19" s="25">
        <f t="shared" si="2"/>
        <v>2.8</v>
      </c>
      <c r="G19" s="25" t="str">
        <f t="shared" si="2"/>
        <v>-</v>
      </c>
      <c r="H19" s="25" t="str">
        <f t="shared" si="2"/>
        <v>-</v>
      </c>
      <c r="I19" s="25" t="str">
        <f t="shared" si="2"/>
        <v>-</v>
      </c>
      <c r="J19" s="25" t="str">
        <f t="shared" si="2"/>
        <v>-</v>
      </c>
      <c r="K19" s="25" t="str">
        <f t="shared" si="2"/>
        <v>-</v>
      </c>
      <c r="L19" s="25" t="str">
        <f t="shared" si="2"/>
        <v>-</v>
      </c>
      <c r="M19" s="25" t="str">
        <f t="shared" si="2"/>
        <v>-</v>
      </c>
      <c r="N19" s="25">
        <f t="shared" si="2"/>
        <v>2.6</v>
      </c>
      <c r="O19" s="25">
        <f t="shared" si="2"/>
        <v>2.6</v>
      </c>
      <c r="P19" s="25">
        <f t="shared" si="2"/>
        <v>3</v>
      </c>
      <c r="Q19" s="1"/>
      <c r="R19" s="165" t="s">
        <v>37</v>
      </c>
      <c r="S19" s="166"/>
      <c r="T19" s="167">
        <f>ROUND(calc!C21,2)</f>
        <v>2.68</v>
      </c>
      <c r="U19" s="168"/>
      <c r="V19" s="1"/>
    </row>
    <row r="20" spans="1:22" ht="33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24.75" customHeight="1">
      <c r="A21" s="151" t="s">
        <v>38</v>
      </c>
      <c r="B21" s="152"/>
      <c r="C21" s="152"/>
      <c r="D21" s="152"/>
      <c r="E21" s="152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3"/>
      <c r="Q21" s="1"/>
      <c r="R21" s="1"/>
      <c r="S21" s="1"/>
      <c r="T21" s="1"/>
      <c r="U21" s="1"/>
      <c r="V21" s="1"/>
    </row>
    <row r="22" spans="1:22" ht="24.75" customHeight="1">
      <c r="A22" s="26" t="s">
        <v>17</v>
      </c>
      <c r="B22" s="9" t="s">
        <v>18</v>
      </c>
      <c r="C22" s="9" t="s">
        <v>19</v>
      </c>
      <c r="D22" s="9" t="s">
        <v>20</v>
      </c>
      <c r="E22" s="9" t="s">
        <v>21</v>
      </c>
      <c r="F22" s="9" t="s">
        <v>22</v>
      </c>
      <c r="G22" s="9" t="s">
        <v>23</v>
      </c>
      <c r="H22" s="9" t="s">
        <v>24</v>
      </c>
      <c r="I22" s="9" t="s">
        <v>25</v>
      </c>
      <c r="J22" s="9" t="s">
        <v>26</v>
      </c>
      <c r="K22" s="9" t="s">
        <v>27</v>
      </c>
      <c r="L22" s="9" t="s">
        <v>28</v>
      </c>
      <c r="M22" s="9" t="s">
        <v>29</v>
      </c>
      <c r="N22" s="9" t="s">
        <v>30</v>
      </c>
      <c r="O22" s="9" t="s">
        <v>31</v>
      </c>
      <c r="P22" s="9" t="s">
        <v>32</v>
      </c>
      <c r="Q22" s="1"/>
      <c r="R22" s="1"/>
      <c r="S22" s="1"/>
      <c r="T22" s="1"/>
      <c r="U22" s="1"/>
      <c r="V22" s="1"/>
    </row>
    <row r="23" spans="1:22" ht="24.75" customHeight="1">
      <c r="A23" s="11" t="str">
        <f t="shared" ref="A23:A28" si="3">IF(ISTEXT($K3)=TRUE,$K3,"-")</f>
        <v>CO1</v>
      </c>
      <c r="B23" s="16">
        <f t="shared" ref="B23:P23" si="4">IF(ISTEXT($K3)=TRUE,ROUND(B13*$U13/3,2),"")</f>
        <v>2.78</v>
      </c>
      <c r="C23" s="16">
        <f t="shared" si="4"/>
        <v>0.93</v>
      </c>
      <c r="D23" s="16">
        <f t="shared" si="4"/>
        <v>2.78</v>
      </c>
      <c r="E23" s="16">
        <f t="shared" si="4"/>
        <v>1.85</v>
      </c>
      <c r="F23" s="16">
        <f t="shared" si="4"/>
        <v>0</v>
      </c>
      <c r="G23" s="16">
        <f t="shared" si="4"/>
        <v>0</v>
      </c>
      <c r="H23" s="16">
        <f t="shared" si="4"/>
        <v>0</v>
      </c>
      <c r="I23" s="16">
        <f t="shared" si="4"/>
        <v>0</v>
      </c>
      <c r="J23" s="16">
        <f t="shared" si="4"/>
        <v>0</v>
      </c>
      <c r="K23" s="16">
        <f t="shared" si="4"/>
        <v>0</v>
      </c>
      <c r="L23" s="16">
        <f t="shared" si="4"/>
        <v>0</v>
      </c>
      <c r="M23" s="16">
        <f t="shared" si="4"/>
        <v>0</v>
      </c>
      <c r="N23" s="16">
        <f t="shared" si="4"/>
        <v>1.85</v>
      </c>
      <c r="O23" s="16">
        <f t="shared" si="4"/>
        <v>2.78</v>
      </c>
      <c r="P23" s="16">
        <f t="shared" si="4"/>
        <v>2.78</v>
      </c>
      <c r="Q23" s="1"/>
      <c r="R23" s="1"/>
      <c r="S23" s="1"/>
      <c r="T23" s="1"/>
      <c r="U23" s="1"/>
      <c r="V23" s="1"/>
    </row>
    <row r="24" spans="1:22" ht="24.75" customHeight="1">
      <c r="A24" s="11" t="str">
        <f t="shared" si="3"/>
        <v>CO2</v>
      </c>
      <c r="B24" s="16">
        <f t="shared" ref="B24:P24" si="5">IF(ISTEXT($K4)=TRUE,ROUND(B14*$U14/3,2),"")</f>
        <v>2.78</v>
      </c>
      <c r="C24" s="16">
        <f t="shared" si="5"/>
        <v>2.78</v>
      </c>
      <c r="D24" s="16">
        <f t="shared" si="5"/>
        <v>1.85</v>
      </c>
      <c r="E24" s="16">
        <f t="shared" si="5"/>
        <v>1.85</v>
      </c>
      <c r="F24" s="16">
        <f t="shared" si="5"/>
        <v>1.85</v>
      </c>
      <c r="G24" s="16">
        <f t="shared" si="5"/>
        <v>0</v>
      </c>
      <c r="H24" s="16">
        <f t="shared" si="5"/>
        <v>0</v>
      </c>
      <c r="I24" s="16">
        <f t="shared" si="5"/>
        <v>0</v>
      </c>
      <c r="J24" s="16">
        <f t="shared" si="5"/>
        <v>0</v>
      </c>
      <c r="K24" s="16">
        <f t="shared" si="5"/>
        <v>0</v>
      </c>
      <c r="L24" s="16">
        <f t="shared" si="5"/>
        <v>0</v>
      </c>
      <c r="M24" s="16">
        <f t="shared" si="5"/>
        <v>0</v>
      </c>
      <c r="N24" s="16">
        <f t="shared" si="5"/>
        <v>2.78</v>
      </c>
      <c r="O24" s="16">
        <f t="shared" si="5"/>
        <v>1.85</v>
      </c>
      <c r="P24" s="16">
        <f t="shared" si="5"/>
        <v>2.78</v>
      </c>
      <c r="Q24" s="1"/>
      <c r="R24" s="1"/>
      <c r="S24" s="1"/>
      <c r="T24" s="1"/>
      <c r="U24" s="1"/>
      <c r="V24" s="1"/>
    </row>
    <row r="25" spans="1:22" ht="24.75" customHeight="1">
      <c r="A25" s="11" t="str">
        <f t="shared" si="3"/>
        <v>CO3</v>
      </c>
      <c r="B25" s="16">
        <f t="shared" ref="B25:P25" si="6">IF(ISTEXT($K5)=TRUE,ROUND(B15*$U15/3,2),"")</f>
        <v>2.78</v>
      </c>
      <c r="C25" s="16">
        <f t="shared" si="6"/>
        <v>0.93</v>
      </c>
      <c r="D25" s="16">
        <f t="shared" si="6"/>
        <v>1.85</v>
      </c>
      <c r="E25" s="16">
        <f t="shared" si="6"/>
        <v>1.85</v>
      </c>
      <c r="F25" s="16">
        <f t="shared" si="6"/>
        <v>2.78</v>
      </c>
      <c r="G25" s="16">
        <f t="shared" si="6"/>
        <v>0</v>
      </c>
      <c r="H25" s="16">
        <f t="shared" si="6"/>
        <v>0</v>
      </c>
      <c r="I25" s="16">
        <f t="shared" si="6"/>
        <v>0</v>
      </c>
      <c r="J25" s="16">
        <f t="shared" si="6"/>
        <v>0</v>
      </c>
      <c r="K25" s="16">
        <f t="shared" si="6"/>
        <v>0</v>
      </c>
      <c r="L25" s="16">
        <f t="shared" si="6"/>
        <v>0</v>
      </c>
      <c r="M25" s="16">
        <f t="shared" si="6"/>
        <v>0</v>
      </c>
      <c r="N25" s="16">
        <f t="shared" si="6"/>
        <v>2.78</v>
      </c>
      <c r="O25" s="16">
        <f t="shared" si="6"/>
        <v>2.78</v>
      </c>
      <c r="P25" s="16">
        <f t="shared" si="6"/>
        <v>2.78</v>
      </c>
      <c r="Q25" s="1"/>
      <c r="R25" s="1"/>
      <c r="S25" s="1"/>
      <c r="T25" s="1"/>
      <c r="U25" s="1"/>
      <c r="V25" s="1"/>
    </row>
    <row r="26" spans="1:22" ht="24.75" customHeight="1">
      <c r="A26" s="11" t="str">
        <f t="shared" si="3"/>
        <v>CO4</v>
      </c>
      <c r="B26" s="16">
        <f t="shared" ref="B26:P26" si="7">IF(ISTEXT($K6)=TRUE,ROUND(B16*$U16/3,2),"")</f>
        <v>2.78</v>
      </c>
      <c r="C26" s="16">
        <f t="shared" si="7"/>
        <v>2.78</v>
      </c>
      <c r="D26" s="16">
        <f t="shared" si="7"/>
        <v>2.78</v>
      </c>
      <c r="E26" s="16">
        <f t="shared" si="7"/>
        <v>2.78</v>
      </c>
      <c r="F26" s="16">
        <f t="shared" si="7"/>
        <v>2.78</v>
      </c>
      <c r="G26" s="16">
        <f t="shared" si="7"/>
        <v>0</v>
      </c>
      <c r="H26" s="16">
        <f t="shared" si="7"/>
        <v>0</v>
      </c>
      <c r="I26" s="16">
        <f t="shared" si="7"/>
        <v>0</v>
      </c>
      <c r="J26" s="16">
        <f t="shared" si="7"/>
        <v>0</v>
      </c>
      <c r="K26" s="16">
        <f t="shared" si="7"/>
        <v>0</v>
      </c>
      <c r="L26" s="16">
        <f t="shared" si="7"/>
        <v>0</v>
      </c>
      <c r="M26" s="16">
        <f t="shared" si="7"/>
        <v>0</v>
      </c>
      <c r="N26" s="16">
        <f t="shared" si="7"/>
        <v>1.85</v>
      </c>
      <c r="O26" s="16">
        <f t="shared" si="7"/>
        <v>2.78</v>
      </c>
      <c r="P26" s="16">
        <f t="shared" si="7"/>
        <v>2.78</v>
      </c>
      <c r="Q26" s="1"/>
      <c r="R26" s="1"/>
      <c r="S26" s="1"/>
      <c r="T26" s="1"/>
      <c r="U26" s="1"/>
      <c r="V26" s="1"/>
    </row>
    <row r="27" spans="1:22" ht="24.75" customHeight="1">
      <c r="A27" s="11" t="str">
        <f t="shared" si="3"/>
        <v>CO5</v>
      </c>
      <c r="B27" s="16">
        <f t="shared" ref="B27:P27" si="8">IF(ISTEXT($K7)=TRUE,ROUND(B17*$U17/3,2),"")</f>
        <v>2.2999999999999998</v>
      </c>
      <c r="C27" s="16">
        <f t="shared" si="8"/>
        <v>2.2999999999999998</v>
      </c>
      <c r="D27" s="16">
        <f t="shared" si="8"/>
        <v>1.53</v>
      </c>
      <c r="E27" s="16">
        <f t="shared" si="8"/>
        <v>2.2999999999999998</v>
      </c>
      <c r="F27" s="16">
        <f t="shared" si="8"/>
        <v>2.2999999999999998</v>
      </c>
      <c r="G27" s="16">
        <f t="shared" si="8"/>
        <v>0</v>
      </c>
      <c r="H27" s="16">
        <f t="shared" si="8"/>
        <v>0</v>
      </c>
      <c r="I27" s="16">
        <f t="shared" si="8"/>
        <v>0</v>
      </c>
      <c r="J27" s="16">
        <f t="shared" si="8"/>
        <v>0</v>
      </c>
      <c r="K27" s="16">
        <f t="shared" si="8"/>
        <v>0</v>
      </c>
      <c r="L27" s="16">
        <f t="shared" si="8"/>
        <v>0</v>
      </c>
      <c r="M27" s="16">
        <f t="shared" si="8"/>
        <v>0</v>
      </c>
      <c r="N27" s="16">
        <f t="shared" si="8"/>
        <v>2.2999999999999998</v>
      </c>
      <c r="O27" s="16">
        <f t="shared" si="8"/>
        <v>1.53</v>
      </c>
      <c r="P27" s="16">
        <f t="shared" si="8"/>
        <v>2.2999999999999998</v>
      </c>
      <c r="Q27" s="1"/>
      <c r="R27" s="1"/>
      <c r="S27" s="1"/>
      <c r="T27" s="1"/>
      <c r="U27" s="1"/>
      <c r="V27" s="1"/>
    </row>
    <row r="28" spans="1:22" ht="24.75" customHeight="1">
      <c r="A28" s="11" t="str">
        <f t="shared" si="3"/>
        <v>-</v>
      </c>
      <c r="B28" s="16" t="str">
        <f t="shared" ref="B28:P28" si="9">IF(ISTEXT($K8)=TRUE,ROUND(B18*$U18/3,2),"")</f>
        <v/>
      </c>
      <c r="C28" s="16" t="str">
        <f t="shared" si="9"/>
        <v/>
      </c>
      <c r="D28" s="16" t="str">
        <f t="shared" si="9"/>
        <v/>
      </c>
      <c r="E28" s="16" t="str">
        <f t="shared" si="9"/>
        <v/>
      </c>
      <c r="F28" s="16" t="str">
        <f t="shared" si="9"/>
        <v/>
      </c>
      <c r="G28" s="16" t="str">
        <f t="shared" si="9"/>
        <v/>
      </c>
      <c r="H28" s="16" t="str">
        <f t="shared" si="9"/>
        <v/>
      </c>
      <c r="I28" s="16" t="str">
        <f t="shared" si="9"/>
        <v/>
      </c>
      <c r="J28" s="16" t="str">
        <f t="shared" si="9"/>
        <v/>
      </c>
      <c r="K28" s="16" t="str">
        <f t="shared" si="9"/>
        <v/>
      </c>
      <c r="L28" s="16" t="str">
        <f t="shared" si="9"/>
        <v/>
      </c>
      <c r="M28" s="16" t="str">
        <f t="shared" si="9"/>
        <v/>
      </c>
      <c r="N28" s="16" t="str">
        <f t="shared" si="9"/>
        <v/>
      </c>
      <c r="O28" s="16" t="str">
        <f t="shared" si="9"/>
        <v/>
      </c>
      <c r="P28" s="16" t="str">
        <f t="shared" si="9"/>
        <v/>
      </c>
      <c r="Q28" s="1"/>
      <c r="R28" s="1"/>
      <c r="S28" s="1"/>
      <c r="T28" s="1"/>
      <c r="U28" s="1"/>
      <c r="V28" s="1"/>
    </row>
    <row r="29" spans="1:22" ht="15.75" customHeight="1">
      <c r="A29" s="27" t="s">
        <v>38</v>
      </c>
      <c r="B29" s="28">
        <f t="shared" ref="B29:P29" si="10">IF(COUNTIF(B23:B28,"&gt;0")&gt;0,ROUND((SUM(B23:B28)/COUNTIF(B23:B28,"&gt;0")),2),"-")</f>
        <v>2.68</v>
      </c>
      <c r="C29" s="28">
        <f t="shared" si="10"/>
        <v>1.94</v>
      </c>
      <c r="D29" s="28">
        <f t="shared" si="10"/>
        <v>2.16</v>
      </c>
      <c r="E29" s="28">
        <f t="shared" si="10"/>
        <v>2.13</v>
      </c>
      <c r="F29" s="28">
        <f t="shared" si="10"/>
        <v>2.4300000000000002</v>
      </c>
      <c r="G29" s="28" t="str">
        <f t="shared" si="10"/>
        <v>-</v>
      </c>
      <c r="H29" s="28" t="str">
        <f t="shared" si="10"/>
        <v>-</v>
      </c>
      <c r="I29" s="28" t="str">
        <f t="shared" si="10"/>
        <v>-</v>
      </c>
      <c r="J29" s="28" t="str">
        <f t="shared" si="10"/>
        <v>-</v>
      </c>
      <c r="K29" s="28" t="str">
        <f t="shared" si="10"/>
        <v>-</v>
      </c>
      <c r="L29" s="28" t="str">
        <f t="shared" si="10"/>
        <v>-</v>
      </c>
      <c r="M29" s="28" t="str">
        <f t="shared" si="10"/>
        <v>-</v>
      </c>
      <c r="N29" s="28">
        <f t="shared" si="10"/>
        <v>2.31</v>
      </c>
      <c r="O29" s="28">
        <f t="shared" si="10"/>
        <v>2.34</v>
      </c>
      <c r="P29" s="28">
        <f t="shared" si="10"/>
        <v>2.68</v>
      </c>
      <c r="Q29" s="1"/>
      <c r="R29" s="1"/>
      <c r="S29" s="1"/>
      <c r="T29" s="1"/>
      <c r="U29" s="1"/>
      <c r="V29" s="1"/>
    </row>
    <row r="30" spans="1:22" ht="48" customHeight="1">
      <c r="A30" s="29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R30" s="30"/>
    </row>
    <row r="31" spans="1:22" ht="54.75" customHeight="1">
      <c r="A31" s="154"/>
      <c r="B31" s="155"/>
      <c r="C31" s="155"/>
      <c r="D31" s="155"/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5"/>
    </row>
    <row r="32" spans="1:2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7">
    <mergeCell ref="K2:U2"/>
    <mergeCell ref="A3:B3"/>
    <mergeCell ref="C3:I3"/>
    <mergeCell ref="L3:U3"/>
    <mergeCell ref="A4:B4"/>
    <mergeCell ref="C4:I4"/>
    <mergeCell ref="L4:U4"/>
    <mergeCell ref="A21:P21"/>
    <mergeCell ref="A31:P31"/>
    <mergeCell ref="A8:B8"/>
    <mergeCell ref="C8:I8"/>
    <mergeCell ref="A9:B9"/>
    <mergeCell ref="C9:I9"/>
    <mergeCell ref="A11:P11"/>
    <mergeCell ref="L8:U8"/>
    <mergeCell ref="R19:S19"/>
    <mergeCell ref="T19:U19"/>
    <mergeCell ref="R11:U11"/>
    <mergeCell ref="A7:B7"/>
    <mergeCell ref="C7:I7"/>
    <mergeCell ref="A5:B5"/>
    <mergeCell ref="C5:I5"/>
    <mergeCell ref="L5:U5"/>
    <mergeCell ref="A6:B6"/>
    <mergeCell ref="C6:I6"/>
    <mergeCell ref="L6:U6"/>
    <mergeCell ref="L7:U7"/>
  </mergeCells>
  <pageMargins left="0.7" right="0.7" top="0.75" bottom="0.75" header="0" footer="0"/>
  <pageSetup scale="48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1000"/>
  <sheetViews>
    <sheetView topLeftCell="C10" workbookViewId="0">
      <selection activeCell="C10" sqref="C10"/>
    </sheetView>
  </sheetViews>
  <sheetFormatPr defaultColWidth="14.42578125" defaultRowHeight="15" customHeight="1"/>
  <cols>
    <col min="1" max="3" width="8.5703125" customWidth="1"/>
    <col min="4" max="5" width="10.5703125" customWidth="1"/>
    <col min="6" max="6" width="8.5703125" customWidth="1"/>
    <col min="7" max="7" width="10.42578125" customWidth="1"/>
    <col min="8" max="8" width="8.5703125" customWidth="1"/>
    <col min="9" max="9" width="10.42578125" customWidth="1"/>
    <col min="10" max="10" width="9.42578125" customWidth="1"/>
    <col min="11" max="16" width="8.5703125" customWidth="1"/>
    <col min="17" max="17" width="18.5703125" customWidth="1"/>
    <col min="18" max="26" width="8.5703125" customWidth="1"/>
  </cols>
  <sheetData>
    <row r="4" spans="2:20" ht="39.75" customHeight="1">
      <c r="B4" s="187" t="s">
        <v>39</v>
      </c>
      <c r="C4" s="152"/>
      <c r="D4" s="152"/>
      <c r="E4" s="153"/>
      <c r="G4" s="187" t="s">
        <v>40</v>
      </c>
      <c r="H4" s="152"/>
      <c r="I4" s="152"/>
      <c r="J4" s="152"/>
      <c r="K4" s="153"/>
      <c r="M4" s="187" t="s">
        <v>41</v>
      </c>
      <c r="N4" s="152"/>
      <c r="O4" s="152"/>
      <c r="P4" s="152"/>
      <c r="Q4" s="172"/>
    </row>
    <row r="5" spans="2:20" ht="39.75" customHeight="1">
      <c r="B5" s="176" t="s">
        <v>42</v>
      </c>
      <c r="C5" s="146"/>
      <c r="D5" s="144"/>
      <c r="E5" s="31" t="s">
        <v>43</v>
      </c>
      <c r="G5" s="176" t="s">
        <v>42</v>
      </c>
      <c r="H5" s="146"/>
      <c r="I5" s="144"/>
      <c r="J5" s="177" t="s">
        <v>44</v>
      </c>
      <c r="K5" s="147"/>
      <c r="M5" s="176" t="s">
        <v>42</v>
      </c>
      <c r="N5" s="146"/>
      <c r="O5" s="146"/>
      <c r="P5" s="144"/>
      <c r="Q5" s="32" t="s">
        <v>45</v>
      </c>
    </row>
    <row r="6" spans="2:20" ht="39.75" customHeight="1">
      <c r="B6" s="176" t="s">
        <v>46</v>
      </c>
      <c r="C6" s="146"/>
      <c r="D6" s="144"/>
      <c r="E6" s="31">
        <v>60</v>
      </c>
      <c r="G6" s="176" t="s">
        <v>47</v>
      </c>
      <c r="H6" s="146"/>
      <c r="I6" s="144"/>
      <c r="J6" s="188">
        <v>70</v>
      </c>
      <c r="K6" s="147"/>
      <c r="M6" s="189" t="s">
        <v>48</v>
      </c>
      <c r="N6" s="177" t="s">
        <v>46</v>
      </c>
      <c r="O6" s="146"/>
      <c r="P6" s="144"/>
      <c r="Q6" s="33">
        <v>20</v>
      </c>
      <c r="S6" s="34" t="s">
        <v>48</v>
      </c>
      <c r="T6" s="35">
        <v>80</v>
      </c>
    </row>
    <row r="7" spans="2:20" ht="39.75" customHeight="1">
      <c r="B7" s="176" t="s">
        <v>49</v>
      </c>
      <c r="C7" s="146"/>
      <c r="D7" s="144"/>
      <c r="E7" s="31">
        <v>60</v>
      </c>
      <c r="G7" s="176" t="s">
        <v>50</v>
      </c>
      <c r="H7" s="146"/>
      <c r="I7" s="144"/>
      <c r="J7" s="188">
        <v>60</v>
      </c>
      <c r="K7" s="147"/>
      <c r="M7" s="190"/>
      <c r="N7" s="177" t="s">
        <v>49</v>
      </c>
      <c r="O7" s="146"/>
      <c r="P7" s="144"/>
      <c r="Q7" s="33">
        <v>20</v>
      </c>
      <c r="S7" s="34" t="s">
        <v>51</v>
      </c>
      <c r="T7" s="35">
        <v>20</v>
      </c>
    </row>
    <row r="8" spans="2:20" ht="39.75" customHeight="1">
      <c r="B8" s="178" t="s">
        <v>52</v>
      </c>
      <c r="C8" s="179"/>
      <c r="D8" s="180"/>
      <c r="E8" s="36" t="s">
        <v>53</v>
      </c>
      <c r="G8" s="178" t="s">
        <v>54</v>
      </c>
      <c r="H8" s="179"/>
      <c r="I8" s="180"/>
      <c r="J8" s="192">
        <v>50</v>
      </c>
      <c r="K8" s="193"/>
      <c r="M8" s="191"/>
      <c r="N8" s="177" t="s">
        <v>52</v>
      </c>
      <c r="O8" s="146"/>
      <c r="P8" s="144"/>
      <c r="Q8" s="33">
        <v>60</v>
      </c>
    </row>
    <row r="9" spans="2:20" ht="39.75" customHeight="1">
      <c r="M9" s="37" t="s">
        <v>51</v>
      </c>
      <c r="N9" s="186" t="s">
        <v>55</v>
      </c>
      <c r="O9" s="179"/>
      <c r="P9" s="180"/>
      <c r="Q9" s="38">
        <v>100</v>
      </c>
    </row>
    <row r="12" spans="2:20" ht="30" customHeight="1">
      <c r="C12" s="181" t="s">
        <v>16</v>
      </c>
      <c r="D12" s="152"/>
      <c r="E12" s="152"/>
      <c r="F12" s="152"/>
      <c r="G12" s="152"/>
      <c r="H12" s="152"/>
      <c r="I12" s="152"/>
      <c r="J12" s="152"/>
      <c r="K12" s="153"/>
    </row>
    <row r="13" spans="2:20" ht="30" customHeight="1">
      <c r="B13" s="39"/>
      <c r="C13" s="40"/>
      <c r="D13" s="174" t="s">
        <v>56</v>
      </c>
      <c r="E13" s="146"/>
      <c r="F13" s="146"/>
      <c r="G13" s="144"/>
      <c r="H13" s="174" t="s">
        <v>51</v>
      </c>
      <c r="I13" s="144"/>
      <c r="J13" s="182" t="s">
        <v>57</v>
      </c>
      <c r="K13" s="183"/>
    </row>
    <row r="14" spans="2:20" ht="44.25" customHeight="1">
      <c r="B14" s="39"/>
      <c r="C14" s="40"/>
      <c r="D14" s="41" t="s">
        <v>58</v>
      </c>
      <c r="E14" s="41" t="s">
        <v>49</v>
      </c>
      <c r="F14" s="41" t="s">
        <v>59</v>
      </c>
      <c r="G14" s="41" t="s">
        <v>60</v>
      </c>
      <c r="H14" s="41" t="s">
        <v>55</v>
      </c>
      <c r="I14" s="41" t="s">
        <v>60</v>
      </c>
      <c r="J14" s="184"/>
      <c r="K14" s="185"/>
    </row>
    <row r="15" spans="2:20" ht="30" customHeight="1">
      <c r="C15" s="42" t="str">
        <f>IF(ISTEXT(MAIN!$K3)=TRUE,MAIN!$K3,"-")</f>
        <v>CO1</v>
      </c>
      <c r="D15" s="33">
        <f>IF(ISTEXT(MAIN!$K3)=TRUE,'SERIES MARKS'!W114,"")</f>
        <v>3</v>
      </c>
      <c r="E15" s="33">
        <f>IF(ISTEXT(MAIN!$K3)=TRUE,LA!R18,"")</f>
        <v>3</v>
      </c>
      <c r="F15" s="33">
        <f>IF(ISTEXT(MAIN!$K3)=TRUE,univ!$B$122,"")</f>
        <v>3</v>
      </c>
      <c r="G15" s="43">
        <f>IF(ISTEXT(MAIN!$K3)=TRUE,D15*$Q$6/100+E15*$Q$7/100+F15*$Q$8/100,"")</f>
        <v>3</v>
      </c>
      <c r="H15" s="33">
        <f>IF(ISTEXT(MAIN!$K3)=TRUE,CES!I5,"")</f>
        <v>63.49</v>
      </c>
      <c r="I15" s="43">
        <f>IF(ISTEXT(MAIN!$K3)=TRUE,ROUND(H15*3/100,2),"")</f>
        <v>1.9</v>
      </c>
      <c r="J15" s="174">
        <f>IF(ISTEXT(MAIN!$K3)=TRUE,(G15*$T$6/100)+(I15*$T$7/100),"")</f>
        <v>2.78</v>
      </c>
      <c r="K15" s="147"/>
    </row>
    <row r="16" spans="2:20" ht="30" customHeight="1">
      <c r="C16" s="42" t="str">
        <f>IF(ISTEXT(MAIN!$K4)=TRUE,MAIN!$K4,"-")</f>
        <v>CO2</v>
      </c>
      <c r="D16" s="33">
        <f>IF(ISTEXT(MAIN!$K4)=TRUE,'SERIES MARKS'!X114,"")</f>
        <v>3</v>
      </c>
      <c r="E16" s="33">
        <f>IF(ISTEXT(MAIN!$K4)=TRUE,LA!R19,"")</f>
        <v>3</v>
      </c>
      <c r="F16" s="33">
        <f>IF(ISTEXT(MAIN!$K4)=TRUE,univ!$B$122,"")</f>
        <v>3</v>
      </c>
      <c r="G16" s="43">
        <f>IF(ISTEXT(MAIN!$K4)=TRUE,D16*$Q$6/100+E16*$Q$7/100+F16*$Q$8/100,"")</f>
        <v>3</v>
      </c>
      <c r="H16" s="33">
        <f>IF(ISTEXT(MAIN!$K4)=TRUE,CES!I6,"")</f>
        <v>63.81</v>
      </c>
      <c r="I16" s="43">
        <f>IF(ISTEXT(MAIN!$K4)=TRUE,ROUND(H16*3/100,2),"")</f>
        <v>1.91</v>
      </c>
      <c r="J16" s="174">
        <f>IF(ISTEXT(MAIN!$K4)=TRUE,(G16*$T$6/100)+(I16*$T$7/100),"")</f>
        <v>2.782</v>
      </c>
      <c r="K16" s="147"/>
    </row>
    <row r="17" spans="3:17" ht="30" customHeight="1">
      <c r="C17" s="42" t="str">
        <f>IF(ISTEXT(MAIN!$K5)=TRUE,MAIN!$K5,"-")</f>
        <v>CO3</v>
      </c>
      <c r="D17" s="33">
        <f>IF(ISTEXT(MAIN!$K5)=TRUE,'SERIES MARKS'!Y114,"")</f>
        <v>3</v>
      </c>
      <c r="E17" s="33">
        <f>IF(ISTEXT(MAIN!$K5)=TRUE,LA!R20,"")</f>
        <v>3</v>
      </c>
      <c r="F17" s="33">
        <f>IF(ISTEXT(MAIN!$K5)=TRUE,univ!$B$122,"")</f>
        <v>3</v>
      </c>
      <c r="G17" s="43">
        <f>IF(ISTEXT(MAIN!$K5)=TRUE,D17*$Q$6/100+E17*$Q$7/100+F17*$Q$8/100,"")</f>
        <v>3</v>
      </c>
      <c r="H17" s="33">
        <f>IF(ISTEXT(MAIN!$K5)=TRUE,CES!I7,"")</f>
        <v>63.17</v>
      </c>
      <c r="I17" s="43">
        <f>IF(ISTEXT(MAIN!$K5)=TRUE,ROUND(H17*3/100,2),"")</f>
        <v>1.9</v>
      </c>
      <c r="J17" s="174">
        <f>IF(ISTEXT(MAIN!$K5)=TRUE,(G17*$T$6/100)+(I17*$T$7/100),"")</f>
        <v>2.78</v>
      </c>
      <c r="K17" s="147"/>
    </row>
    <row r="18" spans="3:17" ht="30" customHeight="1">
      <c r="C18" s="42" t="str">
        <f>IF(ISTEXT(MAIN!$K6)=TRUE,MAIN!$K6,"-")</f>
        <v>CO4</v>
      </c>
      <c r="D18" s="33">
        <f>IF(ISTEXT(MAIN!$K6)=TRUE,'SERIES MARKS'!Z114,"")</f>
        <v>3</v>
      </c>
      <c r="E18" s="33">
        <f>IF(ISTEXT(MAIN!$K6)=TRUE,LA!R21,"")</f>
        <v>3</v>
      </c>
      <c r="F18" s="33">
        <f>IF(ISTEXT(MAIN!$K6)=TRUE,univ!$B$122,"")</f>
        <v>3</v>
      </c>
      <c r="G18" s="43">
        <f>IF(ISTEXT(MAIN!$K6)=TRUE,D18*$Q$6/100+E18*$Q$7/100+F18*$Q$8/100,"")</f>
        <v>3</v>
      </c>
      <c r="H18" s="33">
        <f>IF(ISTEXT(MAIN!$K6)=TRUE,CES!I8,"")</f>
        <v>63.49</v>
      </c>
      <c r="I18" s="43">
        <f>IF(ISTEXT(MAIN!$K6)=TRUE,ROUND(H18*3/100,2),"")</f>
        <v>1.9</v>
      </c>
      <c r="J18" s="174">
        <f>IF(ISTEXT(MAIN!$K6)=TRUE,(G18*$T$6/100)+(I18*$T$7/100),"")</f>
        <v>2.78</v>
      </c>
      <c r="K18" s="147"/>
    </row>
    <row r="19" spans="3:17" ht="30" customHeight="1">
      <c r="C19" s="42" t="str">
        <f>IF(ISTEXT(MAIN!$K7)=TRUE,MAIN!$K7,"-")</f>
        <v>CO5</v>
      </c>
      <c r="D19" s="33" t="str">
        <f>IF(ISTEXT(MAIN!$K7)=TRUE,'SERIES MARKS'!AA114,"")</f>
        <v>0</v>
      </c>
      <c r="E19" s="33">
        <f>IF(ISTEXT(MAIN!$K7)=TRUE,LA!R22,"")</f>
        <v>3</v>
      </c>
      <c r="F19" s="33">
        <f>IF(ISTEXT(MAIN!$K7)=TRUE,univ!$B$122,"")</f>
        <v>3</v>
      </c>
      <c r="G19" s="43">
        <f>IF(ISTEXT(MAIN!$K7)=TRUE,D19*$Q$6/100+E19*$Q$7/100+F19*$Q$8/100,"")</f>
        <v>2.4</v>
      </c>
      <c r="H19" s="33">
        <f>IF(ISTEXT(MAIN!$K7)=TRUE,CES!I9,"")</f>
        <v>63.17</v>
      </c>
      <c r="I19" s="43">
        <f>IF(ISTEXT(MAIN!$K7)=TRUE,ROUND(H19*3/100,2),"")</f>
        <v>1.9</v>
      </c>
      <c r="J19" s="174">
        <f>IF(ISTEXT(MAIN!$K7)=TRUE,(G19*$T$6/100)+(I19*$T$7/100),"")</f>
        <v>2.2999999999999998</v>
      </c>
      <c r="K19" s="147"/>
    </row>
    <row r="20" spans="3:17" ht="30" customHeight="1">
      <c r="C20" s="42" t="str">
        <f>IF(ISTEXT(MAIN!$K8)=TRUE,MAIN!$K8,"-")</f>
        <v>-</v>
      </c>
      <c r="D20" s="33" t="str">
        <f>IF(ISTEXT(MAIN!$K8)=TRUE,'SERIES MARKS'!AB114,"")</f>
        <v/>
      </c>
      <c r="E20" s="33" t="str">
        <f>IF(ISTEXT(MAIN!$K8)=TRUE,LA!R23,"")</f>
        <v/>
      </c>
      <c r="F20" s="33" t="str">
        <f>IF(ISTEXT(MAIN!$K8)=TRUE,univ!$B$122,"")</f>
        <v/>
      </c>
      <c r="G20" s="43" t="str">
        <f>IF(ISTEXT(MAIN!$K8)=TRUE,D20*$Q$6/100+E20*$Q$7/100+F20*$Q$8/100,"")</f>
        <v/>
      </c>
      <c r="H20" s="33" t="str">
        <f>IF(ISTEXT(MAIN!$K8)=TRUE,CES!I10,"")</f>
        <v/>
      </c>
      <c r="I20" s="43" t="str">
        <f>IF(ISTEXT(MAIN!$K8)=TRUE,ROUND(H20*3/100,2),"")</f>
        <v/>
      </c>
      <c r="J20" s="174" t="str">
        <f>IF(ISTEXT(MAIN!$K8)=TRUE,(G20*$T$6/100)+(I20*$T$7/100),"")</f>
        <v/>
      </c>
      <c r="K20" s="147"/>
    </row>
    <row r="21" spans="3:17" ht="36.75" customHeight="1">
      <c r="C21" s="175">
        <f>AVERAGE(J15:K20)</f>
        <v>2.6843999999999992</v>
      </c>
      <c r="D21" s="146"/>
      <c r="E21" s="146"/>
      <c r="F21" s="146"/>
      <c r="G21" s="146"/>
      <c r="H21" s="146"/>
      <c r="I21" s="146"/>
      <c r="J21" s="146"/>
      <c r="K21" s="144"/>
      <c r="L21" s="44"/>
      <c r="M21" s="44"/>
      <c r="N21" s="44"/>
      <c r="O21" s="44"/>
      <c r="P21" s="44"/>
      <c r="Q21" s="44"/>
    </row>
    <row r="22" spans="3:17" ht="15.75" customHeight="1"/>
    <row r="23" spans="3:17" ht="15.75" customHeight="1"/>
    <row r="24" spans="3:17" ht="15.75" customHeight="1"/>
    <row r="25" spans="3:17" ht="15.75" customHeight="1"/>
    <row r="26" spans="3:17" ht="15.75" customHeight="1"/>
    <row r="27" spans="3:17" ht="15.75" customHeight="1"/>
    <row r="28" spans="3:17" ht="15.75" customHeight="1"/>
    <row r="29" spans="3:17" ht="15.75" customHeight="1"/>
    <row r="30" spans="3:17" ht="15.75" customHeight="1"/>
    <row r="31" spans="3:17" ht="15.75" customHeight="1"/>
    <row r="32" spans="3:1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B6:D6"/>
    <mergeCell ref="J6:K6"/>
    <mergeCell ref="G5:I5"/>
    <mergeCell ref="G6:I6"/>
    <mergeCell ref="M6:M8"/>
    <mergeCell ref="G7:I7"/>
    <mergeCell ref="J7:K7"/>
    <mergeCell ref="G8:I8"/>
    <mergeCell ref="J8:K8"/>
    <mergeCell ref="M5:P5"/>
    <mergeCell ref="N6:P6"/>
    <mergeCell ref="B4:E4"/>
    <mergeCell ref="G4:K4"/>
    <mergeCell ref="M4:Q4"/>
    <mergeCell ref="B5:D5"/>
    <mergeCell ref="J5:K5"/>
    <mergeCell ref="J19:K19"/>
    <mergeCell ref="J20:K20"/>
    <mergeCell ref="C21:K21"/>
    <mergeCell ref="B7:D7"/>
    <mergeCell ref="N7:P7"/>
    <mergeCell ref="B8:D8"/>
    <mergeCell ref="N8:P8"/>
    <mergeCell ref="C12:K12"/>
    <mergeCell ref="D13:G13"/>
    <mergeCell ref="H13:I13"/>
    <mergeCell ref="J13:K14"/>
    <mergeCell ref="J15:K15"/>
    <mergeCell ref="J16:K16"/>
    <mergeCell ref="J17:K17"/>
    <mergeCell ref="J18:K18"/>
    <mergeCell ref="N9:P9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00"/>
  <sheetViews>
    <sheetView workbookViewId="0">
      <selection activeCell="E9" sqref="E9"/>
    </sheetView>
  </sheetViews>
  <sheetFormatPr defaultColWidth="14.42578125" defaultRowHeight="15" customHeight="1"/>
  <cols>
    <col min="1" max="26" width="8.5703125" customWidth="1"/>
  </cols>
  <sheetData>
    <row r="1" spans="2:9">
      <c r="C1" s="45" t="s">
        <v>61</v>
      </c>
      <c r="D1" s="46"/>
      <c r="E1" s="46"/>
      <c r="F1" s="46"/>
      <c r="G1" s="47"/>
      <c r="H1" s="48"/>
      <c r="I1" s="49">
        <v>63</v>
      </c>
    </row>
    <row r="2" spans="2:9" ht="15.75">
      <c r="B2" s="35"/>
      <c r="C2" s="194" t="s">
        <v>62</v>
      </c>
      <c r="D2" s="146"/>
      <c r="E2" s="146"/>
      <c r="F2" s="146"/>
      <c r="G2" s="146"/>
      <c r="H2" s="146"/>
      <c r="I2" s="144"/>
    </row>
    <row r="3" spans="2:9">
      <c r="B3" s="35"/>
      <c r="C3" s="195" t="s">
        <v>63</v>
      </c>
      <c r="D3" s="146"/>
      <c r="E3" s="146"/>
      <c r="F3" s="146"/>
      <c r="G3" s="146"/>
      <c r="H3" s="144"/>
      <c r="I3" s="196" t="s">
        <v>64</v>
      </c>
    </row>
    <row r="4" spans="2:9" ht="23.25">
      <c r="B4" s="35"/>
      <c r="C4" s="50" t="s">
        <v>65</v>
      </c>
      <c r="D4" s="50" t="s">
        <v>66</v>
      </c>
      <c r="E4" s="50" t="s">
        <v>67</v>
      </c>
      <c r="F4" s="50" t="s">
        <v>68</v>
      </c>
      <c r="G4" s="50" t="s">
        <v>69</v>
      </c>
      <c r="H4" s="51" t="s">
        <v>70</v>
      </c>
      <c r="I4" s="197"/>
    </row>
    <row r="5" spans="2:9" ht="15.75">
      <c r="B5" s="52" t="str">
        <f>IF(ISTEXT(MAIN!$K3)=TRUE,MAIN!$K3,"-")</f>
        <v>CO1</v>
      </c>
      <c r="C5" s="53">
        <v>30</v>
      </c>
      <c r="D5" s="53">
        <v>10</v>
      </c>
      <c r="E5" s="54">
        <v>2</v>
      </c>
      <c r="F5" s="53">
        <v>2</v>
      </c>
      <c r="G5" s="53">
        <v>0</v>
      </c>
      <c r="H5" s="53">
        <v>0</v>
      </c>
      <c r="I5" s="55">
        <f t="shared" ref="I5:I10" si="0">IF(B5="-","-",(ROUND((((5*C5)+(4*D5)+(3*E5)+(2*F5)+(1*G5))/$I$1)*(100/5),2)))</f>
        <v>63.49</v>
      </c>
    </row>
    <row r="6" spans="2:9" ht="15.75">
      <c r="B6" s="52" t="str">
        <f>IF(ISTEXT(MAIN!$K4)=TRUE,MAIN!$K4,"-")</f>
        <v>CO2</v>
      </c>
      <c r="C6" s="53">
        <v>31</v>
      </c>
      <c r="D6" s="53">
        <v>9</v>
      </c>
      <c r="E6" s="54">
        <v>2</v>
      </c>
      <c r="F6" s="53">
        <v>2</v>
      </c>
      <c r="G6" s="53">
        <v>0</v>
      </c>
      <c r="H6" s="53">
        <v>0</v>
      </c>
      <c r="I6" s="55">
        <f t="shared" si="0"/>
        <v>63.81</v>
      </c>
    </row>
    <row r="7" spans="2:9" ht="15.75">
      <c r="B7" s="52" t="str">
        <f>IF(ISTEXT(MAIN!$K5)=TRUE,MAIN!$K5,"-")</f>
        <v>CO3</v>
      </c>
      <c r="C7" s="53">
        <v>35</v>
      </c>
      <c r="D7" s="53">
        <v>5</v>
      </c>
      <c r="E7" s="54">
        <v>1</v>
      </c>
      <c r="F7" s="53">
        <v>0</v>
      </c>
      <c r="G7" s="53">
        <v>1</v>
      </c>
      <c r="H7" s="53">
        <v>0</v>
      </c>
      <c r="I7" s="55">
        <f t="shared" si="0"/>
        <v>63.17</v>
      </c>
    </row>
    <row r="8" spans="2:9" ht="15.75">
      <c r="B8" s="52" t="str">
        <f>IF(ISTEXT(MAIN!$K6)=TRUE,MAIN!$K6,"-")</f>
        <v>CO4</v>
      </c>
      <c r="C8" s="53">
        <v>25</v>
      </c>
      <c r="D8" s="53">
        <v>15</v>
      </c>
      <c r="E8" s="54">
        <v>5</v>
      </c>
      <c r="F8" s="53">
        <v>0</v>
      </c>
      <c r="G8" s="53">
        <v>0</v>
      </c>
      <c r="H8" s="53">
        <v>0</v>
      </c>
      <c r="I8" s="55">
        <f t="shared" si="0"/>
        <v>63.49</v>
      </c>
    </row>
    <row r="9" spans="2:9" ht="15.75">
      <c r="B9" s="52" t="str">
        <f>IF(ISTEXT(MAIN!$K7)=TRUE,MAIN!$K7,"-")</f>
        <v>CO5</v>
      </c>
      <c r="C9" s="53">
        <v>28</v>
      </c>
      <c r="D9" s="53">
        <v>10</v>
      </c>
      <c r="E9" s="54">
        <v>5</v>
      </c>
      <c r="F9" s="53">
        <v>2</v>
      </c>
      <c r="G9" s="53">
        <v>0</v>
      </c>
      <c r="H9" s="53">
        <v>0</v>
      </c>
      <c r="I9" s="55">
        <f t="shared" si="0"/>
        <v>63.17</v>
      </c>
    </row>
    <row r="10" spans="2:9" ht="15.75">
      <c r="B10" s="52" t="str">
        <f>IF(ISTEXT(MAIN!$K8)=TRUE,MAIN!$K8,"-")</f>
        <v>-</v>
      </c>
      <c r="C10" s="53">
        <v>0</v>
      </c>
      <c r="D10" s="53">
        <v>0</v>
      </c>
      <c r="E10" s="53">
        <v>0</v>
      </c>
      <c r="F10" s="53">
        <v>0</v>
      </c>
      <c r="G10" s="53">
        <v>0</v>
      </c>
      <c r="H10" s="53">
        <v>0</v>
      </c>
      <c r="I10" s="55" t="str">
        <f t="shared" si="0"/>
        <v>-</v>
      </c>
    </row>
    <row r="11" spans="2:9">
      <c r="B11" s="56" t="s">
        <v>71</v>
      </c>
      <c r="C11" s="198">
        <f>ROUND(AVERAGE(I5:I10),2)</f>
        <v>63.43</v>
      </c>
      <c r="D11" s="146"/>
      <c r="E11" s="146"/>
      <c r="F11" s="146"/>
      <c r="G11" s="146"/>
      <c r="H11" s="146"/>
      <c r="I11" s="14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2:I2"/>
    <mergeCell ref="C3:H3"/>
    <mergeCell ref="I3:I4"/>
    <mergeCell ref="C11:I1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40"/>
  <sheetViews>
    <sheetView workbookViewId="0">
      <selection activeCell="B1" sqref="B1:H1"/>
    </sheetView>
  </sheetViews>
  <sheetFormatPr defaultRowHeight="15" customHeight="1"/>
  <cols>
    <col min="1" max="1" width="14" customWidth="1"/>
    <col min="2" max="5" width="8.5703125" customWidth="1"/>
    <col min="6" max="6" width="21.140625" customWidth="1"/>
    <col min="7" max="28" width="8.5703125" customWidth="1"/>
  </cols>
  <sheetData>
    <row r="1" spans="1:28">
      <c r="A1" s="57"/>
      <c r="B1" s="199" t="s">
        <v>72</v>
      </c>
      <c r="C1" s="200"/>
      <c r="D1" s="200"/>
      <c r="E1" s="200"/>
      <c r="F1" s="200"/>
      <c r="G1" s="200"/>
      <c r="H1" s="185"/>
      <c r="I1" s="170" t="s">
        <v>73</v>
      </c>
      <c r="J1" s="152"/>
      <c r="K1" s="152"/>
      <c r="L1" s="152"/>
      <c r="M1" s="152"/>
      <c r="N1" s="152"/>
      <c r="O1" s="153"/>
      <c r="P1" s="170" t="s">
        <v>74</v>
      </c>
      <c r="Q1" s="152"/>
      <c r="R1" s="152"/>
      <c r="S1" s="152"/>
      <c r="T1" s="152"/>
      <c r="U1" s="152"/>
      <c r="V1" s="153"/>
      <c r="W1" s="170" t="s">
        <v>35</v>
      </c>
      <c r="X1" s="152"/>
      <c r="Y1" s="152"/>
      <c r="Z1" s="152"/>
      <c r="AA1" s="152"/>
      <c r="AB1" s="152"/>
    </row>
    <row r="2" spans="1:28" ht="25.5" customHeight="1">
      <c r="A2" s="58" t="s">
        <v>75</v>
      </c>
      <c r="B2" s="59"/>
      <c r="C2" s="60" t="s">
        <v>2</v>
      </c>
      <c r="D2" s="61" t="s">
        <v>4</v>
      </c>
      <c r="E2" s="61"/>
      <c r="F2" s="61"/>
      <c r="G2" s="61"/>
      <c r="H2" s="62"/>
      <c r="I2" s="63"/>
      <c r="J2" s="60" t="s">
        <v>6</v>
      </c>
      <c r="K2" s="61" t="s">
        <v>8</v>
      </c>
      <c r="L2" s="61"/>
      <c r="M2" s="61"/>
      <c r="N2" s="61"/>
      <c r="O2" s="62"/>
      <c r="P2" s="63"/>
      <c r="Q2" s="60" t="s">
        <v>10</v>
      </c>
      <c r="R2" s="61" t="s">
        <v>12</v>
      </c>
      <c r="S2" s="61"/>
      <c r="T2" s="61"/>
      <c r="U2" s="61"/>
      <c r="V2" s="62"/>
      <c r="W2" s="64" t="str">
        <f>IF(ISTEXT(MAIN!K3)=TRUE,MAIN!K3,"-")</f>
        <v>CO1</v>
      </c>
      <c r="X2" s="64" t="str">
        <f>IF(ISTEXT(MAIN!K4)=TRUE,MAIN!K4,"-")</f>
        <v>CO2</v>
      </c>
      <c r="Y2" s="64" t="str">
        <f>IF(ISTEXT(MAIN!K5)=TRUE,MAIN!K5,"-")</f>
        <v>CO3</v>
      </c>
      <c r="Z2" s="64" t="str">
        <f>IF(ISTEXT(MAIN!K6)=TRUE,MAIN!K6,"-")</f>
        <v>CO4</v>
      </c>
      <c r="AA2" s="64" t="str">
        <f>IF(ISTEXT(MAIN!K7)=TRUE,MAIN!K7,"-")</f>
        <v>CO5</v>
      </c>
      <c r="AB2" s="64" t="str">
        <f>IF(ISTEXT(MAIN!K8)=TRUE,MAIN!K8,"-")</f>
        <v>-</v>
      </c>
    </row>
    <row r="3" spans="1:28" ht="31.5" customHeight="1">
      <c r="A3" s="65" t="s">
        <v>76</v>
      </c>
      <c r="B3" s="66"/>
      <c r="C3" s="67">
        <v>20</v>
      </c>
      <c r="D3" s="49">
        <v>20</v>
      </c>
      <c r="E3" s="49"/>
      <c r="F3" s="49"/>
      <c r="G3" s="49"/>
      <c r="H3" s="68"/>
      <c r="I3" s="69"/>
      <c r="J3" s="67">
        <v>20</v>
      </c>
      <c r="K3" s="49">
        <v>20</v>
      </c>
      <c r="L3" s="49"/>
      <c r="M3" s="49"/>
      <c r="N3" s="49"/>
      <c r="O3" s="68"/>
      <c r="P3" s="69"/>
      <c r="Q3" s="67">
        <v>0</v>
      </c>
      <c r="R3" s="67">
        <v>0</v>
      </c>
      <c r="S3" s="67"/>
      <c r="T3" s="67"/>
      <c r="U3" s="67"/>
      <c r="V3" s="67"/>
      <c r="W3" s="70">
        <f t="shared" ref="W3:AB3" si="0">SUMIF($C$2:$V$2,W$2,$C3:$V3)</f>
        <v>20</v>
      </c>
      <c r="X3" s="71">
        <f t="shared" si="0"/>
        <v>20</v>
      </c>
      <c r="Y3" s="71">
        <f t="shared" si="0"/>
        <v>20</v>
      </c>
      <c r="Z3" s="71">
        <f t="shared" si="0"/>
        <v>20</v>
      </c>
      <c r="AA3" s="71">
        <f t="shared" si="0"/>
        <v>0</v>
      </c>
      <c r="AB3" s="71">
        <f t="shared" si="0"/>
        <v>0</v>
      </c>
    </row>
    <row r="4" spans="1:28" ht="35.25" customHeight="1">
      <c r="A4" s="72" t="s">
        <v>77</v>
      </c>
      <c r="B4" s="73" t="s">
        <v>78</v>
      </c>
      <c r="C4" s="74" t="s">
        <v>79</v>
      </c>
      <c r="D4" s="74" t="s">
        <v>79</v>
      </c>
      <c r="E4" s="75" t="s">
        <v>79</v>
      </c>
      <c r="F4" s="75" t="s">
        <v>79</v>
      </c>
      <c r="G4" s="75" t="s">
        <v>79</v>
      </c>
      <c r="H4" s="76" t="s">
        <v>79</v>
      </c>
      <c r="I4" s="77" t="s">
        <v>78</v>
      </c>
      <c r="J4" s="78" t="s">
        <v>79</v>
      </c>
      <c r="K4" s="75" t="s">
        <v>79</v>
      </c>
      <c r="L4" s="75" t="s">
        <v>79</v>
      </c>
      <c r="M4" s="75" t="s">
        <v>79</v>
      </c>
      <c r="N4" s="75" t="s">
        <v>79</v>
      </c>
      <c r="O4" s="76" t="s">
        <v>79</v>
      </c>
      <c r="P4" s="77" t="s">
        <v>78</v>
      </c>
      <c r="Q4" s="78" t="s">
        <v>79</v>
      </c>
      <c r="R4" s="75" t="s">
        <v>79</v>
      </c>
      <c r="S4" s="75" t="s">
        <v>79</v>
      </c>
      <c r="T4" s="75" t="s">
        <v>79</v>
      </c>
      <c r="U4" s="75" t="s">
        <v>79</v>
      </c>
      <c r="V4" s="79" t="s">
        <v>79</v>
      </c>
      <c r="W4" s="80" t="s">
        <v>79</v>
      </c>
      <c r="X4" s="80" t="s">
        <v>79</v>
      </c>
      <c r="Y4" s="80" t="s">
        <v>79</v>
      </c>
      <c r="Z4" s="80" t="s">
        <v>79</v>
      </c>
      <c r="AA4" s="80" t="s">
        <v>79</v>
      </c>
      <c r="AB4" s="80" t="s">
        <v>79</v>
      </c>
    </row>
    <row r="5" spans="1:28">
      <c r="A5" s="81">
        <v>1</v>
      </c>
      <c r="B5" s="141">
        <v>29</v>
      </c>
      <c r="C5" s="129">
        <v>14.5</v>
      </c>
      <c r="D5" s="129">
        <v>14.5</v>
      </c>
      <c r="E5" s="129"/>
      <c r="F5" s="137"/>
      <c r="G5" s="83"/>
      <c r="H5" s="83"/>
      <c r="I5" s="141">
        <v>28</v>
      </c>
      <c r="J5" s="128">
        <v>14</v>
      </c>
      <c r="K5" s="129">
        <v>14</v>
      </c>
      <c r="L5" s="128"/>
      <c r="M5" s="83"/>
      <c r="N5" s="83"/>
      <c r="O5" s="83"/>
      <c r="P5" s="128"/>
      <c r="Q5" s="128"/>
      <c r="R5" s="83"/>
      <c r="S5" s="83"/>
      <c r="T5" s="83"/>
      <c r="U5" s="83"/>
      <c r="V5" s="84"/>
      <c r="W5" s="128">
        <f>C5</f>
        <v>14.5</v>
      </c>
      <c r="X5" s="128">
        <f>D5</f>
        <v>14.5</v>
      </c>
      <c r="Y5" s="128">
        <f>J5</f>
        <v>14</v>
      </c>
      <c r="Z5" s="128">
        <f>K5</f>
        <v>14</v>
      </c>
      <c r="AA5" s="128"/>
      <c r="AB5" s="55">
        <f t="shared" ref="AB5" si="1">SUMIF($C$2:$V$2,AB$2,$C5:$V5)</f>
        <v>0</v>
      </c>
    </row>
    <row r="6" spans="1:28">
      <c r="A6" s="81">
        <v>2</v>
      </c>
      <c r="B6" s="141">
        <v>27</v>
      </c>
      <c r="C6" s="129">
        <v>13.5</v>
      </c>
      <c r="D6" s="129">
        <v>13.5</v>
      </c>
      <c r="E6" s="129"/>
      <c r="F6" s="137"/>
      <c r="G6" s="83"/>
      <c r="H6" s="83"/>
      <c r="I6" s="141">
        <v>26</v>
      </c>
      <c r="J6" s="128">
        <v>13</v>
      </c>
      <c r="K6" s="129">
        <v>13</v>
      </c>
      <c r="L6" s="129"/>
      <c r="M6" s="83"/>
      <c r="N6" s="83"/>
      <c r="O6" s="83"/>
      <c r="P6" s="128"/>
      <c r="Q6" s="128"/>
      <c r="R6" s="83"/>
      <c r="S6" s="83"/>
      <c r="T6" s="83"/>
      <c r="U6" s="83"/>
      <c r="V6" s="84"/>
      <c r="W6" s="128">
        <f t="shared" ref="W6:W69" si="2">C6</f>
        <v>13.5</v>
      </c>
      <c r="X6" s="128">
        <f t="shared" ref="X6:X69" si="3">D6</f>
        <v>13.5</v>
      </c>
      <c r="Y6" s="128">
        <f t="shared" ref="Y6:Y69" si="4">J6</f>
        <v>13</v>
      </c>
      <c r="Z6" s="128">
        <f t="shared" ref="Z6:Z69" si="5">K6</f>
        <v>13</v>
      </c>
      <c r="AA6" s="128"/>
      <c r="AB6" s="55">
        <f>SUMIF($C$2:$V$2,AB$2,$C6:$V6)</f>
        <v>0</v>
      </c>
    </row>
    <row r="7" spans="1:28">
      <c r="A7" s="81">
        <v>3</v>
      </c>
      <c r="B7" s="141">
        <v>31</v>
      </c>
      <c r="C7" s="129">
        <v>15.5</v>
      </c>
      <c r="D7" s="129">
        <v>15.5</v>
      </c>
      <c r="E7" s="129"/>
      <c r="F7" s="137"/>
      <c r="G7" s="83"/>
      <c r="H7" s="83"/>
      <c r="I7" s="141">
        <v>26</v>
      </c>
      <c r="J7" s="128">
        <v>13</v>
      </c>
      <c r="K7" s="129">
        <v>13</v>
      </c>
      <c r="L7" s="129"/>
      <c r="M7" s="83"/>
      <c r="N7" s="83"/>
      <c r="O7" s="83"/>
      <c r="P7" s="128"/>
      <c r="Q7" s="128"/>
      <c r="R7" s="83"/>
      <c r="S7" s="83"/>
      <c r="T7" s="83"/>
      <c r="U7" s="83"/>
      <c r="V7" s="84"/>
      <c r="W7" s="128">
        <f t="shared" si="2"/>
        <v>15.5</v>
      </c>
      <c r="X7" s="128">
        <f t="shared" si="3"/>
        <v>15.5</v>
      </c>
      <c r="Y7" s="128">
        <f t="shared" si="4"/>
        <v>13</v>
      </c>
      <c r="Z7" s="128">
        <f t="shared" si="5"/>
        <v>13</v>
      </c>
      <c r="AA7" s="128"/>
      <c r="AB7" s="55">
        <f t="shared" ref="AB7" si="6">SUMIF($C$2:$V$2,AB$2,$C7:$V7)</f>
        <v>0</v>
      </c>
    </row>
    <row r="8" spans="1:28">
      <c r="A8" s="81">
        <v>4</v>
      </c>
      <c r="B8" s="141">
        <v>29</v>
      </c>
      <c r="C8" s="129">
        <v>14.5</v>
      </c>
      <c r="D8" s="129">
        <v>14.5</v>
      </c>
      <c r="E8" s="129"/>
      <c r="F8" s="137"/>
      <c r="G8" s="83"/>
      <c r="H8" s="83"/>
      <c r="I8" s="141">
        <v>26</v>
      </c>
      <c r="J8" s="128">
        <v>13</v>
      </c>
      <c r="K8" s="129">
        <v>13</v>
      </c>
      <c r="L8" s="129"/>
      <c r="M8" s="83"/>
      <c r="N8" s="83"/>
      <c r="O8" s="83"/>
      <c r="P8" s="128"/>
      <c r="Q8" s="128"/>
      <c r="R8" s="83"/>
      <c r="S8" s="83"/>
      <c r="T8" s="83"/>
      <c r="U8" s="83"/>
      <c r="V8" s="84"/>
      <c r="W8" s="128">
        <f t="shared" si="2"/>
        <v>14.5</v>
      </c>
      <c r="X8" s="128">
        <f t="shared" si="3"/>
        <v>14.5</v>
      </c>
      <c r="Y8" s="128">
        <f t="shared" si="4"/>
        <v>13</v>
      </c>
      <c r="Z8" s="128">
        <f t="shared" si="5"/>
        <v>13</v>
      </c>
      <c r="AA8" s="128"/>
      <c r="AB8" s="55">
        <f t="shared" ref="AB8" si="7">SUMIF($C$2:$V$2,AB$2,$C8:$V8)</f>
        <v>0</v>
      </c>
    </row>
    <row r="9" spans="1:28">
      <c r="A9" s="81">
        <v>5</v>
      </c>
      <c r="B9" s="141">
        <v>27</v>
      </c>
      <c r="C9" s="129">
        <v>13.5</v>
      </c>
      <c r="D9" s="129">
        <v>13.5</v>
      </c>
      <c r="E9" s="129"/>
      <c r="F9" s="137"/>
      <c r="G9" s="83"/>
      <c r="H9" s="83"/>
      <c r="I9" s="141">
        <v>24</v>
      </c>
      <c r="J9" s="128">
        <v>12</v>
      </c>
      <c r="K9" s="129">
        <v>12</v>
      </c>
      <c r="L9" s="129"/>
      <c r="M9" s="83"/>
      <c r="N9" s="83"/>
      <c r="O9" s="83"/>
      <c r="P9" s="128"/>
      <c r="Q9" s="128"/>
      <c r="R9" s="83"/>
      <c r="S9" s="83"/>
      <c r="T9" s="83"/>
      <c r="U9" s="83"/>
      <c r="V9" s="84"/>
      <c r="W9" s="128">
        <f t="shared" si="2"/>
        <v>13.5</v>
      </c>
      <c r="X9" s="128">
        <f t="shared" si="3"/>
        <v>13.5</v>
      </c>
      <c r="Y9" s="128">
        <f t="shared" si="4"/>
        <v>12</v>
      </c>
      <c r="Z9" s="128">
        <f t="shared" si="5"/>
        <v>12</v>
      </c>
      <c r="AA9" s="128"/>
      <c r="AB9" s="55">
        <f t="shared" ref="AB9" si="8">SUMIF($C$2:$V$2,AB$2,$C9:$V9)</f>
        <v>0</v>
      </c>
    </row>
    <row r="10" spans="1:28">
      <c r="A10" s="81">
        <v>6</v>
      </c>
      <c r="B10" s="141">
        <v>25</v>
      </c>
      <c r="C10" s="129">
        <v>12.5</v>
      </c>
      <c r="D10" s="129">
        <v>12.5</v>
      </c>
      <c r="E10" s="129"/>
      <c r="F10" s="137"/>
      <c r="G10" s="83"/>
      <c r="H10" s="83"/>
      <c r="I10" s="141">
        <v>28</v>
      </c>
      <c r="J10" s="128">
        <v>14</v>
      </c>
      <c r="K10" s="129">
        <v>14</v>
      </c>
      <c r="L10" s="129"/>
      <c r="M10" s="83"/>
      <c r="N10" s="83"/>
      <c r="O10" s="83"/>
      <c r="P10" s="128"/>
      <c r="Q10" s="128"/>
      <c r="R10" s="83"/>
      <c r="S10" s="83"/>
      <c r="T10" s="83"/>
      <c r="U10" s="83"/>
      <c r="V10" s="84"/>
      <c r="W10" s="128">
        <f t="shared" si="2"/>
        <v>12.5</v>
      </c>
      <c r="X10" s="128">
        <f t="shared" si="3"/>
        <v>12.5</v>
      </c>
      <c r="Y10" s="128">
        <f t="shared" si="4"/>
        <v>14</v>
      </c>
      <c r="Z10" s="128">
        <f t="shared" si="5"/>
        <v>14</v>
      </c>
      <c r="AA10" s="128"/>
      <c r="AB10" s="55">
        <f t="shared" ref="AB10" si="9">SUMIF($C$2:$V$2,AB$2,$C10:$V10)</f>
        <v>0</v>
      </c>
    </row>
    <row r="11" spans="1:28">
      <c r="A11" s="81">
        <v>7</v>
      </c>
      <c r="B11" s="141">
        <v>31</v>
      </c>
      <c r="C11" s="129">
        <v>15.5</v>
      </c>
      <c r="D11" s="129">
        <v>15.5</v>
      </c>
      <c r="E11" s="129"/>
      <c r="F11" s="137"/>
      <c r="G11" s="83"/>
      <c r="H11" s="83"/>
      <c r="I11" s="141">
        <v>28</v>
      </c>
      <c r="J11" s="128">
        <v>14</v>
      </c>
      <c r="K11" s="129">
        <v>14</v>
      </c>
      <c r="L11" s="129"/>
      <c r="M11" s="83"/>
      <c r="N11" s="83"/>
      <c r="O11" s="83"/>
      <c r="P11" s="128"/>
      <c r="Q11" s="128"/>
      <c r="R11" s="83"/>
      <c r="S11" s="83"/>
      <c r="T11" s="83"/>
      <c r="U11" s="83"/>
      <c r="V11" s="84"/>
      <c r="W11" s="128">
        <f t="shared" si="2"/>
        <v>15.5</v>
      </c>
      <c r="X11" s="128">
        <f t="shared" si="3"/>
        <v>15.5</v>
      </c>
      <c r="Y11" s="128">
        <f t="shared" si="4"/>
        <v>14</v>
      </c>
      <c r="Z11" s="128">
        <f t="shared" si="5"/>
        <v>14</v>
      </c>
      <c r="AA11" s="128"/>
      <c r="AB11" s="55">
        <f t="shared" ref="AB11" si="10">SUMIF($C$2:$V$2,AB$2,$C11:$V11)</f>
        <v>0</v>
      </c>
    </row>
    <row r="12" spans="1:28">
      <c r="A12" s="81">
        <v>8</v>
      </c>
      <c r="B12" s="141">
        <v>24</v>
      </c>
      <c r="C12" s="129">
        <v>12</v>
      </c>
      <c r="D12" s="129">
        <v>12</v>
      </c>
      <c r="E12" s="129"/>
      <c r="F12" s="137"/>
      <c r="G12" s="83"/>
      <c r="H12" s="83"/>
      <c r="I12" s="141">
        <v>26</v>
      </c>
      <c r="J12" s="128">
        <v>13</v>
      </c>
      <c r="K12" s="129">
        <v>13</v>
      </c>
      <c r="L12" s="129"/>
      <c r="M12" s="83"/>
      <c r="N12" s="83"/>
      <c r="O12" s="83"/>
      <c r="P12" s="128"/>
      <c r="Q12" s="128"/>
      <c r="R12" s="83"/>
      <c r="S12" s="83"/>
      <c r="T12" s="83"/>
      <c r="U12" s="83"/>
      <c r="V12" s="84"/>
      <c r="W12" s="128">
        <f t="shared" si="2"/>
        <v>12</v>
      </c>
      <c r="X12" s="128">
        <f t="shared" si="3"/>
        <v>12</v>
      </c>
      <c r="Y12" s="128">
        <f t="shared" si="4"/>
        <v>13</v>
      </c>
      <c r="Z12" s="128">
        <f t="shared" si="5"/>
        <v>13</v>
      </c>
      <c r="AA12" s="128"/>
      <c r="AB12" s="55">
        <f t="shared" ref="AB12" si="11">SUMIF($C$2:$V$2,AB$2,$C12:$V12)</f>
        <v>0</v>
      </c>
    </row>
    <row r="13" spans="1:28">
      <c r="A13" s="81">
        <v>9</v>
      </c>
      <c r="B13" s="141">
        <v>25</v>
      </c>
      <c r="C13" s="129">
        <v>12.5</v>
      </c>
      <c r="D13" s="129">
        <v>12.5</v>
      </c>
      <c r="E13" s="129"/>
      <c r="F13" s="137"/>
      <c r="G13" s="83"/>
      <c r="H13" s="83"/>
      <c r="I13" s="141">
        <v>25</v>
      </c>
      <c r="J13" s="128">
        <v>12.5</v>
      </c>
      <c r="K13" s="129">
        <v>12.5</v>
      </c>
      <c r="L13" s="129"/>
      <c r="M13" s="83"/>
      <c r="N13" s="83"/>
      <c r="O13" s="83"/>
      <c r="P13" s="128"/>
      <c r="Q13" s="128"/>
      <c r="R13" s="83"/>
      <c r="S13" s="83"/>
      <c r="T13" s="83"/>
      <c r="U13" s="83"/>
      <c r="V13" s="84"/>
      <c r="W13" s="128">
        <f t="shared" si="2"/>
        <v>12.5</v>
      </c>
      <c r="X13" s="128">
        <f t="shared" si="3"/>
        <v>12.5</v>
      </c>
      <c r="Y13" s="128">
        <f t="shared" si="4"/>
        <v>12.5</v>
      </c>
      <c r="Z13" s="128">
        <f t="shared" si="5"/>
        <v>12.5</v>
      </c>
      <c r="AA13" s="128"/>
      <c r="AB13" s="55">
        <f t="shared" ref="AB13" si="12">SUMIF($C$2:$V$2,AB$2,$C13:$V13)</f>
        <v>0</v>
      </c>
    </row>
    <row r="14" spans="1:28">
      <c r="A14" s="81">
        <v>10</v>
      </c>
      <c r="B14" s="141">
        <v>29</v>
      </c>
      <c r="C14" s="129">
        <v>14.5</v>
      </c>
      <c r="D14" s="129">
        <v>14.5</v>
      </c>
      <c r="E14" s="129"/>
      <c r="F14" s="137"/>
      <c r="G14" s="83"/>
      <c r="H14" s="83"/>
      <c r="I14" s="141">
        <v>26</v>
      </c>
      <c r="J14" s="128">
        <v>13</v>
      </c>
      <c r="K14" s="129">
        <v>13</v>
      </c>
      <c r="L14" s="129"/>
      <c r="M14" s="83"/>
      <c r="N14" s="83"/>
      <c r="O14" s="83"/>
      <c r="P14" s="128"/>
      <c r="Q14" s="128"/>
      <c r="R14" s="83"/>
      <c r="S14" s="83"/>
      <c r="T14" s="83"/>
      <c r="U14" s="83"/>
      <c r="V14" s="84"/>
      <c r="W14" s="128">
        <f t="shared" si="2"/>
        <v>14.5</v>
      </c>
      <c r="X14" s="128">
        <f t="shared" si="3"/>
        <v>14.5</v>
      </c>
      <c r="Y14" s="128">
        <f t="shared" si="4"/>
        <v>13</v>
      </c>
      <c r="Z14" s="128">
        <f t="shared" si="5"/>
        <v>13</v>
      </c>
      <c r="AA14" s="128"/>
      <c r="AB14" s="55">
        <f t="shared" ref="AB14" si="13">SUMIF($C$2:$V$2,AB$2,$C14:$V14)</f>
        <v>0</v>
      </c>
    </row>
    <row r="15" spans="1:28">
      <c r="A15" s="81">
        <v>11</v>
      </c>
      <c r="B15" s="141">
        <v>29</v>
      </c>
      <c r="C15" s="129">
        <v>14.5</v>
      </c>
      <c r="D15" s="129">
        <v>14.5</v>
      </c>
      <c r="E15" s="129"/>
      <c r="F15" s="137"/>
      <c r="G15" s="83"/>
      <c r="H15" s="83"/>
      <c r="I15" s="141">
        <v>28</v>
      </c>
      <c r="J15" s="128">
        <v>14</v>
      </c>
      <c r="K15" s="129">
        <v>14</v>
      </c>
      <c r="L15" s="129"/>
      <c r="M15" s="83"/>
      <c r="N15" s="83"/>
      <c r="O15" s="83"/>
      <c r="P15" s="128"/>
      <c r="Q15" s="128"/>
      <c r="R15" s="83"/>
      <c r="S15" s="83"/>
      <c r="T15" s="83"/>
      <c r="U15" s="83"/>
      <c r="V15" s="84"/>
      <c r="W15" s="128">
        <f t="shared" si="2"/>
        <v>14.5</v>
      </c>
      <c r="X15" s="128">
        <f t="shared" si="3"/>
        <v>14.5</v>
      </c>
      <c r="Y15" s="128">
        <f t="shared" si="4"/>
        <v>14</v>
      </c>
      <c r="Z15" s="128">
        <f t="shared" si="5"/>
        <v>14</v>
      </c>
      <c r="AA15" s="128"/>
      <c r="AB15" s="55">
        <f t="shared" ref="AB15" si="14">SUMIF($C$2:$V$2,AB$2,$C15:$V15)</f>
        <v>0</v>
      </c>
    </row>
    <row r="16" spans="1:28">
      <c r="A16" s="81">
        <v>12</v>
      </c>
      <c r="B16" s="141">
        <v>0</v>
      </c>
      <c r="C16" s="129">
        <v>0</v>
      </c>
      <c r="D16" s="129">
        <v>0</v>
      </c>
      <c r="E16" s="129"/>
      <c r="F16" s="137"/>
      <c r="G16" s="83"/>
      <c r="H16" s="83"/>
      <c r="I16" s="141">
        <v>0</v>
      </c>
      <c r="J16" s="128">
        <v>0</v>
      </c>
      <c r="K16" s="129">
        <v>0</v>
      </c>
      <c r="L16" s="129"/>
      <c r="M16" s="83"/>
      <c r="N16" s="83"/>
      <c r="O16" s="83"/>
      <c r="P16" s="128"/>
      <c r="Q16" s="128"/>
      <c r="R16" s="83"/>
      <c r="S16" s="83"/>
      <c r="T16" s="83"/>
      <c r="U16" s="83"/>
      <c r="V16" s="84"/>
      <c r="W16" s="128">
        <f t="shared" si="2"/>
        <v>0</v>
      </c>
      <c r="X16" s="128">
        <f t="shared" si="3"/>
        <v>0</v>
      </c>
      <c r="Y16" s="128">
        <f t="shared" si="4"/>
        <v>0</v>
      </c>
      <c r="Z16" s="128">
        <f t="shared" si="5"/>
        <v>0</v>
      </c>
      <c r="AA16" s="128"/>
      <c r="AB16" s="55">
        <f t="shared" ref="AB16" si="15">SUMIF($C$2:$V$2,AB$2,$C16:$V16)</f>
        <v>0</v>
      </c>
    </row>
    <row r="17" spans="1:28">
      <c r="A17" s="81">
        <v>13</v>
      </c>
      <c r="B17" s="141">
        <v>28</v>
      </c>
      <c r="C17" s="129">
        <v>14</v>
      </c>
      <c r="D17" s="129">
        <v>14</v>
      </c>
      <c r="E17" s="129"/>
      <c r="F17" s="137"/>
      <c r="G17" s="83"/>
      <c r="H17" s="83"/>
      <c r="I17" s="141">
        <v>26</v>
      </c>
      <c r="J17" s="128">
        <v>13</v>
      </c>
      <c r="K17" s="129">
        <v>13</v>
      </c>
      <c r="L17" s="129"/>
      <c r="M17" s="83"/>
      <c r="N17" s="83"/>
      <c r="O17" s="83"/>
      <c r="P17" s="128"/>
      <c r="Q17" s="128"/>
      <c r="R17" s="83"/>
      <c r="S17" s="83"/>
      <c r="T17" s="83"/>
      <c r="U17" s="83"/>
      <c r="V17" s="84"/>
      <c r="W17" s="128">
        <f t="shared" si="2"/>
        <v>14</v>
      </c>
      <c r="X17" s="128">
        <f t="shared" si="3"/>
        <v>14</v>
      </c>
      <c r="Y17" s="128">
        <f t="shared" si="4"/>
        <v>13</v>
      </c>
      <c r="Z17" s="128">
        <f t="shared" si="5"/>
        <v>13</v>
      </c>
      <c r="AA17" s="128"/>
      <c r="AB17" s="55">
        <f t="shared" ref="AB17" si="16">SUMIF($C$2:$V$2,AB$2,$C17:$V17)</f>
        <v>0</v>
      </c>
    </row>
    <row r="18" spans="1:28">
      <c r="A18" s="81">
        <v>14</v>
      </c>
      <c r="B18" s="141">
        <v>27</v>
      </c>
      <c r="C18" s="129">
        <v>13.5</v>
      </c>
      <c r="D18" s="129">
        <v>13.5</v>
      </c>
      <c r="E18" s="129"/>
      <c r="F18" s="137"/>
      <c r="G18" s="83"/>
      <c r="H18" s="83"/>
      <c r="I18" s="141">
        <v>26</v>
      </c>
      <c r="J18" s="128">
        <v>13</v>
      </c>
      <c r="K18" s="129">
        <v>13</v>
      </c>
      <c r="L18" s="129"/>
      <c r="M18" s="83"/>
      <c r="N18" s="83"/>
      <c r="O18" s="83"/>
      <c r="P18" s="128"/>
      <c r="Q18" s="128"/>
      <c r="R18" s="83"/>
      <c r="S18" s="83"/>
      <c r="T18" s="83"/>
      <c r="U18" s="83"/>
      <c r="V18" s="84"/>
      <c r="W18" s="128">
        <f t="shared" si="2"/>
        <v>13.5</v>
      </c>
      <c r="X18" s="128">
        <f t="shared" si="3"/>
        <v>13.5</v>
      </c>
      <c r="Y18" s="128">
        <f t="shared" si="4"/>
        <v>13</v>
      </c>
      <c r="Z18" s="128">
        <f t="shared" si="5"/>
        <v>13</v>
      </c>
      <c r="AA18" s="128"/>
      <c r="AB18" s="55">
        <f t="shared" ref="AB18" si="17">SUMIF($C$2:$V$2,AB$2,$C18:$V18)</f>
        <v>0</v>
      </c>
    </row>
    <row r="19" spans="1:28">
      <c r="A19" s="81">
        <v>15</v>
      </c>
      <c r="B19" s="141">
        <v>28</v>
      </c>
      <c r="C19" s="129">
        <v>14</v>
      </c>
      <c r="D19" s="129">
        <v>14</v>
      </c>
      <c r="E19" s="129"/>
      <c r="F19" s="137"/>
      <c r="G19" s="83"/>
      <c r="H19" s="83"/>
      <c r="I19" s="141">
        <v>26</v>
      </c>
      <c r="J19" s="128">
        <v>13</v>
      </c>
      <c r="K19" s="129">
        <v>13</v>
      </c>
      <c r="L19" s="129"/>
      <c r="M19" s="83"/>
      <c r="N19" s="83"/>
      <c r="O19" s="83"/>
      <c r="P19" s="128"/>
      <c r="Q19" s="128"/>
      <c r="R19" s="83"/>
      <c r="S19" s="83"/>
      <c r="T19" s="83"/>
      <c r="U19" s="83"/>
      <c r="V19" s="84"/>
      <c r="W19" s="128">
        <f t="shared" si="2"/>
        <v>14</v>
      </c>
      <c r="X19" s="128">
        <f t="shared" si="3"/>
        <v>14</v>
      </c>
      <c r="Y19" s="128">
        <f t="shared" si="4"/>
        <v>13</v>
      </c>
      <c r="Z19" s="128">
        <f t="shared" si="5"/>
        <v>13</v>
      </c>
      <c r="AA19" s="128"/>
      <c r="AB19" s="55">
        <f t="shared" ref="AB19" si="18">SUMIF($C$2:$V$2,AB$2,$C19:$V19)</f>
        <v>0</v>
      </c>
    </row>
    <row r="20" spans="1:28">
      <c r="A20" s="81">
        <v>16</v>
      </c>
      <c r="B20" s="141">
        <v>29</v>
      </c>
      <c r="C20" s="129">
        <v>14.5</v>
      </c>
      <c r="D20" s="129">
        <v>14.5</v>
      </c>
      <c r="E20" s="129"/>
      <c r="F20" s="137"/>
      <c r="G20" s="83"/>
      <c r="H20" s="83"/>
      <c r="I20" s="141">
        <v>28</v>
      </c>
      <c r="J20" s="128">
        <v>14</v>
      </c>
      <c r="K20" s="129">
        <v>14</v>
      </c>
      <c r="L20" s="129"/>
      <c r="M20" s="83"/>
      <c r="N20" s="83"/>
      <c r="O20" s="83"/>
      <c r="P20" s="128"/>
      <c r="Q20" s="128"/>
      <c r="R20" s="83"/>
      <c r="S20" s="83"/>
      <c r="T20" s="83"/>
      <c r="U20" s="83"/>
      <c r="V20" s="84"/>
      <c r="W20" s="128">
        <f t="shared" si="2"/>
        <v>14.5</v>
      </c>
      <c r="X20" s="128">
        <f t="shared" si="3"/>
        <v>14.5</v>
      </c>
      <c r="Y20" s="128">
        <f t="shared" si="4"/>
        <v>14</v>
      </c>
      <c r="Z20" s="128">
        <f t="shared" si="5"/>
        <v>14</v>
      </c>
      <c r="AA20" s="128"/>
      <c r="AB20" s="55">
        <f t="shared" ref="AB20" si="19">SUMIF($C$2:$V$2,AB$2,$C20:$V20)</f>
        <v>0</v>
      </c>
    </row>
    <row r="21" spans="1:28" ht="15.75" customHeight="1">
      <c r="A21" s="81">
        <v>17</v>
      </c>
      <c r="B21" s="141">
        <v>25</v>
      </c>
      <c r="C21" s="129">
        <v>12.5</v>
      </c>
      <c r="D21" s="129">
        <v>12.5</v>
      </c>
      <c r="E21" s="129"/>
      <c r="F21" s="137"/>
      <c r="G21" s="83"/>
      <c r="H21" s="83"/>
      <c r="I21" s="141">
        <v>30</v>
      </c>
      <c r="J21" s="128">
        <v>15</v>
      </c>
      <c r="K21" s="129">
        <v>15</v>
      </c>
      <c r="L21" s="129"/>
      <c r="M21" s="83"/>
      <c r="N21" s="83"/>
      <c r="O21" s="83"/>
      <c r="P21" s="128"/>
      <c r="Q21" s="128"/>
      <c r="R21" s="83"/>
      <c r="S21" s="83"/>
      <c r="T21" s="83"/>
      <c r="U21" s="83"/>
      <c r="V21" s="84"/>
      <c r="W21" s="128">
        <f t="shared" si="2"/>
        <v>12.5</v>
      </c>
      <c r="X21" s="128">
        <f t="shared" si="3"/>
        <v>12.5</v>
      </c>
      <c r="Y21" s="128">
        <f t="shared" si="4"/>
        <v>15</v>
      </c>
      <c r="Z21" s="128">
        <f t="shared" si="5"/>
        <v>15</v>
      </c>
      <c r="AA21" s="128"/>
      <c r="AB21" s="55">
        <f t="shared" ref="AB21" si="20">SUMIF($C$2:$V$2,AB$2,$C21:$V21)</f>
        <v>0</v>
      </c>
    </row>
    <row r="22" spans="1:28" ht="15.75" customHeight="1">
      <c r="A22" s="81">
        <v>18</v>
      </c>
      <c r="B22" s="141">
        <v>28</v>
      </c>
      <c r="C22" s="129">
        <v>14</v>
      </c>
      <c r="D22" s="129">
        <v>14</v>
      </c>
      <c r="E22" s="129"/>
      <c r="F22" s="137"/>
      <c r="G22" s="83"/>
      <c r="H22" s="83"/>
      <c r="I22" s="141">
        <v>30</v>
      </c>
      <c r="J22" s="128">
        <v>15</v>
      </c>
      <c r="K22" s="129">
        <v>15</v>
      </c>
      <c r="L22" s="129"/>
      <c r="M22" s="83"/>
      <c r="N22" s="83"/>
      <c r="O22" s="83"/>
      <c r="P22" s="128"/>
      <c r="Q22" s="128"/>
      <c r="R22" s="83"/>
      <c r="S22" s="83"/>
      <c r="T22" s="83"/>
      <c r="U22" s="83"/>
      <c r="V22" s="84"/>
      <c r="W22" s="128">
        <f t="shared" si="2"/>
        <v>14</v>
      </c>
      <c r="X22" s="128">
        <f t="shared" si="3"/>
        <v>14</v>
      </c>
      <c r="Y22" s="128">
        <f t="shared" si="4"/>
        <v>15</v>
      </c>
      <c r="Z22" s="128">
        <f t="shared" si="5"/>
        <v>15</v>
      </c>
      <c r="AA22" s="128"/>
      <c r="AB22" s="55">
        <f t="shared" ref="AB22" si="21">SUMIF($C$2:$V$2,AB$2,$C22:$V22)</f>
        <v>0</v>
      </c>
    </row>
    <row r="23" spans="1:28" ht="15.75" customHeight="1">
      <c r="A23" s="81">
        <v>19</v>
      </c>
      <c r="B23" s="141">
        <v>29</v>
      </c>
      <c r="C23" s="129">
        <v>14.5</v>
      </c>
      <c r="D23" s="129">
        <v>14.5</v>
      </c>
      <c r="E23" s="129"/>
      <c r="F23" s="137"/>
      <c r="G23" s="83"/>
      <c r="H23" s="83"/>
      <c r="I23" s="141">
        <v>26</v>
      </c>
      <c r="J23" s="128">
        <v>13</v>
      </c>
      <c r="K23" s="129">
        <v>13</v>
      </c>
      <c r="L23" s="129"/>
      <c r="M23" s="83"/>
      <c r="N23" s="83"/>
      <c r="O23" s="83"/>
      <c r="P23" s="128"/>
      <c r="Q23" s="128"/>
      <c r="R23" s="83"/>
      <c r="S23" s="83"/>
      <c r="T23" s="83"/>
      <c r="U23" s="83"/>
      <c r="V23" s="84"/>
      <c r="W23" s="128">
        <f t="shared" si="2"/>
        <v>14.5</v>
      </c>
      <c r="X23" s="128">
        <f t="shared" si="3"/>
        <v>14.5</v>
      </c>
      <c r="Y23" s="128">
        <f t="shared" si="4"/>
        <v>13</v>
      </c>
      <c r="Z23" s="128">
        <f t="shared" si="5"/>
        <v>13</v>
      </c>
      <c r="AA23" s="128"/>
      <c r="AB23" s="55">
        <f t="shared" ref="AB23" si="22">SUMIF($C$2:$V$2,AB$2,$C23:$V23)</f>
        <v>0</v>
      </c>
    </row>
    <row r="24" spans="1:28" ht="15.75" customHeight="1">
      <c r="A24" s="81">
        <v>20</v>
      </c>
      <c r="B24" s="141">
        <v>0</v>
      </c>
      <c r="C24" s="129">
        <v>0</v>
      </c>
      <c r="D24" s="129">
        <v>0</v>
      </c>
      <c r="E24" s="129"/>
      <c r="F24" s="137"/>
      <c r="G24" s="83"/>
      <c r="H24" s="83"/>
      <c r="I24" s="141">
        <v>0</v>
      </c>
      <c r="J24" s="128">
        <v>0</v>
      </c>
      <c r="K24" s="129">
        <v>0</v>
      </c>
      <c r="L24" s="129"/>
      <c r="M24" s="83"/>
      <c r="N24" s="83"/>
      <c r="O24" s="83"/>
      <c r="P24" s="128"/>
      <c r="Q24" s="128"/>
      <c r="R24" s="83"/>
      <c r="S24" s="83"/>
      <c r="T24" s="83"/>
      <c r="U24" s="83"/>
      <c r="V24" s="84"/>
      <c r="W24" s="128">
        <f t="shared" si="2"/>
        <v>0</v>
      </c>
      <c r="X24" s="128">
        <f t="shared" si="3"/>
        <v>0</v>
      </c>
      <c r="Y24" s="128">
        <f t="shared" si="4"/>
        <v>0</v>
      </c>
      <c r="Z24" s="128">
        <f t="shared" si="5"/>
        <v>0</v>
      </c>
      <c r="AA24" s="128"/>
      <c r="AB24" s="55">
        <f t="shared" ref="AB24" si="23">SUMIF($C$2:$V$2,AB$2,$C24:$V24)</f>
        <v>0</v>
      </c>
    </row>
    <row r="25" spans="1:28" ht="15.75" customHeight="1">
      <c r="A25" s="81">
        <v>21</v>
      </c>
      <c r="B25" s="141">
        <v>29</v>
      </c>
      <c r="C25" s="129">
        <v>14.5</v>
      </c>
      <c r="D25" s="129">
        <v>14.5</v>
      </c>
      <c r="E25" s="129"/>
      <c r="F25" s="137"/>
      <c r="G25" s="83"/>
      <c r="H25" s="83"/>
      <c r="I25" s="141">
        <v>24</v>
      </c>
      <c r="J25" s="128">
        <v>12</v>
      </c>
      <c r="K25" s="129">
        <v>12</v>
      </c>
      <c r="L25" s="129"/>
      <c r="M25" s="83"/>
      <c r="N25" s="83"/>
      <c r="O25" s="83"/>
      <c r="P25" s="128"/>
      <c r="Q25" s="128"/>
      <c r="R25" s="83"/>
      <c r="S25" s="83"/>
      <c r="T25" s="83"/>
      <c r="U25" s="83"/>
      <c r="V25" s="84"/>
      <c r="W25" s="128">
        <f t="shared" si="2"/>
        <v>14.5</v>
      </c>
      <c r="X25" s="128">
        <f t="shared" si="3"/>
        <v>14.5</v>
      </c>
      <c r="Y25" s="128">
        <f t="shared" si="4"/>
        <v>12</v>
      </c>
      <c r="Z25" s="128">
        <f t="shared" si="5"/>
        <v>12</v>
      </c>
      <c r="AA25" s="128"/>
      <c r="AB25" s="55">
        <f t="shared" ref="AB25" si="24">SUMIF($C$2:$V$2,AB$2,$C25:$V25)</f>
        <v>0</v>
      </c>
    </row>
    <row r="26" spans="1:28" ht="15.75" customHeight="1">
      <c r="A26" s="81">
        <v>22</v>
      </c>
      <c r="B26" s="141">
        <v>28</v>
      </c>
      <c r="C26" s="129">
        <v>14</v>
      </c>
      <c r="D26" s="129">
        <v>14</v>
      </c>
      <c r="E26" s="129"/>
      <c r="F26" s="137"/>
      <c r="G26" s="83"/>
      <c r="H26" s="83"/>
      <c r="I26" s="141">
        <v>24</v>
      </c>
      <c r="J26" s="128">
        <v>12</v>
      </c>
      <c r="K26" s="129">
        <v>12</v>
      </c>
      <c r="L26" s="129"/>
      <c r="M26" s="83"/>
      <c r="N26" s="83"/>
      <c r="O26" s="83"/>
      <c r="P26" s="128"/>
      <c r="Q26" s="128"/>
      <c r="R26" s="83"/>
      <c r="S26" s="83"/>
      <c r="T26" s="83"/>
      <c r="U26" s="83"/>
      <c r="V26" s="84"/>
      <c r="W26" s="128">
        <f t="shared" si="2"/>
        <v>14</v>
      </c>
      <c r="X26" s="128">
        <f t="shared" si="3"/>
        <v>14</v>
      </c>
      <c r="Y26" s="128">
        <f t="shared" si="4"/>
        <v>12</v>
      </c>
      <c r="Z26" s="128">
        <f t="shared" si="5"/>
        <v>12</v>
      </c>
      <c r="AA26" s="128"/>
      <c r="AB26" s="55">
        <f t="shared" ref="AB26" si="25">SUMIF($C$2:$V$2,AB$2,$C26:$V26)</f>
        <v>0</v>
      </c>
    </row>
    <row r="27" spans="1:28" ht="15.75" customHeight="1">
      <c r="A27" s="81">
        <v>23</v>
      </c>
      <c r="B27" s="141">
        <v>28</v>
      </c>
      <c r="C27" s="129">
        <v>14</v>
      </c>
      <c r="D27" s="129">
        <v>14</v>
      </c>
      <c r="E27" s="129"/>
      <c r="F27" s="137"/>
      <c r="G27" s="83"/>
      <c r="H27" s="83"/>
      <c r="I27" s="141">
        <v>26</v>
      </c>
      <c r="J27" s="128">
        <v>13</v>
      </c>
      <c r="K27" s="129">
        <v>13</v>
      </c>
      <c r="L27" s="129"/>
      <c r="M27" s="83"/>
      <c r="N27" s="83"/>
      <c r="O27" s="83"/>
      <c r="P27" s="128"/>
      <c r="Q27" s="128"/>
      <c r="R27" s="83"/>
      <c r="S27" s="83"/>
      <c r="T27" s="83"/>
      <c r="U27" s="83"/>
      <c r="V27" s="84"/>
      <c r="W27" s="128">
        <f t="shared" si="2"/>
        <v>14</v>
      </c>
      <c r="X27" s="128">
        <f t="shared" si="3"/>
        <v>14</v>
      </c>
      <c r="Y27" s="128">
        <f t="shared" si="4"/>
        <v>13</v>
      </c>
      <c r="Z27" s="128">
        <f t="shared" si="5"/>
        <v>13</v>
      </c>
      <c r="AA27" s="128"/>
      <c r="AB27" s="55">
        <f t="shared" ref="AB27" si="26">SUMIF($C$2:$V$2,AB$2,$C27:$V27)</f>
        <v>0</v>
      </c>
    </row>
    <row r="28" spans="1:28" ht="15.75" customHeight="1">
      <c r="A28" s="81">
        <v>24</v>
      </c>
      <c r="B28" s="141">
        <v>28</v>
      </c>
      <c r="C28" s="129">
        <v>14</v>
      </c>
      <c r="D28" s="129">
        <v>14</v>
      </c>
      <c r="E28" s="129"/>
      <c r="F28" s="137"/>
      <c r="G28" s="83"/>
      <c r="H28" s="83"/>
      <c r="I28" s="141">
        <v>28</v>
      </c>
      <c r="J28" s="128">
        <v>14</v>
      </c>
      <c r="K28" s="129">
        <v>14</v>
      </c>
      <c r="L28" s="129"/>
      <c r="M28" s="83"/>
      <c r="N28" s="83"/>
      <c r="O28" s="83"/>
      <c r="P28" s="128"/>
      <c r="Q28" s="128"/>
      <c r="R28" s="83"/>
      <c r="S28" s="83"/>
      <c r="T28" s="83"/>
      <c r="U28" s="83"/>
      <c r="V28" s="84"/>
      <c r="W28" s="128">
        <f t="shared" si="2"/>
        <v>14</v>
      </c>
      <c r="X28" s="128">
        <f t="shared" si="3"/>
        <v>14</v>
      </c>
      <c r="Y28" s="128">
        <f t="shared" si="4"/>
        <v>14</v>
      </c>
      <c r="Z28" s="128">
        <f t="shared" si="5"/>
        <v>14</v>
      </c>
      <c r="AA28" s="128"/>
      <c r="AB28" s="55">
        <f t="shared" ref="AB28" si="27">SUMIF($C$2:$V$2,AB$2,$C28:$V28)</f>
        <v>0</v>
      </c>
    </row>
    <row r="29" spans="1:28" ht="15.75" customHeight="1">
      <c r="A29" s="81">
        <v>25</v>
      </c>
      <c r="B29" s="141">
        <v>27</v>
      </c>
      <c r="C29" s="129">
        <v>13.5</v>
      </c>
      <c r="D29" s="129">
        <v>13.5</v>
      </c>
      <c r="E29" s="129"/>
      <c r="F29" s="137"/>
      <c r="G29" s="83"/>
      <c r="H29" s="83"/>
      <c r="I29" s="141">
        <v>26</v>
      </c>
      <c r="J29" s="128">
        <v>13</v>
      </c>
      <c r="K29" s="129">
        <v>13</v>
      </c>
      <c r="L29" s="129"/>
      <c r="M29" s="83"/>
      <c r="N29" s="83"/>
      <c r="O29" s="83"/>
      <c r="P29" s="128"/>
      <c r="Q29" s="128"/>
      <c r="R29" s="83"/>
      <c r="S29" s="83"/>
      <c r="T29" s="83"/>
      <c r="U29" s="83"/>
      <c r="V29" s="84"/>
      <c r="W29" s="128">
        <f t="shared" si="2"/>
        <v>13.5</v>
      </c>
      <c r="X29" s="128">
        <f t="shared" si="3"/>
        <v>13.5</v>
      </c>
      <c r="Y29" s="128">
        <f t="shared" si="4"/>
        <v>13</v>
      </c>
      <c r="Z29" s="128">
        <f t="shared" si="5"/>
        <v>13</v>
      </c>
      <c r="AA29" s="128"/>
      <c r="AB29" s="55">
        <f>SUMIF($C$2:$V$2,AB$2,$C29:$V29)</f>
        <v>0</v>
      </c>
    </row>
    <row r="30" spans="1:28" ht="15.75" customHeight="1">
      <c r="A30" s="81">
        <v>26</v>
      </c>
      <c r="B30" s="141">
        <v>29</v>
      </c>
      <c r="C30" s="129">
        <v>14.5</v>
      </c>
      <c r="D30" s="129">
        <v>14.5</v>
      </c>
      <c r="E30" s="129"/>
      <c r="F30" s="137"/>
      <c r="G30" s="83"/>
      <c r="H30" s="83"/>
      <c r="I30" s="141">
        <v>28</v>
      </c>
      <c r="J30" s="128">
        <v>14</v>
      </c>
      <c r="K30" s="131">
        <v>14</v>
      </c>
      <c r="L30" s="131"/>
      <c r="M30" s="83"/>
      <c r="N30" s="83"/>
      <c r="O30" s="83"/>
      <c r="P30" s="128"/>
      <c r="Q30" s="128"/>
      <c r="R30" s="83"/>
      <c r="S30" s="83"/>
      <c r="T30" s="83"/>
      <c r="U30" s="83"/>
      <c r="V30" s="84"/>
      <c r="W30" s="128">
        <f t="shared" si="2"/>
        <v>14.5</v>
      </c>
      <c r="X30" s="128">
        <f t="shared" si="3"/>
        <v>14.5</v>
      </c>
      <c r="Y30" s="128">
        <f t="shared" si="4"/>
        <v>14</v>
      </c>
      <c r="Z30" s="128">
        <f t="shared" si="5"/>
        <v>14</v>
      </c>
      <c r="AA30" s="128"/>
      <c r="AB30" s="55">
        <f>SUMIF($C$2:$V$2,AB$2,$C30:$V30)</f>
        <v>0</v>
      </c>
    </row>
    <row r="31" spans="1:28" ht="15.75" customHeight="1">
      <c r="A31" s="81">
        <v>27</v>
      </c>
      <c r="B31" s="141">
        <v>29</v>
      </c>
      <c r="C31" s="129">
        <v>14.5</v>
      </c>
      <c r="D31" s="129">
        <v>14.5</v>
      </c>
      <c r="E31" s="129"/>
      <c r="F31" s="137"/>
      <c r="G31" s="83"/>
      <c r="H31" s="83"/>
      <c r="I31" s="141">
        <v>28</v>
      </c>
      <c r="J31" s="128">
        <v>14</v>
      </c>
      <c r="K31" s="129">
        <v>14</v>
      </c>
      <c r="L31" s="129"/>
      <c r="M31" s="83"/>
      <c r="N31" s="83"/>
      <c r="O31" s="83"/>
      <c r="P31" s="128"/>
      <c r="Q31" s="128"/>
      <c r="R31" s="83"/>
      <c r="S31" s="83"/>
      <c r="T31" s="83"/>
      <c r="U31" s="83"/>
      <c r="V31" s="84"/>
      <c r="W31" s="128">
        <f t="shared" si="2"/>
        <v>14.5</v>
      </c>
      <c r="X31" s="128">
        <f t="shared" si="3"/>
        <v>14.5</v>
      </c>
      <c r="Y31" s="128">
        <f t="shared" si="4"/>
        <v>14</v>
      </c>
      <c r="Z31" s="128">
        <f t="shared" si="5"/>
        <v>14</v>
      </c>
      <c r="AA31" s="128"/>
      <c r="AB31" s="55">
        <f>SUMIF($C$2:$V$2,AB$2,$C31:$V31)</f>
        <v>0</v>
      </c>
    </row>
    <row r="32" spans="1:28" ht="15.75" customHeight="1">
      <c r="A32" s="81">
        <v>28</v>
      </c>
      <c r="B32" s="141">
        <v>27</v>
      </c>
      <c r="C32" s="129">
        <v>13.5</v>
      </c>
      <c r="D32" s="129">
        <v>13.5</v>
      </c>
      <c r="E32" s="129"/>
      <c r="F32" s="137"/>
      <c r="G32" s="83"/>
      <c r="H32" s="83"/>
      <c r="I32" s="141">
        <v>28</v>
      </c>
      <c r="J32" s="128">
        <v>14</v>
      </c>
      <c r="K32" s="129">
        <v>14</v>
      </c>
      <c r="L32" s="129"/>
      <c r="M32" s="83"/>
      <c r="N32" s="83"/>
      <c r="O32" s="83"/>
      <c r="P32" s="128"/>
      <c r="Q32" s="128"/>
      <c r="R32" s="83"/>
      <c r="S32" s="83"/>
      <c r="T32" s="83"/>
      <c r="U32" s="83"/>
      <c r="V32" s="84"/>
      <c r="W32" s="128">
        <f t="shared" si="2"/>
        <v>13.5</v>
      </c>
      <c r="X32" s="128">
        <f t="shared" si="3"/>
        <v>13.5</v>
      </c>
      <c r="Y32" s="128">
        <f t="shared" si="4"/>
        <v>14</v>
      </c>
      <c r="Z32" s="128">
        <f t="shared" si="5"/>
        <v>14</v>
      </c>
      <c r="AA32" s="128"/>
      <c r="AB32" s="55">
        <f>SUMIF($C$2:$V$2,AB$2,$C32:$V32)</f>
        <v>0</v>
      </c>
    </row>
    <row r="33" spans="1:28" ht="15.75" customHeight="1">
      <c r="A33" s="81">
        <v>29</v>
      </c>
      <c r="B33" s="141">
        <v>33</v>
      </c>
      <c r="C33" s="129">
        <v>16.5</v>
      </c>
      <c r="D33" s="129">
        <v>16.5</v>
      </c>
      <c r="E33" s="129"/>
      <c r="F33" s="137"/>
      <c r="G33" s="83"/>
      <c r="H33" s="83"/>
      <c r="I33" s="141">
        <v>30</v>
      </c>
      <c r="J33" s="128">
        <v>15</v>
      </c>
      <c r="K33" s="129">
        <v>15</v>
      </c>
      <c r="L33" s="129"/>
      <c r="M33" s="83"/>
      <c r="N33" s="83"/>
      <c r="O33" s="83"/>
      <c r="P33" s="128"/>
      <c r="Q33" s="128"/>
      <c r="R33" s="83"/>
      <c r="S33" s="83"/>
      <c r="T33" s="83"/>
      <c r="U33" s="83"/>
      <c r="V33" s="84"/>
      <c r="W33" s="128">
        <f t="shared" si="2"/>
        <v>16.5</v>
      </c>
      <c r="X33" s="128">
        <f t="shared" si="3"/>
        <v>16.5</v>
      </c>
      <c r="Y33" s="128">
        <f t="shared" si="4"/>
        <v>15</v>
      </c>
      <c r="Z33" s="128">
        <f t="shared" si="5"/>
        <v>15</v>
      </c>
      <c r="AA33" s="128"/>
      <c r="AB33" s="55">
        <f t="shared" ref="AB33" si="28">SUMIF($C$2:$V$2,AB$2,$C33:$V33)</f>
        <v>0</v>
      </c>
    </row>
    <row r="34" spans="1:28" ht="15.75" customHeight="1">
      <c r="A34" s="81">
        <v>30</v>
      </c>
      <c r="B34" s="141">
        <v>27</v>
      </c>
      <c r="C34" s="129">
        <v>13.5</v>
      </c>
      <c r="D34" s="129">
        <v>13.5</v>
      </c>
      <c r="E34" s="129"/>
      <c r="F34" s="137"/>
      <c r="G34" s="83"/>
      <c r="H34" s="83"/>
      <c r="I34" s="141">
        <v>28</v>
      </c>
      <c r="J34" s="128">
        <v>14</v>
      </c>
      <c r="K34" s="129">
        <v>14</v>
      </c>
      <c r="L34" s="129"/>
      <c r="M34" s="83"/>
      <c r="N34" s="83"/>
      <c r="O34" s="83"/>
      <c r="P34" s="128"/>
      <c r="Q34" s="128"/>
      <c r="R34" s="83"/>
      <c r="S34" s="83"/>
      <c r="T34" s="83"/>
      <c r="U34" s="83"/>
      <c r="V34" s="84"/>
      <c r="W34" s="128">
        <f t="shared" si="2"/>
        <v>13.5</v>
      </c>
      <c r="X34" s="128">
        <f t="shared" si="3"/>
        <v>13.5</v>
      </c>
      <c r="Y34" s="128">
        <f t="shared" si="4"/>
        <v>14</v>
      </c>
      <c r="Z34" s="128">
        <f t="shared" si="5"/>
        <v>14</v>
      </c>
      <c r="AA34" s="128"/>
      <c r="AB34" s="55">
        <f t="shared" ref="AB34" si="29">SUMIF($C$2:$V$2,AB$2,$C34:$V34)</f>
        <v>0</v>
      </c>
    </row>
    <row r="35" spans="1:28" ht="15.75" customHeight="1">
      <c r="A35" s="81">
        <v>31</v>
      </c>
      <c r="B35" s="141">
        <v>32</v>
      </c>
      <c r="C35" s="129">
        <v>16</v>
      </c>
      <c r="D35" s="129">
        <v>16</v>
      </c>
      <c r="E35" s="129"/>
      <c r="F35" s="137"/>
      <c r="G35" s="83"/>
      <c r="H35" s="83"/>
      <c r="I35" s="141">
        <v>30</v>
      </c>
      <c r="J35" s="128">
        <v>15</v>
      </c>
      <c r="K35" s="129">
        <v>15</v>
      </c>
      <c r="L35" s="129"/>
      <c r="M35" s="83"/>
      <c r="N35" s="83"/>
      <c r="O35" s="83"/>
      <c r="P35" s="128"/>
      <c r="Q35" s="128"/>
      <c r="R35" s="83"/>
      <c r="S35" s="83"/>
      <c r="T35" s="83"/>
      <c r="U35" s="83"/>
      <c r="V35" s="84"/>
      <c r="W35" s="128">
        <f t="shared" si="2"/>
        <v>16</v>
      </c>
      <c r="X35" s="128">
        <f t="shared" si="3"/>
        <v>16</v>
      </c>
      <c r="Y35" s="128">
        <f t="shared" si="4"/>
        <v>15</v>
      </c>
      <c r="Z35" s="128">
        <f t="shared" si="5"/>
        <v>15</v>
      </c>
      <c r="AA35" s="128"/>
      <c r="AB35" s="55">
        <f t="shared" ref="AB35" si="30">SUMIF($C$2:$V$2,AB$2,$C35:$V35)</f>
        <v>0</v>
      </c>
    </row>
    <row r="36" spans="1:28" ht="15.75" customHeight="1">
      <c r="A36" s="81">
        <v>32</v>
      </c>
      <c r="B36" s="141">
        <v>27</v>
      </c>
      <c r="C36" s="129">
        <v>13.5</v>
      </c>
      <c r="D36" s="129">
        <v>13.5</v>
      </c>
      <c r="E36" s="129"/>
      <c r="F36" s="137"/>
      <c r="G36" s="83"/>
      <c r="H36" s="83"/>
      <c r="I36" s="141">
        <v>26</v>
      </c>
      <c r="J36" s="128">
        <v>13</v>
      </c>
      <c r="K36" s="129">
        <v>13</v>
      </c>
      <c r="L36" s="129"/>
      <c r="M36" s="83"/>
      <c r="N36" s="83"/>
      <c r="O36" s="83"/>
      <c r="P36" s="128"/>
      <c r="Q36" s="128"/>
      <c r="R36" s="83"/>
      <c r="S36" s="83"/>
      <c r="T36" s="83"/>
      <c r="U36" s="83"/>
      <c r="V36" s="84"/>
      <c r="W36" s="128">
        <f t="shared" si="2"/>
        <v>13.5</v>
      </c>
      <c r="X36" s="128">
        <f t="shared" si="3"/>
        <v>13.5</v>
      </c>
      <c r="Y36" s="128">
        <f t="shared" si="4"/>
        <v>13</v>
      </c>
      <c r="Z36" s="128">
        <f t="shared" si="5"/>
        <v>13</v>
      </c>
      <c r="AA36" s="128"/>
      <c r="AB36" s="55">
        <f t="shared" ref="AB36" si="31">SUMIF($C$2:$V$2,AB$2,$C36:$V36)</f>
        <v>0</v>
      </c>
    </row>
    <row r="37" spans="1:28" ht="15.75" customHeight="1">
      <c r="A37" s="81">
        <v>33</v>
      </c>
      <c r="B37" s="141">
        <v>29</v>
      </c>
      <c r="C37" s="129">
        <v>14.5</v>
      </c>
      <c r="D37" s="129">
        <v>14.5</v>
      </c>
      <c r="E37" s="129"/>
      <c r="F37" s="137"/>
      <c r="G37" s="83"/>
      <c r="H37" s="83"/>
      <c r="I37" s="141">
        <v>26</v>
      </c>
      <c r="J37" s="128">
        <v>13</v>
      </c>
      <c r="K37" s="129">
        <v>13</v>
      </c>
      <c r="L37" s="129"/>
      <c r="M37" s="83"/>
      <c r="N37" s="83"/>
      <c r="O37" s="83"/>
      <c r="P37" s="128"/>
      <c r="Q37" s="128"/>
      <c r="R37" s="83"/>
      <c r="S37" s="83"/>
      <c r="T37" s="83"/>
      <c r="U37" s="83"/>
      <c r="V37" s="84"/>
      <c r="W37" s="128">
        <f t="shared" si="2"/>
        <v>14.5</v>
      </c>
      <c r="X37" s="128">
        <f t="shared" si="3"/>
        <v>14.5</v>
      </c>
      <c r="Y37" s="128">
        <f t="shared" si="4"/>
        <v>13</v>
      </c>
      <c r="Z37" s="128">
        <f t="shared" si="5"/>
        <v>13</v>
      </c>
      <c r="AA37" s="128"/>
      <c r="AB37" s="55">
        <f t="shared" ref="AB37" si="32">SUMIF($C$2:$V$2,AB$2,$C37:$V37)</f>
        <v>0</v>
      </c>
    </row>
    <row r="38" spans="1:28" ht="15.75" customHeight="1">
      <c r="A38" s="81">
        <v>34</v>
      </c>
      <c r="B38" s="141">
        <v>27</v>
      </c>
      <c r="C38" s="129">
        <v>13.5</v>
      </c>
      <c r="D38" s="129">
        <v>13.5</v>
      </c>
      <c r="E38" s="129"/>
      <c r="F38" s="137"/>
      <c r="G38" s="83"/>
      <c r="H38" s="83"/>
      <c r="I38" s="141">
        <v>28</v>
      </c>
      <c r="J38" s="128">
        <v>14</v>
      </c>
      <c r="K38" s="129">
        <v>14</v>
      </c>
      <c r="L38" s="129"/>
      <c r="M38" s="83"/>
      <c r="N38" s="83"/>
      <c r="O38" s="83"/>
      <c r="P38" s="128"/>
      <c r="Q38" s="128"/>
      <c r="R38" s="83"/>
      <c r="S38" s="83"/>
      <c r="T38" s="83"/>
      <c r="U38" s="83"/>
      <c r="V38" s="84"/>
      <c r="W38" s="128">
        <f t="shared" si="2"/>
        <v>13.5</v>
      </c>
      <c r="X38" s="128">
        <f t="shared" si="3"/>
        <v>13.5</v>
      </c>
      <c r="Y38" s="128">
        <f t="shared" si="4"/>
        <v>14</v>
      </c>
      <c r="Z38" s="128">
        <f t="shared" si="5"/>
        <v>14</v>
      </c>
      <c r="AA38" s="128"/>
      <c r="AB38" s="55">
        <f t="shared" ref="AB38" si="33">SUMIF($C$2:$V$2,AB$2,$C38:$V38)</f>
        <v>0</v>
      </c>
    </row>
    <row r="39" spans="1:28" ht="15.75" customHeight="1">
      <c r="A39" s="81">
        <v>35</v>
      </c>
      <c r="B39" s="141">
        <v>27</v>
      </c>
      <c r="C39" s="129">
        <v>13.5</v>
      </c>
      <c r="D39" s="129">
        <v>13.5</v>
      </c>
      <c r="E39" s="129"/>
      <c r="F39" s="137"/>
      <c r="G39" s="83"/>
      <c r="H39" s="83"/>
      <c r="I39" s="141">
        <v>28</v>
      </c>
      <c r="J39" s="128">
        <v>14</v>
      </c>
      <c r="K39" s="129">
        <v>14</v>
      </c>
      <c r="L39" s="129"/>
      <c r="M39" s="83"/>
      <c r="N39" s="83"/>
      <c r="O39" s="83"/>
      <c r="P39" s="128"/>
      <c r="Q39" s="128"/>
      <c r="R39" s="83"/>
      <c r="S39" s="83"/>
      <c r="T39" s="83"/>
      <c r="U39" s="83"/>
      <c r="V39" s="84"/>
      <c r="W39" s="128">
        <f t="shared" si="2"/>
        <v>13.5</v>
      </c>
      <c r="X39" s="128">
        <f t="shared" si="3"/>
        <v>13.5</v>
      </c>
      <c r="Y39" s="128">
        <f t="shared" si="4"/>
        <v>14</v>
      </c>
      <c r="Z39" s="128">
        <f t="shared" si="5"/>
        <v>14</v>
      </c>
      <c r="AA39" s="128"/>
      <c r="AB39" s="55">
        <f t="shared" ref="AB39" si="34">SUMIF($C$2:$V$2,AB$2,$C39:$V39)</f>
        <v>0</v>
      </c>
    </row>
    <row r="40" spans="1:28" ht="15.75" customHeight="1">
      <c r="A40" s="81">
        <v>36</v>
      </c>
      <c r="B40" s="141">
        <v>28</v>
      </c>
      <c r="C40" s="129">
        <v>14</v>
      </c>
      <c r="D40" s="129">
        <v>14</v>
      </c>
      <c r="E40" s="129"/>
      <c r="F40" s="137"/>
      <c r="G40" s="83"/>
      <c r="H40" s="83"/>
      <c r="I40" s="141">
        <v>28</v>
      </c>
      <c r="J40" s="128">
        <v>14</v>
      </c>
      <c r="K40" s="129">
        <v>14</v>
      </c>
      <c r="L40" s="129"/>
      <c r="M40" s="83"/>
      <c r="N40" s="83"/>
      <c r="O40" s="83"/>
      <c r="P40" s="128"/>
      <c r="Q40" s="128"/>
      <c r="R40" s="83"/>
      <c r="S40" s="83"/>
      <c r="T40" s="83"/>
      <c r="U40" s="83"/>
      <c r="V40" s="84"/>
      <c r="W40" s="128">
        <f t="shared" si="2"/>
        <v>14</v>
      </c>
      <c r="X40" s="128">
        <f t="shared" si="3"/>
        <v>14</v>
      </c>
      <c r="Y40" s="128">
        <f t="shared" si="4"/>
        <v>14</v>
      </c>
      <c r="Z40" s="128">
        <f t="shared" si="5"/>
        <v>14</v>
      </c>
      <c r="AA40" s="128"/>
      <c r="AB40" s="55">
        <f t="shared" ref="AB40" si="35">SUMIF($C$2:$V$2,AB$2,$C40:$V40)</f>
        <v>0</v>
      </c>
    </row>
    <row r="41" spans="1:28" ht="15.75" customHeight="1">
      <c r="A41" s="81">
        <v>37</v>
      </c>
      <c r="B41" s="141">
        <v>29</v>
      </c>
      <c r="C41" s="129">
        <v>14.5</v>
      </c>
      <c r="D41" s="129">
        <v>14.5</v>
      </c>
      <c r="E41" s="129"/>
      <c r="F41" s="138"/>
      <c r="G41" s="83"/>
      <c r="H41" s="83"/>
      <c r="I41" s="141">
        <v>28</v>
      </c>
      <c r="J41" s="128">
        <v>14</v>
      </c>
      <c r="K41" s="129">
        <v>14</v>
      </c>
      <c r="L41" s="129"/>
      <c r="M41" s="83"/>
      <c r="N41" s="83"/>
      <c r="O41" s="83"/>
      <c r="P41" s="128"/>
      <c r="Q41" s="128"/>
      <c r="R41" s="83"/>
      <c r="S41" s="83"/>
      <c r="T41" s="83"/>
      <c r="U41" s="83"/>
      <c r="V41" s="84"/>
      <c r="W41" s="128">
        <f t="shared" si="2"/>
        <v>14.5</v>
      </c>
      <c r="X41" s="128">
        <f t="shared" si="3"/>
        <v>14.5</v>
      </c>
      <c r="Y41" s="128">
        <f t="shared" si="4"/>
        <v>14</v>
      </c>
      <c r="Z41" s="128">
        <f t="shared" si="5"/>
        <v>14</v>
      </c>
      <c r="AA41" s="128"/>
      <c r="AB41" s="55">
        <f t="shared" ref="AB41" si="36">SUMIF($C$2:$V$2,AB$2,$C41:$V41)</f>
        <v>0</v>
      </c>
    </row>
    <row r="42" spans="1:28" ht="15.75" customHeight="1">
      <c r="A42" s="81">
        <v>38</v>
      </c>
      <c r="B42" s="141">
        <v>27</v>
      </c>
      <c r="C42" s="129">
        <v>13.5</v>
      </c>
      <c r="D42" s="129">
        <v>13.5</v>
      </c>
      <c r="E42" s="129"/>
      <c r="F42" s="138"/>
      <c r="G42" s="83"/>
      <c r="H42" s="83"/>
      <c r="I42" s="141">
        <v>26</v>
      </c>
      <c r="J42" s="128">
        <v>13</v>
      </c>
      <c r="K42" s="129">
        <v>13</v>
      </c>
      <c r="L42" s="129"/>
      <c r="M42" s="83"/>
      <c r="N42" s="83"/>
      <c r="O42" s="83"/>
      <c r="P42" s="128"/>
      <c r="Q42" s="128"/>
      <c r="R42" s="83"/>
      <c r="S42" s="83"/>
      <c r="T42" s="83"/>
      <c r="U42" s="83"/>
      <c r="V42" s="84"/>
      <c r="W42" s="128">
        <f t="shared" si="2"/>
        <v>13.5</v>
      </c>
      <c r="X42" s="128">
        <f t="shared" si="3"/>
        <v>13.5</v>
      </c>
      <c r="Y42" s="128">
        <f t="shared" si="4"/>
        <v>13</v>
      </c>
      <c r="Z42" s="128">
        <f t="shared" si="5"/>
        <v>13</v>
      </c>
      <c r="AA42" s="128"/>
      <c r="AB42" s="55">
        <f t="shared" ref="AB42" si="37">SUMIF($C$2:$V$2,AB$2,$C42:$V42)</f>
        <v>0</v>
      </c>
    </row>
    <row r="43" spans="1:28" ht="15.75" customHeight="1">
      <c r="A43" s="81">
        <v>39</v>
      </c>
      <c r="B43" s="141">
        <v>29</v>
      </c>
      <c r="C43" s="129">
        <v>14.5</v>
      </c>
      <c r="D43" s="129">
        <v>14.5</v>
      </c>
      <c r="E43" s="129"/>
      <c r="F43" s="138"/>
      <c r="G43" s="83"/>
      <c r="H43" s="83"/>
      <c r="I43" s="141">
        <v>28</v>
      </c>
      <c r="J43" s="128">
        <v>14</v>
      </c>
      <c r="K43" s="129">
        <v>14</v>
      </c>
      <c r="L43" s="129"/>
      <c r="M43" s="83"/>
      <c r="N43" s="83"/>
      <c r="O43" s="83"/>
      <c r="P43" s="128"/>
      <c r="Q43" s="128"/>
      <c r="R43" s="83"/>
      <c r="S43" s="83"/>
      <c r="T43" s="83"/>
      <c r="U43" s="83"/>
      <c r="V43" s="84"/>
      <c r="W43" s="128">
        <f t="shared" si="2"/>
        <v>14.5</v>
      </c>
      <c r="X43" s="128">
        <f t="shared" si="3"/>
        <v>14.5</v>
      </c>
      <c r="Y43" s="128">
        <f t="shared" si="4"/>
        <v>14</v>
      </c>
      <c r="Z43" s="128">
        <f t="shared" si="5"/>
        <v>14</v>
      </c>
      <c r="AA43" s="128"/>
      <c r="AB43" s="55">
        <f t="shared" ref="AB43" si="38">SUMIF($C$2:$V$2,AB$2,$C43:$V43)</f>
        <v>0</v>
      </c>
    </row>
    <row r="44" spans="1:28" ht="15.75" customHeight="1">
      <c r="A44" s="81">
        <v>40</v>
      </c>
      <c r="B44" s="141">
        <v>31</v>
      </c>
      <c r="C44" s="129">
        <v>15.5</v>
      </c>
      <c r="D44" s="129">
        <v>15.5</v>
      </c>
      <c r="E44" s="129"/>
      <c r="F44" s="138"/>
      <c r="G44" s="83"/>
      <c r="H44" s="83"/>
      <c r="I44" s="141">
        <v>26</v>
      </c>
      <c r="J44" s="128">
        <v>13</v>
      </c>
      <c r="K44" s="129">
        <v>13</v>
      </c>
      <c r="L44" s="129"/>
      <c r="M44" s="83"/>
      <c r="N44" s="83"/>
      <c r="O44" s="83"/>
      <c r="P44" s="128"/>
      <c r="Q44" s="128"/>
      <c r="R44" s="83"/>
      <c r="S44" s="83"/>
      <c r="T44" s="83"/>
      <c r="U44" s="83"/>
      <c r="V44" s="84"/>
      <c r="W44" s="128">
        <f t="shared" si="2"/>
        <v>15.5</v>
      </c>
      <c r="X44" s="128">
        <f t="shared" si="3"/>
        <v>15.5</v>
      </c>
      <c r="Y44" s="128">
        <f t="shared" si="4"/>
        <v>13</v>
      </c>
      <c r="Z44" s="128">
        <f t="shared" si="5"/>
        <v>13</v>
      </c>
      <c r="AA44" s="128"/>
      <c r="AB44" s="55">
        <f t="shared" ref="AB44" si="39">SUMIF($C$2:$V$2,AB$2,$C44:$V44)</f>
        <v>0</v>
      </c>
    </row>
    <row r="45" spans="1:28" ht="15.75" customHeight="1">
      <c r="A45" s="81">
        <v>41</v>
      </c>
      <c r="B45" s="141">
        <v>27</v>
      </c>
      <c r="C45" s="129">
        <v>13.5</v>
      </c>
      <c r="D45" s="129">
        <v>13.5</v>
      </c>
      <c r="E45" s="129"/>
      <c r="F45" s="138"/>
      <c r="G45" s="83"/>
      <c r="H45" s="83"/>
      <c r="I45" s="141">
        <v>28</v>
      </c>
      <c r="J45" s="128">
        <v>14</v>
      </c>
      <c r="K45" s="129">
        <v>14</v>
      </c>
      <c r="L45" s="129"/>
      <c r="M45" s="83"/>
      <c r="N45" s="83"/>
      <c r="O45" s="83"/>
      <c r="P45" s="128"/>
      <c r="Q45" s="128"/>
      <c r="R45" s="83"/>
      <c r="S45" s="83"/>
      <c r="T45" s="83"/>
      <c r="U45" s="83"/>
      <c r="V45" s="84"/>
      <c r="W45" s="128">
        <f t="shared" si="2"/>
        <v>13.5</v>
      </c>
      <c r="X45" s="128">
        <f t="shared" si="3"/>
        <v>13.5</v>
      </c>
      <c r="Y45" s="128">
        <f t="shared" si="4"/>
        <v>14</v>
      </c>
      <c r="Z45" s="128">
        <f t="shared" si="5"/>
        <v>14</v>
      </c>
      <c r="AA45" s="128"/>
      <c r="AB45" s="55">
        <f t="shared" ref="AB45" si="40">SUMIF($C$2:$V$2,AB$2,$C45:$V45)</f>
        <v>0</v>
      </c>
    </row>
    <row r="46" spans="1:28" ht="15.75" customHeight="1">
      <c r="A46" s="81">
        <v>42</v>
      </c>
      <c r="B46" s="141">
        <v>28</v>
      </c>
      <c r="C46" s="129">
        <v>14</v>
      </c>
      <c r="D46" s="129">
        <v>14</v>
      </c>
      <c r="E46" s="129"/>
      <c r="F46" s="138"/>
      <c r="G46" s="83"/>
      <c r="H46" s="83"/>
      <c r="I46" s="141">
        <v>28</v>
      </c>
      <c r="J46" s="128">
        <v>14</v>
      </c>
      <c r="K46" s="129">
        <v>14</v>
      </c>
      <c r="L46" s="129"/>
      <c r="M46" s="83"/>
      <c r="N46" s="83"/>
      <c r="O46" s="83"/>
      <c r="P46" s="128"/>
      <c r="Q46" s="128"/>
      <c r="R46" s="83"/>
      <c r="S46" s="83"/>
      <c r="T46" s="83"/>
      <c r="U46" s="83"/>
      <c r="V46" s="84"/>
      <c r="W46" s="128">
        <f t="shared" si="2"/>
        <v>14</v>
      </c>
      <c r="X46" s="128">
        <f t="shared" si="3"/>
        <v>14</v>
      </c>
      <c r="Y46" s="128">
        <f t="shared" si="4"/>
        <v>14</v>
      </c>
      <c r="Z46" s="128">
        <f t="shared" si="5"/>
        <v>14</v>
      </c>
      <c r="AA46" s="128"/>
      <c r="AB46" s="55">
        <f t="shared" ref="AB46" si="41">SUMIF($C$2:$V$2,AB$2,$C46:$V46)</f>
        <v>0</v>
      </c>
    </row>
    <row r="47" spans="1:28" ht="15.75" customHeight="1">
      <c r="A47" s="81">
        <v>43</v>
      </c>
      <c r="B47" s="141">
        <v>25</v>
      </c>
      <c r="C47" s="129">
        <v>12.5</v>
      </c>
      <c r="D47" s="129">
        <v>12.5</v>
      </c>
      <c r="E47" s="129"/>
      <c r="F47" s="138"/>
      <c r="G47" s="83"/>
      <c r="H47" s="83"/>
      <c r="I47" s="141">
        <v>26</v>
      </c>
      <c r="J47" s="128">
        <v>13</v>
      </c>
      <c r="K47" s="129">
        <v>13</v>
      </c>
      <c r="L47" s="129"/>
      <c r="M47" s="83"/>
      <c r="N47" s="83"/>
      <c r="O47" s="83"/>
      <c r="P47" s="128"/>
      <c r="Q47" s="128"/>
      <c r="R47" s="83"/>
      <c r="S47" s="83"/>
      <c r="T47" s="83"/>
      <c r="U47" s="83"/>
      <c r="V47" s="84"/>
      <c r="W47" s="128">
        <f t="shared" si="2"/>
        <v>12.5</v>
      </c>
      <c r="X47" s="128">
        <f t="shared" si="3"/>
        <v>12.5</v>
      </c>
      <c r="Y47" s="128">
        <f t="shared" si="4"/>
        <v>13</v>
      </c>
      <c r="Z47" s="128">
        <f t="shared" si="5"/>
        <v>13</v>
      </c>
      <c r="AA47" s="128"/>
      <c r="AB47" s="55">
        <f t="shared" ref="AB47" si="42">SUMIF($C$2:$V$2,AB$2,$C47:$V47)</f>
        <v>0</v>
      </c>
    </row>
    <row r="48" spans="1:28" ht="15.75" customHeight="1">
      <c r="A48" s="81">
        <v>44</v>
      </c>
      <c r="B48" s="141">
        <v>27</v>
      </c>
      <c r="C48" s="129">
        <v>13.5</v>
      </c>
      <c r="D48" s="129">
        <v>13.5</v>
      </c>
      <c r="E48" s="129"/>
      <c r="F48" s="138"/>
      <c r="G48" s="83"/>
      <c r="H48" s="83"/>
      <c r="I48" s="141">
        <v>24</v>
      </c>
      <c r="J48" s="128">
        <v>12</v>
      </c>
      <c r="K48" s="129">
        <v>12</v>
      </c>
      <c r="L48" s="129"/>
      <c r="M48" s="83"/>
      <c r="N48" s="83"/>
      <c r="O48" s="83"/>
      <c r="P48" s="128"/>
      <c r="Q48" s="128"/>
      <c r="R48" s="83"/>
      <c r="S48" s="83"/>
      <c r="T48" s="83"/>
      <c r="U48" s="83"/>
      <c r="V48" s="84"/>
      <c r="W48" s="128">
        <f t="shared" si="2"/>
        <v>13.5</v>
      </c>
      <c r="X48" s="128">
        <f t="shared" si="3"/>
        <v>13.5</v>
      </c>
      <c r="Y48" s="128">
        <f t="shared" si="4"/>
        <v>12</v>
      </c>
      <c r="Z48" s="128">
        <f t="shared" si="5"/>
        <v>12</v>
      </c>
      <c r="AA48" s="128"/>
      <c r="AB48" s="55">
        <f t="shared" ref="AB48" si="43">SUMIF($C$2:$V$2,AB$2,$C48:$V48)</f>
        <v>0</v>
      </c>
    </row>
    <row r="49" spans="1:28" ht="15.75" customHeight="1">
      <c r="A49" s="81">
        <v>45</v>
      </c>
      <c r="B49" s="141">
        <v>31</v>
      </c>
      <c r="C49" s="129">
        <v>15.5</v>
      </c>
      <c r="D49" s="129">
        <v>15.5</v>
      </c>
      <c r="E49" s="129"/>
      <c r="F49" s="138"/>
      <c r="G49" s="83"/>
      <c r="H49" s="83"/>
      <c r="I49" s="141">
        <v>28</v>
      </c>
      <c r="J49" s="128">
        <v>14</v>
      </c>
      <c r="K49" s="129">
        <v>14</v>
      </c>
      <c r="L49" s="129"/>
      <c r="M49" s="83"/>
      <c r="N49" s="83"/>
      <c r="O49" s="83"/>
      <c r="P49" s="128"/>
      <c r="Q49" s="128"/>
      <c r="R49" s="83"/>
      <c r="S49" s="83"/>
      <c r="T49" s="83"/>
      <c r="U49" s="83"/>
      <c r="V49" s="84"/>
      <c r="W49" s="128">
        <f t="shared" si="2"/>
        <v>15.5</v>
      </c>
      <c r="X49" s="128">
        <f t="shared" si="3"/>
        <v>15.5</v>
      </c>
      <c r="Y49" s="128">
        <f t="shared" si="4"/>
        <v>14</v>
      </c>
      <c r="Z49" s="128">
        <f t="shared" si="5"/>
        <v>14</v>
      </c>
      <c r="AA49" s="128"/>
      <c r="AB49" s="55">
        <f t="shared" ref="AB49" si="44">SUMIF($C$2:$V$2,AB$2,$C49:$V49)</f>
        <v>0</v>
      </c>
    </row>
    <row r="50" spans="1:28" ht="15.75" customHeight="1">
      <c r="A50" s="81">
        <v>46</v>
      </c>
      <c r="B50" s="141">
        <v>25</v>
      </c>
      <c r="C50" s="129">
        <v>12.5</v>
      </c>
      <c r="D50" s="129">
        <v>12.5</v>
      </c>
      <c r="E50" s="129"/>
      <c r="F50" s="138"/>
      <c r="G50" s="83"/>
      <c r="H50" s="83"/>
      <c r="I50" s="141">
        <v>26</v>
      </c>
      <c r="J50" s="128">
        <v>13</v>
      </c>
      <c r="K50" s="129">
        <v>13</v>
      </c>
      <c r="L50" s="129"/>
      <c r="M50" s="83"/>
      <c r="N50" s="83"/>
      <c r="O50" s="83"/>
      <c r="P50" s="128"/>
      <c r="Q50" s="128"/>
      <c r="R50" s="83"/>
      <c r="S50" s="83"/>
      <c r="T50" s="83"/>
      <c r="U50" s="83"/>
      <c r="V50" s="84"/>
      <c r="W50" s="128">
        <f t="shared" si="2"/>
        <v>12.5</v>
      </c>
      <c r="X50" s="128">
        <f t="shared" si="3"/>
        <v>12.5</v>
      </c>
      <c r="Y50" s="128">
        <f t="shared" si="4"/>
        <v>13</v>
      </c>
      <c r="Z50" s="128">
        <f t="shared" si="5"/>
        <v>13</v>
      </c>
      <c r="AA50" s="128"/>
      <c r="AB50" s="55">
        <f t="shared" ref="AB50" si="45">SUMIF($C$2:$V$2,AB$2,$C50:$V50)</f>
        <v>0</v>
      </c>
    </row>
    <row r="51" spans="1:28" ht="15.75" customHeight="1">
      <c r="A51" s="81">
        <v>47</v>
      </c>
      <c r="B51" s="141">
        <v>27</v>
      </c>
      <c r="C51" s="129">
        <v>13.5</v>
      </c>
      <c r="D51" s="129">
        <v>13.5</v>
      </c>
      <c r="E51" s="129"/>
      <c r="F51" s="138"/>
      <c r="G51" s="83"/>
      <c r="H51" s="83"/>
      <c r="I51" s="141">
        <v>28</v>
      </c>
      <c r="J51" s="128">
        <v>14</v>
      </c>
      <c r="K51" s="129">
        <v>14</v>
      </c>
      <c r="L51" s="129"/>
      <c r="M51" s="83"/>
      <c r="N51" s="83"/>
      <c r="O51" s="83"/>
      <c r="P51" s="128"/>
      <c r="Q51" s="128"/>
      <c r="R51" s="83"/>
      <c r="S51" s="83"/>
      <c r="T51" s="83"/>
      <c r="U51" s="83"/>
      <c r="V51" s="84"/>
      <c r="W51" s="128">
        <f t="shared" si="2"/>
        <v>13.5</v>
      </c>
      <c r="X51" s="128">
        <f t="shared" si="3"/>
        <v>13.5</v>
      </c>
      <c r="Y51" s="128">
        <f t="shared" si="4"/>
        <v>14</v>
      </c>
      <c r="Z51" s="128">
        <f t="shared" si="5"/>
        <v>14</v>
      </c>
      <c r="AA51" s="128"/>
      <c r="AB51" s="55">
        <f t="shared" ref="AB51" si="46">SUMIF($C$2:$V$2,AB$2,$C51:$V51)</f>
        <v>0</v>
      </c>
    </row>
    <row r="52" spans="1:28" ht="15.75" customHeight="1">
      <c r="A52" s="81">
        <v>48</v>
      </c>
      <c r="B52" s="141">
        <v>25</v>
      </c>
      <c r="C52" s="129">
        <v>12.5</v>
      </c>
      <c r="D52" s="129">
        <v>12.5</v>
      </c>
      <c r="E52" s="129"/>
      <c r="F52" s="138"/>
      <c r="G52" s="83"/>
      <c r="H52" s="83"/>
      <c r="I52" s="141">
        <v>28</v>
      </c>
      <c r="J52" s="128">
        <v>14</v>
      </c>
      <c r="K52" s="129">
        <v>14</v>
      </c>
      <c r="L52" s="129"/>
      <c r="M52" s="83"/>
      <c r="N52" s="83"/>
      <c r="O52" s="83"/>
      <c r="P52" s="128"/>
      <c r="Q52" s="128"/>
      <c r="R52" s="83"/>
      <c r="S52" s="83"/>
      <c r="T52" s="83"/>
      <c r="U52" s="83"/>
      <c r="V52" s="84"/>
      <c r="W52" s="128">
        <f t="shared" si="2"/>
        <v>12.5</v>
      </c>
      <c r="X52" s="128">
        <f t="shared" si="3"/>
        <v>12.5</v>
      </c>
      <c r="Y52" s="128">
        <f t="shared" si="4"/>
        <v>14</v>
      </c>
      <c r="Z52" s="128">
        <f t="shared" si="5"/>
        <v>14</v>
      </c>
      <c r="AA52" s="128"/>
      <c r="AB52" s="55">
        <f t="shared" ref="AB52" si="47">SUMIF($C$2:$V$2,AB$2,$C52:$V52)</f>
        <v>0</v>
      </c>
    </row>
    <row r="53" spans="1:28" ht="15.75" customHeight="1">
      <c r="A53" s="81">
        <v>49</v>
      </c>
      <c r="B53" s="141">
        <v>32</v>
      </c>
      <c r="C53" s="129">
        <v>16</v>
      </c>
      <c r="D53" s="129">
        <v>16</v>
      </c>
      <c r="E53" s="129"/>
      <c r="F53" s="138"/>
      <c r="G53" s="83"/>
      <c r="H53" s="83"/>
      <c r="I53" s="141">
        <v>26</v>
      </c>
      <c r="J53" s="128">
        <v>13</v>
      </c>
      <c r="K53" s="129">
        <v>13</v>
      </c>
      <c r="L53" s="129"/>
      <c r="M53" s="83"/>
      <c r="N53" s="83"/>
      <c r="O53" s="83"/>
      <c r="P53" s="128"/>
      <c r="Q53" s="128"/>
      <c r="R53" s="83"/>
      <c r="S53" s="83"/>
      <c r="T53" s="83"/>
      <c r="U53" s="83"/>
      <c r="V53" s="84"/>
      <c r="W53" s="128">
        <f t="shared" si="2"/>
        <v>16</v>
      </c>
      <c r="X53" s="128">
        <f t="shared" si="3"/>
        <v>16</v>
      </c>
      <c r="Y53" s="128">
        <f t="shared" si="4"/>
        <v>13</v>
      </c>
      <c r="Z53" s="128">
        <f t="shared" si="5"/>
        <v>13</v>
      </c>
      <c r="AA53" s="128"/>
      <c r="AB53" s="55">
        <f t="shared" ref="AB53" si="48">SUMIF($C$2:$V$2,AB$2,$C53:$V53)</f>
        <v>0</v>
      </c>
    </row>
    <row r="54" spans="1:28" ht="15.75" customHeight="1">
      <c r="A54" s="81">
        <v>50</v>
      </c>
      <c r="B54" s="141">
        <v>28</v>
      </c>
      <c r="C54" s="129">
        <v>14</v>
      </c>
      <c r="D54" s="129">
        <v>14</v>
      </c>
      <c r="E54" s="129"/>
      <c r="F54" s="138"/>
      <c r="G54" s="83"/>
      <c r="H54" s="83"/>
      <c r="I54" s="141">
        <v>26</v>
      </c>
      <c r="J54" s="128">
        <v>13</v>
      </c>
      <c r="K54" s="129">
        <v>13</v>
      </c>
      <c r="L54" s="129"/>
      <c r="M54" s="83"/>
      <c r="N54" s="83"/>
      <c r="O54" s="83"/>
      <c r="P54" s="128"/>
      <c r="Q54" s="128"/>
      <c r="R54" s="83"/>
      <c r="S54" s="83"/>
      <c r="T54" s="83"/>
      <c r="U54" s="83"/>
      <c r="V54" s="84"/>
      <c r="W54" s="128">
        <f t="shared" si="2"/>
        <v>14</v>
      </c>
      <c r="X54" s="128">
        <f t="shared" si="3"/>
        <v>14</v>
      </c>
      <c r="Y54" s="128">
        <f t="shared" si="4"/>
        <v>13</v>
      </c>
      <c r="Z54" s="128">
        <f t="shared" si="5"/>
        <v>13</v>
      </c>
      <c r="AA54" s="128"/>
      <c r="AB54" s="55">
        <f t="shared" ref="AB54" si="49">SUMIF($C$2:$V$2,AB$2,$C54:$V54)</f>
        <v>0</v>
      </c>
    </row>
    <row r="55" spans="1:28" ht="15.75" customHeight="1">
      <c r="A55" s="81">
        <v>51</v>
      </c>
      <c r="B55" s="141">
        <v>24</v>
      </c>
      <c r="C55" s="129">
        <v>12</v>
      </c>
      <c r="D55" s="129">
        <v>12</v>
      </c>
      <c r="E55" s="129"/>
      <c r="F55" s="138"/>
      <c r="G55" s="83"/>
      <c r="H55" s="83"/>
      <c r="I55" s="141">
        <v>28</v>
      </c>
      <c r="J55" s="128">
        <v>14</v>
      </c>
      <c r="K55" s="135">
        <v>14</v>
      </c>
      <c r="L55" s="128"/>
      <c r="M55" s="83"/>
      <c r="N55" s="83"/>
      <c r="O55" s="83"/>
      <c r="P55" s="128"/>
      <c r="Q55" s="128"/>
      <c r="R55" s="83"/>
      <c r="S55" s="83"/>
      <c r="T55" s="83"/>
      <c r="U55" s="83"/>
      <c r="V55" s="84"/>
      <c r="W55" s="128">
        <f t="shared" si="2"/>
        <v>12</v>
      </c>
      <c r="X55" s="128">
        <f t="shared" si="3"/>
        <v>12</v>
      </c>
      <c r="Y55" s="128">
        <f t="shared" si="4"/>
        <v>14</v>
      </c>
      <c r="Z55" s="128">
        <f t="shared" si="5"/>
        <v>14</v>
      </c>
      <c r="AA55" s="128"/>
      <c r="AB55" s="55">
        <f t="shared" ref="AB55" si="50">SUMIF($C$2:$V$2,AB$2,$C55:$V55)</f>
        <v>0</v>
      </c>
    </row>
    <row r="56" spans="1:28" ht="15.75" customHeight="1">
      <c r="A56" s="81">
        <v>52</v>
      </c>
      <c r="B56" s="141">
        <v>29</v>
      </c>
      <c r="C56" s="129">
        <v>14.5</v>
      </c>
      <c r="D56" s="129">
        <v>14.5</v>
      </c>
      <c r="E56" s="130"/>
      <c r="F56" s="138"/>
      <c r="G56" s="83"/>
      <c r="H56" s="83"/>
      <c r="I56" s="69">
        <v>27</v>
      </c>
      <c r="J56" s="128">
        <v>13.5</v>
      </c>
      <c r="K56" s="135">
        <v>13.5</v>
      </c>
      <c r="L56" s="128"/>
      <c r="M56" s="83"/>
      <c r="N56" s="83"/>
      <c r="O56" s="83"/>
      <c r="P56" s="128"/>
      <c r="Q56" s="128"/>
      <c r="R56" s="83"/>
      <c r="S56" s="83"/>
      <c r="T56" s="83"/>
      <c r="U56" s="83"/>
      <c r="V56" s="84"/>
      <c r="W56" s="128">
        <f t="shared" si="2"/>
        <v>14.5</v>
      </c>
      <c r="X56" s="128">
        <f t="shared" si="3"/>
        <v>14.5</v>
      </c>
      <c r="Y56" s="128">
        <f t="shared" si="4"/>
        <v>13.5</v>
      </c>
      <c r="Z56" s="128">
        <f t="shared" si="5"/>
        <v>13.5</v>
      </c>
      <c r="AA56" s="128"/>
      <c r="AB56" s="55">
        <f t="shared" ref="AB56" si="51">SUMIF($C$2:$V$2,AB$2,$C56:$V56)</f>
        <v>0</v>
      </c>
    </row>
    <row r="57" spans="1:28" ht="15.75" customHeight="1">
      <c r="A57" s="81">
        <v>53</v>
      </c>
      <c r="B57" s="141">
        <v>29</v>
      </c>
      <c r="C57" s="129">
        <v>14.5</v>
      </c>
      <c r="D57" s="129">
        <v>14.5</v>
      </c>
      <c r="E57" s="129"/>
      <c r="F57" s="138"/>
      <c r="G57" s="83"/>
      <c r="H57" s="83"/>
      <c r="I57" s="69">
        <v>30</v>
      </c>
      <c r="J57" s="128">
        <v>15</v>
      </c>
      <c r="K57" s="129">
        <v>15</v>
      </c>
      <c r="L57" s="129"/>
      <c r="M57" s="83"/>
      <c r="N57" s="83"/>
      <c r="O57" s="83"/>
      <c r="P57" s="128"/>
      <c r="Q57" s="128"/>
      <c r="R57" s="83"/>
      <c r="S57" s="83"/>
      <c r="T57" s="83"/>
      <c r="U57" s="83"/>
      <c r="V57" s="84"/>
      <c r="W57" s="128">
        <f t="shared" si="2"/>
        <v>14.5</v>
      </c>
      <c r="X57" s="128">
        <f t="shared" si="3"/>
        <v>14.5</v>
      </c>
      <c r="Y57" s="128">
        <f t="shared" si="4"/>
        <v>15</v>
      </c>
      <c r="Z57" s="128">
        <f t="shared" si="5"/>
        <v>15</v>
      </c>
      <c r="AA57" s="128"/>
      <c r="AB57" s="55">
        <f t="shared" ref="AB57" si="52">SUMIF($C$2:$V$2,AB$2,$C57:$V57)</f>
        <v>0</v>
      </c>
    </row>
    <row r="58" spans="1:28" ht="15.75" customHeight="1">
      <c r="A58" s="81">
        <v>54</v>
      </c>
      <c r="B58" s="141">
        <v>28</v>
      </c>
      <c r="C58" s="129">
        <v>14</v>
      </c>
      <c r="D58" s="129">
        <v>14</v>
      </c>
      <c r="E58" s="129"/>
      <c r="F58" s="138"/>
      <c r="G58" s="83"/>
      <c r="H58" s="83"/>
      <c r="I58" s="69">
        <v>28</v>
      </c>
      <c r="J58" s="128">
        <v>14</v>
      </c>
      <c r="K58" s="129">
        <v>14</v>
      </c>
      <c r="L58" s="129"/>
      <c r="M58" s="83"/>
      <c r="N58" s="83"/>
      <c r="O58" s="83"/>
      <c r="P58" s="128"/>
      <c r="Q58" s="128"/>
      <c r="R58" s="83"/>
      <c r="S58" s="83"/>
      <c r="T58" s="83"/>
      <c r="U58" s="83"/>
      <c r="V58" s="84"/>
      <c r="W58" s="128">
        <f t="shared" si="2"/>
        <v>14</v>
      </c>
      <c r="X58" s="128">
        <f t="shared" si="3"/>
        <v>14</v>
      </c>
      <c r="Y58" s="128">
        <f t="shared" si="4"/>
        <v>14</v>
      </c>
      <c r="Z58" s="128">
        <f t="shared" si="5"/>
        <v>14</v>
      </c>
      <c r="AA58" s="128"/>
      <c r="AB58" s="55">
        <f t="shared" ref="AB58:AB59" si="53">SUMIF($C$2:$V$2,AB$2,$C58:$V58)</f>
        <v>0</v>
      </c>
    </row>
    <row r="59" spans="1:28" ht="15.75" customHeight="1">
      <c r="A59" s="81">
        <v>55</v>
      </c>
      <c r="B59" s="141">
        <v>25</v>
      </c>
      <c r="C59" s="129">
        <v>12.5</v>
      </c>
      <c r="D59" s="129">
        <v>12.5</v>
      </c>
      <c r="E59" s="129"/>
      <c r="F59" s="138"/>
      <c r="G59" s="83"/>
      <c r="H59" s="83"/>
      <c r="I59" s="69">
        <v>30</v>
      </c>
      <c r="J59" s="128">
        <v>15</v>
      </c>
      <c r="K59" s="129">
        <v>15</v>
      </c>
      <c r="L59" s="129"/>
      <c r="M59" s="83"/>
      <c r="N59" s="83"/>
      <c r="O59" s="83"/>
      <c r="P59" s="128"/>
      <c r="Q59" s="128"/>
      <c r="R59" s="83"/>
      <c r="S59" s="83"/>
      <c r="T59" s="83"/>
      <c r="U59" s="83"/>
      <c r="V59" s="84"/>
      <c r="W59" s="128">
        <f t="shared" si="2"/>
        <v>12.5</v>
      </c>
      <c r="X59" s="128">
        <f t="shared" si="3"/>
        <v>12.5</v>
      </c>
      <c r="Y59" s="128">
        <f t="shared" si="4"/>
        <v>15</v>
      </c>
      <c r="Z59" s="128">
        <f t="shared" si="5"/>
        <v>15</v>
      </c>
      <c r="AA59" s="128"/>
      <c r="AB59" s="55">
        <f t="shared" si="53"/>
        <v>0</v>
      </c>
    </row>
    <row r="60" spans="1:28" ht="15.75" customHeight="1">
      <c r="A60" s="81">
        <v>56</v>
      </c>
      <c r="B60" s="141">
        <v>29</v>
      </c>
      <c r="C60" s="129">
        <v>14.5</v>
      </c>
      <c r="D60" s="129">
        <v>14.5</v>
      </c>
      <c r="E60" s="129"/>
      <c r="F60" s="138"/>
      <c r="G60" s="83"/>
      <c r="H60" s="83"/>
      <c r="I60" s="69">
        <v>26</v>
      </c>
      <c r="J60" s="128">
        <v>13</v>
      </c>
      <c r="K60" s="129">
        <v>13</v>
      </c>
      <c r="L60" s="129"/>
      <c r="M60" s="83"/>
      <c r="N60" s="83"/>
      <c r="O60" s="83"/>
      <c r="P60" s="128"/>
      <c r="Q60" s="128"/>
      <c r="R60" s="83"/>
      <c r="S60" s="83"/>
      <c r="T60" s="83"/>
      <c r="U60" s="83"/>
      <c r="V60" s="84"/>
      <c r="W60" s="128">
        <f t="shared" si="2"/>
        <v>14.5</v>
      </c>
      <c r="X60" s="128">
        <f t="shared" si="3"/>
        <v>14.5</v>
      </c>
      <c r="Y60" s="128">
        <f t="shared" si="4"/>
        <v>13</v>
      </c>
      <c r="Z60" s="128">
        <f t="shared" si="5"/>
        <v>13</v>
      </c>
      <c r="AA60" s="128"/>
      <c r="AB60" s="55">
        <f t="shared" ref="AB60:AB62" si="54">SUMIF($C$2:$V$2,AB$2,$C60:$V60)</f>
        <v>0</v>
      </c>
    </row>
    <row r="61" spans="1:28" ht="15.75" customHeight="1">
      <c r="A61" s="81">
        <v>57</v>
      </c>
      <c r="B61" s="141">
        <v>36</v>
      </c>
      <c r="C61" s="129">
        <v>18</v>
      </c>
      <c r="D61" s="129">
        <v>18</v>
      </c>
      <c r="E61" s="129"/>
      <c r="F61" s="138"/>
      <c r="G61" s="83"/>
      <c r="H61" s="83"/>
      <c r="I61" s="69">
        <v>33</v>
      </c>
      <c r="J61" s="128">
        <v>16.5</v>
      </c>
      <c r="K61" s="129">
        <v>16.5</v>
      </c>
      <c r="L61" s="129"/>
      <c r="M61" s="83"/>
      <c r="N61" s="83"/>
      <c r="O61" s="83"/>
      <c r="P61" s="128"/>
      <c r="Q61" s="128"/>
      <c r="R61" s="83"/>
      <c r="S61" s="83"/>
      <c r="T61" s="83"/>
      <c r="U61" s="83"/>
      <c r="V61" s="84"/>
      <c r="W61" s="128">
        <f t="shared" si="2"/>
        <v>18</v>
      </c>
      <c r="X61" s="128">
        <f t="shared" si="3"/>
        <v>18</v>
      </c>
      <c r="Y61" s="128">
        <f t="shared" si="4"/>
        <v>16.5</v>
      </c>
      <c r="Z61" s="128">
        <f t="shared" si="5"/>
        <v>16.5</v>
      </c>
      <c r="AA61" s="128"/>
      <c r="AB61" s="55">
        <f t="shared" si="54"/>
        <v>0</v>
      </c>
    </row>
    <row r="62" spans="1:28" ht="15.75" customHeight="1">
      <c r="A62" s="81">
        <v>58</v>
      </c>
      <c r="B62" s="141">
        <v>31</v>
      </c>
      <c r="C62" s="129">
        <v>15.5</v>
      </c>
      <c r="D62" s="129">
        <v>15.5</v>
      </c>
      <c r="E62" s="129"/>
      <c r="F62" s="138"/>
      <c r="G62" s="83"/>
      <c r="H62" s="83"/>
      <c r="I62" s="69">
        <v>28</v>
      </c>
      <c r="J62" s="128">
        <v>14</v>
      </c>
      <c r="K62" s="129">
        <v>14</v>
      </c>
      <c r="L62" s="129"/>
      <c r="M62" s="83"/>
      <c r="N62" s="83"/>
      <c r="O62" s="83"/>
      <c r="P62" s="128"/>
      <c r="Q62" s="128"/>
      <c r="R62" s="83"/>
      <c r="S62" s="83"/>
      <c r="T62" s="83"/>
      <c r="U62" s="83"/>
      <c r="V62" s="84"/>
      <c r="W62" s="128">
        <f t="shared" si="2"/>
        <v>15.5</v>
      </c>
      <c r="X62" s="128">
        <f t="shared" si="3"/>
        <v>15.5</v>
      </c>
      <c r="Y62" s="128">
        <f t="shared" si="4"/>
        <v>14</v>
      </c>
      <c r="Z62" s="128">
        <f t="shared" si="5"/>
        <v>14</v>
      </c>
      <c r="AA62" s="128"/>
      <c r="AB62" s="55">
        <f t="shared" si="54"/>
        <v>0</v>
      </c>
    </row>
    <row r="63" spans="1:28" ht="15.75" customHeight="1">
      <c r="A63" s="81">
        <v>59</v>
      </c>
      <c r="B63" s="141">
        <v>25</v>
      </c>
      <c r="C63" s="129">
        <v>12.5</v>
      </c>
      <c r="D63" s="129">
        <v>12.5</v>
      </c>
      <c r="E63" s="129"/>
      <c r="F63" s="138"/>
      <c r="G63" s="83"/>
      <c r="H63" s="83"/>
      <c r="I63" s="69">
        <v>26</v>
      </c>
      <c r="J63" s="128">
        <v>13</v>
      </c>
      <c r="K63" s="129">
        <v>13</v>
      </c>
      <c r="L63" s="129"/>
      <c r="M63" s="83"/>
      <c r="N63" s="83"/>
      <c r="O63" s="83"/>
      <c r="P63" s="128"/>
      <c r="Q63" s="128"/>
      <c r="R63" s="83"/>
      <c r="S63" s="83"/>
      <c r="T63" s="83"/>
      <c r="U63" s="83"/>
      <c r="V63" s="84"/>
      <c r="W63" s="128">
        <f t="shared" si="2"/>
        <v>12.5</v>
      </c>
      <c r="X63" s="128">
        <f t="shared" si="3"/>
        <v>12.5</v>
      </c>
      <c r="Y63" s="128">
        <f t="shared" si="4"/>
        <v>13</v>
      </c>
      <c r="Z63" s="128">
        <f t="shared" si="5"/>
        <v>13</v>
      </c>
      <c r="AA63" s="128"/>
      <c r="AB63" s="55">
        <f t="shared" ref="AB63:AB64" si="55">SUMIF($C$2:$V$2,AB$2,$C63:$V63)</f>
        <v>0</v>
      </c>
    </row>
    <row r="64" spans="1:28" ht="15.75" customHeight="1">
      <c r="A64" s="81">
        <v>60</v>
      </c>
      <c r="B64" s="141">
        <v>28</v>
      </c>
      <c r="C64" s="129">
        <v>14</v>
      </c>
      <c r="D64" s="129">
        <v>14</v>
      </c>
      <c r="E64" s="129"/>
      <c r="F64" s="138"/>
      <c r="G64" s="83"/>
      <c r="H64" s="83"/>
      <c r="I64" s="69">
        <v>28</v>
      </c>
      <c r="J64" s="128">
        <v>14</v>
      </c>
      <c r="K64" s="129">
        <v>14</v>
      </c>
      <c r="L64" s="129"/>
      <c r="M64" s="83"/>
      <c r="N64" s="83"/>
      <c r="O64" s="83"/>
      <c r="P64" s="128"/>
      <c r="Q64" s="128"/>
      <c r="R64" s="83"/>
      <c r="S64" s="83"/>
      <c r="T64" s="83"/>
      <c r="U64" s="83"/>
      <c r="V64" s="84"/>
      <c r="W64" s="128">
        <f t="shared" si="2"/>
        <v>14</v>
      </c>
      <c r="X64" s="128">
        <f t="shared" si="3"/>
        <v>14</v>
      </c>
      <c r="Y64" s="128">
        <f t="shared" si="4"/>
        <v>14</v>
      </c>
      <c r="Z64" s="128">
        <f t="shared" si="5"/>
        <v>14</v>
      </c>
      <c r="AA64" s="128"/>
      <c r="AB64" s="55">
        <f t="shared" si="55"/>
        <v>0</v>
      </c>
    </row>
    <row r="65" spans="1:28" ht="15.75" customHeight="1">
      <c r="A65" s="81">
        <v>61</v>
      </c>
      <c r="B65" s="141">
        <v>25</v>
      </c>
      <c r="C65" s="129">
        <v>12.5</v>
      </c>
      <c r="D65" s="129">
        <v>12.5</v>
      </c>
      <c r="E65" s="129"/>
      <c r="F65" s="138"/>
      <c r="G65" s="83"/>
      <c r="H65" s="83"/>
      <c r="I65" s="69">
        <v>26</v>
      </c>
      <c r="J65" s="128">
        <v>13</v>
      </c>
      <c r="K65" s="129">
        <v>13</v>
      </c>
      <c r="L65" s="129"/>
      <c r="M65" s="83"/>
      <c r="N65" s="83"/>
      <c r="O65" s="83"/>
      <c r="P65" s="128"/>
      <c r="Q65" s="128"/>
      <c r="R65" s="83"/>
      <c r="S65" s="83"/>
      <c r="T65" s="83"/>
      <c r="U65" s="83"/>
      <c r="V65" s="84"/>
      <c r="W65" s="128">
        <f t="shared" si="2"/>
        <v>12.5</v>
      </c>
      <c r="X65" s="128">
        <f t="shared" si="3"/>
        <v>12.5</v>
      </c>
      <c r="Y65" s="128">
        <f t="shared" si="4"/>
        <v>13</v>
      </c>
      <c r="Z65" s="128">
        <f t="shared" si="5"/>
        <v>13</v>
      </c>
      <c r="AA65" s="128"/>
      <c r="AB65" s="55">
        <f t="shared" ref="AB65:AB66" si="56">SUMIF($C$2:$V$2,AB$2,$C65:$V65)</f>
        <v>0</v>
      </c>
    </row>
    <row r="66" spans="1:28" ht="15.75" customHeight="1">
      <c r="A66" s="81">
        <v>62</v>
      </c>
      <c r="B66" s="141">
        <v>32</v>
      </c>
      <c r="C66" s="129">
        <v>16</v>
      </c>
      <c r="D66" s="129">
        <v>16</v>
      </c>
      <c r="E66" s="129"/>
      <c r="F66" s="138"/>
      <c r="G66" s="83"/>
      <c r="H66" s="83"/>
      <c r="I66" s="69">
        <v>33</v>
      </c>
      <c r="J66" s="128">
        <v>16.5</v>
      </c>
      <c r="K66" s="129">
        <v>16.5</v>
      </c>
      <c r="L66" s="129"/>
      <c r="M66" s="83"/>
      <c r="N66" s="83"/>
      <c r="O66" s="83"/>
      <c r="P66" s="128"/>
      <c r="Q66" s="128"/>
      <c r="R66" s="83"/>
      <c r="S66" s="83"/>
      <c r="T66" s="83"/>
      <c r="U66" s="83"/>
      <c r="V66" s="84"/>
      <c r="W66" s="128">
        <f t="shared" si="2"/>
        <v>16</v>
      </c>
      <c r="X66" s="128">
        <f t="shared" si="3"/>
        <v>16</v>
      </c>
      <c r="Y66" s="128">
        <f t="shared" si="4"/>
        <v>16.5</v>
      </c>
      <c r="Z66" s="128">
        <f t="shared" si="5"/>
        <v>16.5</v>
      </c>
      <c r="AA66" s="128"/>
      <c r="AB66" s="55">
        <f t="shared" si="56"/>
        <v>0</v>
      </c>
    </row>
    <row r="67" spans="1:28" ht="15.75" customHeight="1">
      <c r="A67" s="81">
        <v>63</v>
      </c>
      <c r="B67" s="141">
        <v>27</v>
      </c>
      <c r="C67" s="129">
        <v>13.5</v>
      </c>
      <c r="D67" s="129">
        <v>13.5</v>
      </c>
      <c r="E67" s="129"/>
      <c r="F67" s="138"/>
      <c r="G67" s="83"/>
      <c r="H67" s="83"/>
      <c r="I67" s="69">
        <v>26</v>
      </c>
      <c r="J67" s="128">
        <v>13</v>
      </c>
      <c r="K67" s="129">
        <v>13</v>
      </c>
      <c r="L67" s="129"/>
      <c r="M67" s="83"/>
      <c r="N67" s="83"/>
      <c r="O67" s="83"/>
      <c r="P67" s="128"/>
      <c r="Q67" s="128"/>
      <c r="R67" s="83"/>
      <c r="S67" s="83"/>
      <c r="T67" s="83"/>
      <c r="U67" s="83"/>
      <c r="V67" s="84"/>
      <c r="W67" s="128">
        <f t="shared" si="2"/>
        <v>13.5</v>
      </c>
      <c r="X67" s="128">
        <f t="shared" si="3"/>
        <v>13.5</v>
      </c>
      <c r="Y67" s="128">
        <f t="shared" si="4"/>
        <v>13</v>
      </c>
      <c r="Z67" s="128">
        <f t="shared" si="5"/>
        <v>13</v>
      </c>
      <c r="AA67" s="128"/>
      <c r="AB67" s="55">
        <f t="shared" ref="AB67:AB68" si="57">SUMIF($C$2:$V$2,AB$2,$C67:$V67)</f>
        <v>0</v>
      </c>
    </row>
    <row r="68" spans="1:28" ht="15.75" customHeight="1">
      <c r="A68" s="81">
        <v>64</v>
      </c>
      <c r="B68" s="141">
        <v>25</v>
      </c>
      <c r="C68" s="129">
        <v>12.5</v>
      </c>
      <c r="D68" s="129">
        <v>12.5</v>
      </c>
      <c r="E68" s="129"/>
      <c r="F68" s="138"/>
      <c r="G68" s="83"/>
      <c r="H68" s="83"/>
      <c r="I68" s="69">
        <v>27</v>
      </c>
      <c r="J68" s="128">
        <v>13.5</v>
      </c>
      <c r="K68" s="129">
        <v>13.5</v>
      </c>
      <c r="L68" s="129"/>
      <c r="M68" s="83"/>
      <c r="N68" s="83"/>
      <c r="O68" s="83"/>
      <c r="P68" s="128"/>
      <c r="Q68" s="128"/>
      <c r="R68" s="83"/>
      <c r="S68" s="83"/>
      <c r="T68" s="83"/>
      <c r="U68" s="83"/>
      <c r="V68" s="84"/>
      <c r="W68" s="128">
        <f t="shared" si="2"/>
        <v>12.5</v>
      </c>
      <c r="X68" s="128">
        <f t="shared" si="3"/>
        <v>12.5</v>
      </c>
      <c r="Y68" s="128">
        <f t="shared" si="4"/>
        <v>13.5</v>
      </c>
      <c r="Z68" s="128">
        <f t="shared" si="5"/>
        <v>13.5</v>
      </c>
      <c r="AA68" s="128"/>
      <c r="AB68" s="55">
        <f t="shared" si="57"/>
        <v>0</v>
      </c>
    </row>
    <row r="69" spans="1:28" ht="15.75" customHeight="1">
      <c r="A69" s="81">
        <v>65</v>
      </c>
      <c r="B69" s="141">
        <v>27</v>
      </c>
      <c r="C69" s="129">
        <v>13.5</v>
      </c>
      <c r="D69" s="129">
        <v>13.5</v>
      </c>
      <c r="E69" s="129"/>
      <c r="F69" s="138"/>
      <c r="G69" s="83"/>
      <c r="H69" s="83"/>
      <c r="I69" s="69">
        <v>29</v>
      </c>
      <c r="J69" s="128">
        <v>14.5</v>
      </c>
      <c r="K69" s="129">
        <v>14.5</v>
      </c>
      <c r="L69" s="129"/>
      <c r="M69" s="83"/>
      <c r="N69" s="83"/>
      <c r="O69" s="83"/>
      <c r="P69" s="128"/>
      <c r="Q69" s="128"/>
      <c r="R69" s="83"/>
      <c r="S69" s="83"/>
      <c r="T69" s="83"/>
      <c r="U69" s="83"/>
      <c r="V69" s="84"/>
      <c r="W69" s="128">
        <f t="shared" si="2"/>
        <v>13.5</v>
      </c>
      <c r="X69" s="128">
        <f t="shared" si="3"/>
        <v>13.5</v>
      </c>
      <c r="Y69" s="128">
        <f t="shared" si="4"/>
        <v>14.5</v>
      </c>
      <c r="Z69" s="128">
        <f t="shared" si="5"/>
        <v>14.5</v>
      </c>
      <c r="AA69" s="128"/>
      <c r="AB69" s="55">
        <f t="shared" ref="AB69:AB70" si="58">SUMIF($C$2:$V$2,AB$2,$C69:$V69)</f>
        <v>0</v>
      </c>
    </row>
    <row r="70" spans="1:28" ht="15.75" customHeight="1">
      <c r="A70" s="81">
        <v>66</v>
      </c>
      <c r="B70" s="141">
        <v>33</v>
      </c>
      <c r="C70" s="129">
        <v>16.5</v>
      </c>
      <c r="D70" s="129">
        <v>16.5</v>
      </c>
      <c r="E70" s="129"/>
      <c r="F70" s="138"/>
      <c r="G70" s="83"/>
      <c r="H70" s="83"/>
      <c r="I70" s="69">
        <v>31</v>
      </c>
      <c r="J70" s="128">
        <v>15.5</v>
      </c>
      <c r="K70" s="129">
        <v>15.5</v>
      </c>
      <c r="L70" s="129"/>
      <c r="M70" s="83"/>
      <c r="N70" s="83"/>
      <c r="O70" s="83"/>
      <c r="P70" s="128"/>
      <c r="Q70" s="128"/>
      <c r="R70" s="83"/>
      <c r="S70" s="83"/>
      <c r="T70" s="83"/>
      <c r="U70" s="83"/>
      <c r="V70" s="84"/>
      <c r="W70" s="128">
        <f t="shared" ref="W70:W108" si="59">C70</f>
        <v>16.5</v>
      </c>
      <c r="X70" s="128">
        <f t="shared" ref="X70:X108" si="60">D70</f>
        <v>16.5</v>
      </c>
      <c r="Y70" s="128">
        <f t="shared" ref="Y70:Y108" si="61">J70</f>
        <v>15.5</v>
      </c>
      <c r="Z70" s="128">
        <f t="shared" ref="Z70:Z108" si="62">K70</f>
        <v>15.5</v>
      </c>
      <c r="AA70" s="128"/>
      <c r="AB70" s="55">
        <f t="shared" si="58"/>
        <v>0</v>
      </c>
    </row>
    <row r="71" spans="1:28" ht="15.75" customHeight="1">
      <c r="A71" s="81">
        <v>67</v>
      </c>
      <c r="B71" s="141">
        <v>24</v>
      </c>
      <c r="C71" s="129">
        <v>12</v>
      </c>
      <c r="D71" s="129">
        <v>12</v>
      </c>
      <c r="E71" s="129"/>
      <c r="F71" s="138"/>
      <c r="G71" s="83"/>
      <c r="H71" s="83"/>
      <c r="I71" s="69">
        <v>25</v>
      </c>
      <c r="J71" s="128">
        <v>12.5</v>
      </c>
      <c r="K71" s="129">
        <v>12.5</v>
      </c>
      <c r="L71" s="129"/>
      <c r="M71" s="83"/>
      <c r="N71" s="83"/>
      <c r="O71" s="83"/>
      <c r="P71" s="128"/>
      <c r="Q71" s="128"/>
      <c r="R71" s="83"/>
      <c r="S71" s="83"/>
      <c r="T71" s="83"/>
      <c r="U71" s="83"/>
      <c r="V71" s="84"/>
      <c r="W71" s="128">
        <f t="shared" si="59"/>
        <v>12</v>
      </c>
      <c r="X71" s="128">
        <f t="shared" si="60"/>
        <v>12</v>
      </c>
      <c r="Y71" s="128">
        <f t="shared" si="61"/>
        <v>12.5</v>
      </c>
      <c r="Z71" s="128">
        <f t="shared" si="62"/>
        <v>12.5</v>
      </c>
      <c r="AA71" s="128"/>
      <c r="AB71" s="55">
        <f t="shared" ref="AB71:AB72" si="63">SUMIF($C$2:$V$2,AB$2,$C71:$V71)</f>
        <v>0</v>
      </c>
    </row>
    <row r="72" spans="1:28" ht="15.75" customHeight="1">
      <c r="A72" s="81">
        <v>68</v>
      </c>
      <c r="B72" s="141">
        <v>28</v>
      </c>
      <c r="C72" s="129">
        <v>14</v>
      </c>
      <c r="D72" s="129">
        <v>14</v>
      </c>
      <c r="E72" s="129"/>
      <c r="F72" s="138"/>
      <c r="G72" s="83"/>
      <c r="H72" s="83"/>
      <c r="I72" s="69">
        <v>27</v>
      </c>
      <c r="J72" s="128">
        <v>13.5</v>
      </c>
      <c r="K72" s="129">
        <v>13.5</v>
      </c>
      <c r="L72" s="129"/>
      <c r="M72" s="83"/>
      <c r="N72" s="83"/>
      <c r="O72" s="83"/>
      <c r="P72" s="128"/>
      <c r="Q72" s="128"/>
      <c r="R72" s="83"/>
      <c r="S72" s="83"/>
      <c r="T72" s="83"/>
      <c r="U72" s="83"/>
      <c r="V72" s="84"/>
      <c r="W72" s="128">
        <f t="shared" si="59"/>
        <v>14</v>
      </c>
      <c r="X72" s="128">
        <f t="shared" si="60"/>
        <v>14</v>
      </c>
      <c r="Y72" s="128">
        <f t="shared" si="61"/>
        <v>13.5</v>
      </c>
      <c r="Z72" s="128">
        <f t="shared" si="62"/>
        <v>13.5</v>
      </c>
      <c r="AA72" s="128"/>
      <c r="AB72" s="55">
        <f t="shared" si="63"/>
        <v>0</v>
      </c>
    </row>
    <row r="73" spans="1:28" ht="15.75" customHeight="1">
      <c r="A73" s="81">
        <v>69</v>
      </c>
      <c r="B73" s="141">
        <v>31</v>
      </c>
      <c r="C73" s="129">
        <v>15.5</v>
      </c>
      <c r="D73" s="129">
        <v>15.5</v>
      </c>
      <c r="E73" s="129"/>
      <c r="F73" s="138"/>
      <c r="G73" s="83"/>
      <c r="H73" s="83"/>
      <c r="I73" s="69">
        <v>27</v>
      </c>
      <c r="J73" s="128">
        <v>13.5</v>
      </c>
      <c r="K73" s="129">
        <v>13.5</v>
      </c>
      <c r="L73" s="129"/>
      <c r="M73" s="83"/>
      <c r="N73" s="83"/>
      <c r="O73" s="83"/>
      <c r="P73" s="128"/>
      <c r="Q73" s="128"/>
      <c r="R73" s="83"/>
      <c r="S73" s="83"/>
      <c r="T73" s="83"/>
      <c r="U73" s="83"/>
      <c r="V73" s="84"/>
      <c r="W73" s="128">
        <f t="shared" si="59"/>
        <v>15.5</v>
      </c>
      <c r="X73" s="128">
        <f t="shared" si="60"/>
        <v>15.5</v>
      </c>
      <c r="Y73" s="128">
        <f t="shared" si="61"/>
        <v>13.5</v>
      </c>
      <c r="Z73" s="128">
        <f t="shared" si="62"/>
        <v>13.5</v>
      </c>
      <c r="AA73" s="128"/>
      <c r="AB73" s="55">
        <f t="shared" ref="AB73" si="64">SUMIF($C$2:$V$2,AB$2,$C73:$V73)</f>
        <v>0</v>
      </c>
    </row>
    <row r="74" spans="1:28" ht="15.75" customHeight="1">
      <c r="A74" s="81">
        <v>70</v>
      </c>
      <c r="B74" s="141">
        <v>35</v>
      </c>
      <c r="C74" s="129">
        <v>17.5</v>
      </c>
      <c r="D74" s="129">
        <v>17.5</v>
      </c>
      <c r="E74" s="129"/>
      <c r="F74" s="138"/>
      <c r="G74" s="83"/>
      <c r="H74" s="83"/>
      <c r="I74" s="69">
        <v>30</v>
      </c>
      <c r="J74" s="128">
        <v>15</v>
      </c>
      <c r="K74" s="129">
        <v>15</v>
      </c>
      <c r="L74" s="129"/>
      <c r="M74" s="83"/>
      <c r="N74" s="83"/>
      <c r="O74" s="83"/>
      <c r="P74" s="128"/>
      <c r="Q74" s="128"/>
      <c r="R74" s="83"/>
      <c r="S74" s="83"/>
      <c r="T74" s="83"/>
      <c r="U74" s="83"/>
      <c r="V74" s="84"/>
      <c r="W74" s="128">
        <f t="shared" si="59"/>
        <v>17.5</v>
      </c>
      <c r="X74" s="128">
        <f t="shared" si="60"/>
        <v>17.5</v>
      </c>
      <c r="Y74" s="128">
        <f t="shared" si="61"/>
        <v>15</v>
      </c>
      <c r="Z74" s="128">
        <f t="shared" si="62"/>
        <v>15</v>
      </c>
      <c r="AA74" s="128"/>
      <c r="AB74" s="55">
        <f t="shared" ref="AB74" si="65">SUMIF($C$2:$V$2,AB$2,$C74:$V74)</f>
        <v>0</v>
      </c>
    </row>
    <row r="75" spans="1:28" ht="15.75" customHeight="1">
      <c r="A75" s="81">
        <v>71</v>
      </c>
      <c r="B75" s="141">
        <v>25</v>
      </c>
      <c r="C75" s="129">
        <v>12.5</v>
      </c>
      <c r="D75" s="129">
        <v>12.5</v>
      </c>
      <c r="E75" s="129"/>
      <c r="F75" s="137"/>
      <c r="G75" s="83"/>
      <c r="H75" s="83"/>
      <c r="I75" s="69">
        <v>30</v>
      </c>
      <c r="J75" s="128">
        <v>15</v>
      </c>
      <c r="K75" s="129">
        <v>15</v>
      </c>
      <c r="L75" s="129"/>
      <c r="M75" s="83"/>
      <c r="N75" s="83"/>
      <c r="O75" s="83"/>
      <c r="P75" s="128"/>
      <c r="Q75" s="128"/>
      <c r="R75" s="83"/>
      <c r="S75" s="83"/>
      <c r="T75" s="83"/>
      <c r="U75" s="83"/>
      <c r="V75" s="84"/>
      <c r="W75" s="128">
        <f t="shared" si="59"/>
        <v>12.5</v>
      </c>
      <c r="X75" s="128">
        <f t="shared" si="60"/>
        <v>12.5</v>
      </c>
      <c r="Y75" s="128">
        <f t="shared" si="61"/>
        <v>15</v>
      </c>
      <c r="Z75" s="128">
        <f t="shared" si="62"/>
        <v>15</v>
      </c>
      <c r="AA75" s="128"/>
      <c r="AB75" s="55"/>
    </row>
    <row r="76" spans="1:28" ht="15.75" customHeight="1">
      <c r="A76" s="81">
        <v>72</v>
      </c>
      <c r="B76" s="141">
        <v>25</v>
      </c>
      <c r="C76" s="129">
        <v>12.5</v>
      </c>
      <c r="D76" s="129">
        <v>12.5</v>
      </c>
      <c r="E76" s="129"/>
      <c r="F76" s="138"/>
      <c r="G76" s="83"/>
      <c r="H76" s="83"/>
      <c r="I76" s="69">
        <v>26</v>
      </c>
      <c r="J76" s="128">
        <v>13</v>
      </c>
      <c r="K76" s="129">
        <v>13</v>
      </c>
      <c r="L76" s="129"/>
      <c r="M76" s="83"/>
      <c r="N76" s="83"/>
      <c r="O76" s="83"/>
      <c r="P76" s="128"/>
      <c r="Q76" s="128"/>
      <c r="R76" s="83"/>
      <c r="S76" s="83"/>
      <c r="T76" s="83"/>
      <c r="U76" s="83"/>
      <c r="V76" s="84"/>
      <c r="W76" s="128">
        <f t="shared" si="59"/>
        <v>12.5</v>
      </c>
      <c r="X76" s="128">
        <f t="shared" si="60"/>
        <v>12.5</v>
      </c>
      <c r="Y76" s="128">
        <f t="shared" si="61"/>
        <v>13</v>
      </c>
      <c r="Z76" s="128">
        <f t="shared" si="62"/>
        <v>13</v>
      </c>
      <c r="AA76" s="128"/>
      <c r="AB76" s="55"/>
    </row>
    <row r="77" spans="1:28" ht="15.75" customHeight="1">
      <c r="A77" s="81">
        <v>73</v>
      </c>
      <c r="B77" s="141">
        <v>25</v>
      </c>
      <c r="C77" s="129">
        <v>12.5</v>
      </c>
      <c r="D77" s="129">
        <v>12.5</v>
      </c>
      <c r="E77" s="129"/>
      <c r="F77" s="83"/>
      <c r="G77" s="83"/>
      <c r="H77" s="83"/>
      <c r="I77" s="69">
        <v>27</v>
      </c>
      <c r="J77" s="128">
        <v>13.5</v>
      </c>
      <c r="K77" s="129">
        <v>13.5</v>
      </c>
      <c r="L77" s="129"/>
      <c r="M77" s="83"/>
      <c r="N77" s="83"/>
      <c r="O77" s="83"/>
      <c r="P77" s="128"/>
      <c r="Q77" s="128"/>
      <c r="R77" s="83"/>
      <c r="S77" s="83"/>
      <c r="T77" s="83"/>
      <c r="U77" s="83"/>
      <c r="V77" s="84"/>
      <c r="W77" s="128">
        <f t="shared" si="59"/>
        <v>12.5</v>
      </c>
      <c r="X77" s="128">
        <f t="shared" si="60"/>
        <v>12.5</v>
      </c>
      <c r="Y77" s="128">
        <f t="shared" si="61"/>
        <v>13.5</v>
      </c>
      <c r="Z77" s="128">
        <f t="shared" si="62"/>
        <v>13.5</v>
      </c>
      <c r="AA77" s="128"/>
      <c r="AB77" s="55">
        <f t="shared" ref="AB77" si="66">SUMIF($C$2:$V$2,AB$2,$C77:$V77)</f>
        <v>0</v>
      </c>
    </row>
    <row r="78" spans="1:28" ht="15.75" customHeight="1">
      <c r="A78" s="81">
        <v>74</v>
      </c>
      <c r="B78" s="141">
        <v>0</v>
      </c>
      <c r="C78" s="129">
        <v>0</v>
      </c>
      <c r="D78" s="129">
        <v>0</v>
      </c>
      <c r="E78" s="129"/>
      <c r="F78" s="83"/>
      <c r="G78" s="83"/>
      <c r="H78" s="83"/>
      <c r="I78" s="69">
        <v>0</v>
      </c>
      <c r="J78" s="128">
        <v>0</v>
      </c>
      <c r="K78" s="129">
        <v>0</v>
      </c>
      <c r="L78" s="129"/>
      <c r="M78" s="83"/>
      <c r="N78" s="83"/>
      <c r="O78" s="83"/>
      <c r="P78" s="128"/>
      <c r="Q78" s="128"/>
      <c r="R78" s="83"/>
      <c r="S78" s="83"/>
      <c r="T78" s="83"/>
      <c r="U78" s="83"/>
      <c r="V78" s="84"/>
      <c r="W78" s="128">
        <f t="shared" si="59"/>
        <v>0</v>
      </c>
      <c r="X78" s="128">
        <f t="shared" si="60"/>
        <v>0</v>
      </c>
      <c r="Y78" s="128">
        <f t="shared" si="61"/>
        <v>0</v>
      </c>
      <c r="Z78" s="128">
        <f t="shared" si="62"/>
        <v>0</v>
      </c>
      <c r="AA78" s="128"/>
      <c r="AB78" s="55"/>
    </row>
    <row r="79" spans="1:28" ht="15.75" customHeight="1">
      <c r="A79" s="81">
        <v>75</v>
      </c>
      <c r="B79" s="141">
        <v>27</v>
      </c>
      <c r="C79" s="129">
        <v>13.5</v>
      </c>
      <c r="D79" s="129">
        <v>13.5</v>
      </c>
      <c r="E79" s="129"/>
      <c r="F79" s="83"/>
      <c r="G79" s="83"/>
      <c r="H79" s="83"/>
      <c r="I79" s="69">
        <v>25</v>
      </c>
      <c r="J79" s="128">
        <v>12.5</v>
      </c>
      <c r="K79" s="129">
        <v>12.5</v>
      </c>
      <c r="L79" s="129"/>
      <c r="M79" s="83"/>
      <c r="N79" s="83"/>
      <c r="O79" s="83"/>
      <c r="P79" s="128"/>
      <c r="Q79" s="128"/>
      <c r="R79" s="83"/>
      <c r="S79" s="83"/>
      <c r="T79" s="83"/>
      <c r="U79" s="83"/>
      <c r="V79" s="84"/>
      <c r="W79" s="128">
        <f t="shared" si="59"/>
        <v>13.5</v>
      </c>
      <c r="X79" s="128">
        <f t="shared" si="60"/>
        <v>13.5</v>
      </c>
      <c r="Y79" s="128">
        <f t="shared" si="61"/>
        <v>12.5</v>
      </c>
      <c r="Z79" s="128">
        <f t="shared" si="62"/>
        <v>12.5</v>
      </c>
      <c r="AA79" s="128"/>
      <c r="AB79" s="55">
        <f t="shared" ref="AB79" si="67">SUMIF($C$2:$V$2,AB$2,$C79:$V79)</f>
        <v>0</v>
      </c>
    </row>
    <row r="80" spans="1:28" ht="15.75" customHeight="1">
      <c r="A80" s="81">
        <v>76</v>
      </c>
      <c r="B80" s="141">
        <v>31</v>
      </c>
      <c r="C80" s="129">
        <v>15.5</v>
      </c>
      <c r="D80" s="129">
        <v>15.5</v>
      </c>
      <c r="E80" s="129"/>
      <c r="F80" s="83"/>
      <c r="G80" s="83"/>
      <c r="H80" s="83"/>
      <c r="I80" s="69">
        <v>29</v>
      </c>
      <c r="J80" s="128">
        <v>14.5</v>
      </c>
      <c r="K80" s="129">
        <v>14.5</v>
      </c>
      <c r="L80" s="129"/>
      <c r="M80" s="83"/>
      <c r="N80" s="83"/>
      <c r="O80" s="83"/>
      <c r="P80" s="128"/>
      <c r="Q80" s="128"/>
      <c r="R80" s="83"/>
      <c r="S80" s="83"/>
      <c r="T80" s="83"/>
      <c r="U80" s="83"/>
      <c r="V80" s="84"/>
      <c r="W80" s="128">
        <f t="shared" si="59"/>
        <v>15.5</v>
      </c>
      <c r="X80" s="128">
        <f t="shared" si="60"/>
        <v>15.5</v>
      </c>
      <c r="Y80" s="128">
        <f t="shared" si="61"/>
        <v>14.5</v>
      </c>
      <c r="Z80" s="128">
        <f t="shared" si="62"/>
        <v>14.5</v>
      </c>
      <c r="AA80" s="128"/>
      <c r="AB80" s="55"/>
    </row>
    <row r="81" spans="1:28" ht="15.75" customHeight="1">
      <c r="A81" s="81">
        <v>77</v>
      </c>
      <c r="B81" s="141">
        <v>28</v>
      </c>
      <c r="C81" s="129">
        <v>14</v>
      </c>
      <c r="D81" s="129">
        <v>14</v>
      </c>
      <c r="E81" s="129"/>
      <c r="F81" s="83"/>
      <c r="G81" s="83"/>
      <c r="H81" s="83"/>
      <c r="I81" s="69">
        <v>26</v>
      </c>
      <c r="J81" s="128">
        <v>13</v>
      </c>
      <c r="K81" s="129">
        <v>13</v>
      </c>
      <c r="L81" s="129"/>
      <c r="M81" s="83"/>
      <c r="N81" s="83"/>
      <c r="O81" s="83"/>
      <c r="P81" s="128"/>
      <c r="Q81" s="128"/>
      <c r="R81" s="83"/>
      <c r="S81" s="83"/>
      <c r="T81" s="83"/>
      <c r="U81" s="83"/>
      <c r="V81" s="84"/>
      <c r="W81" s="128">
        <f t="shared" si="59"/>
        <v>14</v>
      </c>
      <c r="X81" s="128">
        <f t="shared" si="60"/>
        <v>14</v>
      </c>
      <c r="Y81" s="128">
        <f t="shared" si="61"/>
        <v>13</v>
      </c>
      <c r="Z81" s="128">
        <f t="shared" si="62"/>
        <v>13</v>
      </c>
      <c r="AA81" s="128"/>
      <c r="AB81" s="55"/>
    </row>
    <row r="82" spans="1:28" ht="15.75" customHeight="1">
      <c r="A82" s="81">
        <v>78</v>
      </c>
      <c r="B82" s="141">
        <v>36</v>
      </c>
      <c r="C82" s="129">
        <v>18</v>
      </c>
      <c r="D82" s="129">
        <v>18</v>
      </c>
      <c r="E82" s="129"/>
      <c r="F82" s="83"/>
      <c r="G82" s="83"/>
      <c r="H82" s="83"/>
      <c r="I82" s="69">
        <v>28</v>
      </c>
      <c r="J82" s="128">
        <v>14</v>
      </c>
      <c r="K82" s="129">
        <v>14</v>
      </c>
      <c r="L82" s="129"/>
      <c r="M82" s="83"/>
      <c r="N82" s="83"/>
      <c r="O82" s="83"/>
      <c r="P82" s="128"/>
      <c r="Q82" s="128"/>
      <c r="R82" s="83"/>
      <c r="S82" s="83"/>
      <c r="T82" s="83"/>
      <c r="U82" s="83"/>
      <c r="V82" s="84"/>
      <c r="W82" s="128">
        <f t="shared" si="59"/>
        <v>18</v>
      </c>
      <c r="X82" s="128">
        <f t="shared" si="60"/>
        <v>18</v>
      </c>
      <c r="Y82" s="128">
        <f t="shared" si="61"/>
        <v>14</v>
      </c>
      <c r="Z82" s="128">
        <f t="shared" si="62"/>
        <v>14</v>
      </c>
      <c r="AA82" s="128"/>
      <c r="AB82" s="55"/>
    </row>
    <row r="83" spans="1:28" ht="15.75" customHeight="1">
      <c r="A83" s="81">
        <v>79</v>
      </c>
      <c r="B83" s="141">
        <v>24</v>
      </c>
      <c r="C83" s="129">
        <v>12</v>
      </c>
      <c r="D83" s="129">
        <v>12</v>
      </c>
      <c r="E83" s="129"/>
      <c r="F83" s="83"/>
      <c r="G83" s="83"/>
      <c r="H83" s="83"/>
      <c r="I83" s="69">
        <v>28</v>
      </c>
      <c r="J83" s="128">
        <v>14</v>
      </c>
      <c r="K83" s="129">
        <v>14</v>
      </c>
      <c r="L83" s="129"/>
      <c r="M83" s="83"/>
      <c r="N83" s="83"/>
      <c r="O83" s="83"/>
      <c r="P83" s="128"/>
      <c r="Q83" s="128"/>
      <c r="R83" s="83"/>
      <c r="S83" s="83"/>
      <c r="T83" s="83"/>
      <c r="U83" s="83"/>
      <c r="V83" s="84"/>
      <c r="W83" s="128">
        <f t="shared" si="59"/>
        <v>12</v>
      </c>
      <c r="X83" s="128">
        <f t="shared" si="60"/>
        <v>12</v>
      </c>
      <c r="Y83" s="128">
        <f t="shared" si="61"/>
        <v>14</v>
      </c>
      <c r="Z83" s="128">
        <f t="shared" si="62"/>
        <v>14</v>
      </c>
      <c r="AA83" s="128"/>
      <c r="AB83" s="55"/>
    </row>
    <row r="84" spans="1:28" ht="15.75" customHeight="1">
      <c r="A84" s="81">
        <v>80</v>
      </c>
      <c r="B84" s="141">
        <v>24</v>
      </c>
      <c r="C84" s="129">
        <v>12</v>
      </c>
      <c r="D84" s="129">
        <v>12</v>
      </c>
      <c r="E84" s="129"/>
      <c r="F84" s="83"/>
      <c r="G84" s="83"/>
      <c r="H84" s="83"/>
      <c r="I84" s="69">
        <v>25</v>
      </c>
      <c r="J84" s="128">
        <v>12.5</v>
      </c>
      <c r="K84" s="129">
        <v>12.5</v>
      </c>
      <c r="L84" s="129"/>
      <c r="M84" s="83"/>
      <c r="N84" s="83"/>
      <c r="O84" s="83"/>
      <c r="P84" s="128"/>
      <c r="Q84" s="128"/>
      <c r="R84" s="83"/>
      <c r="S84" s="83"/>
      <c r="T84" s="83"/>
      <c r="U84" s="83"/>
      <c r="V84" s="84"/>
      <c r="W84" s="128">
        <f t="shared" si="59"/>
        <v>12</v>
      </c>
      <c r="X84" s="128">
        <f t="shared" si="60"/>
        <v>12</v>
      </c>
      <c r="Y84" s="128">
        <f t="shared" si="61"/>
        <v>12.5</v>
      </c>
      <c r="Z84" s="128">
        <f t="shared" si="62"/>
        <v>12.5</v>
      </c>
      <c r="AA84" s="128"/>
      <c r="AB84" s="55"/>
    </row>
    <row r="85" spans="1:28" ht="15.75" customHeight="1">
      <c r="A85" s="81">
        <v>81</v>
      </c>
      <c r="B85" s="141">
        <v>28</v>
      </c>
      <c r="C85" s="129">
        <v>14</v>
      </c>
      <c r="D85" s="129">
        <v>14</v>
      </c>
      <c r="E85" s="129"/>
      <c r="F85" s="83"/>
      <c r="G85" s="83"/>
      <c r="H85" s="83"/>
      <c r="I85" s="69">
        <v>32</v>
      </c>
      <c r="J85" s="128">
        <v>16</v>
      </c>
      <c r="K85" s="129">
        <v>16</v>
      </c>
      <c r="L85" s="129"/>
      <c r="M85" s="83"/>
      <c r="N85" s="83"/>
      <c r="O85" s="83"/>
      <c r="P85" s="128"/>
      <c r="Q85" s="128"/>
      <c r="R85" s="83"/>
      <c r="S85" s="83"/>
      <c r="T85" s="83"/>
      <c r="U85" s="83"/>
      <c r="V85" s="84"/>
      <c r="W85" s="128">
        <f t="shared" si="59"/>
        <v>14</v>
      </c>
      <c r="X85" s="128">
        <f t="shared" si="60"/>
        <v>14</v>
      </c>
      <c r="Y85" s="128">
        <f t="shared" si="61"/>
        <v>16</v>
      </c>
      <c r="Z85" s="128">
        <f t="shared" si="62"/>
        <v>16</v>
      </c>
      <c r="AA85" s="128"/>
      <c r="AB85" s="55"/>
    </row>
    <row r="86" spans="1:28" ht="15.75" customHeight="1">
      <c r="A86" s="81">
        <v>82</v>
      </c>
      <c r="B86" s="141">
        <v>24</v>
      </c>
      <c r="C86" s="129">
        <v>12</v>
      </c>
      <c r="D86" s="129">
        <v>12</v>
      </c>
      <c r="E86" s="129"/>
      <c r="F86" s="83"/>
      <c r="G86" s="83"/>
      <c r="H86" s="83"/>
      <c r="I86" s="69">
        <v>28</v>
      </c>
      <c r="J86" s="128">
        <v>14</v>
      </c>
      <c r="K86" s="129">
        <v>14</v>
      </c>
      <c r="L86" s="129"/>
      <c r="M86" s="83"/>
      <c r="N86" s="83"/>
      <c r="O86" s="83"/>
      <c r="P86" s="128"/>
      <c r="Q86" s="128"/>
      <c r="R86" s="83"/>
      <c r="S86" s="83"/>
      <c r="T86" s="83"/>
      <c r="U86" s="83"/>
      <c r="V86" s="84"/>
      <c r="W86" s="128">
        <f t="shared" si="59"/>
        <v>12</v>
      </c>
      <c r="X86" s="128">
        <f t="shared" si="60"/>
        <v>12</v>
      </c>
      <c r="Y86" s="128">
        <f t="shared" si="61"/>
        <v>14</v>
      </c>
      <c r="Z86" s="128">
        <f t="shared" si="62"/>
        <v>14</v>
      </c>
      <c r="AA86" s="128"/>
      <c r="AB86" s="55"/>
    </row>
    <row r="87" spans="1:28" ht="15.75" customHeight="1">
      <c r="A87" s="81">
        <v>83</v>
      </c>
      <c r="B87" s="141">
        <v>28</v>
      </c>
      <c r="C87" s="129">
        <v>14</v>
      </c>
      <c r="D87" s="129">
        <v>14</v>
      </c>
      <c r="E87" s="129"/>
      <c r="F87" s="83"/>
      <c r="G87" s="83"/>
      <c r="H87" s="83"/>
      <c r="I87" s="69">
        <v>27</v>
      </c>
      <c r="J87" s="128">
        <v>13.5</v>
      </c>
      <c r="K87" s="129">
        <v>13.5</v>
      </c>
      <c r="L87" s="129"/>
      <c r="M87" s="83"/>
      <c r="N87" s="83"/>
      <c r="O87" s="83"/>
      <c r="P87" s="128"/>
      <c r="Q87" s="128"/>
      <c r="R87" s="83"/>
      <c r="S87" s="83"/>
      <c r="T87" s="83"/>
      <c r="U87" s="83"/>
      <c r="V87" s="84"/>
      <c r="W87" s="128">
        <f t="shared" si="59"/>
        <v>14</v>
      </c>
      <c r="X87" s="128">
        <f t="shared" si="60"/>
        <v>14</v>
      </c>
      <c r="Y87" s="128">
        <f t="shared" si="61"/>
        <v>13.5</v>
      </c>
      <c r="Z87" s="128">
        <f t="shared" si="62"/>
        <v>13.5</v>
      </c>
      <c r="AA87" s="128"/>
      <c r="AB87" s="55"/>
    </row>
    <row r="88" spans="1:28" ht="15.75" customHeight="1">
      <c r="A88" s="81">
        <v>84</v>
      </c>
      <c r="B88" s="141">
        <v>25</v>
      </c>
      <c r="C88" s="129">
        <v>12.5</v>
      </c>
      <c r="D88" s="129">
        <v>12.5</v>
      </c>
      <c r="E88" s="129"/>
      <c r="F88" s="83"/>
      <c r="G88" s="83"/>
      <c r="H88" s="83"/>
      <c r="I88" s="69">
        <v>25</v>
      </c>
      <c r="J88" s="128">
        <v>12.5</v>
      </c>
      <c r="K88" s="129">
        <v>12.5</v>
      </c>
      <c r="L88" s="129"/>
      <c r="M88" s="83"/>
      <c r="N88" s="83"/>
      <c r="O88" s="83"/>
      <c r="P88" s="128"/>
      <c r="Q88" s="128"/>
      <c r="R88" s="83"/>
      <c r="S88" s="83"/>
      <c r="T88" s="83"/>
      <c r="U88" s="83"/>
      <c r="V88" s="84"/>
      <c r="W88" s="128">
        <f t="shared" si="59"/>
        <v>12.5</v>
      </c>
      <c r="X88" s="128">
        <f t="shared" si="60"/>
        <v>12.5</v>
      </c>
      <c r="Y88" s="128">
        <f t="shared" si="61"/>
        <v>12.5</v>
      </c>
      <c r="Z88" s="128">
        <f t="shared" si="62"/>
        <v>12.5</v>
      </c>
      <c r="AA88" s="128"/>
      <c r="AB88" s="55"/>
    </row>
    <row r="89" spans="1:28" ht="15.75" customHeight="1">
      <c r="A89" s="81">
        <v>85</v>
      </c>
      <c r="B89" s="141">
        <v>25</v>
      </c>
      <c r="C89" s="129">
        <v>12.5</v>
      </c>
      <c r="D89" s="129">
        <v>12.5</v>
      </c>
      <c r="E89" s="129"/>
      <c r="F89" s="83"/>
      <c r="G89" s="83"/>
      <c r="H89" s="83"/>
      <c r="I89" s="69">
        <v>29</v>
      </c>
      <c r="J89" s="128">
        <v>14.5</v>
      </c>
      <c r="K89" s="129">
        <v>14.5</v>
      </c>
      <c r="L89" s="129"/>
      <c r="M89" s="83"/>
      <c r="N89" s="83"/>
      <c r="O89" s="83"/>
      <c r="P89" s="128"/>
      <c r="Q89" s="128"/>
      <c r="R89" s="83"/>
      <c r="S89" s="83"/>
      <c r="T89" s="83"/>
      <c r="U89" s="83"/>
      <c r="V89" s="84"/>
      <c r="W89" s="128">
        <f t="shared" si="59"/>
        <v>12.5</v>
      </c>
      <c r="X89" s="128">
        <f t="shared" si="60"/>
        <v>12.5</v>
      </c>
      <c r="Y89" s="128">
        <f t="shared" si="61"/>
        <v>14.5</v>
      </c>
      <c r="Z89" s="128">
        <f t="shared" si="62"/>
        <v>14.5</v>
      </c>
      <c r="AA89" s="128"/>
      <c r="AB89" s="55"/>
    </row>
    <row r="90" spans="1:28" ht="15.75" customHeight="1">
      <c r="A90" s="81">
        <v>86</v>
      </c>
      <c r="B90" s="141">
        <v>0</v>
      </c>
      <c r="C90" s="129">
        <v>0</v>
      </c>
      <c r="D90" s="129">
        <v>0</v>
      </c>
      <c r="E90" s="129"/>
      <c r="F90" s="83"/>
      <c r="G90" s="83"/>
      <c r="H90" s="83"/>
      <c r="I90" s="69">
        <v>0</v>
      </c>
      <c r="J90" s="128">
        <v>0</v>
      </c>
      <c r="K90" s="129">
        <v>0</v>
      </c>
      <c r="L90" s="129"/>
      <c r="M90" s="83"/>
      <c r="N90" s="83"/>
      <c r="O90" s="83"/>
      <c r="P90" s="128"/>
      <c r="Q90" s="128"/>
      <c r="R90" s="83"/>
      <c r="S90" s="83"/>
      <c r="T90" s="83"/>
      <c r="U90" s="83"/>
      <c r="V90" s="84"/>
      <c r="W90" s="128">
        <f t="shared" si="59"/>
        <v>0</v>
      </c>
      <c r="X90" s="128">
        <f t="shared" si="60"/>
        <v>0</v>
      </c>
      <c r="Y90" s="128">
        <f t="shared" si="61"/>
        <v>0</v>
      </c>
      <c r="Z90" s="128">
        <f t="shared" si="62"/>
        <v>0</v>
      </c>
      <c r="AA90" s="128"/>
      <c r="AB90" s="55"/>
    </row>
    <row r="91" spans="1:28" ht="15.75" customHeight="1">
      <c r="A91" s="81">
        <v>87</v>
      </c>
      <c r="B91" s="141">
        <v>24</v>
      </c>
      <c r="C91" s="129">
        <v>12</v>
      </c>
      <c r="D91" s="129">
        <v>12</v>
      </c>
      <c r="E91" s="129"/>
      <c r="F91" s="83"/>
      <c r="G91" s="83"/>
      <c r="H91" s="83"/>
      <c r="I91" s="69">
        <v>27</v>
      </c>
      <c r="J91" s="128">
        <v>13.5</v>
      </c>
      <c r="K91" s="129">
        <v>13.5</v>
      </c>
      <c r="L91" s="129"/>
      <c r="M91" s="83"/>
      <c r="N91" s="83"/>
      <c r="O91" s="83"/>
      <c r="P91" s="128"/>
      <c r="Q91" s="128"/>
      <c r="R91" s="83"/>
      <c r="S91" s="83"/>
      <c r="T91" s="83"/>
      <c r="U91" s="83"/>
      <c r="V91" s="84"/>
      <c r="W91" s="128">
        <f t="shared" si="59"/>
        <v>12</v>
      </c>
      <c r="X91" s="128">
        <f t="shared" si="60"/>
        <v>12</v>
      </c>
      <c r="Y91" s="128">
        <f t="shared" si="61"/>
        <v>13.5</v>
      </c>
      <c r="Z91" s="128">
        <f t="shared" si="62"/>
        <v>13.5</v>
      </c>
      <c r="AA91" s="128"/>
      <c r="AB91" s="55"/>
    </row>
    <row r="92" spans="1:28" ht="15.75" customHeight="1">
      <c r="A92" s="81">
        <v>88</v>
      </c>
      <c r="B92" s="141">
        <v>33</v>
      </c>
      <c r="C92" s="129">
        <v>16.5</v>
      </c>
      <c r="D92" s="129">
        <v>16.5</v>
      </c>
      <c r="E92" s="129"/>
      <c r="F92" s="83"/>
      <c r="G92" s="83"/>
      <c r="H92" s="83"/>
      <c r="I92" s="69">
        <v>25</v>
      </c>
      <c r="J92" s="128">
        <v>12.5</v>
      </c>
      <c r="K92" s="129">
        <v>12.5</v>
      </c>
      <c r="L92" s="129"/>
      <c r="M92" s="83"/>
      <c r="N92" s="83"/>
      <c r="O92" s="83"/>
      <c r="P92" s="128"/>
      <c r="Q92" s="128"/>
      <c r="R92" s="83"/>
      <c r="S92" s="83"/>
      <c r="T92" s="83"/>
      <c r="U92" s="83"/>
      <c r="V92" s="84"/>
      <c r="W92" s="128">
        <f t="shared" si="59"/>
        <v>16.5</v>
      </c>
      <c r="X92" s="128">
        <f t="shared" si="60"/>
        <v>16.5</v>
      </c>
      <c r="Y92" s="128">
        <f t="shared" si="61"/>
        <v>12.5</v>
      </c>
      <c r="Z92" s="128">
        <f t="shared" si="62"/>
        <v>12.5</v>
      </c>
      <c r="AA92" s="128"/>
      <c r="AB92" s="55"/>
    </row>
    <row r="93" spans="1:28" ht="15.75" customHeight="1">
      <c r="A93" s="81">
        <v>89</v>
      </c>
      <c r="B93" s="141">
        <v>36</v>
      </c>
      <c r="C93" s="129">
        <v>18</v>
      </c>
      <c r="D93" s="129">
        <v>18</v>
      </c>
      <c r="E93" s="129"/>
      <c r="F93" s="83"/>
      <c r="G93" s="83"/>
      <c r="H93" s="83"/>
      <c r="I93" s="69">
        <v>30</v>
      </c>
      <c r="J93" s="128">
        <v>15</v>
      </c>
      <c r="K93" s="129">
        <v>15</v>
      </c>
      <c r="L93" s="129"/>
      <c r="M93" s="83"/>
      <c r="N93" s="83"/>
      <c r="O93" s="83"/>
      <c r="P93" s="128"/>
      <c r="Q93" s="128"/>
      <c r="R93" s="83"/>
      <c r="S93" s="83"/>
      <c r="T93" s="83"/>
      <c r="U93" s="83"/>
      <c r="V93" s="84"/>
      <c r="W93" s="128">
        <f t="shared" si="59"/>
        <v>18</v>
      </c>
      <c r="X93" s="128">
        <f t="shared" si="60"/>
        <v>18</v>
      </c>
      <c r="Y93" s="128">
        <f t="shared" si="61"/>
        <v>15</v>
      </c>
      <c r="Z93" s="128">
        <f t="shared" si="62"/>
        <v>15</v>
      </c>
      <c r="AA93" s="128"/>
      <c r="AB93" s="55"/>
    </row>
    <row r="94" spans="1:28" ht="15.75" customHeight="1">
      <c r="A94" s="81">
        <v>90</v>
      </c>
      <c r="B94" s="141">
        <v>27</v>
      </c>
      <c r="C94" s="129">
        <v>13.5</v>
      </c>
      <c r="D94" s="129">
        <v>13.5</v>
      </c>
      <c r="E94" s="129"/>
      <c r="F94" s="83"/>
      <c r="G94" s="83"/>
      <c r="H94" s="83"/>
      <c r="I94" s="69">
        <v>28</v>
      </c>
      <c r="J94" s="128">
        <v>14</v>
      </c>
      <c r="K94" s="129">
        <v>14</v>
      </c>
      <c r="L94" s="129"/>
      <c r="M94" s="83"/>
      <c r="N94" s="83"/>
      <c r="O94" s="83"/>
      <c r="P94" s="128"/>
      <c r="Q94" s="128"/>
      <c r="R94" s="83"/>
      <c r="S94" s="83"/>
      <c r="T94" s="83"/>
      <c r="U94" s="83"/>
      <c r="V94" s="84"/>
      <c r="W94" s="128">
        <f t="shared" si="59"/>
        <v>13.5</v>
      </c>
      <c r="X94" s="128">
        <f t="shared" si="60"/>
        <v>13.5</v>
      </c>
      <c r="Y94" s="128">
        <f t="shared" si="61"/>
        <v>14</v>
      </c>
      <c r="Z94" s="128">
        <f t="shared" si="62"/>
        <v>14</v>
      </c>
      <c r="AA94" s="128"/>
      <c r="AB94" s="55"/>
    </row>
    <row r="95" spans="1:28" ht="15.75" customHeight="1">
      <c r="A95" s="81">
        <v>91</v>
      </c>
      <c r="B95" s="141">
        <v>28</v>
      </c>
      <c r="C95" s="129">
        <v>14</v>
      </c>
      <c r="D95" s="129">
        <v>14</v>
      </c>
      <c r="E95" s="129"/>
      <c r="F95" s="83"/>
      <c r="G95" s="83"/>
      <c r="H95" s="83"/>
      <c r="I95" s="69">
        <v>29</v>
      </c>
      <c r="J95" s="128">
        <v>14.5</v>
      </c>
      <c r="K95" s="129">
        <v>14.5</v>
      </c>
      <c r="L95" s="129"/>
      <c r="M95" s="83"/>
      <c r="N95" s="83"/>
      <c r="O95" s="83"/>
      <c r="P95" s="128"/>
      <c r="Q95" s="128"/>
      <c r="R95" s="83"/>
      <c r="S95" s="83"/>
      <c r="T95" s="83"/>
      <c r="U95" s="83"/>
      <c r="V95" s="84"/>
      <c r="W95" s="128">
        <f t="shared" si="59"/>
        <v>14</v>
      </c>
      <c r="X95" s="128">
        <f t="shared" si="60"/>
        <v>14</v>
      </c>
      <c r="Y95" s="128">
        <f t="shared" si="61"/>
        <v>14.5</v>
      </c>
      <c r="Z95" s="128">
        <f t="shared" si="62"/>
        <v>14.5</v>
      </c>
      <c r="AA95" s="128"/>
      <c r="AB95" s="55"/>
    </row>
    <row r="96" spans="1:28" ht="15.75" customHeight="1">
      <c r="A96" s="81">
        <v>92</v>
      </c>
      <c r="B96" s="141">
        <v>28</v>
      </c>
      <c r="C96" s="129">
        <v>14</v>
      </c>
      <c r="D96" s="129">
        <v>14</v>
      </c>
      <c r="E96" s="129"/>
      <c r="F96" s="83"/>
      <c r="G96" s="83"/>
      <c r="H96" s="83"/>
      <c r="I96" s="69">
        <v>25</v>
      </c>
      <c r="J96" s="128">
        <v>12.5</v>
      </c>
      <c r="K96" s="129">
        <v>12.5</v>
      </c>
      <c r="L96" s="129"/>
      <c r="M96" s="83"/>
      <c r="N96" s="83"/>
      <c r="O96" s="83"/>
      <c r="P96" s="128"/>
      <c r="Q96" s="128"/>
      <c r="R96" s="83"/>
      <c r="S96" s="83"/>
      <c r="T96" s="83"/>
      <c r="U96" s="83"/>
      <c r="V96" s="84"/>
      <c r="W96" s="128">
        <f t="shared" si="59"/>
        <v>14</v>
      </c>
      <c r="X96" s="128">
        <f t="shared" si="60"/>
        <v>14</v>
      </c>
      <c r="Y96" s="128">
        <f t="shared" si="61"/>
        <v>12.5</v>
      </c>
      <c r="Z96" s="128">
        <f t="shared" si="62"/>
        <v>12.5</v>
      </c>
      <c r="AA96" s="128"/>
      <c r="AB96" s="55"/>
    </row>
    <row r="97" spans="1:28" ht="15.75" customHeight="1">
      <c r="A97" s="81">
        <v>93</v>
      </c>
      <c r="B97" s="141">
        <v>32</v>
      </c>
      <c r="C97" s="129">
        <v>16</v>
      </c>
      <c r="D97" s="129">
        <v>16</v>
      </c>
      <c r="E97" s="129"/>
      <c r="F97" s="83"/>
      <c r="G97" s="83"/>
      <c r="H97" s="83"/>
      <c r="I97" s="69">
        <v>26</v>
      </c>
      <c r="J97" s="128">
        <v>13</v>
      </c>
      <c r="K97" s="129">
        <v>13</v>
      </c>
      <c r="L97" s="129"/>
      <c r="M97" s="83"/>
      <c r="N97" s="83"/>
      <c r="O97" s="83"/>
      <c r="P97" s="128"/>
      <c r="Q97" s="128"/>
      <c r="R97" s="83"/>
      <c r="S97" s="83"/>
      <c r="T97" s="83"/>
      <c r="U97" s="83"/>
      <c r="V97" s="84"/>
      <c r="W97" s="128">
        <f t="shared" si="59"/>
        <v>16</v>
      </c>
      <c r="X97" s="128">
        <f t="shared" si="60"/>
        <v>16</v>
      </c>
      <c r="Y97" s="128">
        <f t="shared" si="61"/>
        <v>13</v>
      </c>
      <c r="Z97" s="128">
        <f t="shared" si="62"/>
        <v>13</v>
      </c>
      <c r="AA97" s="128"/>
      <c r="AB97" s="55"/>
    </row>
    <row r="98" spans="1:28" ht="15.75" customHeight="1">
      <c r="A98" s="81">
        <v>94</v>
      </c>
      <c r="B98" s="141">
        <v>27</v>
      </c>
      <c r="C98" s="129">
        <v>13.5</v>
      </c>
      <c r="D98" s="129">
        <v>13.5</v>
      </c>
      <c r="E98" s="129"/>
      <c r="F98" s="83"/>
      <c r="G98" s="83"/>
      <c r="H98" s="83"/>
      <c r="I98" s="69">
        <v>29</v>
      </c>
      <c r="J98" s="128">
        <v>14.5</v>
      </c>
      <c r="K98" s="129">
        <v>14.5</v>
      </c>
      <c r="L98" s="129"/>
      <c r="M98" s="83"/>
      <c r="N98" s="83"/>
      <c r="O98" s="83"/>
      <c r="P98" s="128"/>
      <c r="Q98" s="128"/>
      <c r="R98" s="83"/>
      <c r="S98" s="83"/>
      <c r="T98" s="83"/>
      <c r="U98" s="83"/>
      <c r="V98" s="84"/>
      <c r="W98" s="128">
        <f t="shared" si="59"/>
        <v>13.5</v>
      </c>
      <c r="X98" s="128">
        <f t="shared" si="60"/>
        <v>13.5</v>
      </c>
      <c r="Y98" s="128">
        <f t="shared" si="61"/>
        <v>14.5</v>
      </c>
      <c r="Z98" s="128">
        <f t="shared" si="62"/>
        <v>14.5</v>
      </c>
      <c r="AA98" s="128"/>
      <c r="AB98" s="55"/>
    </row>
    <row r="99" spans="1:28" ht="15.75" customHeight="1">
      <c r="A99" s="81">
        <v>95</v>
      </c>
      <c r="B99" s="141">
        <v>25</v>
      </c>
      <c r="C99" s="129">
        <v>12.5</v>
      </c>
      <c r="D99" s="129">
        <v>12.5</v>
      </c>
      <c r="E99" s="129"/>
      <c r="F99" s="83"/>
      <c r="G99" s="83"/>
      <c r="H99" s="83"/>
      <c r="I99" s="69">
        <v>28</v>
      </c>
      <c r="J99" s="128">
        <v>14</v>
      </c>
      <c r="K99" s="129">
        <v>14</v>
      </c>
      <c r="L99" s="129"/>
      <c r="M99" s="83"/>
      <c r="N99" s="83"/>
      <c r="O99" s="83"/>
      <c r="P99" s="128"/>
      <c r="Q99" s="128"/>
      <c r="R99" s="83"/>
      <c r="S99" s="83"/>
      <c r="T99" s="83"/>
      <c r="U99" s="83"/>
      <c r="V99" s="84"/>
      <c r="W99" s="128">
        <f t="shared" si="59"/>
        <v>12.5</v>
      </c>
      <c r="X99" s="128">
        <f t="shared" si="60"/>
        <v>12.5</v>
      </c>
      <c r="Y99" s="128">
        <f t="shared" si="61"/>
        <v>14</v>
      </c>
      <c r="Z99" s="128">
        <f t="shared" si="62"/>
        <v>14</v>
      </c>
      <c r="AA99" s="128"/>
      <c r="AB99" s="55"/>
    </row>
    <row r="100" spans="1:28" ht="15.75" customHeight="1">
      <c r="A100" s="81">
        <v>96</v>
      </c>
      <c r="B100" s="141">
        <v>24</v>
      </c>
      <c r="C100" s="129">
        <v>12</v>
      </c>
      <c r="D100" s="129">
        <v>12</v>
      </c>
      <c r="E100" s="129"/>
      <c r="F100" s="83"/>
      <c r="G100" s="83"/>
      <c r="H100" s="83"/>
      <c r="I100" s="69">
        <v>28</v>
      </c>
      <c r="J100" s="128">
        <v>14</v>
      </c>
      <c r="K100" s="129">
        <v>14</v>
      </c>
      <c r="L100" s="129"/>
      <c r="M100" s="83"/>
      <c r="N100" s="83"/>
      <c r="O100" s="83"/>
      <c r="P100" s="128"/>
      <c r="Q100" s="128"/>
      <c r="R100" s="83"/>
      <c r="S100" s="83"/>
      <c r="T100" s="83"/>
      <c r="U100" s="83"/>
      <c r="V100" s="84"/>
      <c r="W100" s="128">
        <f t="shared" si="59"/>
        <v>12</v>
      </c>
      <c r="X100" s="128">
        <f t="shared" si="60"/>
        <v>12</v>
      </c>
      <c r="Y100" s="128">
        <f t="shared" si="61"/>
        <v>14</v>
      </c>
      <c r="Z100" s="128">
        <f t="shared" si="62"/>
        <v>14</v>
      </c>
      <c r="AA100" s="128"/>
      <c r="AB100" s="55"/>
    </row>
    <row r="101" spans="1:28" ht="15.75" customHeight="1">
      <c r="A101" s="81">
        <v>97</v>
      </c>
      <c r="B101" s="141">
        <v>32</v>
      </c>
      <c r="C101" s="129">
        <v>16</v>
      </c>
      <c r="D101" s="129">
        <v>16</v>
      </c>
      <c r="E101" s="129"/>
      <c r="F101" s="83"/>
      <c r="G101" s="83"/>
      <c r="H101" s="83"/>
      <c r="I101" s="69">
        <v>27</v>
      </c>
      <c r="J101" s="128">
        <v>13.5</v>
      </c>
      <c r="K101" s="129">
        <v>13.5</v>
      </c>
      <c r="L101" s="129"/>
      <c r="M101" s="83"/>
      <c r="N101" s="83"/>
      <c r="O101" s="83"/>
      <c r="P101" s="128"/>
      <c r="Q101" s="128"/>
      <c r="R101" s="83"/>
      <c r="S101" s="83"/>
      <c r="T101" s="83"/>
      <c r="U101" s="83"/>
      <c r="V101" s="84"/>
      <c r="W101" s="128">
        <f t="shared" si="59"/>
        <v>16</v>
      </c>
      <c r="X101" s="128">
        <f t="shared" si="60"/>
        <v>16</v>
      </c>
      <c r="Y101" s="128">
        <f t="shared" si="61"/>
        <v>13.5</v>
      </c>
      <c r="Z101" s="128">
        <f t="shared" si="62"/>
        <v>13.5</v>
      </c>
      <c r="AA101" s="128"/>
      <c r="AB101" s="55"/>
    </row>
    <row r="102" spans="1:28" ht="15.75" customHeight="1">
      <c r="A102" s="81">
        <v>98</v>
      </c>
      <c r="B102" s="141">
        <v>18</v>
      </c>
      <c r="C102" s="129">
        <v>9</v>
      </c>
      <c r="D102" s="129">
        <v>9</v>
      </c>
      <c r="E102" s="129"/>
      <c r="F102" s="83"/>
      <c r="G102" s="83"/>
      <c r="H102" s="83"/>
      <c r="I102" s="69">
        <v>26</v>
      </c>
      <c r="J102" s="128">
        <v>13</v>
      </c>
      <c r="K102" s="129">
        <v>13</v>
      </c>
      <c r="L102" s="129"/>
      <c r="M102" s="83"/>
      <c r="N102" s="83"/>
      <c r="O102" s="83"/>
      <c r="P102" s="128"/>
      <c r="Q102" s="128"/>
      <c r="R102" s="83"/>
      <c r="S102" s="83"/>
      <c r="T102" s="83"/>
      <c r="U102" s="83"/>
      <c r="V102" s="84"/>
      <c r="W102" s="128">
        <f t="shared" si="59"/>
        <v>9</v>
      </c>
      <c r="X102" s="128">
        <f t="shared" si="60"/>
        <v>9</v>
      </c>
      <c r="Y102" s="128">
        <f t="shared" si="61"/>
        <v>13</v>
      </c>
      <c r="Z102" s="128">
        <f t="shared" si="62"/>
        <v>13</v>
      </c>
      <c r="AA102" s="128"/>
      <c r="AB102" s="55"/>
    </row>
    <row r="103" spans="1:28" ht="15.75" customHeight="1">
      <c r="A103" s="81">
        <v>99</v>
      </c>
      <c r="B103" s="141">
        <v>19</v>
      </c>
      <c r="C103" s="129">
        <v>9.5</v>
      </c>
      <c r="D103" s="129">
        <v>9.5</v>
      </c>
      <c r="E103" s="129"/>
      <c r="F103" s="83"/>
      <c r="G103" s="83"/>
      <c r="H103" s="83"/>
      <c r="I103" s="69">
        <v>29</v>
      </c>
      <c r="J103" s="128">
        <v>14.5</v>
      </c>
      <c r="K103" s="129">
        <v>14.5</v>
      </c>
      <c r="L103" s="129"/>
      <c r="M103" s="83"/>
      <c r="N103" s="83"/>
      <c r="O103" s="83"/>
      <c r="P103" s="128"/>
      <c r="Q103" s="128"/>
      <c r="R103" s="83"/>
      <c r="S103" s="83"/>
      <c r="T103" s="83"/>
      <c r="U103" s="83"/>
      <c r="V103" s="84"/>
      <c r="W103" s="128">
        <f t="shared" si="59"/>
        <v>9.5</v>
      </c>
      <c r="X103" s="128">
        <f t="shared" si="60"/>
        <v>9.5</v>
      </c>
      <c r="Y103" s="128">
        <f t="shared" si="61"/>
        <v>14.5</v>
      </c>
      <c r="Z103" s="128">
        <f t="shared" si="62"/>
        <v>14.5</v>
      </c>
      <c r="AA103" s="128"/>
      <c r="AB103" s="55"/>
    </row>
    <row r="104" spans="1:28" ht="15.75" customHeight="1">
      <c r="A104" s="81">
        <v>100</v>
      </c>
      <c r="B104" s="141">
        <v>25</v>
      </c>
      <c r="C104" s="129">
        <v>12.5</v>
      </c>
      <c r="D104" s="129">
        <v>12.5</v>
      </c>
      <c r="E104" s="129"/>
      <c r="F104" s="83"/>
      <c r="G104" s="83"/>
      <c r="H104" s="83"/>
      <c r="I104" s="69">
        <v>26</v>
      </c>
      <c r="J104" s="128">
        <v>13</v>
      </c>
      <c r="K104" s="129">
        <v>13</v>
      </c>
      <c r="L104" s="129"/>
      <c r="M104" s="83"/>
      <c r="N104" s="83"/>
      <c r="O104" s="83"/>
      <c r="P104" s="128"/>
      <c r="Q104" s="128"/>
      <c r="R104" s="83"/>
      <c r="S104" s="83"/>
      <c r="T104" s="83"/>
      <c r="U104" s="83"/>
      <c r="V104" s="84"/>
      <c r="W104" s="128">
        <f t="shared" si="59"/>
        <v>12.5</v>
      </c>
      <c r="X104" s="128">
        <f t="shared" si="60"/>
        <v>12.5</v>
      </c>
      <c r="Y104" s="128">
        <f t="shared" si="61"/>
        <v>13</v>
      </c>
      <c r="Z104" s="128">
        <f t="shared" si="62"/>
        <v>13</v>
      </c>
      <c r="AA104" s="128"/>
      <c r="AB104" s="55"/>
    </row>
    <row r="105" spans="1:28" ht="15.75" customHeight="1">
      <c r="A105" s="81">
        <v>101</v>
      </c>
      <c r="B105" s="141">
        <v>25</v>
      </c>
      <c r="C105" s="129">
        <v>12.5</v>
      </c>
      <c r="D105" s="129">
        <v>12.5</v>
      </c>
      <c r="E105" s="129"/>
      <c r="F105" s="83"/>
      <c r="G105" s="83"/>
      <c r="H105" s="83"/>
      <c r="I105" s="69">
        <v>26</v>
      </c>
      <c r="J105" s="128">
        <v>13</v>
      </c>
      <c r="K105" s="129">
        <v>13</v>
      </c>
      <c r="L105" s="129"/>
      <c r="M105" s="83"/>
      <c r="N105" s="83"/>
      <c r="O105" s="83"/>
      <c r="P105" s="128"/>
      <c r="Q105" s="128"/>
      <c r="R105" s="83"/>
      <c r="S105" s="83"/>
      <c r="T105" s="83"/>
      <c r="U105" s="83"/>
      <c r="V105" s="84"/>
      <c r="W105" s="128">
        <f t="shared" si="59"/>
        <v>12.5</v>
      </c>
      <c r="X105" s="128">
        <f t="shared" si="60"/>
        <v>12.5</v>
      </c>
      <c r="Y105" s="128">
        <f t="shared" si="61"/>
        <v>13</v>
      </c>
      <c r="Z105" s="128">
        <f t="shared" si="62"/>
        <v>13</v>
      </c>
      <c r="AA105" s="128"/>
      <c r="AB105" s="55"/>
    </row>
    <row r="106" spans="1:28" ht="15.75" customHeight="1">
      <c r="A106" s="81">
        <v>102</v>
      </c>
      <c r="B106" s="141">
        <v>24</v>
      </c>
      <c r="C106" s="129">
        <v>12</v>
      </c>
      <c r="D106" s="129">
        <v>12</v>
      </c>
      <c r="E106" s="129"/>
      <c r="F106" s="83"/>
      <c r="G106" s="83"/>
      <c r="H106" s="83"/>
      <c r="I106" s="69">
        <v>30</v>
      </c>
      <c r="J106" s="128">
        <v>15</v>
      </c>
      <c r="K106" s="129">
        <v>15</v>
      </c>
      <c r="L106" s="129"/>
      <c r="M106" s="83"/>
      <c r="N106" s="83"/>
      <c r="O106" s="83"/>
      <c r="P106" s="128"/>
      <c r="Q106" s="128"/>
      <c r="R106" s="83"/>
      <c r="S106" s="83"/>
      <c r="T106" s="83"/>
      <c r="U106" s="83"/>
      <c r="V106" s="84"/>
      <c r="W106" s="128">
        <f t="shared" si="59"/>
        <v>12</v>
      </c>
      <c r="X106" s="128">
        <f t="shared" si="60"/>
        <v>12</v>
      </c>
      <c r="Y106" s="128">
        <f t="shared" si="61"/>
        <v>15</v>
      </c>
      <c r="Z106" s="128">
        <f t="shared" si="62"/>
        <v>15</v>
      </c>
      <c r="AA106" s="128"/>
      <c r="AB106" s="55"/>
    </row>
    <row r="107" spans="1:28" ht="15.75" customHeight="1">
      <c r="A107" s="81">
        <v>103</v>
      </c>
      <c r="B107" s="141">
        <v>27</v>
      </c>
      <c r="C107" s="129">
        <v>13.5</v>
      </c>
      <c r="D107" s="129">
        <v>13.5</v>
      </c>
      <c r="E107" s="133"/>
      <c r="F107" s="83"/>
      <c r="G107" s="83"/>
      <c r="H107" s="83"/>
      <c r="I107" s="69">
        <v>27</v>
      </c>
      <c r="J107" s="128">
        <v>13.5</v>
      </c>
      <c r="K107" s="129">
        <v>13.5</v>
      </c>
      <c r="L107" s="39"/>
      <c r="M107" s="83"/>
      <c r="N107" s="83"/>
      <c r="O107" s="83"/>
      <c r="P107" s="128"/>
      <c r="Q107" s="128"/>
      <c r="R107" s="83"/>
      <c r="S107" s="83"/>
      <c r="T107" s="83"/>
      <c r="U107" s="83"/>
      <c r="V107" s="84"/>
      <c r="W107" s="128">
        <f t="shared" si="59"/>
        <v>13.5</v>
      </c>
      <c r="X107" s="128">
        <f t="shared" si="60"/>
        <v>13.5</v>
      </c>
      <c r="Y107" s="128">
        <f t="shared" si="61"/>
        <v>13.5</v>
      </c>
      <c r="Z107" s="128">
        <f t="shared" si="62"/>
        <v>13.5</v>
      </c>
      <c r="AA107" s="128"/>
      <c r="AB107" s="55"/>
    </row>
    <row r="108" spans="1:28" ht="15.75" customHeight="1">
      <c r="A108" s="81">
        <v>104</v>
      </c>
      <c r="B108" s="141">
        <v>31</v>
      </c>
      <c r="C108" s="129">
        <v>15.5</v>
      </c>
      <c r="D108" s="129">
        <v>15.5</v>
      </c>
      <c r="E108" s="83"/>
      <c r="F108" s="83"/>
      <c r="G108" s="83"/>
      <c r="H108" s="83"/>
      <c r="I108" s="69">
        <v>30</v>
      </c>
      <c r="J108" s="128">
        <v>15</v>
      </c>
      <c r="K108" s="129">
        <v>15</v>
      </c>
      <c r="L108" s="83"/>
      <c r="M108" s="83"/>
      <c r="N108" s="83"/>
      <c r="O108" s="83"/>
      <c r="P108" s="128"/>
      <c r="Q108" s="128"/>
      <c r="R108" s="83"/>
      <c r="S108" s="83"/>
      <c r="T108" s="83"/>
      <c r="U108" s="83"/>
      <c r="V108" s="84"/>
      <c r="W108" s="128">
        <f t="shared" si="59"/>
        <v>15.5</v>
      </c>
      <c r="X108" s="128">
        <f t="shared" si="60"/>
        <v>15.5</v>
      </c>
      <c r="Y108" s="128">
        <f t="shared" si="61"/>
        <v>15</v>
      </c>
      <c r="Z108" s="128">
        <f t="shared" si="62"/>
        <v>15</v>
      </c>
      <c r="AA108" s="128"/>
      <c r="AB108" s="55"/>
    </row>
    <row r="109" spans="1:28" ht="15.75" customHeight="1">
      <c r="A109" s="81"/>
      <c r="B109" s="82"/>
      <c r="C109" s="129"/>
      <c r="D109" s="129"/>
      <c r="E109" s="83"/>
      <c r="F109" s="83"/>
      <c r="G109" s="83"/>
      <c r="H109" s="83"/>
      <c r="I109" s="69"/>
      <c r="J109" s="129"/>
      <c r="K109" s="129"/>
      <c r="L109" s="83"/>
      <c r="M109" s="83"/>
      <c r="N109" s="83"/>
      <c r="O109" s="83"/>
      <c r="P109" s="128"/>
      <c r="Q109" s="128"/>
      <c r="R109" s="83"/>
      <c r="S109" s="83"/>
      <c r="T109" s="83"/>
      <c r="U109" s="83"/>
      <c r="V109" s="84"/>
      <c r="W109" s="128"/>
      <c r="X109" s="128"/>
      <c r="Y109" s="128"/>
      <c r="Z109" s="128"/>
      <c r="AA109" s="128"/>
      <c r="AB109" s="55"/>
    </row>
    <row r="110" spans="1:28" ht="15.75" customHeight="1">
      <c r="A110" s="81"/>
      <c r="B110" s="82"/>
      <c r="C110" s="129"/>
      <c r="D110" s="129"/>
      <c r="E110" s="83"/>
      <c r="F110" s="83"/>
      <c r="G110" s="83"/>
      <c r="H110" s="83"/>
      <c r="I110" s="69"/>
      <c r="J110" s="129"/>
      <c r="K110" s="129"/>
      <c r="L110" s="83"/>
      <c r="M110" s="83"/>
      <c r="N110" s="83"/>
      <c r="O110" s="83"/>
      <c r="P110" s="128"/>
      <c r="Q110" s="128"/>
      <c r="R110" s="83"/>
      <c r="S110" s="83"/>
      <c r="T110" s="83"/>
      <c r="U110" s="83"/>
      <c r="V110" s="84"/>
      <c r="W110" s="128"/>
      <c r="X110" s="128">
        <v>4</v>
      </c>
      <c r="Y110" s="128">
        <v>25</v>
      </c>
      <c r="Z110" s="128">
        <v>5</v>
      </c>
      <c r="AA110" s="128">
        <v>10</v>
      </c>
      <c r="AB110" s="55">
        <f t="shared" ref="AB110" si="68">SUMIF($C$2:$V$2,AB$2,$C110:$V110)</f>
        <v>0</v>
      </c>
    </row>
    <row r="111" spans="1:28" ht="23.25" customHeight="1">
      <c r="A111" s="81"/>
      <c r="B111" s="82"/>
      <c r="C111" s="129"/>
      <c r="D111" s="129"/>
      <c r="E111" s="55"/>
      <c r="F111" s="55"/>
      <c r="G111" s="55"/>
      <c r="H111" s="55"/>
      <c r="I111" s="69"/>
      <c r="J111" s="129"/>
      <c r="K111" s="129"/>
      <c r="L111" s="55"/>
      <c r="M111" s="55"/>
      <c r="N111" s="55"/>
      <c r="O111" s="55"/>
      <c r="P111" s="128"/>
      <c r="Q111" s="128"/>
      <c r="R111" s="55"/>
      <c r="S111" s="55"/>
      <c r="T111" s="55"/>
      <c r="U111" s="55"/>
      <c r="V111" s="87"/>
      <c r="W111" s="88">
        <f>IF(W$3&gt;0,calc!$E$6*W3/100,"-")</f>
        <v>12</v>
      </c>
      <c r="X111" s="88">
        <f>IF(X$3&gt;0,calc!$E$6*X3/100,"-")</f>
        <v>12</v>
      </c>
      <c r="Y111" s="88">
        <f>IF(Y$3&gt;0,calc!$E$6*Y3/100,"-")</f>
        <v>12</v>
      </c>
      <c r="Z111" s="88">
        <f>IF(Z$3&gt;0,calc!$E$6*Z3/100,"-")</f>
        <v>12</v>
      </c>
      <c r="AA111" s="88" t="str">
        <f>IF(AA$3&gt;0,calc!$E$6*AA3/100,"-")</f>
        <v>-</v>
      </c>
      <c r="AB111" s="88" t="str">
        <f>IF(AB$3&gt;0,calc!$E$6*AB3/100,"-")</f>
        <v>-</v>
      </c>
    </row>
    <row r="112" spans="1:28" ht="15.75" customHeight="1">
      <c r="A112" s="81"/>
      <c r="B112" s="82"/>
      <c r="C112" s="129"/>
      <c r="D112" s="129"/>
      <c r="E112" s="55"/>
      <c r="F112" s="55"/>
      <c r="G112" s="55"/>
      <c r="H112" s="55"/>
      <c r="I112" s="69"/>
      <c r="J112" s="129"/>
      <c r="K112" s="129"/>
      <c r="L112" s="55"/>
      <c r="M112" s="55"/>
      <c r="N112" s="55"/>
      <c r="O112" s="55"/>
      <c r="P112" s="128"/>
      <c r="Q112" s="128"/>
      <c r="R112" s="55"/>
      <c r="S112" s="55"/>
      <c r="T112" s="55"/>
      <c r="U112" s="55"/>
      <c r="V112" s="87"/>
      <c r="W112" s="88">
        <f t="shared" ref="W112:AB112" si="69">COUNTIFS(W5:W110,"&gt;="&amp;W111)</f>
        <v>98</v>
      </c>
      <c r="X112" s="88">
        <f t="shared" si="69"/>
        <v>98</v>
      </c>
      <c r="Y112" s="88">
        <f t="shared" si="69"/>
        <v>101</v>
      </c>
      <c r="Z112" s="88">
        <f t="shared" si="69"/>
        <v>100</v>
      </c>
      <c r="AA112" s="88">
        <f t="shared" si="69"/>
        <v>0</v>
      </c>
      <c r="AB112" s="88">
        <f t="shared" si="69"/>
        <v>0</v>
      </c>
    </row>
    <row r="113" spans="1:28" ht="15.75" customHeight="1">
      <c r="A113" s="81"/>
      <c r="B113" s="82"/>
      <c r="C113" s="129"/>
      <c r="D113" s="129"/>
      <c r="E113" s="55"/>
      <c r="F113" s="55"/>
      <c r="G113" s="55"/>
      <c r="H113" s="55"/>
      <c r="I113" s="69"/>
      <c r="J113" s="129"/>
      <c r="K113" s="129"/>
      <c r="L113" s="55"/>
      <c r="M113" s="55"/>
      <c r="N113" s="55"/>
      <c r="O113" s="55"/>
      <c r="P113" s="128"/>
      <c r="Q113" s="128"/>
      <c r="R113" s="55"/>
      <c r="S113" s="55"/>
      <c r="T113" s="55"/>
      <c r="U113" s="55"/>
      <c r="V113" s="87"/>
      <c r="W113" s="88">
        <f>W112/MAIN!$C$8*100</f>
        <v>155.55555555555557</v>
      </c>
      <c r="X113" s="88">
        <f>X112/MAIN!$C$8*100</f>
        <v>155.55555555555557</v>
      </c>
      <c r="Y113" s="88">
        <f>Y112/MAIN!$C$8*100</f>
        <v>160.31746031746033</v>
      </c>
      <c r="Z113" s="88">
        <f>Z112/MAIN!$C$8*100</f>
        <v>158.73015873015873</v>
      </c>
      <c r="AA113" s="88">
        <f>AA112/MAIN!$C$8*100</f>
        <v>0</v>
      </c>
      <c r="AB113" s="88">
        <f>AB112/MAIN!$C$8*100</f>
        <v>0</v>
      </c>
    </row>
    <row r="114" spans="1:28" ht="15.75" customHeight="1">
      <c r="A114" s="81"/>
      <c r="B114" s="82"/>
      <c r="C114" s="129"/>
      <c r="D114" s="129"/>
      <c r="E114" s="33"/>
      <c r="F114" s="33"/>
      <c r="G114" s="33"/>
      <c r="H114" s="33"/>
      <c r="I114" s="69"/>
      <c r="J114" s="129"/>
      <c r="K114" s="129"/>
      <c r="L114" s="33"/>
      <c r="M114" s="33"/>
      <c r="N114" s="33"/>
      <c r="O114" s="33"/>
      <c r="P114" s="128"/>
      <c r="Q114" s="128"/>
      <c r="R114" s="33"/>
      <c r="S114" s="33"/>
      <c r="T114" s="33"/>
      <c r="U114" s="33"/>
      <c r="V114" s="90"/>
      <c r="W114" s="91">
        <f>IF(W3&gt;0,IF(W113&gt;=calc!$J$6,3,IF(W113&gt;=calc!$J$7,2,IF(W113&gt;=calc!$J$8,1,0))),"0")</f>
        <v>3</v>
      </c>
      <c r="X114" s="91">
        <f>IF(X3&gt;0,IF(X113&gt;=calc!$J$6,3,IF(X113&gt;=calc!$J$7,2,IF(X113&gt;=calc!$J$8,1,0))),"0")</f>
        <v>3</v>
      </c>
      <c r="Y114" s="91">
        <f>IF(Y3&gt;0,IF(Y113&gt;=calc!$J$6,3,IF(Y113&gt;=calc!$J$7,2,IF(Y113&gt;=calc!$J$8,1,0))),"0")</f>
        <v>3</v>
      </c>
      <c r="Z114" s="91">
        <f>IF(Z3&gt;0,IF(Z113&gt;=calc!$J$6,3,IF(Z113&gt;=calc!$J$7,2,IF(Z113&gt;=calc!$J$8,1,0))),"0")</f>
        <v>3</v>
      </c>
      <c r="AA114" s="91" t="str">
        <f>IF(AA3&gt;0,IF(AA113&gt;=calc!$J$6,3,IF(AA113&gt;=calc!$J$7,2,IF(AA113&gt;=calc!$J$8,1,0))),"0")</f>
        <v>0</v>
      </c>
      <c r="AB114" s="91" t="str">
        <f>IF(AB3&gt;0,IF(AB113&gt;=calc!$J$6,3,IF(AB113&gt;=calc!$J$7,2,IF(AB113&gt;=calc!$J$8,1,0))),"0")</f>
        <v>0</v>
      </c>
    </row>
    <row r="115" spans="1:28" ht="15.75" customHeight="1">
      <c r="A115" s="81"/>
      <c r="B115" s="82"/>
      <c r="C115" s="129"/>
      <c r="D115" s="129"/>
      <c r="E115" s="39"/>
      <c r="F115" s="39"/>
      <c r="G115" s="39"/>
      <c r="H115" s="39"/>
      <c r="I115" s="69"/>
      <c r="J115" s="129"/>
      <c r="K115" s="129"/>
      <c r="L115" s="39"/>
      <c r="M115" s="39"/>
      <c r="N115" s="39"/>
      <c r="O115" s="39"/>
      <c r="P115" s="128"/>
      <c r="Q115" s="128"/>
      <c r="R115" s="39"/>
      <c r="S115" s="39"/>
      <c r="T115" s="39"/>
      <c r="U115" s="39"/>
      <c r="V115" s="39"/>
    </row>
    <row r="116" spans="1:28" ht="15.75" customHeight="1">
      <c r="A116" s="81"/>
      <c r="B116" s="82"/>
      <c r="C116" s="129"/>
      <c r="D116" s="129"/>
      <c r="E116" s="39"/>
      <c r="F116" s="39"/>
      <c r="G116" s="39"/>
      <c r="H116" s="39"/>
      <c r="I116" s="69"/>
      <c r="J116" s="129"/>
      <c r="K116" s="129"/>
      <c r="L116" s="39"/>
      <c r="M116" s="39"/>
      <c r="N116" s="39"/>
      <c r="O116" s="39"/>
      <c r="P116" s="128"/>
      <c r="Q116" s="128"/>
      <c r="R116" s="39"/>
      <c r="S116" s="39"/>
      <c r="T116" s="39"/>
      <c r="U116" s="39"/>
      <c r="V116" s="39"/>
    </row>
    <row r="117" spans="1:28" ht="32.25" customHeight="1">
      <c r="A117" s="81"/>
      <c r="B117" s="82"/>
      <c r="C117" s="129"/>
      <c r="D117" s="129"/>
      <c r="E117" s="39"/>
      <c r="F117" s="39"/>
      <c r="G117" s="39"/>
      <c r="H117" s="39"/>
      <c r="I117" s="69"/>
      <c r="J117" s="129"/>
      <c r="K117" s="129"/>
      <c r="L117" s="39"/>
      <c r="M117" s="39"/>
      <c r="N117" s="39"/>
      <c r="O117" s="39"/>
      <c r="P117" s="128"/>
      <c r="Q117" s="128"/>
      <c r="R117" s="39"/>
      <c r="S117" s="39"/>
      <c r="T117" s="39"/>
      <c r="U117" s="39"/>
      <c r="V117" s="39"/>
    </row>
    <row r="118" spans="1:28" ht="24.75" customHeight="1">
      <c r="A118" s="81"/>
      <c r="B118" s="82"/>
      <c r="C118" s="129"/>
      <c r="D118" s="129"/>
      <c r="E118" s="39"/>
      <c r="F118" s="39"/>
      <c r="G118" s="39"/>
      <c r="H118" s="39"/>
      <c r="I118" s="69"/>
      <c r="J118" s="129"/>
      <c r="K118" s="129"/>
      <c r="L118" s="39"/>
      <c r="M118" s="39"/>
      <c r="N118" s="39"/>
      <c r="O118" s="39"/>
      <c r="P118" s="128"/>
      <c r="Q118" s="128"/>
      <c r="R118" s="39"/>
      <c r="S118" s="39"/>
      <c r="T118" s="39"/>
      <c r="U118" s="39"/>
      <c r="V118" s="39"/>
    </row>
    <row r="119" spans="1:28" ht="24.75" customHeight="1">
      <c r="A119" s="81"/>
      <c r="B119" s="82"/>
      <c r="C119" s="129"/>
      <c r="D119" s="129"/>
      <c r="E119" s="39"/>
      <c r="F119" s="39"/>
      <c r="G119" s="39"/>
      <c r="H119" s="39"/>
      <c r="I119" s="69"/>
      <c r="J119" s="129"/>
      <c r="K119" s="129"/>
      <c r="L119" s="39"/>
      <c r="M119" s="39"/>
      <c r="N119" s="39"/>
      <c r="O119" s="39"/>
      <c r="P119" s="128"/>
      <c r="Q119" s="128"/>
      <c r="R119" s="39"/>
      <c r="S119" s="39"/>
      <c r="T119" s="39"/>
      <c r="U119" s="39"/>
      <c r="V119" s="39"/>
    </row>
    <row r="120" spans="1:28" ht="24.75" customHeight="1">
      <c r="A120" s="81"/>
      <c r="B120" s="82"/>
      <c r="C120" s="129"/>
      <c r="D120" s="129"/>
      <c r="E120" s="39"/>
      <c r="F120" s="39"/>
      <c r="G120" s="39"/>
      <c r="H120" s="39"/>
      <c r="I120" s="69"/>
      <c r="J120" s="129"/>
      <c r="K120" s="129"/>
      <c r="L120" s="39"/>
      <c r="M120" s="39"/>
      <c r="N120" s="39"/>
      <c r="O120" s="39"/>
      <c r="P120" s="128"/>
      <c r="Q120" s="128"/>
      <c r="R120" s="39"/>
      <c r="S120" s="39"/>
      <c r="T120" s="39"/>
      <c r="U120" s="39"/>
      <c r="V120" s="39"/>
    </row>
    <row r="121" spans="1:28" ht="24.75" customHeight="1">
      <c r="A121" s="81"/>
      <c r="B121" s="82"/>
      <c r="C121" s="129"/>
      <c r="D121" s="129"/>
      <c r="E121" s="39"/>
      <c r="F121" s="39"/>
      <c r="G121" s="39"/>
      <c r="H121" s="39"/>
      <c r="I121" s="69"/>
      <c r="J121" s="129"/>
      <c r="K121" s="129"/>
      <c r="L121" s="39"/>
      <c r="M121" s="39"/>
      <c r="N121" s="39"/>
      <c r="O121" s="39"/>
      <c r="P121" s="128"/>
      <c r="Q121" s="128"/>
      <c r="R121" s="39"/>
      <c r="S121" s="39"/>
      <c r="T121" s="39"/>
      <c r="U121" s="39"/>
      <c r="V121" s="39"/>
    </row>
    <row r="122" spans="1:28" ht="24.75" customHeight="1">
      <c r="A122" s="81"/>
      <c r="B122" s="82"/>
      <c r="C122" s="129"/>
      <c r="D122" s="129"/>
      <c r="E122" s="39"/>
      <c r="F122" s="39"/>
      <c r="G122" s="39"/>
      <c r="H122" s="39"/>
      <c r="I122" s="69"/>
      <c r="J122" s="129"/>
      <c r="K122" s="129"/>
      <c r="L122" s="39"/>
      <c r="M122" s="39"/>
      <c r="N122" s="39"/>
      <c r="O122" s="39"/>
      <c r="P122" s="128"/>
      <c r="Q122" s="128"/>
      <c r="R122" s="39"/>
      <c r="S122" s="39"/>
      <c r="T122" s="39"/>
      <c r="U122" s="39"/>
      <c r="V122" s="39"/>
    </row>
    <row r="123" spans="1:28" ht="24.75" customHeight="1">
      <c r="A123" s="81"/>
      <c r="B123" s="82"/>
      <c r="C123" s="129"/>
      <c r="D123" s="129"/>
      <c r="E123" s="39"/>
      <c r="F123" s="39"/>
      <c r="G123" s="39"/>
      <c r="H123" s="39"/>
      <c r="I123" s="69"/>
      <c r="J123" s="129"/>
      <c r="K123" s="129"/>
      <c r="L123" s="39"/>
      <c r="M123" s="39"/>
      <c r="N123" s="39"/>
      <c r="O123" s="39"/>
      <c r="P123" s="128"/>
      <c r="Q123" s="128"/>
      <c r="R123" s="39"/>
      <c r="S123" s="39"/>
      <c r="T123" s="39"/>
      <c r="U123" s="39"/>
      <c r="V123" s="39"/>
    </row>
    <row r="124" spans="1:28" ht="15.75" customHeight="1">
      <c r="A124" s="81"/>
      <c r="B124" s="82"/>
      <c r="C124" s="129"/>
      <c r="D124" s="129"/>
      <c r="E124" s="39"/>
      <c r="F124" s="39"/>
      <c r="G124" s="39"/>
      <c r="H124" s="39"/>
      <c r="I124" s="69"/>
      <c r="J124" s="129"/>
      <c r="K124" s="129"/>
      <c r="L124" s="39"/>
      <c r="M124" s="39"/>
      <c r="N124" s="39"/>
      <c r="O124" s="39"/>
      <c r="P124" s="128"/>
      <c r="Q124" s="128"/>
      <c r="R124" s="39"/>
      <c r="S124" s="39"/>
      <c r="T124" s="39"/>
      <c r="U124" s="39"/>
      <c r="V124" s="39"/>
    </row>
    <row r="125" spans="1:28" ht="15.75" customHeight="1">
      <c r="A125" s="81"/>
      <c r="B125" s="82"/>
      <c r="C125" s="129"/>
      <c r="D125" s="129"/>
      <c r="E125" s="39"/>
      <c r="F125" s="39"/>
      <c r="G125" s="39"/>
      <c r="H125" s="39"/>
      <c r="I125" s="69"/>
      <c r="J125" s="129"/>
      <c r="K125" s="129"/>
      <c r="L125" s="39"/>
      <c r="M125" s="39"/>
      <c r="N125" s="39"/>
      <c r="O125" s="39"/>
      <c r="P125" s="128"/>
      <c r="Q125" s="128"/>
      <c r="R125" s="39"/>
      <c r="S125" s="39"/>
      <c r="T125" s="39"/>
      <c r="U125" s="39"/>
      <c r="V125" s="39"/>
    </row>
    <row r="126" spans="1:28" ht="15.75" customHeight="1">
      <c r="A126" s="81"/>
      <c r="B126" s="82"/>
      <c r="C126" s="129"/>
      <c r="D126" s="129"/>
      <c r="E126" s="39"/>
      <c r="F126" s="39"/>
      <c r="G126" s="39"/>
      <c r="H126" s="39"/>
      <c r="I126" s="69"/>
      <c r="J126" s="129"/>
      <c r="K126" s="129"/>
      <c r="L126" s="39"/>
      <c r="M126" s="39"/>
      <c r="N126" s="39"/>
      <c r="O126" s="39"/>
      <c r="P126" s="128"/>
      <c r="Q126" s="128"/>
      <c r="R126" s="39"/>
      <c r="S126" s="39"/>
      <c r="T126" s="39"/>
      <c r="U126" s="39"/>
      <c r="V126" s="39"/>
    </row>
    <row r="127" spans="1:28" ht="15.75" customHeight="1">
      <c r="A127" s="81"/>
      <c r="B127" s="82"/>
      <c r="C127" s="129"/>
      <c r="D127" s="129"/>
      <c r="E127" s="39"/>
      <c r="F127" s="39"/>
      <c r="G127" s="39"/>
      <c r="H127" s="39"/>
      <c r="I127" s="69"/>
      <c r="J127" s="129"/>
      <c r="K127" s="129"/>
      <c r="L127" s="39"/>
      <c r="M127" s="39"/>
      <c r="N127" s="39"/>
      <c r="O127" s="39"/>
      <c r="P127" s="128"/>
      <c r="Q127" s="128"/>
      <c r="R127" s="39"/>
      <c r="S127" s="39"/>
      <c r="T127" s="39"/>
      <c r="U127" s="39"/>
      <c r="V127" s="39"/>
    </row>
    <row r="128" spans="1:28" ht="15.75" customHeight="1">
      <c r="A128" s="81"/>
      <c r="B128" s="82"/>
      <c r="C128" s="129"/>
      <c r="D128" s="129"/>
      <c r="E128" s="39"/>
      <c r="F128" s="39"/>
      <c r="G128" s="39"/>
      <c r="H128" s="39"/>
      <c r="I128" s="69"/>
      <c r="J128" s="129"/>
      <c r="K128" s="134"/>
      <c r="L128" s="39"/>
      <c r="M128" s="39"/>
      <c r="N128" s="39"/>
      <c r="O128" s="39"/>
      <c r="P128" s="128"/>
      <c r="Q128" s="128"/>
      <c r="R128" s="39"/>
      <c r="S128" s="39"/>
      <c r="T128" s="39"/>
      <c r="U128" s="39"/>
      <c r="V128" s="39"/>
    </row>
    <row r="129" spans="1:22" ht="15.75" customHeight="1">
      <c r="A129" s="81"/>
      <c r="B129" s="82"/>
      <c r="C129" s="133"/>
      <c r="D129" s="133"/>
      <c r="E129" s="39"/>
      <c r="F129" s="39"/>
      <c r="G129" s="39"/>
      <c r="H129" s="39"/>
      <c r="I129" s="69"/>
      <c r="J129" s="39"/>
      <c r="K129" s="135"/>
      <c r="L129" s="39"/>
      <c r="M129" s="39"/>
      <c r="N129" s="39"/>
      <c r="O129" s="39"/>
      <c r="P129" s="128"/>
      <c r="Q129" s="128"/>
      <c r="R129" s="39"/>
      <c r="S129" s="39"/>
      <c r="T129" s="39"/>
      <c r="U129" s="39"/>
      <c r="V129" s="39"/>
    </row>
    <row r="130" spans="1:22" ht="15.75" customHeight="1">
      <c r="A130" s="81"/>
      <c r="B130" s="39"/>
      <c r="C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</row>
    <row r="131" spans="1:22" ht="15.75" customHeight="1">
      <c r="A131" s="81"/>
      <c r="B131" s="39"/>
      <c r="C131" s="39"/>
      <c r="D131" s="132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</row>
    <row r="132" spans="1:22" ht="15.75" customHeight="1">
      <c r="A132" s="81"/>
      <c r="B132" s="39"/>
      <c r="C132" s="39"/>
      <c r="D132" s="132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</row>
    <row r="133" spans="1:22" ht="15.75" customHeight="1">
      <c r="A133" s="81"/>
      <c r="B133" s="39"/>
      <c r="C133" s="39"/>
      <c r="D133" s="132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</row>
    <row r="134" spans="1:22" ht="15.75" customHeight="1">
      <c r="A134" s="81"/>
      <c r="B134" s="39"/>
      <c r="C134" s="39"/>
      <c r="D134" s="132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</row>
    <row r="135" spans="1:22" ht="15.75" customHeight="1">
      <c r="A135" s="81"/>
      <c r="B135" s="39"/>
      <c r="C135" s="39"/>
      <c r="D135" s="132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</row>
    <row r="136" spans="1:22" ht="15.75" customHeight="1">
      <c r="A136" s="86"/>
      <c r="B136" s="39"/>
      <c r="C136" s="39"/>
      <c r="D136" s="132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</row>
    <row r="137" spans="1:22" ht="15.75" customHeight="1">
      <c r="A137" s="89"/>
      <c r="B137" s="39"/>
      <c r="C137" s="39"/>
      <c r="D137" s="132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</row>
    <row r="138" spans="1:22" ht="15.75" customHeight="1">
      <c r="A138" s="89"/>
      <c r="B138" s="39"/>
      <c r="C138" s="39"/>
      <c r="D138" s="132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</row>
    <row r="139" spans="1:22" ht="15.75" customHeight="1">
      <c r="A139" s="89"/>
      <c r="B139" s="39"/>
      <c r="C139" s="39"/>
      <c r="D139" s="132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</row>
    <row r="140" spans="1:22" ht="15.75" customHeight="1">
      <c r="B140" s="39"/>
      <c r="C140" s="39"/>
      <c r="D140" s="132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</row>
    <row r="141" spans="1:22" ht="15.75" customHeight="1">
      <c r="B141" s="39"/>
      <c r="C141" s="39"/>
      <c r="D141" s="132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</row>
    <row r="142" spans="1:22" ht="15.75" customHeight="1">
      <c r="B142" s="39"/>
      <c r="C142" s="39"/>
      <c r="D142" s="132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</row>
    <row r="143" spans="1:22" ht="15.75" customHeight="1">
      <c r="B143" s="39"/>
      <c r="C143" s="39"/>
      <c r="D143" s="132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</row>
    <row r="144" spans="1:22" ht="15.75" customHeight="1">
      <c r="B144" s="39"/>
      <c r="C144" s="39"/>
      <c r="D144" s="132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</row>
    <row r="145" spans="2:22" ht="15.75" customHeight="1">
      <c r="B145" s="39"/>
      <c r="C145" s="39"/>
      <c r="D145" s="132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</row>
    <row r="146" spans="2:22" ht="15.75" customHeight="1">
      <c r="B146" s="39"/>
      <c r="C146" s="39"/>
      <c r="D146" s="132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</row>
    <row r="147" spans="2:22" ht="15.75" customHeight="1">
      <c r="B147" s="39"/>
      <c r="C147" s="39"/>
      <c r="D147" s="132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</row>
    <row r="148" spans="2:22" ht="15.75" customHeight="1">
      <c r="B148" s="39"/>
      <c r="C148" s="39"/>
      <c r="D148" s="132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</row>
    <row r="149" spans="2:22" ht="15.75" customHeight="1">
      <c r="B149" s="39"/>
      <c r="C149" s="39"/>
      <c r="D149" s="132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</row>
    <row r="150" spans="2:22" ht="15.75" customHeight="1">
      <c r="B150" s="39"/>
      <c r="C150" s="39"/>
      <c r="D150" s="132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</row>
    <row r="151" spans="2:22" ht="15.75" customHeight="1">
      <c r="B151" s="39"/>
      <c r="C151" s="39"/>
      <c r="D151" s="132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</row>
    <row r="152" spans="2:22" ht="15.75" customHeight="1">
      <c r="B152" s="39"/>
      <c r="C152" s="39"/>
      <c r="D152" s="132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</row>
    <row r="153" spans="2:22" ht="15.75" customHeight="1">
      <c r="B153" s="39"/>
      <c r="C153" s="39"/>
      <c r="D153" s="132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</row>
    <row r="154" spans="2:22" ht="15.75" customHeight="1">
      <c r="B154" s="39"/>
      <c r="C154" s="39"/>
      <c r="D154" s="132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</row>
    <row r="155" spans="2:22" ht="15.75" customHeight="1">
      <c r="B155" s="39"/>
      <c r="C155" s="39"/>
      <c r="D155" s="132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</row>
    <row r="156" spans="2:22" ht="15.75" customHeight="1"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</row>
    <row r="157" spans="2:22" ht="15.75" customHeight="1"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</row>
    <row r="158" spans="2:22" ht="15.75" customHeight="1"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</row>
    <row r="159" spans="2:22" ht="15.75" customHeight="1"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</row>
    <row r="160" spans="2:22" ht="15.75" customHeight="1"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</row>
    <row r="161" spans="2:22" ht="15.75" customHeight="1"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</row>
    <row r="162" spans="2:22" ht="15.75" customHeight="1"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</row>
    <row r="163" spans="2:22" ht="15.75" customHeight="1"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</row>
    <row r="164" spans="2:22" ht="15.75" customHeight="1"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</row>
    <row r="165" spans="2:22" ht="15.75" customHeight="1"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</row>
    <row r="166" spans="2:22" ht="15.75" customHeight="1"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</row>
    <row r="167" spans="2:22" ht="15.75" customHeight="1"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</row>
    <row r="168" spans="2:22" ht="15.75" customHeight="1"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</row>
    <row r="169" spans="2:22" ht="15.75" customHeight="1"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</row>
    <row r="170" spans="2:22" ht="15.75" customHeight="1"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</row>
    <row r="171" spans="2:22" ht="15.75" customHeight="1"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</row>
    <row r="172" spans="2:22" ht="15.75" customHeight="1"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</row>
    <row r="173" spans="2:22" ht="15.75" customHeight="1"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</row>
    <row r="174" spans="2:22" ht="15.75" customHeight="1"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</row>
    <row r="175" spans="2:22" ht="15.75" customHeight="1"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</row>
    <row r="176" spans="2:22" ht="15.75" customHeight="1"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</row>
    <row r="177" spans="2:22" ht="15.75" customHeight="1"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</row>
    <row r="178" spans="2:22" ht="15.75" customHeight="1"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</row>
    <row r="179" spans="2:22" ht="15.75" customHeight="1"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</row>
    <row r="180" spans="2:22" ht="15.75" customHeight="1"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</row>
    <row r="181" spans="2:22" ht="15.75" customHeight="1"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</row>
    <row r="182" spans="2:22" ht="15.75" customHeight="1"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</row>
    <row r="183" spans="2:22" ht="15.75" customHeight="1"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</row>
    <row r="184" spans="2:22" ht="15.75" customHeight="1"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</row>
    <row r="185" spans="2:22" ht="15.75" customHeight="1"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</row>
    <row r="186" spans="2:22" ht="15.75" customHeight="1"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</row>
    <row r="187" spans="2:22" ht="15.75" customHeight="1"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</row>
    <row r="188" spans="2:22" ht="15.75" customHeight="1"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</row>
    <row r="189" spans="2:22" ht="15.75" customHeight="1"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</row>
    <row r="190" spans="2:22" ht="15.75" customHeight="1"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</row>
    <row r="191" spans="2:22" ht="15.75" customHeight="1"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</row>
    <row r="192" spans="2:22" ht="15.75" customHeight="1"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</row>
    <row r="193" spans="2:22" ht="15.75" customHeight="1"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</row>
    <row r="194" spans="2:22" ht="15.75" customHeight="1"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</row>
    <row r="195" spans="2:22" ht="15.75" customHeight="1"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</row>
    <row r="196" spans="2:22" ht="15.75" customHeight="1"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</row>
    <row r="197" spans="2:22" ht="15.75" customHeight="1"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</row>
    <row r="198" spans="2:22" ht="15.75" customHeight="1"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</row>
    <row r="199" spans="2:22" ht="15.75" customHeight="1"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</row>
    <row r="200" spans="2:22" ht="15.75" customHeight="1"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</row>
    <row r="201" spans="2:22" ht="15.75" customHeight="1"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</row>
    <row r="202" spans="2:22" ht="15.75" customHeight="1"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</row>
    <row r="203" spans="2:22" ht="15.75" customHeight="1"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</row>
    <row r="204" spans="2:22" ht="15.75" customHeight="1"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</row>
    <row r="205" spans="2:22" ht="15.75" customHeight="1"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</row>
    <row r="206" spans="2:22" ht="15.75" customHeight="1"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</row>
    <row r="207" spans="2:22" ht="15.75" customHeight="1"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</row>
    <row r="208" spans="2:22" ht="15.75" customHeight="1"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</row>
    <row r="209" spans="2:22" ht="15.75" customHeight="1"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</row>
    <row r="210" spans="2:22" ht="15.75" customHeight="1"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</row>
    <row r="211" spans="2:22" ht="15.75" customHeight="1"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</row>
    <row r="212" spans="2:22" ht="15.75" customHeight="1"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</row>
    <row r="213" spans="2:22" ht="15.75" customHeight="1"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</row>
    <row r="214" spans="2:22" ht="15.75" customHeight="1"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</row>
    <row r="215" spans="2:22" ht="15.75" customHeight="1"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</row>
    <row r="216" spans="2:22" ht="15.75" customHeight="1"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</row>
    <row r="217" spans="2:22" ht="15.75" customHeight="1"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</row>
    <row r="218" spans="2:22" ht="15.75" customHeight="1"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</row>
    <row r="219" spans="2:22" ht="15.75" customHeight="1"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</row>
    <row r="220" spans="2:22" ht="15.75" customHeight="1"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</row>
    <row r="221" spans="2:22" ht="15.75" customHeight="1"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</row>
    <row r="222" spans="2:22" ht="15.75" customHeight="1"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</row>
    <row r="223" spans="2:22" ht="15.75" customHeight="1"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</row>
    <row r="224" spans="2:22" ht="15.75" customHeight="1"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</row>
    <row r="225" spans="2:22" ht="15.75" customHeight="1"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</row>
    <row r="226" spans="2:22" ht="15.75" customHeight="1"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</row>
    <row r="227" spans="2:22" ht="15.75" customHeight="1"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</row>
    <row r="228" spans="2:22" ht="15.75" customHeight="1"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</row>
    <row r="229" spans="2:22" ht="15.75" customHeight="1"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</row>
    <row r="230" spans="2:22" ht="15.75" customHeight="1"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</row>
    <row r="231" spans="2:22" ht="15.75" customHeight="1"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</row>
    <row r="232" spans="2:22" ht="15.75" customHeight="1"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</row>
    <row r="233" spans="2:22" ht="15.75" customHeight="1"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</row>
    <row r="234" spans="2:22" ht="15.75" customHeight="1"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</row>
    <row r="235" spans="2:22" ht="15.75" customHeight="1"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</row>
    <row r="236" spans="2:22" ht="15.75" customHeight="1"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</row>
    <row r="237" spans="2:22" ht="15.75" customHeight="1"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</row>
    <row r="238" spans="2:22" ht="15.75" customHeight="1"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</row>
    <row r="239" spans="2:22" ht="15.75" customHeight="1"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</row>
    <row r="240" spans="2:22" ht="15.75" customHeight="1"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</row>
    <row r="241" spans="2:22" ht="15.75" customHeight="1"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</row>
    <row r="242" spans="2:22" ht="15.75" customHeight="1"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</row>
    <row r="243" spans="2:22" ht="15.75" customHeight="1"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</row>
    <row r="244" spans="2:22" ht="15.75" customHeight="1"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</row>
    <row r="245" spans="2:22" ht="15.75" customHeight="1"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</row>
    <row r="246" spans="2:22" ht="15.75" customHeight="1"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</row>
    <row r="247" spans="2:22" ht="15.75" customHeight="1"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</row>
    <row r="248" spans="2:22" ht="15.75" customHeight="1"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</row>
    <row r="249" spans="2:22" ht="15.75" customHeight="1"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</row>
    <row r="250" spans="2:22" ht="15.75" customHeight="1"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</row>
    <row r="251" spans="2:22" ht="15.75" customHeight="1"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</row>
    <row r="252" spans="2:22" ht="15.75" customHeight="1"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</row>
    <row r="253" spans="2:22" ht="15.75" customHeight="1"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</row>
    <row r="254" spans="2:22" ht="15.75" customHeight="1"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</row>
    <row r="255" spans="2:22" ht="15.75" customHeight="1"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</row>
    <row r="256" spans="2:22" ht="15.75" customHeight="1"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</row>
    <row r="257" spans="2:22" ht="15.75" customHeight="1"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</row>
    <row r="258" spans="2:22" ht="15.75" customHeight="1"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</row>
    <row r="259" spans="2:22" ht="15.75" customHeight="1"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</row>
    <row r="260" spans="2:22" ht="15.75" customHeight="1"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</row>
    <row r="261" spans="2:22" ht="15.75" customHeight="1"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</row>
    <row r="262" spans="2:22" ht="15.75" customHeight="1"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</row>
    <row r="263" spans="2:22" ht="15.75" customHeight="1"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</row>
    <row r="264" spans="2:22" ht="15.75" customHeight="1"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</row>
    <row r="265" spans="2:22" ht="15.75" customHeight="1"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</row>
    <row r="266" spans="2:22" ht="15.75" customHeight="1"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</row>
    <row r="267" spans="2:22" ht="15.75" customHeight="1"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</row>
    <row r="268" spans="2:22" ht="15.75" customHeight="1"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</row>
    <row r="269" spans="2:22" ht="15.75" customHeight="1"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</row>
    <row r="270" spans="2:22" ht="15.75" customHeight="1"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</row>
    <row r="271" spans="2:22" ht="15.75" customHeight="1"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</row>
    <row r="272" spans="2:22" ht="15.75" customHeight="1"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</row>
    <row r="273" spans="2:22" ht="15.75" customHeight="1"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</row>
    <row r="274" spans="2:22" ht="15.75" customHeight="1"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</row>
    <row r="275" spans="2:22" ht="15.75" customHeight="1"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</row>
    <row r="276" spans="2:22" ht="15.75" customHeight="1"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</row>
    <row r="277" spans="2:22" ht="15.75" customHeight="1"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</row>
    <row r="278" spans="2:22" ht="15.75" customHeight="1"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</row>
    <row r="279" spans="2:22" ht="15.75" customHeight="1"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</row>
    <row r="280" spans="2:22" ht="15.75" customHeight="1"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</row>
    <row r="281" spans="2:22" ht="15.75" customHeight="1"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</row>
    <row r="282" spans="2:22" ht="15.75" customHeight="1"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</row>
    <row r="283" spans="2:22" ht="15.75" customHeight="1"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</row>
    <row r="284" spans="2:22" ht="15.75" customHeight="1"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</row>
    <row r="285" spans="2:22" ht="15.75" customHeight="1"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</row>
    <row r="286" spans="2:22" ht="15.75" customHeight="1"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</row>
    <row r="287" spans="2:22" ht="15.75" customHeight="1"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</row>
    <row r="288" spans="2:22" ht="15.75" customHeight="1"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</row>
    <row r="289" spans="2:22" ht="15.75" customHeight="1"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</row>
    <row r="290" spans="2:22" ht="15.75" customHeight="1"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</row>
    <row r="291" spans="2:22" ht="15.75" customHeight="1"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</row>
    <row r="292" spans="2:22" ht="15.75" customHeight="1"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</row>
    <row r="293" spans="2:22" ht="15.75" customHeight="1"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</row>
    <row r="294" spans="2:22" ht="15.75" customHeight="1"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</row>
    <row r="295" spans="2:22" ht="15.75" customHeight="1"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</row>
    <row r="296" spans="2:22" ht="15.75" customHeight="1"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</row>
    <row r="297" spans="2:22" ht="15.75" customHeight="1"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</row>
    <row r="298" spans="2:22" ht="15.75" customHeight="1"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</row>
    <row r="299" spans="2:22" ht="15.75" customHeight="1"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</row>
    <row r="300" spans="2:22" ht="15.75" customHeight="1"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</row>
    <row r="301" spans="2:22" ht="15.75" customHeight="1"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</row>
    <row r="302" spans="2:22" ht="15.75" customHeight="1"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</row>
    <row r="303" spans="2:22" ht="15.75" customHeight="1"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</row>
    <row r="304" spans="2:22" ht="15.75" customHeight="1"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</row>
    <row r="305" spans="2:22" ht="15.75" customHeight="1"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</row>
    <row r="306" spans="2:22" ht="15.75" customHeight="1"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</row>
    <row r="307" spans="2:22" ht="15.75" customHeight="1"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</row>
    <row r="308" spans="2:22" ht="15.75" customHeight="1"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</row>
    <row r="309" spans="2:22" ht="15.75" customHeight="1"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</row>
    <row r="310" spans="2:22" ht="15.75" customHeight="1"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</row>
    <row r="311" spans="2:22" ht="15.75" customHeight="1"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</row>
    <row r="312" spans="2:22" ht="15.75" customHeight="1"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</row>
    <row r="313" spans="2:22" ht="15.75" customHeight="1"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</row>
    <row r="314" spans="2:22" ht="15.75" customHeight="1"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</row>
    <row r="315" spans="2:22" ht="15.75" customHeight="1"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</row>
    <row r="316" spans="2:22" ht="15.75" customHeight="1"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</row>
    <row r="317" spans="2:22" ht="15.75" customHeight="1"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</row>
    <row r="318" spans="2:22" ht="15.75" customHeight="1"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</row>
    <row r="319" spans="2:22" ht="15.75" customHeight="1"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</row>
    <row r="320" spans="2:22" ht="15.75" customHeight="1"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</row>
    <row r="321" spans="2:22" ht="15.75" customHeight="1"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</row>
    <row r="322" spans="2:22" ht="15.75" customHeight="1"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</row>
    <row r="323" spans="2:22" ht="15.75" customHeight="1"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</row>
    <row r="324" spans="2:22" ht="15.75" customHeight="1"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</row>
    <row r="325" spans="2:22" ht="15.75" customHeight="1"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</row>
    <row r="326" spans="2:22" ht="15.75" customHeight="1"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</row>
    <row r="327" spans="2:22" ht="15.75" customHeight="1"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</row>
    <row r="328" spans="2:22" ht="15.75" customHeight="1"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</row>
    <row r="329" spans="2:22" ht="15.75" customHeight="1"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</row>
    <row r="330" spans="2:22" ht="15.75" customHeight="1"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</row>
    <row r="331" spans="2:22" ht="15.75" customHeight="1"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</row>
    <row r="332" spans="2:22" ht="15.75" customHeight="1"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</row>
    <row r="333" spans="2:22" ht="15.75" customHeight="1"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</row>
    <row r="334" spans="2:22" ht="15.75" customHeight="1"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</row>
    <row r="335" spans="2:22" ht="15.75" customHeight="1"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</row>
    <row r="336" spans="2:22" ht="15.75" customHeight="1"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</row>
    <row r="337" spans="2:22" ht="15.75" customHeight="1"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</row>
    <row r="338" spans="2:22" ht="15.75" customHeight="1"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</row>
    <row r="339" spans="2:22" ht="15.75" customHeight="1"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</row>
    <row r="340" spans="2:22" ht="15.75" customHeight="1"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</row>
    <row r="341" spans="2:22" ht="15.75" customHeight="1"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</row>
    <row r="342" spans="2:22" ht="15.75" customHeight="1"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</row>
    <row r="343" spans="2:22" ht="15.75" customHeight="1"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</row>
    <row r="344" spans="2:22" ht="15.75" customHeight="1"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</row>
    <row r="345" spans="2:22" ht="15.75" customHeight="1"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</row>
    <row r="346" spans="2:22" ht="15.75" customHeight="1"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</row>
    <row r="347" spans="2:22" ht="15.75" customHeight="1"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</row>
    <row r="348" spans="2:22" ht="15.75" customHeight="1"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</row>
    <row r="349" spans="2:22" ht="15.75" customHeight="1"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</row>
    <row r="350" spans="2:22" ht="15.75" customHeight="1"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</row>
    <row r="351" spans="2:22" ht="15.75" customHeight="1"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</row>
    <row r="352" spans="2:22" ht="15.75" customHeight="1"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</row>
    <row r="353" spans="2:22" ht="15.75" customHeight="1"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</row>
    <row r="354" spans="2:22" ht="15.75" customHeight="1"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</row>
    <row r="355" spans="2:22" ht="15.75" customHeight="1"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</row>
    <row r="356" spans="2:22" ht="15.75" customHeight="1"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</row>
    <row r="357" spans="2:22" ht="15.75" customHeight="1"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</row>
    <row r="358" spans="2:22" ht="15.75" customHeight="1"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</row>
    <row r="359" spans="2:22" ht="15.75" customHeight="1"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</row>
    <row r="360" spans="2:22" ht="15.75" customHeight="1"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</row>
    <row r="361" spans="2:22" ht="15.75" customHeight="1"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</row>
    <row r="362" spans="2:22" ht="15.75" customHeight="1"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</row>
    <row r="363" spans="2:22" ht="15.75" customHeight="1"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</row>
    <row r="364" spans="2:22" ht="15.75" customHeight="1"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</row>
    <row r="365" spans="2:22" ht="15.75" customHeight="1"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</row>
    <row r="366" spans="2:22" ht="15.75" customHeight="1"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</row>
    <row r="367" spans="2:22" ht="15.75" customHeight="1"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</row>
    <row r="368" spans="2:22" ht="15.75" customHeight="1"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</row>
    <row r="369" spans="2:22" ht="15.75" customHeight="1"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</row>
    <row r="370" spans="2:22" ht="15.75" customHeight="1"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</row>
    <row r="371" spans="2:22" ht="15.75" customHeight="1"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</row>
    <row r="372" spans="2:22" ht="15.75" customHeight="1"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</row>
    <row r="373" spans="2:22" ht="15.75" customHeight="1"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</row>
    <row r="374" spans="2:22" ht="15.75" customHeight="1"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</row>
    <row r="375" spans="2:22" ht="15.75" customHeight="1"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</row>
    <row r="376" spans="2:22" ht="15.75" customHeight="1"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</row>
    <row r="377" spans="2:22" ht="15.75" customHeight="1"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</row>
    <row r="378" spans="2:22" ht="15.75" customHeight="1"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</row>
    <row r="379" spans="2:22" ht="15.75" customHeight="1"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</row>
    <row r="380" spans="2:22" ht="15.75" customHeight="1"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</row>
    <row r="381" spans="2:22" ht="15.75" customHeight="1"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</row>
    <row r="382" spans="2:22" ht="15.75" customHeight="1"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</row>
    <row r="383" spans="2:22" ht="15.75" customHeight="1"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</row>
    <row r="384" spans="2:22" ht="15.75" customHeight="1"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</row>
    <row r="385" spans="2:22" ht="15.75" customHeight="1"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</row>
    <row r="386" spans="2:22" ht="15.75" customHeight="1"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</row>
    <row r="387" spans="2:22" ht="15.75" customHeight="1"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</row>
    <row r="388" spans="2:22" ht="15.75" customHeight="1"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</row>
    <row r="389" spans="2:22" ht="15.75" customHeight="1"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</row>
    <row r="390" spans="2:22" ht="15.75" customHeight="1"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</row>
    <row r="391" spans="2:22" ht="15.75" customHeight="1"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</row>
    <row r="392" spans="2:22" ht="15.75" customHeight="1"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</row>
    <row r="393" spans="2:22" ht="15.75" customHeight="1"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</row>
    <row r="394" spans="2:22" ht="15.75" customHeight="1"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</row>
    <row r="395" spans="2:22" ht="15.75" customHeight="1"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</row>
    <row r="396" spans="2:22" ht="15.75" customHeight="1"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</row>
    <row r="397" spans="2:22" ht="15.75" customHeight="1"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</row>
    <row r="398" spans="2:22" ht="15.75" customHeight="1"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</row>
    <row r="399" spans="2:22" ht="15.75" customHeight="1"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</row>
    <row r="400" spans="2:22" ht="15.75" customHeight="1"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</row>
    <row r="401" spans="2:22" ht="15.75" customHeight="1"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</row>
    <row r="402" spans="2:22" ht="15.75" customHeight="1"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</row>
    <row r="403" spans="2:22" ht="15.75" customHeight="1"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</row>
    <row r="404" spans="2:22" ht="15.75" customHeight="1"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</row>
    <row r="405" spans="2:22" ht="15.75" customHeight="1"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</row>
    <row r="406" spans="2:22" ht="15.75" customHeight="1"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</row>
    <row r="407" spans="2:22" ht="15.75" customHeight="1"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</row>
    <row r="408" spans="2:22" ht="15.75" customHeight="1"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</row>
    <row r="409" spans="2:22" ht="15.75" customHeight="1"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</row>
    <row r="410" spans="2:22" ht="15.75" customHeight="1"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</row>
    <row r="411" spans="2:22" ht="15.75" customHeight="1"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</row>
    <row r="412" spans="2:22" ht="15.75" customHeight="1"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</row>
    <row r="413" spans="2:22" ht="15.75" customHeight="1"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</row>
    <row r="414" spans="2:22" ht="15.75" customHeight="1"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</row>
    <row r="415" spans="2:22" ht="15.75" customHeight="1"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</row>
    <row r="416" spans="2:22" ht="15.75" customHeight="1"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</row>
    <row r="417" spans="2:22" ht="15.75" customHeight="1"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</row>
    <row r="418" spans="2:22" ht="15.75" customHeight="1"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</row>
    <row r="419" spans="2:22" ht="15.75" customHeight="1"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</row>
    <row r="420" spans="2:22" ht="15.75" customHeight="1"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</row>
    <row r="421" spans="2:22" ht="15.75" customHeight="1"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</row>
    <row r="422" spans="2:22" ht="15.75" customHeight="1"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</row>
    <row r="423" spans="2:22" ht="15.75" customHeight="1"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</row>
    <row r="424" spans="2:22" ht="15.75" customHeight="1"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</row>
    <row r="425" spans="2:22" ht="15.75" customHeight="1"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</row>
    <row r="426" spans="2:22" ht="15.75" customHeight="1"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</row>
    <row r="427" spans="2:22" ht="15.75" customHeight="1"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</row>
    <row r="428" spans="2:22" ht="15.75" customHeight="1"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</row>
    <row r="429" spans="2:22" ht="15.75" customHeight="1"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</row>
    <row r="430" spans="2:22" ht="15.75" customHeight="1"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</row>
    <row r="431" spans="2:22" ht="15.75" customHeight="1"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</row>
    <row r="432" spans="2:22" ht="15.75" customHeight="1"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</row>
    <row r="433" spans="2:22" ht="15.75" customHeight="1"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</row>
    <row r="434" spans="2:22" ht="15.75" customHeight="1"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</row>
    <row r="435" spans="2:22" ht="15.75" customHeight="1"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</row>
    <row r="436" spans="2:22" ht="15.75" customHeight="1"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</row>
    <row r="437" spans="2:22" ht="15.75" customHeight="1"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</row>
    <row r="438" spans="2:22" ht="15.75" customHeight="1"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</row>
    <row r="439" spans="2:22" ht="15.75" customHeight="1"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</row>
    <row r="440" spans="2:22" ht="15.75" customHeight="1"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</row>
    <row r="441" spans="2:22" ht="15.75" customHeight="1"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</row>
    <row r="442" spans="2:22" ht="15.75" customHeight="1"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</row>
    <row r="443" spans="2:22" ht="15.75" customHeight="1"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</row>
    <row r="444" spans="2:22" ht="15.75" customHeight="1"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</row>
    <row r="445" spans="2:22" ht="15.75" customHeight="1"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</row>
    <row r="446" spans="2:22" ht="15.75" customHeight="1"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</row>
    <row r="447" spans="2:22" ht="15.75" customHeight="1"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</row>
    <row r="448" spans="2:22" ht="15.75" customHeight="1"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</row>
    <row r="449" spans="2:22" ht="15.75" customHeight="1"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</row>
    <row r="450" spans="2:22" ht="15.75" customHeight="1"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</row>
    <row r="451" spans="2:22" ht="15.75" customHeight="1"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</row>
    <row r="452" spans="2:22" ht="15.75" customHeight="1"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</row>
    <row r="453" spans="2:22" ht="15.75" customHeight="1"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</row>
    <row r="454" spans="2:22" ht="15.75" customHeight="1"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</row>
    <row r="455" spans="2:22" ht="15.75" customHeight="1"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</row>
    <row r="456" spans="2:22" ht="15.75" customHeight="1"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</row>
    <row r="457" spans="2:22" ht="15.75" customHeight="1"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</row>
    <row r="458" spans="2:22" ht="15.75" customHeight="1"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</row>
    <row r="459" spans="2:22" ht="15.75" customHeight="1"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</row>
    <row r="460" spans="2:22" ht="15.75" customHeight="1"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</row>
    <row r="461" spans="2:22" ht="15.75" customHeight="1"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</row>
    <row r="462" spans="2:22" ht="15.75" customHeight="1"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</row>
    <row r="463" spans="2:22" ht="15.75" customHeight="1"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</row>
    <row r="464" spans="2:22" ht="15.75" customHeight="1"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</row>
    <row r="465" spans="2:22" ht="15.75" customHeight="1"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</row>
    <row r="466" spans="2:22" ht="15.75" customHeight="1"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</row>
    <row r="467" spans="2:22" ht="15.75" customHeight="1"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</row>
    <row r="468" spans="2:22" ht="15.75" customHeight="1"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</row>
    <row r="469" spans="2:22" ht="15.75" customHeight="1"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</row>
    <row r="470" spans="2:22" ht="15.75" customHeight="1"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</row>
    <row r="471" spans="2:22" ht="15.75" customHeight="1"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</row>
    <row r="472" spans="2:22" ht="15.75" customHeight="1"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</row>
    <row r="473" spans="2:22" ht="15.75" customHeight="1"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</row>
    <row r="474" spans="2:22" ht="15.75" customHeight="1"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</row>
    <row r="475" spans="2:22" ht="15.75" customHeight="1"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</row>
    <row r="476" spans="2:22" ht="15.75" customHeight="1"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</row>
    <row r="477" spans="2:22" ht="15.75" customHeight="1"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</row>
    <row r="478" spans="2:22" ht="15.75" customHeight="1"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</row>
    <row r="479" spans="2:22" ht="15.75" customHeight="1"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</row>
    <row r="480" spans="2:22" ht="15.75" customHeight="1"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</row>
    <row r="481" spans="2:22" ht="15.75" customHeight="1"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</row>
    <row r="482" spans="2:22" ht="15.75" customHeight="1"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</row>
    <row r="483" spans="2:22" ht="15.75" customHeight="1"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</row>
    <row r="484" spans="2:22" ht="15.75" customHeight="1"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</row>
    <row r="485" spans="2:22" ht="15.75" customHeight="1"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</row>
    <row r="486" spans="2:22" ht="15.75" customHeight="1"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</row>
    <row r="487" spans="2:22" ht="15.75" customHeight="1"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</row>
    <row r="488" spans="2:22" ht="15.75" customHeight="1"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</row>
    <row r="489" spans="2:22" ht="15.75" customHeight="1"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</row>
    <row r="490" spans="2:22" ht="15.75" customHeight="1"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</row>
    <row r="491" spans="2:22" ht="15.75" customHeight="1"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</row>
    <row r="492" spans="2:22" ht="15.75" customHeight="1"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</row>
    <row r="493" spans="2:22" ht="15.75" customHeight="1"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</row>
    <row r="494" spans="2:22" ht="15.75" customHeight="1"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</row>
    <row r="495" spans="2:22" ht="15.75" customHeight="1"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</row>
    <row r="496" spans="2:22" ht="15.75" customHeight="1"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</row>
    <row r="497" spans="2:22" ht="15.75" customHeight="1"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</row>
    <row r="498" spans="2:22" ht="15.75" customHeight="1"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</row>
    <row r="499" spans="2:22" ht="15.75" customHeight="1"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</row>
    <row r="500" spans="2:22" ht="15.75" customHeight="1"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</row>
    <row r="501" spans="2:22" ht="15.75" customHeight="1"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</row>
    <row r="502" spans="2:22" ht="15.75" customHeight="1"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</row>
    <row r="503" spans="2:22" ht="15.75" customHeight="1"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</row>
    <row r="504" spans="2:22" ht="15.75" customHeight="1"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</row>
    <row r="505" spans="2:22" ht="15.75" customHeight="1"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</row>
    <row r="506" spans="2:22" ht="15.75" customHeight="1"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</row>
    <row r="507" spans="2:22" ht="15.75" customHeight="1"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</row>
    <row r="508" spans="2:22" ht="15.75" customHeight="1"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</row>
    <row r="509" spans="2:22" ht="15.75" customHeight="1"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</row>
    <row r="510" spans="2:22" ht="15.75" customHeight="1"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</row>
    <row r="511" spans="2:22" ht="15.75" customHeight="1"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</row>
    <row r="512" spans="2:22" ht="15.75" customHeight="1"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</row>
    <row r="513" spans="2:22" ht="15.75" customHeight="1"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</row>
    <row r="514" spans="2:22" ht="15.75" customHeight="1"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</row>
    <row r="515" spans="2:22" ht="15.75" customHeight="1"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</row>
    <row r="516" spans="2:22" ht="15.75" customHeight="1"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</row>
    <row r="517" spans="2:22" ht="15.75" customHeight="1"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</row>
    <row r="518" spans="2:22" ht="15.75" customHeight="1"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</row>
    <row r="519" spans="2:22" ht="15.75" customHeight="1"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</row>
    <row r="520" spans="2:22" ht="15.75" customHeight="1"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</row>
    <row r="521" spans="2:22" ht="15.75" customHeight="1"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</row>
    <row r="522" spans="2:22" ht="15.75" customHeight="1"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</row>
    <row r="523" spans="2:22" ht="15.75" customHeight="1"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</row>
    <row r="524" spans="2:22" ht="15.75" customHeight="1"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</row>
    <row r="525" spans="2:22" ht="15.75" customHeight="1"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</row>
    <row r="526" spans="2:22" ht="15.75" customHeight="1"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</row>
    <row r="527" spans="2:22" ht="15.75" customHeight="1"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</row>
    <row r="528" spans="2:22" ht="15.75" customHeight="1"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</row>
    <row r="529" spans="2:22" ht="15.75" customHeight="1"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</row>
    <row r="530" spans="2:22" ht="15.75" customHeight="1"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</row>
    <row r="531" spans="2:22" ht="15.75" customHeight="1"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</row>
    <row r="532" spans="2:22" ht="15.75" customHeight="1"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</row>
    <row r="533" spans="2:22" ht="15.75" customHeight="1"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</row>
    <row r="534" spans="2:22" ht="15.75" customHeight="1"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</row>
    <row r="535" spans="2:22" ht="15.75" customHeight="1"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</row>
    <row r="536" spans="2:22" ht="15.75" customHeight="1"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</row>
    <row r="537" spans="2:22" ht="15.75" customHeight="1"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</row>
    <row r="538" spans="2:22" ht="15.75" customHeight="1"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</row>
    <row r="539" spans="2:22" ht="15.75" customHeight="1"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</row>
    <row r="540" spans="2:22" ht="15.75" customHeight="1"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</row>
    <row r="541" spans="2:22" ht="15.75" customHeight="1"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</row>
    <row r="542" spans="2:22" ht="15.75" customHeight="1"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</row>
    <row r="543" spans="2:22" ht="15.75" customHeight="1"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</row>
    <row r="544" spans="2:22" ht="15.75" customHeight="1"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</row>
    <row r="545" spans="2:22" ht="15.75" customHeight="1"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</row>
    <row r="546" spans="2:22" ht="15.75" customHeight="1"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</row>
    <row r="547" spans="2:22" ht="15.75" customHeight="1"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</row>
    <row r="548" spans="2:22" ht="15.75" customHeight="1"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</row>
    <row r="549" spans="2:22" ht="15.75" customHeight="1"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</row>
    <row r="550" spans="2:22" ht="15.75" customHeight="1"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</row>
    <row r="551" spans="2:22" ht="15.75" customHeight="1"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</row>
    <row r="552" spans="2:22" ht="15.75" customHeight="1"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</row>
    <row r="553" spans="2:22" ht="15.75" customHeight="1"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</row>
    <row r="554" spans="2:22" ht="15.75" customHeight="1"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</row>
    <row r="555" spans="2:22" ht="15.75" customHeight="1"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</row>
    <row r="556" spans="2:22" ht="15.75" customHeight="1"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</row>
    <row r="557" spans="2:22" ht="15.75" customHeight="1"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</row>
    <row r="558" spans="2:22" ht="15.75" customHeight="1"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</row>
    <row r="559" spans="2:22" ht="15.75" customHeight="1"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</row>
    <row r="560" spans="2:22" ht="15.75" customHeight="1"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</row>
    <row r="561" spans="2:22" ht="15.75" customHeight="1"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</row>
    <row r="562" spans="2:22" ht="15.75" customHeight="1"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</row>
    <row r="563" spans="2:22" ht="15.75" customHeight="1"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</row>
    <row r="564" spans="2:22" ht="15.75" customHeight="1"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</row>
    <row r="565" spans="2:22" ht="15.75" customHeight="1"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</row>
    <row r="566" spans="2:22" ht="15.75" customHeight="1"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</row>
    <row r="567" spans="2:22" ht="15.75" customHeight="1"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</row>
    <row r="568" spans="2:22" ht="15.75" customHeight="1"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</row>
    <row r="569" spans="2:22" ht="15.75" customHeight="1"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</row>
    <row r="570" spans="2:22" ht="15.75" customHeight="1"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</row>
    <row r="571" spans="2:22" ht="15.75" customHeight="1"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</row>
    <row r="572" spans="2:22" ht="15.75" customHeight="1"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</row>
    <row r="573" spans="2:22" ht="15.75" customHeight="1"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</row>
    <row r="574" spans="2:22" ht="15.75" customHeight="1"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</row>
    <row r="575" spans="2:22" ht="15.75" customHeight="1"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</row>
    <row r="576" spans="2:22" ht="15.75" customHeight="1"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</row>
    <row r="577" spans="2:22" ht="15.75" customHeight="1"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</row>
    <row r="578" spans="2:22" ht="15.75" customHeight="1"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</row>
    <row r="579" spans="2:22" ht="15.75" customHeight="1"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</row>
    <row r="580" spans="2:22" ht="15.75" customHeight="1"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</row>
    <row r="581" spans="2:22" ht="15.75" customHeight="1"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</row>
    <row r="582" spans="2:22" ht="15.75" customHeight="1"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</row>
    <row r="583" spans="2:22" ht="15.75" customHeight="1"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</row>
    <row r="584" spans="2:22" ht="15.75" customHeight="1"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</row>
    <row r="585" spans="2:22" ht="15.75" customHeight="1"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</row>
    <row r="586" spans="2:22" ht="15.75" customHeight="1"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</row>
    <row r="587" spans="2:22" ht="15.75" customHeight="1"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</row>
    <row r="588" spans="2:22" ht="15.75" customHeight="1"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</row>
    <row r="589" spans="2:22" ht="15.75" customHeight="1"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</row>
    <row r="590" spans="2:22" ht="15.75" customHeight="1"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</row>
    <row r="591" spans="2:22" ht="15.75" customHeight="1"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</row>
    <row r="592" spans="2:22" ht="15.75" customHeight="1"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</row>
    <row r="593" spans="2:22" ht="15.75" customHeight="1"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</row>
    <row r="594" spans="2:22" ht="15.75" customHeight="1"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</row>
    <row r="595" spans="2:22" ht="15.75" customHeight="1"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</row>
    <row r="596" spans="2:22" ht="15.75" customHeight="1"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</row>
    <row r="597" spans="2:22" ht="15.75" customHeight="1"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</row>
    <row r="598" spans="2:22" ht="15.75" customHeight="1"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</row>
    <row r="599" spans="2:22" ht="15.75" customHeight="1"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</row>
    <row r="600" spans="2:22" ht="15.75" customHeight="1"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</row>
    <row r="601" spans="2:22" ht="15.75" customHeight="1"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</row>
    <row r="602" spans="2:22" ht="15.75" customHeight="1"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</row>
    <row r="603" spans="2:22" ht="15.75" customHeight="1"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</row>
    <row r="604" spans="2:22" ht="15.75" customHeight="1"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</row>
    <row r="605" spans="2:22" ht="15.75" customHeight="1"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</row>
    <row r="606" spans="2:22" ht="15.75" customHeight="1"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</row>
    <row r="607" spans="2:22" ht="15.75" customHeight="1"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</row>
    <row r="608" spans="2:22" ht="15.75" customHeight="1"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</row>
    <row r="609" spans="2:22" ht="15.75" customHeight="1"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</row>
    <row r="610" spans="2:22" ht="15.75" customHeight="1"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</row>
    <row r="611" spans="2:22" ht="15.75" customHeight="1"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</row>
    <row r="612" spans="2:22" ht="15.75" customHeight="1"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</row>
    <row r="613" spans="2:22" ht="15.75" customHeight="1"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</row>
    <row r="614" spans="2:22" ht="15.75" customHeight="1"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</row>
    <row r="615" spans="2:22" ht="15.75" customHeight="1"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</row>
    <row r="616" spans="2:22" ht="15.75" customHeight="1"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</row>
    <row r="617" spans="2:22" ht="15.75" customHeight="1"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</row>
    <row r="618" spans="2:22" ht="15.75" customHeight="1"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</row>
    <row r="619" spans="2:22" ht="15.75" customHeight="1"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</row>
    <row r="620" spans="2:22" ht="15.75" customHeight="1"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</row>
    <row r="621" spans="2:22" ht="15.75" customHeight="1"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</row>
    <row r="622" spans="2:22" ht="15.75" customHeight="1"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</row>
    <row r="623" spans="2:22" ht="15.75" customHeight="1"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</row>
    <row r="624" spans="2:22" ht="15.75" customHeight="1"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</row>
    <row r="625" spans="2:22" ht="15.75" customHeight="1"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</row>
    <row r="626" spans="2:22" ht="15.75" customHeight="1"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</row>
    <row r="627" spans="2:22" ht="15.75" customHeight="1"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</row>
    <row r="628" spans="2:22" ht="15.75" customHeight="1"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</row>
    <row r="629" spans="2:22" ht="15.75" customHeight="1"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</row>
    <row r="630" spans="2:22" ht="15.75" customHeight="1"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</row>
    <row r="631" spans="2:22" ht="15.75" customHeight="1"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</row>
    <row r="632" spans="2:22" ht="15.75" customHeight="1"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</row>
    <row r="633" spans="2:22" ht="15.75" customHeight="1"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</row>
    <row r="634" spans="2:22" ht="15.75" customHeight="1"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</row>
    <row r="635" spans="2:22" ht="15.75" customHeight="1"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</row>
    <row r="636" spans="2:22" ht="15.75" customHeight="1"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</row>
    <row r="637" spans="2:22" ht="15.75" customHeight="1"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</row>
    <row r="638" spans="2:22" ht="15.75" customHeight="1"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</row>
    <row r="639" spans="2:22" ht="15.75" customHeight="1"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</row>
    <row r="640" spans="2:22" ht="15.75" customHeight="1"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</row>
    <row r="641" spans="2:22" ht="15.75" customHeight="1"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</row>
    <row r="642" spans="2:22" ht="15.75" customHeight="1"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</row>
    <row r="643" spans="2:22" ht="15.75" customHeight="1"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</row>
    <row r="644" spans="2:22" ht="15.75" customHeight="1"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</row>
    <row r="645" spans="2:22" ht="15.75" customHeight="1"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</row>
    <row r="646" spans="2:22" ht="15.75" customHeight="1"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</row>
    <row r="647" spans="2:22" ht="15.75" customHeight="1"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</row>
    <row r="648" spans="2:22" ht="15.75" customHeight="1"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</row>
    <row r="649" spans="2:22" ht="15.75" customHeight="1"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</row>
    <row r="650" spans="2:22" ht="15.75" customHeight="1"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</row>
    <row r="651" spans="2:22" ht="15.75" customHeight="1"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</row>
    <row r="652" spans="2:22" ht="15.75" customHeight="1"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</row>
    <row r="653" spans="2:22" ht="15.75" customHeight="1"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</row>
    <row r="654" spans="2:22" ht="15.75" customHeight="1"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</row>
    <row r="655" spans="2:22" ht="15.75" customHeight="1"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</row>
    <row r="656" spans="2:22" ht="15.75" customHeight="1"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</row>
    <row r="657" spans="2:22" ht="15.75" customHeight="1"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</row>
    <row r="658" spans="2:22" ht="15.75" customHeight="1"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</row>
    <row r="659" spans="2:22" ht="15.75" customHeight="1"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</row>
    <row r="660" spans="2:22" ht="15.75" customHeight="1"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</row>
    <row r="661" spans="2:22" ht="15.75" customHeight="1"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</row>
    <row r="662" spans="2:22" ht="15.75" customHeight="1"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</row>
    <row r="663" spans="2:22" ht="15.75" customHeight="1"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</row>
    <row r="664" spans="2:22" ht="15.75" customHeight="1"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</row>
    <row r="665" spans="2:22" ht="15.75" customHeight="1"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</row>
    <row r="666" spans="2:22" ht="15.75" customHeight="1"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</row>
    <row r="667" spans="2:22" ht="15.75" customHeight="1"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</row>
    <row r="668" spans="2:22" ht="15.75" customHeight="1"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</row>
    <row r="669" spans="2:22" ht="15.75" customHeight="1"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</row>
    <row r="670" spans="2:22" ht="15.75" customHeight="1"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</row>
    <row r="671" spans="2:22" ht="15.75" customHeight="1"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</row>
    <row r="672" spans="2:22" ht="15.75" customHeight="1"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</row>
    <row r="673" spans="2:22" ht="15.75" customHeight="1"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</row>
    <row r="674" spans="2:22" ht="15.75" customHeight="1"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</row>
    <row r="675" spans="2:22" ht="15.75" customHeight="1"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</row>
    <row r="676" spans="2:22" ht="15.75" customHeight="1"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</row>
    <row r="677" spans="2:22" ht="15.75" customHeight="1"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</row>
    <row r="678" spans="2:22" ht="15.75" customHeight="1"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</row>
    <row r="679" spans="2:22" ht="15.75" customHeight="1"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</row>
    <row r="680" spans="2:22" ht="15.75" customHeight="1"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</row>
    <row r="681" spans="2:22" ht="15.75" customHeight="1"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</row>
    <row r="682" spans="2:22" ht="15.75" customHeight="1"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</row>
    <row r="683" spans="2:22" ht="15.75" customHeight="1"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</row>
    <row r="684" spans="2:22" ht="15.75" customHeight="1"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</row>
    <row r="685" spans="2:22" ht="15.75" customHeight="1"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</row>
    <row r="686" spans="2:22" ht="15.75" customHeight="1"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</row>
    <row r="687" spans="2:22" ht="15.75" customHeight="1"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</row>
    <row r="688" spans="2:22" ht="15.75" customHeight="1"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</row>
    <row r="689" spans="2:22" ht="15.75" customHeight="1"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</row>
    <row r="690" spans="2:22" ht="15.75" customHeight="1"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</row>
    <row r="691" spans="2:22" ht="15.75" customHeight="1"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</row>
    <row r="692" spans="2:22" ht="15.75" customHeight="1"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</row>
    <row r="693" spans="2:22" ht="15.75" customHeight="1"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</row>
    <row r="694" spans="2:22" ht="15.75" customHeight="1"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</row>
    <row r="695" spans="2:22" ht="15.75" customHeight="1"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</row>
    <row r="696" spans="2:22" ht="15.75" customHeight="1"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</row>
    <row r="697" spans="2:22" ht="15.75" customHeight="1"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</row>
    <row r="698" spans="2:22" ht="15.75" customHeight="1"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</row>
    <row r="699" spans="2:22" ht="15.75" customHeight="1"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</row>
    <row r="700" spans="2:22" ht="15.75" customHeight="1"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</row>
    <row r="701" spans="2:22" ht="15.75" customHeight="1"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</row>
    <row r="702" spans="2:22" ht="15.75" customHeight="1"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</row>
    <row r="703" spans="2:22" ht="15.75" customHeight="1"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</row>
    <row r="704" spans="2:22" ht="15.75" customHeight="1"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</row>
    <row r="705" spans="2:22" ht="15.75" customHeight="1"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</row>
    <row r="706" spans="2:22" ht="15.75" customHeight="1"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</row>
    <row r="707" spans="2:22" ht="15.75" customHeight="1"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</row>
    <row r="708" spans="2:22" ht="15.75" customHeight="1"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</row>
    <row r="709" spans="2:22" ht="15.75" customHeight="1"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</row>
    <row r="710" spans="2:22" ht="15.75" customHeight="1"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</row>
    <row r="711" spans="2:22" ht="15.75" customHeight="1"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</row>
    <row r="712" spans="2:22" ht="15.75" customHeight="1"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</row>
    <row r="713" spans="2:22" ht="15.75" customHeight="1"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</row>
    <row r="714" spans="2:22" ht="15.75" customHeight="1"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</row>
    <row r="715" spans="2:22" ht="15.75" customHeight="1"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</row>
    <row r="716" spans="2:22" ht="15.75" customHeight="1"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</row>
    <row r="717" spans="2:22" ht="15.75" customHeight="1"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</row>
    <row r="718" spans="2:22" ht="15.75" customHeight="1"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</row>
    <row r="719" spans="2:22" ht="15.75" customHeight="1"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</row>
    <row r="720" spans="2:22" ht="15.75" customHeight="1"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</row>
    <row r="721" spans="2:22" ht="15.75" customHeight="1"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</row>
    <row r="722" spans="2:22" ht="15.75" customHeight="1"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</row>
    <row r="723" spans="2:22" ht="15.75" customHeight="1"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</row>
    <row r="724" spans="2:22" ht="15.75" customHeight="1"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</row>
    <row r="725" spans="2:22" ht="15.75" customHeight="1"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</row>
    <row r="726" spans="2:22" ht="15.75" customHeight="1"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</row>
    <row r="727" spans="2:22" ht="15.75" customHeight="1"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</row>
    <row r="728" spans="2:22" ht="15.75" customHeight="1"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</row>
    <row r="729" spans="2:22" ht="15.75" customHeight="1"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</row>
    <row r="730" spans="2:22" ht="15.75" customHeight="1"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</row>
    <row r="731" spans="2:22" ht="15.75" customHeight="1"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</row>
    <row r="732" spans="2:22" ht="15.75" customHeight="1"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</row>
    <row r="733" spans="2:22" ht="15.75" customHeight="1"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</row>
    <row r="734" spans="2:22" ht="15.75" customHeight="1"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</row>
    <row r="735" spans="2:22" ht="15.75" customHeight="1"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</row>
    <row r="736" spans="2:22" ht="15.75" customHeight="1"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</row>
    <row r="737" spans="2:22" ht="15.75" customHeight="1"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</row>
    <row r="738" spans="2:22" ht="15.75" customHeight="1"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</row>
    <row r="739" spans="2:22" ht="15.75" customHeight="1"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</row>
    <row r="740" spans="2:22" ht="15.75" customHeight="1"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</row>
    <row r="741" spans="2:22" ht="15.75" customHeight="1"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</row>
    <row r="742" spans="2:22" ht="15.75" customHeight="1"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</row>
    <row r="743" spans="2:22" ht="15.75" customHeight="1"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</row>
    <row r="744" spans="2:22" ht="15.75" customHeight="1"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</row>
    <row r="745" spans="2:22" ht="15.75" customHeight="1"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</row>
    <row r="746" spans="2:22" ht="15.75" customHeight="1"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</row>
    <row r="747" spans="2:22" ht="15.75" customHeight="1"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</row>
    <row r="748" spans="2:22" ht="15.75" customHeight="1"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</row>
    <row r="749" spans="2:22" ht="15.75" customHeight="1"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</row>
    <row r="750" spans="2:22" ht="15.75" customHeight="1"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</row>
    <row r="751" spans="2:22" ht="15.75" customHeight="1"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</row>
    <row r="752" spans="2:22" ht="15.75" customHeight="1"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</row>
    <row r="753" spans="2:22" ht="15.75" customHeight="1"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</row>
    <row r="754" spans="2:22" ht="15.75" customHeight="1"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</row>
    <row r="755" spans="2:22" ht="15.75" customHeight="1"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</row>
    <row r="756" spans="2:22" ht="15.75" customHeight="1"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</row>
    <row r="757" spans="2:22" ht="15.75" customHeight="1"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</row>
    <row r="758" spans="2:22" ht="15.75" customHeight="1"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</row>
    <row r="759" spans="2:22" ht="15.75" customHeight="1"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</row>
    <row r="760" spans="2:22" ht="15.75" customHeight="1"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</row>
    <row r="761" spans="2:22" ht="15.75" customHeight="1"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</row>
    <row r="762" spans="2:22" ht="15.75" customHeight="1"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</row>
    <row r="763" spans="2:22" ht="15.75" customHeight="1"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</row>
    <row r="764" spans="2:22" ht="15.75" customHeight="1"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</row>
    <row r="765" spans="2:22" ht="15.75" customHeight="1"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</row>
    <row r="766" spans="2:22" ht="15.75" customHeight="1"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</row>
    <row r="767" spans="2:22" ht="15.75" customHeight="1"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</row>
    <row r="768" spans="2:22" ht="15.75" customHeight="1"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</row>
    <row r="769" spans="2:22" ht="15.75" customHeight="1"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</row>
    <row r="770" spans="2:22" ht="15.75" customHeight="1"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</row>
    <row r="771" spans="2:22" ht="15.75" customHeight="1"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</row>
    <row r="772" spans="2:22" ht="15.75" customHeight="1"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</row>
    <row r="773" spans="2:22" ht="15.75" customHeight="1"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</row>
    <row r="774" spans="2:22" ht="15.75" customHeight="1"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</row>
    <row r="775" spans="2:22" ht="15.75" customHeight="1"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</row>
    <row r="776" spans="2:22" ht="15.75" customHeight="1"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</row>
    <row r="777" spans="2:22" ht="15.75" customHeight="1"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</row>
    <row r="778" spans="2:22" ht="15.75" customHeight="1"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</row>
    <row r="779" spans="2:22" ht="15.75" customHeight="1"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</row>
    <row r="780" spans="2:22" ht="15.75" customHeight="1"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</row>
    <row r="781" spans="2:22" ht="15.75" customHeight="1"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</row>
    <row r="782" spans="2:22" ht="15.75" customHeight="1"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</row>
    <row r="783" spans="2:22" ht="15.75" customHeight="1"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</row>
    <row r="784" spans="2:22" ht="15.75" customHeight="1"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</row>
    <row r="785" spans="2:22" ht="15.75" customHeight="1"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</row>
    <row r="786" spans="2:22" ht="15.75" customHeight="1"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</row>
    <row r="787" spans="2:22" ht="15.75" customHeight="1"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</row>
    <row r="788" spans="2:22" ht="15.75" customHeight="1"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</row>
    <row r="789" spans="2:22" ht="15.75" customHeight="1"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</row>
    <row r="790" spans="2:22" ht="15.75" customHeight="1"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</row>
    <row r="791" spans="2:22" ht="15.75" customHeight="1"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</row>
    <row r="792" spans="2:22" ht="15.75" customHeight="1"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</row>
    <row r="793" spans="2:22" ht="15.75" customHeight="1"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</row>
    <row r="794" spans="2:22" ht="15.75" customHeight="1"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</row>
    <row r="795" spans="2:22" ht="15.75" customHeight="1"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</row>
    <row r="796" spans="2:22" ht="15.75" customHeight="1"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</row>
    <row r="797" spans="2:22" ht="15.75" customHeight="1"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</row>
    <row r="798" spans="2:22" ht="15.75" customHeight="1"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</row>
    <row r="799" spans="2:22" ht="15.75" customHeight="1"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</row>
    <row r="800" spans="2:22" ht="15.75" customHeight="1"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</row>
    <row r="801" spans="2:22" ht="15.75" customHeight="1"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</row>
    <row r="802" spans="2:22" ht="15.75" customHeight="1"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</row>
    <row r="803" spans="2:22" ht="15.75" customHeight="1"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</row>
    <row r="804" spans="2:22" ht="15.75" customHeight="1"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</row>
    <row r="805" spans="2:22" ht="15.75" customHeight="1"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</row>
    <row r="806" spans="2:22" ht="15.75" customHeight="1"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</row>
    <row r="807" spans="2:22" ht="15.75" customHeight="1"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</row>
    <row r="808" spans="2:22" ht="15.75" customHeight="1"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</row>
    <row r="809" spans="2:22" ht="15.75" customHeight="1"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</row>
    <row r="810" spans="2:22" ht="15.75" customHeight="1"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</row>
    <row r="811" spans="2:22" ht="15.75" customHeight="1"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</row>
    <row r="812" spans="2:22" ht="15.75" customHeight="1"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</row>
    <row r="813" spans="2:22" ht="15.75" customHeight="1"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</row>
    <row r="814" spans="2:22" ht="15.75" customHeight="1"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</row>
    <row r="815" spans="2:22" ht="15.75" customHeight="1"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</row>
    <row r="816" spans="2:22" ht="15.75" customHeight="1"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</row>
    <row r="817" spans="2:22" ht="15.75" customHeight="1"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</row>
    <row r="818" spans="2:22" ht="15.75" customHeight="1"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</row>
    <row r="819" spans="2:22" ht="15.75" customHeight="1"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</row>
    <row r="820" spans="2:22" ht="15.75" customHeight="1"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</row>
    <row r="821" spans="2:22" ht="15.75" customHeight="1"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</row>
    <row r="822" spans="2:22" ht="15.75" customHeight="1"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</row>
    <row r="823" spans="2:22" ht="15.75" customHeight="1"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</row>
    <row r="824" spans="2:22" ht="15.75" customHeight="1"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</row>
    <row r="825" spans="2:22" ht="15.75" customHeight="1"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</row>
    <row r="826" spans="2:22" ht="15.75" customHeight="1"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</row>
    <row r="827" spans="2:22" ht="15.75" customHeight="1"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</row>
    <row r="828" spans="2:22" ht="15.75" customHeight="1"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</row>
    <row r="829" spans="2:22" ht="15.75" customHeight="1"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</row>
    <row r="830" spans="2:22" ht="15.75" customHeight="1"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</row>
    <row r="831" spans="2:22" ht="15.75" customHeight="1"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</row>
    <row r="832" spans="2:22" ht="15.75" customHeight="1"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</row>
    <row r="833" spans="2:22" ht="15.75" customHeight="1"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</row>
    <row r="834" spans="2:22" ht="15.75" customHeight="1"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</row>
    <row r="835" spans="2:22" ht="15.75" customHeight="1"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</row>
    <row r="836" spans="2:22" ht="15.75" customHeight="1"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</row>
    <row r="837" spans="2:22" ht="15.75" customHeight="1"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</row>
    <row r="838" spans="2:22" ht="15.75" customHeight="1"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</row>
    <row r="839" spans="2:22" ht="15.75" customHeight="1"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</row>
    <row r="840" spans="2:22" ht="15.75" customHeight="1"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</row>
    <row r="841" spans="2:22" ht="15.75" customHeight="1"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</row>
    <row r="842" spans="2:22" ht="15.75" customHeight="1"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</row>
    <row r="843" spans="2:22" ht="15.75" customHeight="1"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</row>
    <row r="844" spans="2:22" ht="15.75" customHeight="1"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</row>
    <row r="845" spans="2:22" ht="15.75" customHeight="1"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</row>
    <row r="846" spans="2:22" ht="15.75" customHeight="1"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</row>
    <row r="847" spans="2:22" ht="15.75" customHeight="1"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</row>
    <row r="848" spans="2:22" ht="15.75" customHeight="1"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</row>
    <row r="849" spans="2:22" ht="15.75" customHeight="1"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</row>
    <row r="850" spans="2:22" ht="15.75" customHeight="1"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</row>
    <row r="851" spans="2:22" ht="15.75" customHeight="1"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</row>
    <row r="852" spans="2:22" ht="15.75" customHeight="1"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</row>
    <row r="853" spans="2:22" ht="15.75" customHeight="1"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</row>
    <row r="854" spans="2:22" ht="15.75" customHeight="1"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</row>
    <row r="855" spans="2:22" ht="15.75" customHeight="1"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</row>
    <row r="856" spans="2:22" ht="15.75" customHeight="1"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</row>
    <row r="857" spans="2:22" ht="15.75" customHeight="1"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</row>
    <row r="858" spans="2:22" ht="15.75" customHeight="1"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</row>
    <row r="859" spans="2:22" ht="15.75" customHeight="1"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</row>
    <row r="860" spans="2:22" ht="15.75" customHeight="1"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</row>
    <row r="861" spans="2:22" ht="15.75" customHeight="1"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</row>
    <row r="862" spans="2:22" ht="15.75" customHeight="1"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</row>
    <row r="863" spans="2:22" ht="15.75" customHeight="1"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</row>
    <row r="864" spans="2:22" ht="15.75" customHeight="1"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</row>
    <row r="865" spans="2:22" ht="15.75" customHeight="1"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</row>
    <row r="866" spans="2:22" ht="15.75" customHeight="1"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</row>
    <row r="867" spans="2:22" ht="15.75" customHeight="1"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</row>
    <row r="868" spans="2:22" ht="15.75" customHeight="1"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</row>
    <row r="869" spans="2:22" ht="15.75" customHeight="1"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</row>
    <row r="870" spans="2:22" ht="15.75" customHeight="1"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</row>
    <row r="871" spans="2:22" ht="15.75" customHeight="1"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</row>
    <row r="872" spans="2:22" ht="15.75" customHeight="1"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</row>
    <row r="873" spans="2:22" ht="15.75" customHeight="1"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</row>
    <row r="874" spans="2:22" ht="15.75" customHeight="1"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</row>
    <row r="875" spans="2:22" ht="15.75" customHeight="1"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</row>
    <row r="876" spans="2:22" ht="15.75" customHeight="1"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</row>
    <row r="877" spans="2:22" ht="15.75" customHeight="1"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</row>
    <row r="878" spans="2:22" ht="15.75" customHeight="1"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</row>
    <row r="879" spans="2:22" ht="15.75" customHeight="1"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</row>
    <row r="880" spans="2:22" ht="15.75" customHeight="1"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</row>
    <row r="881" spans="2:22" ht="15.75" customHeight="1"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</row>
    <row r="882" spans="2:22" ht="15.75" customHeight="1"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</row>
    <row r="883" spans="2:22" ht="15.75" customHeight="1"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</row>
    <row r="884" spans="2:22" ht="15.75" customHeight="1"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</row>
    <row r="885" spans="2:22" ht="15.75" customHeight="1"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</row>
    <row r="886" spans="2:22" ht="15.75" customHeight="1"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</row>
    <row r="887" spans="2:22" ht="15.75" customHeight="1"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</row>
    <row r="888" spans="2:22" ht="15.75" customHeight="1"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</row>
    <row r="889" spans="2:22" ht="15.75" customHeight="1"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</row>
    <row r="890" spans="2:22" ht="15.75" customHeight="1"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</row>
    <row r="891" spans="2:22" ht="15.75" customHeight="1"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</row>
    <row r="892" spans="2:22" ht="15.75" customHeight="1"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</row>
    <row r="893" spans="2:22" ht="15.75" customHeight="1"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</row>
    <row r="894" spans="2:22" ht="15.75" customHeight="1"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</row>
    <row r="895" spans="2:22" ht="15.75" customHeight="1"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</row>
    <row r="896" spans="2:22" ht="15.75" customHeight="1"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</row>
    <row r="897" spans="2:22" ht="15.75" customHeight="1"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</row>
    <row r="898" spans="2:22" ht="15.75" customHeight="1"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</row>
    <row r="899" spans="2:22" ht="15.75" customHeight="1"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</row>
    <row r="900" spans="2:22" ht="15.75" customHeight="1"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</row>
    <row r="901" spans="2:22" ht="15.75" customHeight="1"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</row>
    <row r="902" spans="2:22" ht="15.75" customHeight="1"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</row>
    <row r="903" spans="2:22" ht="15.75" customHeight="1"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</row>
    <row r="904" spans="2:22" ht="15.75" customHeight="1"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</row>
    <row r="905" spans="2:22" ht="15.75" customHeight="1"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</row>
    <row r="906" spans="2:22" ht="15.75" customHeight="1"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</row>
    <row r="907" spans="2:22" ht="15.75" customHeight="1"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</row>
    <row r="908" spans="2:22" ht="15.75" customHeight="1"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</row>
    <row r="909" spans="2:22" ht="15.75" customHeight="1"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</row>
    <row r="910" spans="2:22" ht="15.75" customHeight="1"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</row>
    <row r="911" spans="2:22" ht="15.75" customHeight="1"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</row>
    <row r="912" spans="2:22" ht="15.75" customHeight="1"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</row>
    <row r="913" spans="2:22" ht="15.75" customHeight="1"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</row>
    <row r="914" spans="2:22" ht="15.75" customHeight="1"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</row>
    <row r="915" spans="2:22" ht="15.75" customHeight="1"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</row>
    <row r="916" spans="2:22" ht="15.75" customHeight="1"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</row>
    <row r="917" spans="2:22" ht="15.75" customHeight="1"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</row>
    <row r="918" spans="2:22" ht="15.75" customHeight="1"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</row>
    <row r="919" spans="2:22" ht="15.75" customHeight="1"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</row>
    <row r="920" spans="2:22" ht="15.75" customHeight="1"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</row>
    <row r="921" spans="2:22" ht="15.75" customHeight="1"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</row>
    <row r="922" spans="2:22" ht="15.75" customHeight="1"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</row>
    <row r="923" spans="2:22" ht="15.75" customHeight="1"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</row>
    <row r="924" spans="2:22" ht="15.75" customHeight="1"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</row>
    <row r="925" spans="2:22" ht="15.75" customHeight="1"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</row>
    <row r="926" spans="2:22" ht="15.75" customHeight="1"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</row>
    <row r="927" spans="2:22" ht="15.75" customHeight="1"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</row>
    <row r="928" spans="2:22" ht="15.75" customHeight="1"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</row>
    <row r="929" spans="2:22" ht="15.75" customHeight="1"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</row>
    <row r="930" spans="2:22" ht="15.75" customHeight="1"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</row>
    <row r="931" spans="2:22" ht="15.75" customHeight="1"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</row>
    <row r="932" spans="2:22" ht="15.75" customHeight="1"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</row>
    <row r="933" spans="2:22" ht="15.75" customHeight="1"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</row>
    <row r="934" spans="2:22" ht="15.75" customHeight="1"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</row>
    <row r="935" spans="2:22" ht="15.75" customHeight="1"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</row>
    <row r="936" spans="2:22" ht="15.75" customHeight="1"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</row>
    <row r="937" spans="2:22" ht="15.75" customHeight="1"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</row>
    <row r="938" spans="2:22" ht="15.75" customHeight="1"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</row>
    <row r="939" spans="2:22" ht="15.75" customHeight="1"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</row>
    <row r="940" spans="2:22" ht="15.75" customHeight="1"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</row>
    <row r="941" spans="2:22" ht="15.75" customHeight="1"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</row>
    <row r="942" spans="2:22" ht="15.75" customHeight="1"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</row>
    <row r="943" spans="2:22" ht="15.75" customHeight="1"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</row>
    <row r="944" spans="2:22" ht="15.75" customHeight="1"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</row>
    <row r="945" spans="2:22" ht="15.75" customHeight="1"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</row>
    <row r="946" spans="2:22" ht="15.75" customHeight="1"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</row>
    <row r="947" spans="2:22" ht="15.75" customHeight="1"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</row>
    <row r="948" spans="2:22" ht="15.75" customHeight="1"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</row>
    <row r="949" spans="2:22" ht="15.75" customHeight="1"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</row>
    <row r="950" spans="2:22" ht="15.75" customHeight="1"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</row>
    <row r="951" spans="2:22" ht="15.75" customHeight="1"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</row>
    <row r="952" spans="2:22" ht="15.75" customHeight="1"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</row>
    <row r="953" spans="2:22" ht="15.75" customHeight="1"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</row>
    <row r="954" spans="2:22" ht="15.75" customHeight="1"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</row>
    <row r="955" spans="2:22" ht="15.75" customHeight="1"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</row>
    <row r="956" spans="2:22" ht="15.75" customHeight="1"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</row>
    <row r="957" spans="2:22" ht="15.75" customHeight="1"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</row>
    <row r="958" spans="2:22" ht="15.75" customHeight="1"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</row>
    <row r="959" spans="2:22" ht="15.75" customHeight="1"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</row>
    <row r="960" spans="2:22" ht="15.75" customHeight="1"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</row>
    <row r="961" spans="2:22" ht="15.75" customHeight="1"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</row>
    <row r="962" spans="2:22" ht="15.75" customHeight="1"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</row>
    <row r="963" spans="2:22" ht="15.75" customHeight="1"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</row>
    <row r="964" spans="2:22" ht="15.75" customHeight="1"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</row>
    <row r="965" spans="2:22" ht="15.75" customHeight="1"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</row>
    <row r="966" spans="2:22" ht="15.75" customHeight="1"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</row>
    <row r="967" spans="2:22" ht="15.75" customHeight="1"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</row>
    <row r="968" spans="2:22" ht="15.75" customHeight="1"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</row>
    <row r="969" spans="2:22" ht="15.75" customHeight="1"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</row>
    <row r="970" spans="2:22" ht="15.75" customHeight="1"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</row>
    <row r="971" spans="2:22" ht="15.75" customHeight="1"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</row>
    <row r="972" spans="2:22" ht="15.75" customHeight="1"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</row>
    <row r="973" spans="2:22" ht="15.75" customHeight="1"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</row>
    <row r="974" spans="2:22" ht="15.75" customHeight="1"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</row>
    <row r="975" spans="2:22" ht="15.75" customHeight="1"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</row>
    <row r="976" spans="2:22" ht="15.75" customHeight="1"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</row>
    <row r="977" spans="2:22" ht="15.75" customHeight="1"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</row>
    <row r="978" spans="2:22" ht="15.75" customHeight="1"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</row>
    <row r="979" spans="2:22" ht="15.75" customHeight="1"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</row>
    <row r="980" spans="2:22" ht="15.75" customHeight="1"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</row>
    <row r="981" spans="2:22" ht="15.75" customHeight="1"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</row>
    <row r="982" spans="2:22" ht="15.75" customHeight="1"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</row>
    <row r="983" spans="2:22" ht="15.75" customHeight="1"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</row>
    <row r="984" spans="2:22" ht="15.75" customHeight="1"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</row>
    <row r="985" spans="2:22" ht="15.75" customHeight="1"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</row>
    <row r="986" spans="2:22" ht="15.75" customHeight="1"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</row>
    <row r="987" spans="2:22" ht="15.75" customHeight="1"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</row>
    <row r="988" spans="2:22" ht="15.75" customHeight="1"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</row>
    <row r="989" spans="2:22" ht="15.75" customHeight="1"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</row>
    <row r="990" spans="2:22" ht="15.75" customHeight="1"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</row>
    <row r="991" spans="2:22" ht="15.75" customHeight="1"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</row>
    <row r="992" spans="2:22" ht="15.75" customHeight="1"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</row>
    <row r="993" spans="2:22" ht="15.75" customHeight="1"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</row>
    <row r="994" spans="2:22" ht="15.75" customHeight="1"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</row>
    <row r="995" spans="2:22" ht="15.75" customHeight="1"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</row>
    <row r="996" spans="2:22" ht="15.75" customHeight="1"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</row>
    <row r="997" spans="2:22" ht="15.75" customHeight="1"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</row>
    <row r="998" spans="2:22" ht="15.75" customHeight="1"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</row>
    <row r="999" spans="2:22" ht="15.75" customHeight="1"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</row>
    <row r="1000" spans="2:22" ht="15.75" customHeight="1"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</row>
    <row r="1001" spans="2:22" ht="15.75" customHeight="1">
      <c r="B1001" s="39"/>
      <c r="C1001" s="39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  <c r="S1001" s="39"/>
      <c r="T1001" s="39"/>
      <c r="U1001" s="39"/>
      <c r="V1001" s="39"/>
    </row>
    <row r="1002" spans="2:22" ht="15.75" customHeight="1">
      <c r="B1002" s="39"/>
      <c r="C1002" s="39"/>
      <c r="D1002" s="39"/>
      <c r="E1002" s="39"/>
      <c r="F1002" s="39"/>
      <c r="G1002" s="39"/>
      <c r="H1002" s="39"/>
      <c r="I1002" s="39"/>
      <c r="J1002" s="39"/>
      <c r="K1002" s="39"/>
      <c r="L1002" s="39"/>
      <c r="M1002" s="39"/>
      <c r="N1002" s="39"/>
      <c r="O1002" s="39"/>
      <c r="P1002" s="39"/>
      <c r="Q1002" s="39"/>
      <c r="R1002" s="39"/>
      <c r="S1002" s="39"/>
      <c r="T1002" s="39"/>
      <c r="U1002" s="39"/>
      <c r="V1002" s="39"/>
    </row>
    <row r="1003" spans="2:22" ht="15.75" customHeight="1">
      <c r="B1003" s="39"/>
      <c r="C1003" s="39"/>
      <c r="D1003" s="39"/>
      <c r="E1003" s="39"/>
      <c r="F1003" s="39"/>
      <c r="G1003" s="39"/>
      <c r="H1003" s="39"/>
      <c r="I1003" s="39"/>
      <c r="J1003" s="39"/>
      <c r="K1003" s="39"/>
      <c r="L1003" s="39"/>
      <c r="M1003" s="39"/>
      <c r="N1003" s="39"/>
      <c r="O1003" s="39"/>
      <c r="P1003" s="39"/>
      <c r="Q1003" s="39"/>
      <c r="R1003" s="39"/>
      <c r="S1003" s="39"/>
      <c r="T1003" s="39"/>
      <c r="U1003" s="39"/>
      <c r="V1003" s="39"/>
    </row>
    <row r="1004" spans="2:22" ht="15.75" customHeight="1">
      <c r="B1004" s="39"/>
      <c r="C1004" s="39"/>
      <c r="D1004" s="39"/>
      <c r="E1004" s="39"/>
      <c r="F1004" s="39"/>
      <c r="G1004" s="39"/>
      <c r="H1004" s="39"/>
      <c r="I1004" s="39"/>
      <c r="J1004" s="39"/>
      <c r="K1004" s="39"/>
      <c r="L1004" s="39"/>
      <c r="M1004" s="39"/>
      <c r="N1004" s="39"/>
      <c r="O1004" s="39"/>
      <c r="P1004" s="39"/>
      <c r="Q1004" s="39"/>
      <c r="R1004" s="39"/>
      <c r="S1004" s="39"/>
      <c r="T1004" s="39"/>
      <c r="U1004" s="39"/>
      <c r="V1004" s="39"/>
    </row>
    <row r="1005" spans="2:22" ht="15.75" customHeight="1">
      <c r="B1005" s="39"/>
      <c r="C1005" s="39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  <c r="S1005" s="39"/>
      <c r="T1005" s="39"/>
      <c r="U1005" s="39"/>
      <c r="V1005" s="39"/>
    </row>
    <row r="1006" spans="2:22" ht="15.75" customHeight="1">
      <c r="B1006" s="39"/>
      <c r="C1006" s="39"/>
      <c r="D1006" s="39"/>
      <c r="E1006" s="39"/>
      <c r="F1006" s="39"/>
      <c r="G1006" s="39"/>
      <c r="H1006" s="39"/>
      <c r="I1006" s="39"/>
      <c r="J1006" s="39"/>
      <c r="K1006" s="39"/>
      <c r="L1006" s="39"/>
      <c r="M1006" s="39"/>
      <c r="N1006" s="39"/>
      <c r="O1006" s="39"/>
      <c r="P1006" s="39"/>
      <c r="Q1006" s="39"/>
      <c r="R1006" s="39"/>
      <c r="S1006" s="39"/>
      <c r="T1006" s="39"/>
      <c r="U1006" s="39"/>
      <c r="V1006" s="39"/>
    </row>
    <row r="1007" spans="2:22" ht="15.75" customHeight="1">
      <c r="B1007" s="39"/>
      <c r="C1007" s="39"/>
      <c r="D1007" s="39"/>
      <c r="E1007" s="39"/>
      <c r="F1007" s="39"/>
      <c r="G1007" s="39"/>
      <c r="H1007" s="39"/>
      <c r="I1007" s="39"/>
      <c r="J1007" s="39"/>
      <c r="K1007" s="39"/>
      <c r="L1007" s="39"/>
      <c r="M1007" s="39"/>
      <c r="N1007" s="39"/>
      <c r="O1007" s="39"/>
      <c r="P1007" s="39"/>
      <c r="Q1007" s="39"/>
      <c r="R1007" s="39"/>
      <c r="S1007" s="39"/>
      <c r="T1007" s="39"/>
      <c r="U1007" s="39"/>
      <c r="V1007" s="39"/>
    </row>
    <row r="1008" spans="2:22" ht="15.75" customHeight="1">
      <c r="B1008" s="39"/>
      <c r="C1008" s="39"/>
      <c r="D1008" s="39"/>
      <c r="E1008" s="39"/>
      <c r="F1008" s="39"/>
      <c r="G1008" s="39"/>
      <c r="H1008" s="39"/>
      <c r="I1008" s="39"/>
      <c r="J1008" s="39"/>
      <c r="K1008" s="39"/>
      <c r="L1008" s="39"/>
      <c r="M1008" s="39"/>
      <c r="N1008" s="39"/>
      <c r="O1008" s="39"/>
      <c r="P1008" s="39"/>
      <c r="Q1008" s="39"/>
      <c r="R1008" s="39"/>
      <c r="S1008" s="39"/>
      <c r="T1008" s="39"/>
      <c r="U1008" s="39"/>
      <c r="V1008" s="39"/>
    </row>
    <row r="1009" spans="2:22" ht="15.75" customHeight="1">
      <c r="B1009" s="39"/>
      <c r="C1009" s="39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  <c r="S1009" s="39"/>
      <c r="T1009" s="39"/>
      <c r="U1009" s="39"/>
      <c r="V1009" s="39"/>
    </row>
    <row r="1010" spans="2:22" ht="15.75" customHeight="1">
      <c r="B1010" s="39"/>
      <c r="C1010" s="39"/>
      <c r="D1010" s="39"/>
      <c r="E1010" s="39"/>
      <c r="F1010" s="39"/>
      <c r="G1010" s="39"/>
      <c r="H1010" s="39"/>
      <c r="I1010" s="39"/>
      <c r="J1010" s="39"/>
      <c r="K1010" s="39"/>
      <c r="L1010" s="39"/>
      <c r="M1010" s="39"/>
      <c r="N1010" s="39"/>
      <c r="O1010" s="39"/>
      <c r="P1010" s="39"/>
      <c r="Q1010" s="39"/>
      <c r="R1010" s="39"/>
      <c r="S1010" s="39"/>
      <c r="T1010" s="39"/>
      <c r="U1010" s="39"/>
      <c r="V1010" s="39"/>
    </row>
    <row r="1011" spans="2:22" ht="15.75" customHeight="1">
      <c r="B1011" s="39"/>
      <c r="C1011" s="39"/>
      <c r="D1011" s="39"/>
      <c r="E1011" s="39"/>
      <c r="F1011" s="39"/>
      <c r="G1011" s="39"/>
      <c r="H1011" s="39"/>
      <c r="I1011" s="39"/>
      <c r="J1011" s="39"/>
      <c r="K1011" s="39"/>
      <c r="L1011" s="39"/>
      <c r="M1011" s="39"/>
      <c r="N1011" s="39"/>
      <c r="O1011" s="39"/>
      <c r="P1011" s="39"/>
      <c r="Q1011" s="39"/>
      <c r="R1011" s="39"/>
      <c r="S1011" s="39"/>
      <c r="T1011" s="39"/>
      <c r="U1011" s="39"/>
      <c r="V1011" s="39"/>
    </row>
    <row r="1012" spans="2:22" ht="15.75" customHeight="1">
      <c r="B1012" s="39"/>
      <c r="C1012" s="39"/>
      <c r="D1012" s="39"/>
      <c r="E1012" s="39"/>
      <c r="F1012" s="39"/>
      <c r="G1012" s="39"/>
      <c r="H1012" s="39"/>
      <c r="I1012" s="39"/>
      <c r="J1012" s="39"/>
      <c r="K1012" s="39"/>
      <c r="L1012" s="39"/>
      <c r="M1012" s="39"/>
      <c r="N1012" s="39"/>
      <c r="O1012" s="39"/>
      <c r="P1012" s="39"/>
      <c r="Q1012" s="39"/>
      <c r="R1012" s="39"/>
      <c r="S1012" s="39"/>
      <c r="T1012" s="39"/>
      <c r="U1012" s="39"/>
      <c r="V1012" s="39"/>
    </row>
    <row r="1013" spans="2:22" ht="15.75" customHeight="1">
      <c r="B1013" s="39"/>
      <c r="C1013" s="39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  <c r="S1013" s="39"/>
      <c r="T1013" s="39"/>
      <c r="U1013" s="39"/>
      <c r="V1013" s="39"/>
    </row>
    <row r="1014" spans="2:22" ht="15.75" customHeight="1">
      <c r="B1014" s="39"/>
      <c r="C1014" s="39"/>
      <c r="D1014" s="39"/>
      <c r="E1014" s="39"/>
      <c r="F1014" s="39"/>
      <c r="G1014" s="39"/>
      <c r="H1014" s="39"/>
      <c r="I1014" s="39"/>
      <c r="J1014" s="39"/>
      <c r="K1014" s="39"/>
      <c r="L1014" s="39"/>
      <c r="M1014" s="39"/>
      <c r="N1014" s="39"/>
      <c r="O1014" s="39"/>
      <c r="P1014" s="39"/>
      <c r="Q1014" s="39"/>
      <c r="R1014" s="39"/>
      <c r="S1014" s="39"/>
      <c r="T1014" s="39"/>
      <c r="U1014" s="39"/>
      <c r="V1014" s="39"/>
    </row>
    <row r="1015" spans="2:22" ht="15.75" customHeight="1">
      <c r="B1015" s="39"/>
      <c r="C1015" s="39"/>
      <c r="D1015" s="39"/>
      <c r="E1015" s="39"/>
      <c r="F1015" s="39"/>
      <c r="G1015" s="39"/>
      <c r="H1015" s="39"/>
      <c r="I1015" s="39"/>
      <c r="J1015" s="39"/>
      <c r="K1015" s="39"/>
      <c r="L1015" s="39"/>
      <c r="M1015" s="39"/>
      <c r="N1015" s="39"/>
      <c r="O1015" s="39"/>
      <c r="P1015" s="39"/>
      <c r="Q1015" s="39"/>
      <c r="R1015" s="39"/>
      <c r="S1015" s="39"/>
      <c r="T1015" s="39"/>
      <c r="U1015" s="39"/>
      <c r="V1015" s="39"/>
    </row>
    <row r="1016" spans="2:22" ht="15.75" customHeight="1">
      <c r="B1016" s="39"/>
      <c r="C1016" s="39"/>
      <c r="D1016" s="39"/>
      <c r="E1016" s="39"/>
      <c r="F1016" s="39"/>
      <c r="G1016" s="39"/>
      <c r="H1016" s="39"/>
      <c r="I1016" s="39"/>
      <c r="J1016" s="39"/>
      <c r="K1016" s="39"/>
      <c r="L1016" s="39"/>
      <c r="M1016" s="39"/>
      <c r="N1016" s="39"/>
      <c r="O1016" s="39"/>
      <c r="P1016" s="39"/>
      <c r="Q1016" s="39"/>
      <c r="R1016" s="39"/>
      <c r="S1016" s="39"/>
      <c r="T1016" s="39"/>
      <c r="U1016" s="39"/>
      <c r="V1016" s="39"/>
    </row>
    <row r="1017" spans="2:22" ht="15.75" customHeight="1">
      <c r="B1017" s="39"/>
      <c r="C1017" s="39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  <c r="S1017" s="39"/>
      <c r="T1017" s="39"/>
      <c r="U1017" s="39"/>
      <c r="V1017" s="39"/>
    </row>
    <row r="1018" spans="2:22" ht="15.75" customHeight="1">
      <c r="B1018" s="39"/>
      <c r="C1018" s="39"/>
      <c r="D1018" s="39"/>
      <c r="E1018" s="39"/>
      <c r="F1018" s="39"/>
      <c r="G1018" s="39"/>
      <c r="H1018" s="39"/>
      <c r="I1018" s="39"/>
      <c r="J1018" s="39"/>
      <c r="K1018" s="39"/>
      <c r="L1018" s="39"/>
      <c r="M1018" s="39"/>
      <c r="N1018" s="39"/>
      <c r="O1018" s="39"/>
      <c r="P1018" s="39"/>
      <c r="Q1018" s="39"/>
      <c r="R1018" s="39"/>
      <c r="S1018" s="39"/>
      <c r="T1018" s="39"/>
      <c r="U1018" s="39"/>
      <c r="V1018" s="39"/>
    </row>
    <row r="1019" spans="2:22" ht="15.75" customHeight="1">
      <c r="B1019" s="39"/>
      <c r="C1019" s="39"/>
      <c r="D1019" s="39"/>
      <c r="E1019" s="39"/>
      <c r="F1019" s="39"/>
      <c r="G1019" s="39"/>
      <c r="H1019" s="39"/>
      <c r="I1019" s="39"/>
      <c r="J1019" s="39"/>
      <c r="K1019" s="39"/>
      <c r="L1019" s="39"/>
      <c r="M1019" s="39"/>
      <c r="N1019" s="39"/>
      <c r="O1019" s="39"/>
      <c r="P1019" s="39"/>
      <c r="Q1019" s="39"/>
      <c r="R1019" s="39"/>
      <c r="S1019" s="39"/>
      <c r="T1019" s="39"/>
      <c r="U1019" s="39"/>
      <c r="V1019" s="39"/>
    </row>
    <row r="1020" spans="2:22" ht="15.75" customHeight="1">
      <c r="B1020" s="39"/>
      <c r="C1020" s="39"/>
      <c r="D1020" s="39"/>
      <c r="E1020" s="39"/>
      <c r="F1020" s="39"/>
      <c r="G1020" s="39"/>
      <c r="H1020" s="39"/>
      <c r="I1020" s="39"/>
      <c r="J1020" s="39"/>
      <c r="K1020" s="39"/>
      <c r="L1020" s="39"/>
      <c r="M1020" s="39"/>
      <c r="N1020" s="39"/>
      <c r="O1020" s="39"/>
      <c r="P1020" s="39"/>
      <c r="Q1020" s="39"/>
      <c r="R1020" s="39"/>
      <c r="S1020" s="39"/>
      <c r="T1020" s="39"/>
      <c r="U1020" s="39"/>
      <c r="V1020" s="39"/>
    </row>
    <row r="1021" spans="2:22" ht="15.75" customHeight="1">
      <c r="B1021" s="39"/>
      <c r="C1021" s="39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  <c r="S1021" s="39"/>
      <c r="T1021" s="39"/>
      <c r="U1021" s="39"/>
      <c r="V1021" s="39"/>
    </row>
    <row r="1022" spans="2:22" ht="15.75" customHeight="1">
      <c r="B1022" s="39"/>
      <c r="C1022" s="39"/>
      <c r="D1022" s="39"/>
      <c r="E1022" s="39"/>
      <c r="F1022" s="39"/>
      <c r="G1022" s="39"/>
      <c r="H1022" s="39"/>
      <c r="I1022" s="39"/>
      <c r="J1022" s="39"/>
      <c r="K1022" s="39"/>
      <c r="L1022" s="39"/>
      <c r="M1022" s="39"/>
      <c r="N1022" s="39"/>
      <c r="O1022" s="39"/>
      <c r="P1022" s="39"/>
      <c r="Q1022" s="39"/>
      <c r="R1022" s="39"/>
      <c r="S1022" s="39"/>
      <c r="T1022" s="39"/>
      <c r="U1022" s="39"/>
      <c r="V1022" s="39"/>
    </row>
    <row r="1023" spans="2:22" ht="15.75" customHeight="1">
      <c r="B1023" s="39"/>
      <c r="C1023" s="39"/>
      <c r="D1023" s="39"/>
      <c r="E1023" s="39"/>
      <c r="F1023" s="39"/>
      <c r="G1023" s="39"/>
      <c r="H1023" s="39"/>
      <c r="I1023" s="39"/>
      <c r="J1023" s="39"/>
      <c r="K1023" s="39"/>
      <c r="L1023" s="39"/>
      <c r="M1023" s="39"/>
      <c r="N1023" s="39"/>
      <c r="O1023" s="39"/>
      <c r="P1023" s="39"/>
      <c r="Q1023" s="39"/>
      <c r="R1023" s="39"/>
      <c r="S1023" s="39"/>
      <c r="T1023" s="39"/>
      <c r="U1023" s="39"/>
      <c r="V1023" s="39"/>
    </row>
    <row r="1024" spans="2:22" ht="15.75" customHeight="1">
      <c r="B1024" s="39"/>
      <c r="C1024" s="39"/>
      <c r="D1024" s="39"/>
      <c r="E1024" s="39"/>
      <c r="F1024" s="39"/>
      <c r="G1024" s="39"/>
      <c r="H1024" s="39"/>
      <c r="I1024" s="39"/>
      <c r="J1024" s="39"/>
      <c r="K1024" s="39"/>
      <c r="L1024" s="39"/>
      <c r="M1024" s="39"/>
      <c r="N1024" s="39"/>
      <c r="O1024" s="39"/>
      <c r="P1024" s="39"/>
      <c r="Q1024" s="39"/>
      <c r="R1024" s="39"/>
      <c r="S1024" s="39"/>
      <c r="T1024" s="39"/>
      <c r="U1024" s="39"/>
      <c r="V1024" s="39"/>
    </row>
    <row r="1025" spans="2:22" ht="15.75" customHeight="1">
      <c r="B1025" s="39"/>
      <c r="C1025" s="39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  <c r="S1025" s="39"/>
      <c r="T1025" s="39"/>
      <c r="U1025" s="39"/>
      <c r="V1025" s="39"/>
    </row>
    <row r="1026" spans="2:22" ht="15.75" customHeight="1">
      <c r="B1026" s="39"/>
      <c r="C1026" s="39"/>
      <c r="D1026" s="39"/>
      <c r="E1026" s="39"/>
      <c r="F1026" s="39"/>
      <c r="G1026" s="39"/>
      <c r="H1026" s="39"/>
      <c r="I1026" s="39"/>
      <c r="J1026" s="39"/>
      <c r="K1026" s="39"/>
      <c r="L1026" s="39"/>
      <c r="M1026" s="39"/>
      <c r="N1026" s="39"/>
      <c r="O1026" s="39"/>
      <c r="P1026" s="39"/>
      <c r="Q1026" s="39"/>
      <c r="R1026" s="39"/>
      <c r="S1026" s="39"/>
      <c r="T1026" s="39"/>
      <c r="U1026" s="39"/>
      <c r="V1026" s="39"/>
    </row>
    <row r="1027" spans="2:22" ht="15.75" customHeight="1">
      <c r="B1027" s="39"/>
      <c r="C1027" s="39"/>
      <c r="D1027" s="39"/>
      <c r="E1027" s="39"/>
      <c r="F1027" s="39"/>
      <c r="G1027" s="39"/>
      <c r="H1027" s="39"/>
      <c r="I1027" s="39"/>
      <c r="J1027" s="39"/>
      <c r="K1027" s="39"/>
      <c r="L1027" s="39"/>
      <c r="M1027" s="39"/>
      <c r="N1027" s="39"/>
      <c r="O1027" s="39"/>
      <c r="P1027" s="39"/>
      <c r="Q1027" s="39"/>
      <c r="R1027" s="39"/>
      <c r="S1027" s="39"/>
      <c r="T1027" s="39"/>
      <c r="U1027" s="39"/>
      <c r="V1027" s="39"/>
    </row>
    <row r="1028" spans="2:22" ht="15.75" customHeight="1">
      <c r="B1028" s="39"/>
      <c r="C1028" s="39"/>
      <c r="D1028" s="39"/>
      <c r="E1028" s="39"/>
      <c r="F1028" s="39"/>
      <c r="G1028" s="39"/>
      <c r="H1028" s="39"/>
      <c r="I1028" s="39"/>
      <c r="J1028" s="39"/>
      <c r="K1028" s="39"/>
      <c r="L1028" s="39"/>
      <c r="M1028" s="39"/>
      <c r="N1028" s="39"/>
      <c r="O1028" s="39"/>
      <c r="P1028" s="39"/>
      <c r="Q1028" s="39"/>
      <c r="R1028" s="39"/>
      <c r="S1028" s="39"/>
      <c r="T1028" s="39"/>
      <c r="U1028" s="39"/>
      <c r="V1028" s="39"/>
    </row>
    <row r="1029" spans="2:22" ht="15.75" customHeight="1">
      <c r="B1029" s="39"/>
      <c r="C1029" s="39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  <c r="S1029" s="39"/>
      <c r="T1029" s="39"/>
      <c r="U1029" s="39"/>
      <c r="V1029" s="39"/>
    </row>
    <row r="1030" spans="2:22" ht="15.75" customHeight="1">
      <c r="B1030" s="39"/>
      <c r="C1030" s="39"/>
      <c r="D1030" s="39"/>
      <c r="E1030" s="39"/>
      <c r="F1030" s="39"/>
      <c r="G1030" s="39"/>
      <c r="H1030" s="39"/>
      <c r="I1030" s="39"/>
      <c r="J1030" s="39"/>
      <c r="K1030" s="39"/>
      <c r="L1030" s="39"/>
      <c r="M1030" s="39"/>
      <c r="N1030" s="39"/>
      <c r="O1030" s="39"/>
      <c r="P1030" s="39"/>
      <c r="Q1030" s="39"/>
      <c r="R1030" s="39"/>
      <c r="S1030" s="39"/>
      <c r="T1030" s="39"/>
      <c r="U1030" s="39"/>
      <c r="V1030" s="39"/>
    </row>
    <row r="1031" spans="2:22" ht="15.75" customHeight="1">
      <c r="B1031" s="39"/>
      <c r="C1031" s="39"/>
      <c r="D1031" s="39"/>
      <c r="E1031" s="39"/>
      <c r="F1031" s="39"/>
      <c r="G1031" s="39"/>
      <c r="H1031" s="39"/>
      <c r="I1031" s="39"/>
      <c r="J1031" s="39"/>
      <c r="K1031" s="39"/>
      <c r="L1031" s="39"/>
      <c r="M1031" s="39"/>
      <c r="N1031" s="39"/>
      <c r="O1031" s="39"/>
      <c r="P1031" s="39"/>
      <c r="Q1031" s="39"/>
      <c r="R1031" s="39"/>
      <c r="S1031" s="39"/>
      <c r="T1031" s="39"/>
      <c r="U1031" s="39"/>
      <c r="V1031" s="39"/>
    </row>
    <row r="1032" spans="2:22" ht="15.75" customHeight="1">
      <c r="B1032" s="39"/>
      <c r="C1032" s="39"/>
      <c r="D1032" s="39"/>
      <c r="E1032" s="39"/>
      <c r="F1032" s="39"/>
      <c r="G1032" s="39"/>
      <c r="H1032" s="39"/>
      <c r="I1032" s="39"/>
      <c r="J1032" s="39"/>
      <c r="K1032" s="39"/>
      <c r="L1032" s="39"/>
      <c r="M1032" s="39"/>
      <c r="N1032" s="39"/>
      <c r="O1032" s="39"/>
      <c r="P1032" s="39"/>
      <c r="Q1032" s="39"/>
      <c r="R1032" s="39"/>
      <c r="S1032" s="39"/>
      <c r="T1032" s="39"/>
      <c r="U1032" s="39"/>
      <c r="V1032" s="39"/>
    </row>
    <row r="1033" spans="2:22" ht="15.75" customHeight="1">
      <c r="B1033" s="39"/>
      <c r="C1033" s="39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  <c r="S1033" s="39"/>
      <c r="T1033" s="39"/>
      <c r="U1033" s="39"/>
      <c r="V1033" s="39"/>
    </row>
    <row r="1034" spans="2:22" ht="15.75" customHeight="1">
      <c r="B1034" s="39"/>
      <c r="C1034" s="39"/>
      <c r="D1034" s="39"/>
      <c r="E1034" s="39"/>
      <c r="F1034" s="39"/>
      <c r="G1034" s="39"/>
      <c r="H1034" s="39"/>
      <c r="I1034" s="39"/>
      <c r="J1034" s="39"/>
      <c r="K1034" s="39"/>
      <c r="L1034" s="39"/>
      <c r="M1034" s="39"/>
      <c r="N1034" s="39"/>
      <c r="O1034" s="39"/>
      <c r="P1034" s="39"/>
      <c r="Q1034" s="39"/>
      <c r="R1034" s="39"/>
      <c r="S1034" s="39"/>
      <c r="T1034" s="39"/>
      <c r="U1034" s="39"/>
      <c r="V1034" s="39"/>
    </row>
    <row r="1035" spans="2:22" ht="15.75" customHeight="1">
      <c r="B1035" s="39"/>
      <c r="C1035" s="39"/>
      <c r="D1035" s="39"/>
      <c r="E1035" s="39"/>
      <c r="F1035" s="39"/>
      <c r="G1035" s="39"/>
      <c r="H1035" s="39"/>
      <c r="I1035" s="39"/>
      <c r="J1035" s="39"/>
      <c r="K1035" s="39"/>
      <c r="L1035" s="39"/>
      <c r="M1035" s="39"/>
      <c r="N1035" s="39"/>
      <c r="O1035" s="39"/>
      <c r="P1035" s="39"/>
      <c r="Q1035" s="39"/>
      <c r="R1035" s="39"/>
      <c r="S1035" s="39"/>
      <c r="T1035" s="39"/>
      <c r="U1035" s="39"/>
      <c r="V1035" s="39"/>
    </row>
    <row r="1036" spans="2:22" ht="15.75" customHeight="1">
      <c r="B1036" s="39"/>
      <c r="C1036" s="39"/>
      <c r="D1036" s="39"/>
      <c r="E1036" s="39"/>
      <c r="F1036" s="39"/>
      <c r="G1036" s="39"/>
      <c r="H1036" s="39"/>
      <c r="I1036" s="39"/>
      <c r="J1036" s="39"/>
      <c r="K1036" s="39"/>
      <c r="L1036" s="39"/>
      <c r="M1036" s="39"/>
      <c r="N1036" s="39"/>
      <c r="O1036" s="39"/>
      <c r="P1036" s="39"/>
      <c r="Q1036" s="39"/>
      <c r="R1036" s="39"/>
      <c r="S1036" s="39"/>
      <c r="T1036" s="39"/>
      <c r="U1036" s="39"/>
      <c r="V1036" s="39"/>
    </row>
    <row r="1037" spans="2:22" ht="15.75" customHeight="1">
      <c r="B1037" s="39"/>
      <c r="C1037" s="39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  <c r="S1037" s="39"/>
      <c r="T1037" s="39"/>
      <c r="U1037" s="39"/>
      <c r="V1037" s="39"/>
    </row>
    <row r="1038" spans="2:22" ht="15.75" customHeight="1">
      <c r="B1038" s="39"/>
      <c r="C1038" s="39"/>
      <c r="D1038" s="39"/>
      <c r="E1038" s="39"/>
      <c r="F1038" s="39"/>
      <c r="G1038" s="39"/>
      <c r="H1038" s="39"/>
      <c r="I1038" s="39"/>
      <c r="J1038" s="39"/>
      <c r="K1038" s="39"/>
      <c r="L1038" s="39"/>
      <c r="M1038" s="39"/>
      <c r="N1038" s="39"/>
      <c r="O1038" s="39"/>
      <c r="P1038" s="39"/>
      <c r="Q1038" s="39"/>
      <c r="R1038" s="39"/>
      <c r="S1038" s="39"/>
      <c r="T1038" s="39"/>
      <c r="U1038" s="39"/>
      <c r="V1038" s="39"/>
    </row>
    <row r="1039" spans="2:22" ht="15.75" customHeight="1">
      <c r="B1039" s="39"/>
      <c r="C1039" s="39"/>
      <c r="D1039" s="39"/>
      <c r="E1039" s="39"/>
      <c r="F1039" s="39"/>
      <c r="G1039" s="39"/>
      <c r="H1039" s="39"/>
      <c r="I1039" s="39"/>
      <c r="J1039" s="39"/>
      <c r="K1039" s="39"/>
      <c r="L1039" s="39"/>
      <c r="M1039" s="39"/>
      <c r="N1039" s="39"/>
      <c r="O1039" s="39"/>
      <c r="P1039" s="39"/>
      <c r="Q1039" s="39"/>
      <c r="R1039" s="39"/>
      <c r="S1039" s="39"/>
      <c r="T1039" s="39"/>
      <c r="U1039" s="39"/>
      <c r="V1039" s="39"/>
    </row>
    <row r="1040" spans="2:22" ht="15.75" customHeight="1">
      <c r="B1040" s="39"/>
      <c r="C1040" s="39"/>
      <c r="D1040" s="39"/>
      <c r="E1040" s="39"/>
      <c r="F1040" s="39"/>
      <c r="G1040" s="39"/>
      <c r="H1040" s="39"/>
      <c r="I1040" s="39"/>
      <c r="J1040" s="39"/>
      <c r="K1040" s="39"/>
      <c r="L1040" s="39"/>
      <c r="M1040" s="39"/>
      <c r="N1040" s="39"/>
      <c r="O1040" s="39"/>
      <c r="P1040" s="39"/>
      <c r="Q1040" s="39"/>
      <c r="R1040" s="39"/>
      <c r="S1040" s="39"/>
      <c r="T1040" s="39"/>
      <c r="U1040" s="39"/>
      <c r="V1040" s="39"/>
    </row>
  </sheetData>
  <mergeCells count="4">
    <mergeCell ref="B1:H1"/>
    <mergeCell ref="I1:O1"/>
    <mergeCell ref="P1:V1"/>
    <mergeCell ref="W1:AB1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1"/>
  <sheetViews>
    <sheetView topLeftCell="A94" workbookViewId="0">
      <selection activeCell="B113" sqref="B113"/>
    </sheetView>
  </sheetViews>
  <sheetFormatPr defaultRowHeight="15" customHeight="1"/>
  <cols>
    <col min="1" max="1" width="10.5703125" customWidth="1"/>
    <col min="2" max="2" width="10.42578125" customWidth="1"/>
    <col min="3" max="4" width="10.5703125" customWidth="1"/>
    <col min="5" max="5" width="19" customWidth="1"/>
    <col min="6" max="8" width="10.5703125" customWidth="1"/>
    <col min="9" max="17" width="8.5703125" customWidth="1"/>
    <col min="18" max="18" width="14.42578125" customWidth="1"/>
    <col min="19" max="26" width="8.5703125" customWidth="1"/>
  </cols>
  <sheetData>
    <row r="1" spans="1:18">
      <c r="A1" s="201" t="s">
        <v>83</v>
      </c>
      <c r="B1" s="155"/>
      <c r="C1" s="155"/>
      <c r="D1" s="155"/>
      <c r="E1" s="155"/>
      <c r="F1" s="155"/>
      <c r="G1" s="155"/>
      <c r="H1" s="155"/>
      <c r="I1" s="86" t="s">
        <v>84</v>
      </c>
    </row>
    <row r="2" spans="1:18">
      <c r="A2" s="92"/>
      <c r="B2" s="93" t="s">
        <v>85</v>
      </c>
      <c r="C2" s="94" t="s">
        <v>86</v>
      </c>
      <c r="D2" s="94" t="s">
        <v>87</v>
      </c>
      <c r="E2" s="94" t="s">
        <v>88</v>
      </c>
      <c r="F2" s="94" t="s">
        <v>89</v>
      </c>
      <c r="G2" s="95" t="s">
        <v>90</v>
      </c>
      <c r="H2" s="96" t="s">
        <v>91</v>
      </c>
      <c r="I2" s="97"/>
    </row>
    <row r="3" spans="1:18" ht="60">
      <c r="A3" s="65" t="s">
        <v>92</v>
      </c>
      <c r="B3" s="98">
        <v>5</v>
      </c>
      <c r="C3" s="99">
        <v>5</v>
      </c>
      <c r="D3" s="99">
        <v>10</v>
      </c>
      <c r="E3" s="99">
        <v>10</v>
      </c>
      <c r="F3" s="99">
        <v>10</v>
      </c>
      <c r="G3" s="100">
        <v>10</v>
      </c>
      <c r="H3" s="101">
        <v>10</v>
      </c>
      <c r="I3" s="102"/>
    </row>
    <row r="4" spans="1:18" ht="30">
      <c r="A4" s="85" t="s">
        <v>77</v>
      </c>
      <c r="B4" s="103" t="s">
        <v>79</v>
      </c>
      <c r="C4" s="104" t="s">
        <v>79</v>
      </c>
      <c r="D4" s="104" t="s">
        <v>79</v>
      </c>
      <c r="E4" s="104" t="s">
        <v>79</v>
      </c>
      <c r="F4" s="104" t="s">
        <v>79</v>
      </c>
      <c r="G4" s="105" t="s">
        <v>79</v>
      </c>
      <c r="H4" s="106" t="s">
        <v>79</v>
      </c>
      <c r="O4" s="202" t="s">
        <v>93</v>
      </c>
      <c r="P4" s="200"/>
      <c r="Q4" s="200"/>
      <c r="R4" s="200"/>
    </row>
    <row r="5" spans="1:18" ht="28.7" customHeight="1">
      <c r="A5" s="81">
        <v>1</v>
      </c>
      <c r="B5" s="139">
        <v>4</v>
      </c>
      <c r="C5" s="139">
        <v>3.5</v>
      </c>
      <c r="D5" s="139">
        <v>8</v>
      </c>
      <c r="E5" s="139"/>
      <c r="F5" s="107"/>
      <c r="G5" s="107"/>
      <c r="H5" s="107"/>
      <c r="J5" s="203" t="s">
        <v>94</v>
      </c>
      <c r="K5" s="146"/>
      <c r="L5" s="146"/>
      <c r="M5" s="146"/>
      <c r="N5" s="146"/>
      <c r="O5" s="146"/>
      <c r="P5" s="146"/>
      <c r="Q5" s="144"/>
      <c r="R5" s="35"/>
    </row>
    <row r="6" spans="1:18">
      <c r="A6" s="81">
        <v>2</v>
      </c>
      <c r="B6" s="139">
        <v>4</v>
      </c>
      <c r="C6" s="139">
        <v>3.5</v>
      </c>
      <c r="D6" s="139">
        <v>8</v>
      </c>
      <c r="E6" s="139"/>
      <c r="F6" s="107"/>
      <c r="G6" s="107"/>
      <c r="H6" s="107"/>
      <c r="J6" s="35"/>
      <c r="K6" s="108" t="str">
        <f t="shared" ref="K6:Q6" si="0">B2</f>
        <v>LA1</v>
      </c>
      <c r="L6" s="108" t="str">
        <f t="shared" si="0"/>
        <v>LA2</v>
      </c>
      <c r="M6" s="108" t="str">
        <f t="shared" si="0"/>
        <v>LA3</v>
      </c>
      <c r="N6" s="108" t="str">
        <f t="shared" si="0"/>
        <v>LA4</v>
      </c>
      <c r="O6" s="108" t="str">
        <f t="shared" si="0"/>
        <v>CP</v>
      </c>
      <c r="P6" s="108" t="str">
        <f t="shared" si="0"/>
        <v>LA5</v>
      </c>
      <c r="Q6" s="108" t="str">
        <f t="shared" si="0"/>
        <v>LA6</v>
      </c>
      <c r="R6" s="108" t="s">
        <v>95</v>
      </c>
    </row>
    <row r="7" spans="1:18">
      <c r="A7" s="81">
        <v>3</v>
      </c>
      <c r="B7" s="139">
        <v>4</v>
      </c>
      <c r="C7" s="139">
        <v>3</v>
      </c>
      <c r="D7" s="139">
        <v>8</v>
      </c>
      <c r="E7" s="139"/>
      <c r="F7" s="107"/>
      <c r="G7" s="107"/>
      <c r="H7" s="107"/>
      <c r="J7" s="35" t="str">
        <f>IF(ISTEXT(MAIN!$K3)=TRUE,MAIN!$K3,"-")</f>
        <v>CO1</v>
      </c>
      <c r="K7" s="109">
        <v>1</v>
      </c>
      <c r="L7" s="109"/>
      <c r="M7" s="109"/>
      <c r="N7" s="109"/>
      <c r="O7" s="109"/>
      <c r="P7" s="109"/>
      <c r="Q7" s="109"/>
      <c r="R7" s="35">
        <f t="shared" ref="R7:R12" si="1">COUNTIF(K7:Q7,"&gt;=1")</f>
        <v>1</v>
      </c>
    </row>
    <row r="8" spans="1:18" ht="28.7" customHeight="1">
      <c r="A8" s="81">
        <v>4</v>
      </c>
      <c r="B8" s="139">
        <v>4</v>
      </c>
      <c r="C8" s="139">
        <v>3.5</v>
      </c>
      <c r="D8" s="139">
        <v>8</v>
      </c>
      <c r="E8" s="139"/>
      <c r="F8" s="107"/>
      <c r="G8" s="107"/>
      <c r="H8" s="107"/>
      <c r="J8" s="35" t="str">
        <f>IF(ISTEXT(MAIN!$K4)=TRUE,MAIN!$K4,"-")</f>
        <v>CO2</v>
      </c>
      <c r="K8" s="109">
        <v>1</v>
      </c>
      <c r="L8" s="109"/>
      <c r="M8" s="109"/>
      <c r="N8" s="109"/>
      <c r="O8" s="109"/>
      <c r="P8" s="109"/>
      <c r="Q8" s="109"/>
      <c r="R8" s="35">
        <f t="shared" si="1"/>
        <v>1</v>
      </c>
    </row>
    <row r="9" spans="1:18">
      <c r="A9" s="81">
        <v>5</v>
      </c>
      <c r="B9" s="139">
        <v>4</v>
      </c>
      <c r="C9" s="139">
        <v>3</v>
      </c>
      <c r="D9" s="139">
        <v>8</v>
      </c>
      <c r="E9" s="139"/>
      <c r="F9" s="107"/>
      <c r="G9" s="107"/>
      <c r="H9" s="107"/>
      <c r="J9" s="35" t="str">
        <f>IF(ISTEXT(MAIN!$K5)=TRUE,MAIN!$K5,"-")</f>
        <v>CO3</v>
      </c>
      <c r="K9" s="109"/>
      <c r="L9" s="109">
        <v>1</v>
      </c>
      <c r="M9" s="109"/>
      <c r="N9" s="109"/>
      <c r="O9" s="109"/>
      <c r="P9" s="109"/>
      <c r="Q9" s="109"/>
      <c r="R9" s="35">
        <f t="shared" si="1"/>
        <v>1</v>
      </c>
    </row>
    <row r="10" spans="1:18" ht="43.35" customHeight="1">
      <c r="A10" s="81">
        <v>6</v>
      </c>
      <c r="B10" s="139">
        <v>4</v>
      </c>
      <c r="C10" s="139">
        <v>3</v>
      </c>
      <c r="D10" s="139">
        <v>8</v>
      </c>
      <c r="E10" s="139"/>
      <c r="F10" s="107"/>
      <c r="G10" s="107"/>
      <c r="H10" s="107"/>
      <c r="J10" s="35" t="str">
        <f>IF(ISTEXT(MAIN!$K6)=TRUE,MAIN!$K6,"-")</f>
        <v>CO4</v>
      </c>
      <c r="K10" s="109"/>
      <c r="L10" s="109">
        <v>1</v>
      </c>
      <c r="M10" s="109"/>
      <c r="N10" s="109"/>
      <c r="O10" s="109"/>
      <c r="P10" s="109"/>
      <c r="Q10" s="109"/>
      <c r="R10" s="35">
        <f t="shared" si="1"/>
        <v>1</v>
      </c>
    </row>
    <row r="11" spans="1:18">
      <c r="A11" s="81">
        <v>7</v>
      </c>
      <c r="B11" s="139">
        <v>4</v>
      </c>
      <c r="C11" s="139">
        <v>3</v>
      </c>
      <c r="D11" s="139">
        <v>8</v>
      </c>
      <c r="E11" s="139"/>
      <c r="F11" s="107"/>
      <c r="G11" s="107"/>
      <c r="H11" s="107"/>
      <c r="J11" s="35" t="str">
        <f>IF(ISTEXT(MAIN!$K7)=TRUE,MAIN!$K7,"-")</f>
        <v>CO5</v>
      </c>
      <c r="K11" s="109"/>
      <c r="L11" s="109"/>
      <c r="M11" s="109">
        <v>1</v>
      </c>
      <c r="N11" s="109"/>
      <c r="O11" s="109"/>
      <c r="P11" s="109"/>
      <c r="Q11" s="109"/>
      <c r="R11" s="35">
        <f t="shared" si="1"/>
        <v>1</v>
      </c>
    </row>
    <row r="12" spans="1:18">
      <c r="A12" s="81">
        <v>8</v>
      </c>
      <c r="B12" s="139">
        <v>4</v>
      </c>
      <c r="C12" s="139">
        <v>3</v>
      </c>
      <c r="D12" s="139">
        <v>8</v>
      </c>
      <c r="E12" s="139"/>
      <c r="F12" s="107"/>
      <c r="G12" s="107"/>
      <c r="H12" s="107"/>
      <c r="J12" s="110" t="str">
        <f>IF(ISTEXT(MAIN!$K8)=TRUE,MAIN!$K8,"-")</f>
        <v>-</v>
      </c>
      <c r="K12" s="109"/>
      <c r="L12" s="109"/>
      <c r="M12" s="109"/>
      <c r="N12" s="109"/>
      <c r="O12" s="109"/>
      <c r="P12" s="109"/>
      <c r="Q12" s="109"/>
      <c r="R12" s="35">
        <f t="shared" si="1"/>
        <v>0</v>
      </c>
    </row>
    <row r="13" spans="1:18" ht="15" customHeight="1">
      <c r="A13" s="81">
        <v>9</v>
      </c>
      <c r="B13" s="139">
        <v>4</v>
      </c>
      <c r="C13" s="139">
        <v>3</v>
      </c>
      <c r="D13" s="139">
        <v>8</v>
      </c>
      <c r="E13" s="139"/>
      <c r="F13" s="107"/>
      <c r="G13" s="107"/>
      <c r="H13" s="107"/>
      <c r="J13" s="111"/>
      <c r="K13" s="111"/>
      <c r="L13" s="111"/>
      <c r="M13" s="111"/>
      <c r="N13" s="111"/>
      <c r="O13" s="111"/>
      <c r="P13" s="111"/>
      <c r="Q13" s="111"/>
    </row>
    <row r="14" spans="1:18" ht="28.7" customHeight="1">
      <c r="A14" s="81">
        <v>10</v>
      </c>
      <c r="B14" s="139">
        <v>4</v>
      </c>
      <c r="C14" s="139">
        <v>3</v>
      </c>
      <c r="D14" s="139">
        <v>8</v>
      </c>
      <c r="E14" s="139"/>
      <c r="F14" s="107"/>
      <c r="G14" s="107"/>
      <c r="H14" s="107"/>
      <c r="J14" s="89"/>
      <c r="K14" s="89"/>
      <c r="L14" s="89"/>
      <c r="M14" s="89"/>
      <c r="N14" s="89"/>
      <c r="O14" s="89"/>
      <c r="P14" s="89"/>
      <c r="Q14" s="89"/>
    </row>
    <row r="15" spans="1:18" ht="28.7" customHeight="1">
      <c r="A15" s="81">
        <v>11</v>
      </c>
      <c r="B15" s="139">
        <v>4</v>
      </c>
      <c r="C15" s="139">
        <v>3</v>
      </c>
      <c r="D15" s="139">
        <v>8</v>
      </c>
      <c r="E15" s="139"/>
      <c r="F15" s="107"/>
      <c r="G15" s="107"/>
      <c r="H15" s="107"/>
    </row>
    <row r="16" spans="1:18" ht="28.7" customHeight="1">
      <c r="A16" s="81">
        <v>12</v>
      </c>
      <c r="B16" s="139">
        <v>3.5</v>
      </c>
      <c r="C16" s="139">
        <v>2</v>
      </c>
      <c r="D16" s="139" t="s">
        <v>126</v>
      </c>
      <c r="E16" s="139"/>
      <c r="F16" s="107"/>
      <c r="G16" s="107"/>
      <c r="H16" s="107"/>
      <c r="J16" s="203" t="s">
        <v>96</v>
      </c>
      <c r="K16" s="146"/>
      <c r="L16" s="146"/>
      <c r="M16" s="146"/>
      <c r="N16" s="146"/>
      <c r="O16" s="146"/>
      <c r="P16" s="146"/>
      <c r="Q16" s="144"/>
      <c r="R16" s="204" t="s">
        <v>16</v>
      </c>
    </row>
    <row r="17" spans="1:18" ht="28.7" customHeight="1">
      <c r="A17" s="81">
        <v>13</v>
      </c>
      <c r="B17" s="139">
        <v>4</v>
      </c>
      <c r="C17" s="139">
        <v>3</v>
      </c>
      <c r="D17" s="139">
        <v>8</v>
      </c>
      <c r="E17" s="139"/>
      <c r="F17" s="107"/>
      <c r="G17" s="107"/>
      <c r="H17" s="107"/>
      <c r="J17" s="35"/>
      <c r="K17" s="108" t="str">
        <f t="shared" ref="K17:Q17" si="2">K6</f>
        <v>LA1</v>
      </c>
      <c r="L17" s="108" t="str">
        <f t="shared" si="2"/>
        <v>LA2</v>
      </c>
      <c r="M17" s="108" t="str">
        <f t="shared" si="2"/>
        <v>LA3</v>
      </c>
      <c r="N17" s="108" t="str">
        <f t="shared" si="2"/>
        <v>LA4</v>
      </c>
      <c r="O17" s="108" t="str">
        <f t="shared" si="2"/>
        <v>CP</v>
      </c>
      <c r="P17" s="108" t="str">
        <f t="shared" si="2"/>
        <v>LA5</v>
      </c>
      <c r="Q17" s="108" t="str">
        <f t="shared" si="2"/>
        <v>LA6</v>
      </c>
      <c r="R17" s="197"/>
    </row>
    <row r="18" spans="1:18" ht="43.35" customHeight="1">
      <c r="A18" s="81">
        <v>14</v>
      </c>
      <c r="B18" s="139">
        <v>4</v>
      </c>
      <c r="C18" s="139">
        <v>3</v>
      </c>
      <c r="D18" s="139">
        <v>8</v>
      </c>
      <c r="E18" s="139"/>
      <c r="F18" s="107"/>
      <c r="G18" s="107"/>
      <c r="H18" s="107"/>
      <c r="J18" s="35" t="str">
        <f t="shared" ref="J18:J23" si="3">J7</f>
        <v>CO1</v>
      </c>
      <c r="K18" s="35">
        <f t="shared" ref="K18:Q23" si="4">K7*B$115</f>
        <v>3</v>
      </c>
      <c r="L18" s="35">
        <f t="shared" si="4"/>
        <v>0</v>
      </c>
      <c r="M18" s="35">
        <f t="shared" si="4"/>
        <v>0</v>
      </c>
      <c r="N18" s="35">
        <f t="shared" si="4"/>
        <v>0</v>
      </c>
      <c r="O18" s="35">
        <f t="shared" si="4"/>
        <v>0</v>
      </c>
      <c r="P18" s="35">
        <f t="shared" si="4"/>
        <v>0</v>
      </c>
      <c r="Q18" s="35">
        <f t="shared" si="4"/>
        <v>0</v>
      </c>
      <c r="R18" s="35">
        <f t="shared" ref="R18:R23" si="5">IF(R7&gt;0,SUM(K18:Q18)/R7,0)</f>
        <v>3</v>
      </c>
    </row>
    <row r="19" spans="1:18" ht="28.7" customHeight="1">
      <c r="A19" s="81">
        <v>15</v>
      </c>
      <c r="B19" s="139">
        <v>4</v>
      </c>
      <c r="C19" s="139">
        <v>3</v>
      </c>
      <c r="D19" s="139">
        <v>8</v>
      </c>
      <c r="E19" s="139"/>
      <c r="F19" s="107"/>
      <c r="G19" s="107"/>
      <c r="H19" s="107"/>
      <c r="J19" s="35" t="str">
        <f t="shared" si="3"/>
        <v>CO2</v>
      </c>
      <c r="K19" s="35">
        <f t="shared" si="4"/>
        <v>3</v>
      </c>
      <c r="L19" s="35">
        <f t="shared" si="4"/>
        <v>0</v>
      </c>
      <c r="M19" s="35">
        <f t="shared" si="4"/>
        <v>0</v>
      </c>
      <c r="N19" s="35">
        <f t="shared" si="4"/>
        <v>0</v>
      </c>
      <c r="O19" s="35">
        <f t="shared" si="4"/>
        <v>0</v>
      </c>
      <c r="P19" s="35">
        <f t="shared" si="4"/>
        <v>0</v>
      </c>
      <c r="Q19" s="35">
        <f t="shared" si="4"/>
        <v>0</v>
      </c>
      <c r="R19" s="35">
        <f t="shared" si="5"/>
        <v>3</v>
      </c>
    </row>
    <row r="20" spans="1:18">
      <c r="A20" s="81">
        <v>16</v>
      </c>
      <c r="B20" s="139">
        <v>4</v>
      </c>
      <c r="C20" s="139">
        <v>3</v>
      </c>
      <c r="D20" s="139">
        <v>8</v>
      </c>
      <c r="E20" s="139"/>
      <c r="F20" s="107"/>
      <c r="G20" s="107"/>
      <c r="H20" s="107"/>
      <c r="J20" s="35" t="str">
        <f t="shared" si="3"/>
        <v>CO3</v>
      </c>
      <c r="K20" s="35">
        <f t="shared" si="4"/>
        <v>0</v>
      </c>
      <c r="L20" s="35">
        <f t="shared" si="4"/>
        <v>3</v>
      </c>
      <c r="M20" s="35">
        <f t="shared" si="4"/>
        <v>0</v>
      </c>
      <c r="N20" s="35">
        <f t="shared" si="4"/>
        <v>0</v>
      </c>
      <c r="O20" s="35">
        <f t="shared" si="4"/>
        <v>0</v>
      </c>
      <c r="P20" s="35">
        <f t="shared" si="4"/>
        <v>0</v>
      </c>
      <c r="Q20" s="35">
        <f t="shared" si="4"/>
        <v>0</v>
      </c>
      <c r="R20" s="35">
        <f t="shared" si="5"/>
        <v>3</v>
      </c>
    </row>
    <row r="21" spans="1:18" ht="15.75" customHeight="1">
      <c r="A21" s="81">
        <v>17</v>
      </c>
      <c r="B21" s="139">
        <v>4</v>
      </c>
      <c r="C21" s="139">
        <v>3</v>
      </c>
      <c r="D21" s="139">
        <v>8</v>
      </c>
      <c r="E21" s="139"/>
      <c r="F21" s="107"/>
      <c r="G21" s="107"/>
      <c r="H21" s="107"/>
      <c r="J21" s="35" t="str">
        <f t="shared" si="3"/>
        <v>CO4</v>
      </c>
      <c r="K21" s="35">
        <f t="shared" si="4"/>
        <v>0</v>
      </c>
      <c r="L21" s="35">
        <f t="shared" si="4"/>
        <v>3</v>
      </c>
      <c r="M21" s="35">
        <f t="shared" si="4"/>
        <v>0</v>
      </c>
      <c r="N21" s="35">
        <f t="shared" si="4"/>
        <v>0</v>
      </c>
      <c r="O21" s="35">
        <f t="shared" si="4"/>
        <v>0</v>
      </c>
      <c r="P21" s="35">
        <f t="shared" si="4"/>
        <v>0</v>
      </c>
      <c r="Q21" s="35">
        <f t="shared" si="4"/>
        <v>0</v>
      </c>
      <c r="R21" s="35">
        <f t="shared" si="5"/>
        <v>3</v>
      </c>
    </row>
    <row r="22" spans="1:18" ht="15.75" customHeight="1">
      <c r="A22" s="81">
        <v>18</v>
      </c>
      <c r="B22" s="139">
        <v>4</v>
      </c>
      <c r="C22" s="139">
        <v>3</v>
      </c>
      <c r="D22" s="139">
        <v>8</v>
      </c>
      <c r="E22" s="139"/>
      <c r="F22" s="107"/>
      <c r="G22" s="107"/>
      <c r="H22" s="107"/>
      <c r="J22" s="35" t="str">
        <f t="shared" si="3"/>
        <v>CO5</v>
      </c>
      <c r="K22" s="35">
        <f t="shared" si="4"/>
        <v>0</v>
      </c>
      <c r="L22" s="35">
        <f t="shared" si="4"/>
        <v>0</v>
      </c>
      <c r="M22" s="35">
        <f t="shared" si="4"/>
        <v>3</v>
      </c>
      <c r="N22" s="35">
        <f t="shared" si="4"/>
        <v>0</v>
      </c>
      <c r="O22" s="35">
        <f t="shared" si="4"/>
        <v>0</v>
      </c>
      <c r="P22" s="35">
        <f t="shared" si="4"/>
        <v>0</v>
      </c>
      <c r="Q22" s="35">
        <f t="shared" si="4"/>
        <v>0</v>
      </c>
      <c r="R22" s="35">
        <f t="shared" si="5"/>
        <v>3</v>
      </c>
    </row>
    <row r="23" spans="1:18" ht="15.75" customHeight="1">
      <c r="A23" s="81">
        <v>19</v>
      </c>
      <c r="B23" s="139">
        <v>4</v>
      </c>
      <c r="C23" s="139">
        <v>3</v>
      </c>
      <c r="D23" s="139">
        <v>8</v>
      </c>
      <c r="E23" s="139"/>
      <c r="F23" s="107"/>
      <c r="G23" s="107"/>
      <c r="H23" s="107"/>
      <c r="J23" s="35" t="str">
        <f t="shared" si="3"/>
        <v>-</v>
      </c>
      <c r="K23" s="35">
        <f t="shared" si="4"/>
        <v>0</v>
      </c>
      <c r="L23" s="35">
        <f t="shared" si="4"/>
        <v>0</v>
      </c>
      <c r="M23" s="35">
        <f t="shared" si="4"/>
        <v>0</v>
      </c>
      <c r="N23" s="35">
        <f t="shared" si="4"/>
        <v>0</v>
      </c>
      <c r="O23" s="35">
        <f t="shared" si="4"/>
        <v>0</v>
      </c>
      <c r="P23" s="35">
        <f t="shared" si="4"/>
        <v>0</v>
      </c>
      <c r="Q23" s="35">
        <f t="shared" si="4"/>
        <v>0</v>
      </c>
      <c r="R23" s="35">
        <f t="shared" si="5"/>
        <v>0</v>
      </c>
    </row>
    <row r="24" spans="1:18" ht="15.75" customHeight="1">
      <c r="A24" s="81">
        <v>20</v>
      </c>
      <c r="B24" s="139">
        <v>4</v>
      </c>
      <c r="C24" s="139">
        <v>2</v>
      </c>
      <c r="D24" s="139">
        <v>6</v>
      </c>
      <c r="E24" s="139"/>
      <c r="F24" s="107"/>
      <c r="G24" s="107"/>
      <c r="H24" s="107"/>
    </row>
    <row r="25" spans="1:18" ht="15.75" customHeight="1">
      <c r="A25" s="81">
        <v>21</v>
      </c>
      <c r="B25" s="139">
        <v>4</v>
      </c>
      <c r="C25" s="139">
        <v>3</v>
      </c>
      <c r="D25" s="139">
        <v>8</v>
      </c>
      <c r="E25" s="139"/>
      <c r="F25" s="107"/>
      <c r="G25" s="107"/>
      <c r="H25" s="107"/>
    </row>
    <row r="26" spans="1:18" ht="15.75" customHeight="1">
      <c r="A26" s="81">
        <v>22</v>
      </c>
      <c r="B26" s="139">
        <v>4</v>
      </c>
      <c r="C26" s="139">
        <v>3</v>
      </c>
      <c r="D26" s="139">
        <v>8</v>
      </c>
      <c r="E26" s="139"/>
      <c r="F26" s="107"/>
      <c r="G26" s="107"/>
      <c r="H26" s="107"/>
    </row>
    <row r="27" spans="1:18" ht="15.75" customHeight="1">
      <c r="A27" s="81">
        <v>23</v>
      </c>
      <c r="B27" s="139">
        <v>4</v>
      </c>
      <c r="C27" s="139">
        <v>3</v>
      </c>
      <c r="D27" s="139">
        <v>8</v>
      </c>
      <c r="E27" s="139"/>
      <c r="F27" s="107"/>
      <c r="G27" s="107"/>
      <c r="H27" s="107"/>
    </row>
    <row r="28" spans="1:18" ht="15.75" customHeight="1">
      <c r="A28" s="81">
        <v>24</v>
      </c>
      <c r="B28" s="139">
        <v>4</v>
      </c>
      <c r="C28" s="139">
        <v>3.5</v>
      </c>
      <c r="D28" s="139">
        <v>8</v>
      </c>
      <c r="E28" s="139"/>
      <c r="F28" s="107"/>
      <c r="G28" s="107"/>
      <c r="H28" s="107"/>
    </row>
    <row r="29" spans="1:18" ht="15.75" customHeight="1">
      <c r="A29" s="81">
        <v>25</v>
      </c>
      <c r="B29" s="139">
        <v>4</v>
      </c>
      <c r="C29" s="139">
        <v>3.5</v>
      </c>
      <c r="D29" s="139">
        <v>8</v>
      </c>
      <c r="E29" s="139"/>
      <c r="F29" s="107"/>
      <c r="G29" s="107"/>
      <c r="H29" s="107"/>
    </row>
    <row r="30" spans="1:18" ht="15.75" customHeight="1">
      <c r="A30" s="81">
        <v>26</v>
      </c>
      <c r="B30" s="139">
        <v>4</v>
      </c>
      <c r="C30" s="139">
        <v>3</v>
      </c>
      <c r="D30" s="139">
        <v>8</v>
      </c>
      <c r="E30" s="139"/>
      <c r="F30" s="107"/>
      <c r="G30" s="107"/>
      <c r="H30" s="107"/>
    </row>
    <row r="31" spans="1:18" ht="15.75" customHeight="1">
      <c r="A31" s="81">
        <v>27</v>
      </c>
      <c r="B31" s="139">
        <v>4</v>
      </c>
      <c r="C31" s="139">
        <v>3</v>
      </c>
      <c r="D31" s="139">
        <v>8</v>
      </c>
      <c r="E31" s="139"/>
      <c r="F31" s="107"/>
      <c r="G31" s="107"/>
      <c r="H31" s="107"/>
    </row>
    <row r="32" spans="1:18" ht="15.75" customHeight="1">
      <c r="A32" s="81">
        <v>28</v>
      </c>
      <c r="B32" s="139">
        <v>4</v>
      </c>
      <c r="C32" s="139">
        <v>3</v>
      </c>
      <c r="D32" s="139">
        <v>8</v>
      </c>
      <c r="E32" s="139"/>
      <c r="F32" s="107"/>
      <c r="G32" s="107"/>
      <c r="H32" s="107"/>
    </row>
    <row r="33" spans="1:8" ht="15.75" customHeight="1">
      <c r="A33" s="81">
        <v>29</v>
      </c>
      <c r="B33" s="139">
        <v>4</v>
      </c>
      <c r="C33" s="139">
        <v>3</v>
      </c>
      <c r="D33" s="139">
        <v>8</v>
      </c>
      <c r="E33" s="139"/>
      <c r="F33" s="107"/>
      <c r="G33" s="107"/>
      <c r="H33" s="107"/>
    </row>
    <row r="34" spans="1:8" ht="15.75" customHeight="1">
      <c r="A34" s="81">
        <v>30</v>
      </c>
      <c r="B34" s="139">
        <v>4</v>
      </c>
      <c r="C34" s="139">
        <v>3</v>
      </c>
      <c r="D34" s="139">
        <v>8</v>
      </c>
      <c r="E34" s="139"/>
      <c r="F34" s="107"/>
      <c r="G34" s="107"/>
      <c r="H34" s="107"/>
    </row>
    <row r="35" spans="1:8" ht="15.75" customHeight="1">
      <c r="A35" s="81">
        <v>31</v>
      </c>
      <c r="B35" s="139">
        <v>4</v>
      </c>
      <c r="C35" s="139">
        <v>3</v>
      </c>
      <c r="D35" s="139">
        <v>8</v>
      </c>
      <c r="E35" s="139"/>
      <c r="F35" s="107"/>
      <c r="G35" s="107"/>
      <c r="H35" s="107"/>
    </row>
    <row r="36" spans="1:8" ht="15.75" customHeight="1">
      <c r="A36" s="81">
        <v>32</v>
      </c>
      <c r="B36" s="139">
        <v>4</v>
      </c>
      <c r="C36" s="139">
        <v>3</v>
      </c>
      <c r="D36" s="139">
        <v>8</v>
      </c>
      <c r="E36" s="139"/>
      <c r="F36" s="107"/>
      <c r="G36" s="107"/>
      <c r="H36" s="107"/>
    </row>
    <row r="37" spans="1:8" ht="15.75" customHeight="1">
      <c r="A37" s="81">
        <v>33</v>
      </c>
      <c r="B37" s="139">
        <v>4</v>
      </c>
      <c r="C37" s="139">
        <v>3</v>
      </c>
      <c r="D37" s="139">
        <v>8</v>
      </c>
      <c r="E37" s="139"/>
      <c r="F37" s="107"/>
      <c r="G37" s="107"/>
      <c r="H37" s="107"/>
    </row>
    <row r="38" spans="1:8" ht="15.75" customHeight="1">
      <c r="A38" s="81">
        <v>34</v>
      </c>
      <c r="B38" s="139">
        <v>4</v>
      </c>
      <c r="C38" s="139">
        <v>3.5</v>
      </c>
      <c r="D38" s="139">
        <v>8</v>
      </c>
      <c r="E38" s="139"/>
      <c r="F38" s="107"/>
      <c r="G38" s="107"/>
      <c r="H38" s="107"/>
    </row>
    <row r="39" spans="1:8" ht="15.75" customHeight="1">
      <c r="A39" s="81">
        <v>35</v>
      </c>
      <c r="B39" s="139">
        <v>4</v>
      </c>
      <c r="C39" s="139">
        <v>3</v>
      </c>
      <c r="D39" s="139">
        <v>8</v>
      </c>
      <c r="E39" s="139"/>
      <c r="F39" s="107"/>
      <c r="G39" s="107"/>
      <c r="H39" s="107"/>
    </row>
    <row r="40" spans="1:8" ht="15.75" customHeight="1">
      <c r="A40" s="81">
        <v>36</v>
      </c>
      <c r="B40" s="139">
        <v>4</v>
      </c>
      <c r="C40" s="139">
        <v>3</v>
      </c>
      <c r="D40" s="139">
        <v>8</v>
      </c>
      <c r="E40" s="139"/>
      <c r="F40" s="107"/>
      <c r="G40" s="107"/>
      <c r="H40" s="107"/>
    </row>
    <row r="41" spans="1:8" ht="15.75" customHeight="1">
      <c r="A41" s="81">
        <v>37</v>
      </c>
      <c r="B41" s="139">
        <v>4</v>
      </c>
      <c r="C41" s="139">
        <v>3</v>
      </c>
      <c r="D41" s="139">
        <v>8</v>
      </c>
      <c r="E41" s="140"/>
      <c r="F41" s="107"/>
      <c r="G41" s="107"/>
      <c r="H41" s="107"/>
    </row>
    <row r="42" spans="1:8" ht="15.75" customHeight="1">
      <c r="A42" s="81">
        <v>38</v>
      </c>
      <c r="B42" s="139">
        <v>4</v>
      </c>
      <c r="C42" s="139">
        <v>3</v>
      </c>
      <c r="D42" s="139">
        <v>8</v>
      </c>
      <c r="E42" s="140"/>
      <c r="F42" s="107"/>
      <c r="G42" s="107"/>
      <c r="H42" s="107"/>
    </row>
    <row r="43" spans="1:8" ht="15.75" customHeight="1">
      <c r="A43" s="81">
        <v>39</v>
      </c>
      <c r="B43" s="139">
        <v>4</v>
      </c>
      <c r="C43" s="139">
        <v>3.5</v>
      </c>
      <c r="D43" s="139">
        <v>8</v>
      </c>
      <c r="E43" s="140"/>
      <c r="F43" s="107"/>
      <c r="G43" s="107"/>
      <c r="H43" s="107"/>
    </row>
    <row r="44" spans="1:8" ht="15.75" customHeight="1">
      <c r="A44" s="81">
        <v>40</v>
      </c>
      <c r="B44" s="139">
        <v>4</v>
      </c>
      <c r="C44" s="139">
        <v>3</v>
      </c>
      <c r="D44" s="139">
        <v>8</v>
      </c>
      <c r="E44" s="140"/>
      <c r="F44" s="107"/>
      <c r="G44" s="107"/>
      <c r="H44" s="107"/>
    </row>
    <row r="45" spans="1:8" ht="15.75" customHeight="1">
      <c r="A45" s="81">
        <v>41</v>
      </c>
      <c r="B45" s="139">
        <v>4</v>
      </c>
      <c r="C45" s="139">
        <v>3</v>
      </c>
      <c r="D45" s="139">
        <v>8</v>
      </c>
      <c r="E45" s="140"/>
      <c r="F45" s="107"/>
      <c r="G45" s="107"/>
      <c r="H45" s="107"/>
    </row>
    <row r="46" spans="1:8" ht="15.75" customHeight="1">
      <c r="A46" s="81">
        <v>42</v>
      </c>
      <c r="B46" s="139">
        <v>4</v>
      </c>
      <c r="C46" s="139">
        <v>3</v>
      </c>
      <c r="D46" s="139">
        <v>8</v>
      </c>
      <c r="E46" s="140"/>
      <c r="F46" s="107"/>
      <c r="G46" s="107"/>
      <c r="H46" s="107"/>
    </row>
    <row r="47" spans="1:8" ht="15.75" customHeight="1">
      <c r="A47" s="81">
        <v>43</v>
      </c>
      <c r="B47" s="139">
        <v>4</v>
      </c>
      <c r="C47" s="139">
        <v>3</v>
      </c>
      <c r="D47" s="139">
        <v>8</v>
      </c>
      <c r="E47" s="140"/>
      <c r="F47" s="107"/>
      <c r="G47" s="107"/>
      <c r="H47" s="107"/>
    </row>
    <row r="48" spans="1:8" ht="15.75" customHeight="1">
      <c r="A48" s="81">
        <v>44</v>
      </c>
      <c r="B48" s="139">
        <v>4</v>
      </c>
      <c r="C48" s="139">
        <v>3</v>
      </c>
      <c r="D48" s="139">
        <v>8</v>
      </c>
      <c r="E48" s="140"/>
      <c r="F48" s="107"/>
      <c r="G48" s="107"/>
      <c r="H48" s="107"/>
    </row>
    <row r="49" spans="1:8" ht="15.75" customHeight="1">
      <c r="A49" s="81">
        <v>45</v>
      </c>
      <c r="B49" s="139">
        <v>4</v>
      </c>
      <c r="C49" s="139">
        <v>3</v>
      </c>
      <c r="D49" s="139">
        <v>8</v>
      </c>
      <c r="E49" s="140"/>
      <c r="F49" s="107"/>
      <c r="G49" s="107"/>
      <c r="H49" s="107"/>
    </row>
    <row r="50" spans="1:8" ht="15.75" customHeight="1">
      <c r="A50" s="81">
        <v>46</v>
      </c>
      <c r="B50" s="139">
        <v>4</v>
      </c>
      <c r="C50" s="139">
        <v>3</v>
      </c>
      <c r="D50" s="139">
        <v>8</v>
      </c>
      <c r="E50" s="140"/>
      <c r="F50" s="107"/>
      <c r="G50" s="68"/>
      <c r="H50" s="112"/>
    </row>
    <row r="51" spans="1:8" ht="15.75" customHeight="1">
      <c r="A51" s="81">
        <v>47</v>
      </c>
      <c r="B51" s="139">
        <v>4</v>
      </c>
      <c r="C51" s="139">
        <v>3</v>
      </c>
      <c r="D51" s="139">
        <v>8</v>
      </c>
      <c r="E51" s="140"/>
      <c r="F51" s="107"/>
      <c r="G51" s="68"/>
      <c r="H51" s="112"/>
    </row>
    <row r="52" spans="1:8" ht="15.75" customHeight="1">
      <c r="A52" s="81">
        <v>48</v>
      </c>
      <c r="B52" s="139">
        <v>4</v>
      </c>
      <c r="C52" s="139">
        <v>3.5</v>
      </c>
      <c r="D52" s="139">
        <v>8</v>
      </c>
      <c r="E52" s="140"/>
      <c r="F52" s="107"/>
      <c r="G52" s="68"/>
      <c r="H52" s="112"/>
    </row>
    <row r="53" spans="1:8" ht="15.75" customHeight="1">
      <c r="A53" s="81">
        <v>49</v>
      </c>
      <c r="B53" s="139">
        <v>4</v>
      </c>
      <c r="C53" s="139">
        <v>3</v>
      </c>
      <c r="D53" s="139">
        <v>8</v>
      </c>
      <c r="E53" s="140"/>
      <c r="F53" s="107"/>
      <c r="G53" s="68"/>
      <c r="H53" s="112"/>
    </row>
    <row r="54" spans="1:8" ht="15.75" customHeight="1">
      <c r="A54" s="81">
        <v>50</v>
      </c>
      <c r="B54" s="139">
        <v>4</v>
      </c>
      <c r="C54" s="139">
        <v>3</v>
      </c>
      <c r="D54" s="139">
        <v>8</v>
      </c>
      <c r="E54" s="140"/>
      <c r="F54" s="107"/>
      <c r="G54" s="68"/>
      <c r="H54" s="112"/>
    </row>
    <row r="55" spans="1:8" ht="15.75" customHeight="1">
      <c r="A55" s="81">
        <v>51</v>
      </c>
      <c r="B55" s="139">
        <v>4</v>
      </c>
      <c r="C55" s="139">
        <v>3</v>
      </c>
      <c r="D55" s="139">
        <v>8</v>
      </c>
      <c r="E55" s="140"/>
      <c r="F55" s="107"/>
      <c r="G55" s="68"/>
      <c r="H55" s="112"/>
    </row>
    <row r="56" spans="1:8" ht="15.75" customHeight="1">
      <c r="A56" s="81">
        <v>52</v>
      </c>
      <c r="B56" s="139">
        <v>4</v>
      </c>
      <c r="C56" s="139">
        <v>3</v>
      </c>
      <c r="D56" s="142">
        <v>8</v>
      </c>
      <c r="E56" s="140"/>
      <c r="F56" s="107"/>
      <c r="G56" s="68"/>
      <c r="H56" s="112"/>
    </row>
    <row r="57" spans="1:8" ht="15.75" customHeight="1">
      <c r="A57" s="81">
        <v>53</v>
      </c>
      <c r="B57" s="139">
        <v>4</v>
      </c>
      <c r="C57" s="139">
        <v>3.5</v>
      </c>
      <c r="D57" s="142">
        <v>8</v>
      </c>
      <c r="E57" s="140"/>
      <c r="F57" s="107"/>
      <c r="G57" s="68"/>
      <c r="H57" s="112"/>
    </row>
    <row r="58" spans="1:8" ht="15.75" customHeight="1">
      <c r="A58" s="81">
        <v>54</v>
      </c>
      <c r="B58" s="139">
        <v>4</v>
      </c>
      <c r="C58" s="139">
        <v>3.5</v>
      </c>
      <c r="D58" s="142">
        <v>8</v>
      </c>
      <c r="E58" s="140"/>
      <c r="F58" s="107"/>
      <c r="G58" s="68"/>
      <c r="H58" s="112"/>
    </row>
    <row r="59" spans="1:8" ht="15.75" customHeight="1">
      <c r="A59" s="81">
        <v>55</v>
      </c>
      <c r="B59" s="139">
        <v>4</v>
      </c>
      <c r="C59" s="139">
        <v>3</v>
      </c>
      <c r="D59" s="142">
        <v>8</v>
      </c>
      <c r="E59" s="140"/>
      <c r="F59" s="107"/>
      <c r="G59" s="68"/>
      <c r="H59" s="112"/>
    </row>
    <row r="60" spans="1:8" ht="15.75" customHeight="1">
      <c r="A60" s="81">
        <v>56</v>
      </c>
      <c r="B60" s="139">
        <v>4</v>
      </c>
      <c r="C60" s="139">
        <v>3</v>
      </c>
      <c r="D60" s="142">
        <v>8</v>
      </c>
      <c r="E60" s="140"/>
      <c r="F60" s="49"/>
      <c r="G60" s="68"/>
      <c r="H60" s="112"/>
    </row>
    <row r="61" spans="1:8" ht="15.75" customHeight="1">
      <c r="A61" s="81">
        <v>57</v>
      </c>
      <c r="B61" s="139">
        <v>4</v>
      </c>
      <c r="C61" s="139">
        <v>3.5</v>
      </c>
      <c r="D61" s="142">
        <v>8</v>
      </c>
      <c r="E61" s="140"/>
      <c r="F61" s="49"/>
      <c r="G61" s="68"/>
      <c r="H61" s="112"/>
    </row>
    <row r="62" spans="1:8" ht="15.75" customHeight="1">
      <c r="A62" s="81">
        <v>58</v>
      </c>
      <c r="B62" s="139">
        <v>4</v>
      </c>
      <c r="C62" s="139">
        <v>3</v>
      </c>
      <c r="D62" s="142">
        <v>8</v>
      </c>
      <c r="E62" s="140"/>
      <c r="F62" s="49"/>
      <c r="G62" s="68"/>
      <c r="H62" s="112"/>
    </row>
    <row r="63" spans="1:8" ht="15.75" customHeight="1">
      <c r="A63" s="81">
        <v>59</v>
      </c>
      <c r="B63" s="139">
        <v>4</v>
      </c>
      <c r="C63" s="139">
        <v>3.5</v>
      </c>
      <c r="D63" s="142">
        <v>8</v>
      </c>
      <c r="E63" s="140"/>
      <c r="F63" s="49"/>
      <c r="G63" s="68"/>
      <c r="H63" s="112"/>
    </row>
    <row r="64" spans="1:8" ht="15.75" customHeight="1">
      <c r="A64" s="81">
        <v>60</v>
      </c>
      <c r="B64" s="139">
        <v>4</v>
      </c>
      <c r="C64" s="139">
        <v>3.5</v>
      </c>
      <c r="D64" s="142">
        <v>8</v>
      </c>
      <c r="E64" s="140"/>
      <c r="F64" s="49"/>
      <c r="G64" s="68"/>
      <c r="H64" s="112"/>
    </row>
    <row r="65" spans="1:8" ht="15.75" customHeight="1">
      <c r="A65" s="81">
        <v>61</v>
      </c>
      <c r="B65" s="139">
        <v>4</v>
      </c>
      <c r="C65" s="139">
        <v>3</v>
      </c>
      <c r="D65" s="142">
        <v>8</v>
      </c>
      <c r="E65" s="140"/>
      <c r="F65" s="49"/>
      <c r="G65" s="68"/>
      <c r="H65" s="112"/>
    </row>
    <row r="66" spans="1:8" ht="15.75" customHeight="1">
      <c r="A66" s="81">
        <v>62</v>
      </c>
      <c r="B66" s="139">
        <v>4</v>
      </c>
      <c r="C66" s="139">
        <v>3</v>
      </c>
      <c r="D66" s="142">
        <v>8</v>
      </c>
      <c r="E66" s="140"/>
      <c r="F66" s="49"/>
      <c r="G66" s="68"/>
      <c r="H66" s="112"/>
    </row>
    <row r="67" spans="1:8" ht="15.75" customHeight="1">
      <c r="A67" s="81">
        <v>63</v>
      </c>
      <c r="B67" s="139">
        <v>4</v>
      </c>
      <c r="C67" s="139">
        <v>3.5</v>
      </c>
      <c r="D67" s="142">
        <v>8</v>
      </c>
      <c r="E67" s="140"/>
      <c r="F67" s="49"/>
      <c r="G67" s="68"/>
      <c r="H67" s="112"/>
    </row>
    <row r="68" spans="1:8" ht="15.75" customHeight="1">
      <c r="A68" s="81">
        <v>64</v>
      </c>
      <c r="B68" s="139">
        <v>4</v>
      </c>
      <c r="C68" s="139">
        <v>3</v>
      </c>
      <c r="D68" s="142">
        <v>8</v>
      </c>
      <c r="E68" s="140"/>
      <c r="F68" s="49"/>
      <c r="G68" s="68"/>
      <c r="H68" s="112"/>
    </row>
    <row r="69" spans="1:8" ht="15.75" customHeight="1">
      <c r="A69" s="81">
        <v>65</v>
      </c>
      <c r="B69" s="139">
        <v>4</v>
      </c>
      <c r="C69" s="139">
        <v>3</v>
      </c>
      <c r="D69" s="142">
        <v>8</v>
      </c>
      <c r="E69" s="140"/>
      <c r="F69" s="49"/>
      <c r="G69" s="68"/>
      <c r="H69" s="112"/>
    </row>
    <row r="70" spans="1:8" ht="15.75" customHeight="1">
      <c r="A70" s="81">
        <v>66</v>
      </c>
      <c r="B70" s="139">
        <v>4</v>
      </c>
      <c r="C70" s="139">
        <v>3</v>
      </c>
      <c r="D70" s="142">
        <v>8</v>
      </c>
      <c r="E70" s="140"/>
      <c r="F70" s="49"/>
      <c r="G70" s="68"/>
      <c r="H70" s="112"/>
    </row>
    <row r="71" spans="1:8" ht="15.75" customHeight="1">
      <c r="A71" s="81">
        <v>67</v>
      </c>
      <c r="B71" s="139">
        <v>4</v>
      </c>
      <c r="C71" s="139">
        <v>3</v>
      </c>
      <c r="D71" s="142">
        <v>8</v>
      </c>
      <c r="E71" s="140"/>
      <c r="F71" s="49"/>
      <c r="G71" s="68"/>
      <c r="H71" s="112"/>
    </row>
    <row r="72" spans="1:8" ht="15.75" customHeight="1">
      <c r="A72" s="81">
        <v>68</v>
      </c>
      <c r="B72" s="139">
        <v>4</v>
      </c>
      <c r="C72" s="139">
        <v>3.5</v>
      </c>
      <c r="D72" s="142">
        <v>8</v>
      </c>
      <c r="E72" s="140"/>
      <c r="F72" s="49"/>
      <c r="G72" s="68"/>
      <c r="H72" s="112"/>
    </row>
    <row r="73" spans="1:8" ht="15.75" customHeight="1">
      <c r="A73" s="81">
        <v>69</v>
      </c>
      <c r="B73" s="139">
        <v>4</v>
      </c>
      <c r="C73" s="139">
        <v>3.5</v>
      </c>
      <c r="D73" s="142">
        <v>8</v>
      </c>
      <c r="E73" s="140"/>
      <c r="F73" s="49"/>
      <c r="G73" s="68"/>
      <c r="H73" s="112"/>
    </row>
    <row r="74" spans="1:8" ht="15.75" customHeight="1">
      <c r="A74" s="81">
        <v>70</v>
      </c>
      <c r="B74" s="139">
        <v>4</v>
      </c>
      <c r="C74" s="139">
        <v>3.5</v>
      </c>
      <c r="D74" s="142">
        <v>8</v>
      </c>
      <c r="E74" s="140"/>
      <c r="F74" s="49"/>
      <c r="G74" s="68"/>
      <c r="H74" s="112"/>
    </row>
    <row r="75" spans="1:8" ht="15.75" customHeight="1">
      <c r="A75" s="81">
        <v>71</v>
      </c>
      <c r="B75" s="139">
        <v>4</v>
      </c>
      <c r="C75" s="139">
        <v>3</v>
      </c>
      <c r="D75" s="142">
        <v>8</v>
      </c>
      <c r="E75" s="139"/>
      <c r="F75" s="49"/>
      <c r="G75" s="68"/>
      <c r="H75" s="112"/>
    </row>
    <row r="76" spans="1:8" ht="15.75" customHeight="1">
      <c r="A76" s="81">
        <v>72</v>
      </c>
      <c r="B76" s="139">
        <v>4</v>
      </c>
      <c r="C76" s="139">
        <v>3</v>
      </c>
      <c r="D76" s="142">
        <v>8</v>
      </c>
      <c r="E76" s="140"/>
      <c r="F76" s="49"/>
      <c r="G76" s="68"/>
      <c r="H76" s="112"/>
    </row>
    <row r="77" spans="1:8" ht="15.75" customHeight="1">
      <c r="A77" s="81">
        <v>73</v>
      </c>
      <c r="B77" s="128">
        <v>4</v>
      </c>
      <c r="C77" s="128">
        <v>3.5</v>
      </c>
      <c r="D77" s="142">
        <v>8</v>
      </c>
      <c r="E77" s="49"/>
      <c r="F77" s="49"/>
      <c r="G77" s="68"/>
      <c r="H77" s="112"/>
    </row>
    <row r="78" spans="1:8" ht="15.75" customHeight="1">
      <c r="A78" s="81">
        <v>74</v>
      </c>
      <c r="B78" s="128">
        <v>4</v>
      </c>
      <c r="C78" s="128">
        <v>3</v>
      </c>
      <c r="D78" s="142">
        <v>8</v>
      </c>
      <c r="E78" s="49"/>
      <c r="F78" s="49"/>
      <c r="G78" s="68"/>
      <c r="H78" s="112"/>
    </row>
    <row r="79" spans="1:8" ht="15.75" customHeight="1">
      <c r="A79" s="81">
        <v>75</v>
      </c>
      <c r="B79" s="128">
        <v>4</v>
      </c>
      <c r="C79" s="128">
        <v>3</v>
      </c>
      <c r="D79" s="142">
        <v>8</v>
      </c>
      <c r="E79" s="49"/>
      <c r="F79" s="49"/>
      <c r="G79" s="68"/>
      <c r="H79" s="112"/>
    </row>
    <row r="80" spans="1:8" ht="15.75" customHeight="1">
      <c r="A80" s="81">
        <v>77</v>
      </c>
      <c r="B80" s="128">
        <v>4</v>
      </c>
      <c r="C80" s="128">
        <v>3</v>
      </c>
      <c r="D80" s="142">
        <v>8</v>
      </c>
      <c r="E80" s="49"/>
      <c r="F80" s="49"/>
      <c r="G80" s="68"/>
      <c r="H80" s="112"/>
    </row>
    <row r="81" spans="1:8" ht="15.75" customHeight="1">
      <c r="A81" s="81">
        <v>78</v>
      </c>
      <c r="B81" s="128">
        <v>4</v>
      </c>
      <c r="C81" s="128">
        <v>3</v>
      </c>
      <c r="D81" s="142">
        <v>8</v>
      </c>
      <c r="E81" s="49"/>
      <c r="F81" s="49"/>
      <c r="G81" s="68"/>
      <c r="H81" s="112"/>
    </row>
    <row r="82" spans="1:8" ht="15.75" customHeight="1">
      <c r="A82" s="81">
        <v>79</v>
      </c>
      <c r="B82" s="128">
        <v>4</v>
      </c>
      <c r="C82" s="128">
        <v>3.5</v>
      </c>
      <c r="D82" s="142">
        <v>8</v>
      </c>
      <c r="E82" s="49"/>
      <c r="F82" s="49"/>
      <c r="G82" s="68"/>
      <c r="H82" s="112"/>
    </row>
    <row r="83" spans="1:8" ht="15.75" customHeight="1">
      <c r="A83" s="81">
        <v>80</v>
      </c>
      <c r="B83" s="128">
        <v>4</v>
      </c>
      <c r="C83" s="128">
        <v>3</v>
      </c>
      <c r="D83" s="142">
        <v>8</v>
      </c>
      <c r="E83" s="49"/>
      <c r="F83" s="49"/>
      <c r="G83" s="68"/>
      <c r="H83" s="113"/>
    </row>
    <row r="84" spans="1:8" ht="15.75" customHeight="1">
      <c r="A84" s="81">
        <v>81</v>
      </c>
      <c r="B84" s="128">
        <v>4</v>
      </c>
      <c r="C84" s="128">
        <v>3</v>
      </c>
      <c r="D84" s="142">
        <v>8</v>
      </c>
      <c r="E84" s="49"/>
      <c r="F84" s="49"/>
      <c r="G84" s="68"/>
      <c r="H84" s="113"/>
    </row>
    <row r="85" spans="1:8" ht="15.75" customHeight="1">
      <c r="A85" s="81">
        <v>82</v>
      </c>
      <c r="B85" s="128">
        <v>4</v>
      </c>
      <c r="C85" s="128">
        <v>3.5</v>
      </c>
      <c r="D85" s="142">
        <v>8</v>
      </c>
      <c r="E85" s="49"/>
      <c r="F85" s="49"/>
      <c r="G85" s="68"/>
      <c r="H85" s="113"/>
    </row>
    <row r="86" spans="1:8" ht="15.75" customHeight="1">
      <c r="A86" s="81">
        <v>83</v>
      </c>
      <c r="B86" s="128">
        <v>4</v>
      </c>
      <c r="C86" s="128">
        <v>3</v>
      </c>
      <c r="D86" s="142">
        <v>8</v>
      </c>
      <c r="E86" s="109"/>
      <c r="F86" s="109"/>
      <c r="G86" s="114"/>
      <c r="H86" s="113"/>
    </row>
    <row r="87" spans="1:8" ht="15.75" customHeight="1">
      <c r="A87" s="81">
        <v>84</v>
      </c>
      <c r="B87" s="128">
        <v>4</v>
      </c>
      <c r="C87" s="128">
        <v>3</v>
      </c>
      <c r="D87" s="142">
        <v>8</v>
      </c>
      <c r="E87" s="109"/>
      <c r="F87" s="109"/>
      <c r="G87" s="114"/>
      <c r="H87" s="113"/>
    </row>
    <row r="88" spans="1:8" ht="15.75" customHeight="1">
      <c r="A88" s="81">
        <v>85</v>
      </c>
      <c r="B88" s="128">
        <v>4</v>
      </c>
      <c r="C88" s="128">
        <v>3.5</v>
      </c>
      <c r="D88" s="142">
        <v>8</v>
      </c>
      <c r="E88" s="115"/>
      <c r="F88" s="115"/>
      <c r="G88" s="116"/>
      <c r="H88" s="117"/>
    </row>
    <row r="89" spans="1:8" ht="15.75" customHeight="1">
      <c r="A89" s="81">
        <v>86</v>
      </c>
      <c r="B89" s="128">
        <v>4</v>
      </c>
      <c r="C89" s="128">
        <v>3</v>
      </c>
      <c r="D89" s="142">
        <v>8</v>
      </c>
      <c r="E89" s="115"/>
      <c r="F89" s="115"/>
      <c r="G89" s="116"/>
      <c r="H89" s="117"/>
    </row>
    <row r="90" spans="1:8" ht="15.75" customHeight="1">
      <c r="A90" s="81">
        <v>87</v>
      </c>
      <c r="B90" s="128">
        <v>4</v>
      </c>
      <c r="C90" s="128">
        <v>3</v>
      </c>
      <c r="D90" s="142">
        <v>8</v>
      </c>
      <c r="E90" s="115"/>
      <c r="F90" s="115"/>
      <c r="G90" s="116"/>
      <c r="H90" s="117"/>
    </row>
    <row r="91" spans="1:8" ht="15.75" customHeight="1">
      <c r="A91" s="81">
        <v>88</v>
      </c>
      <c r="B91" s="128">
        <v>4</v>
      </c>
      <c r="C91" s="128">
        <v>3.5</v>
      </c>
      <c r="D91" s="142">
        <v>8</v>
      </c>
      <c r="E91" s="115"/>
      <c r="F91" s="115"/>
      <c r="G91" s="116"/>
      <c r="H91" s="117"/>
    </row>
    <row r="92" spans="1:8" ht="15.75" customHeight="1">
      <c r="A92" s="81">
        <v>89</v>
      </c>
      <c r="B92" s="128">
        <v>4</v>
      </c>
      <c r="C92" s="128">
        <v>3</v>
      </c>
      <c r="D92" s="142">
        <v>8</v>
      </c>
      <c r="E92" s="115"/>
      <c r="F92" s="115"/>
      <c r="G92" s="116"/>
      <c r="H92" s="117"/>
    </row>
    <row r="93" spans="1:8" ht="15.75" customHeight="1">
      <c r="A93" s="81">
        <v>90</v>
      </c>
      <c r="B93" s="128">
        <v>4</v>
      </c>
      <c r="C93" s="128">
        <v>3</v>
      </c>
      <c r="D93" s="142">
        <v>8</v>
      </c>
      <c r="E93" s="115"/>
      <c r="F93" s="115"/>
      <c r="G93" s="116"/>
      <c r="H93" s="117"/>
    </row>
    <row r="94" spans="1:8" ht="15.75" customHeight="1">
      <c r="A94" s="81">
        <v>91</v>
      </c>
      <c r="B94" s="128">
        <v>4</v>
      </c>
      <c r="C94" s="128">
        <v>3</v>
      </c>
      <c r="D94" s="142">
        <v>8</v>
      </c>
      <c r="E94" s="115"/>
      <c r="F94" s="115"/>
      <c r="G94" s="116"/>
      <c r="H94" s="117"/>
    </row>
    <row r="95" spans="1:8" ht="15.75" customHeight="1">
      <c r="A95" s="81">
        <v>92</v>
      </c>
      <c r="B95" s="128">
        <v>4</v>
      </c>
      <c r="C95" s="128">
        <v>3.5</v>
      </c>
      <c r="D95" s="142">
        <v>8</v>
      </c>
      <c r="E95" s="115"/>
      <c r="F95" s="115"/>
      <c r="G95" s="116"/>
      <c r="H95" s="117"/>
    </row>
    <row r="96" spans="1:8" ht="15.75" customHeight="1">
      <c r="A96" s="81">
        <v>93</v>
      </c>
      <c r="B96" s="128">
        <v>4</v>
      </c>
      <c r="C96" s="128">
        <v>3</v>
      </c>
      <c r="D96" s="142">
        <v>8</v>
      </c>
      <c r="E96" s="115"/>
      <c r="F96" s="115"/>
      <c r="G96" s="116"/>
      <c r="H96" s="117"/>
    </row>
    <row r="97" spans="1:8" ht="15.75" customHeight="1">
      <c r="A97" s="81">
        <v>94</v>
      </c>
      <c r="B97" s="128">
        <v>4</v>
      </c>
      <c r="C97" s="128">
        <v>3.5</v>
      </c>
      <c r="D97" s="142">
        <v>8</v>
      </c>
      <c r="E97" s="115"/>
      <c r="F97" s="115"/>
      <c r="G97" s="116"/>
      <c r="H97" s="117"/>
    </row>
    <row r="98" spans="1:8" ht="15.75" customHeight="1">
      <c r="A98" s="81">
        <v>95</v>
      </c>
      <c r="B98" s="128">
        <v>4</v>
      </c>
      <c r="C98" s="128">
        <v>3</v>
      </c>
      <c r="D98" s="142">
        <v>8</v>
      </c>
      <c r="E98" s="115"/>
      <c r="F98" s="115"/>
      <c r="G98" s="116"/>
      <c r="H98" s="117"/>
    </row>
    <row r="99" spans="1:8" ht="15.75" customHeight="1">
      <c r="A99" s="81">
        <v>96</v>
      </c>
      <c r="B99" s="128">
        <v>4</v>
      </c>
      <c r="C99" s="128">
        <v>3</v>
      </c>
      <c r="D99" s="142">
        <v>8</v>
      </c>
      <c r="E99" s="115"/>
      <c r="F99" s="115"/>
      <c r="G99" s="116"/>
      <c r="H99" s="117"/>
    </row>
    <row r="100" spans="1:8" ht="15.75" customHeight="1">
      <c r="A100" s="81">
        <v>97</v>
      </c>
      <c r="B100" s="128">
        <v>4</v>
      </c>
      <c r="C100" s="128">
        <v>3</v>
      </c>
      <c r="D100" s="142">
        <v>8</v>
      </c>
      <c r="E100" s="115"/>
      <c r="F100" s="115"/>
      <c r="G100" s="116"/>
      <c r="H100" s="117"/>
    </row>
    <row r="101" spans="1:8" ht="15.75" customHeight="1">
      <c r="A101" s="81">
        <v>98</v>
      </c>
      <c r="B101" s="128">
        <v>4</v>
      </c>
      <c r="C101" s="128">
        <v>3.5</v>
      </c>
      <c r="D101" s="142">
        <v>8</v>
      </c>
      <c r="E101" s="115"/>
      <c r="F101" s="115"/>
      <c r="G101" s="116"/>
      <c r="H101" s="117"/>
    </row>
    <row r="102" spans="1:8" ht="15.75" customHeight="1">
      <c r="A102" s="81">
        <v>99</v>
      </c>
      <c r="B102" s="128">
        <v>4</v>
      </c>
      <c r="C102" s="128">
        <v>3</v>
      </c>
      <c r="D102" s="142">
        <v>8</v>
      </c>
      <c r="E102" s="115"/>
      <c r="F102" s="115"/>
      <c r="G102" s="116"/>
      <c r="H102" s="117"/>
    </row>
    <row r="103" spans="1:8" ht="15.75" customHeight="1">
      <c r="A103" s="81">
        <v>100</v>
      </c>
      <c r="B103" s="128">
        <v>4</v>
      </c>
      <c r="C103" s="128">
        <v>3</v>
      </c>
      <c r="D103" s="142">
        <v>8</v>
      </c>
      <c r="E103" s="115"/>
      <c r="F103" s="115"/>
      <c r="G103" s="116"/>
      <c r="H103" s="117"/>
    </row>
    <row r="104" spans="1:8" ht="15.75" customHeight="1">
      <c r="A104" s="81">
        <v>101</v>
      </c>
      <c r="B104" s="128">
        <v>4</v>
      </c>
      <c r="C104" s="128">
        <v>3</v>
      </c>
      <c r="D104" s="142">
        <v>8</v>
      </c>
      <c r="E104" s="115"/>
      <c r="F104" s="115"/>
      <c r="G104" s="116"/>
      <c r="H104" s="117"/>
    </row>
    <row r="105" spans="1:8" ht="15.75" customHeight="1">
      <c r="A105" s="81">
        <v>102</v>
      </c>
      <c r="B105" s="128">
        <v>4</v>
      </c>
      <c r="C105" s="128">
        <v>3.5</v>
      </c>
      <c r="D105" s="142">
        <v>8</v>
      </c>
      <c r="E105" s="115"/>
      <c r="F105" s="115"/>
      <c r="G105" s="116"/>
      <c r="H105" s="117"/>
    </row>
    <row r="106" spans="1:8" ht="15.75" customHeight="1">
      <c r="A106" s="81">
        <v>103</v>
      </c>
      <c r="B106" s="128">
        <v>4</v>
      </c>
      <c r="C106" s="128">
        <v>3</v>
      </c>
      <c r="D106" s="142">
        <v>8</v>
      </c>
      <c r="E106" s="115"/>
      <c r="F106" s="115"/>
      <c r="G106" s="116"/>
      <c r="H106" s="117"/>
    </row>
    <row r="107" spans="1:8" ht="15.75" customHeight="1">
      <c r="A107" s="81">
        <v>104</v>
      </c>
      <c r="B107" s="128">
        <v>4</v>
      </c>
      <c r="C107" s="128">
        <v>4</v>
      </c>
      <c r="D107" s="142">
        <v>8</v>
      </c>
      <c r="E107" s="115"/>
      <c r="F107" s="115"/>
      <c r="G107" s="116"/>
      <c r="H107" s="117"/>
    </row>
    <row r="108" spans="1:8" ht="15.75" customHeight="1">
      <c r="A108" s="81">
        <v>105</v>
      </c>
      <c r="B108" s="128">
        <v>4</v>
      </c>
      <c r="C108" s="128">
        <v>3</v>
      </c>
      <c r="D108" s="142">
        <v>8</v>
      </c>
      <c r="E108" s="115"/>
      <c r="F108" s="115"/>
      <c r="G108" s="116"/>
      <c r="H108" s="117"/>
    </row>
    <row r="109" spans="1:8" ht="15.75" customHeight="1">
      <c r="A109" s="81"/>
      <c r="B109" s="128"/>
      <c r="C109" s="128"/>
      <c r="D109" s="128"/>
      <c r="E109" s="115"/>
      <c r="F109" s="115"/>
      <c r="G109" s="116"/>
      <c r="H109" s="117"/>
    </row>
    <row r="110" spans="1:8" ht="15.75" customHeight="1">
      <c r="A110" s="81"/>
      <c r="B110" s="128"/>
      <c r="C110" s="128"/>
      <c r="D110" s="128"/>
      <c r="E110" s="115"/>
      <c r="F110" s="115"/>
      <c r="G110" s="116"/>
      <c r="H110" s="117"/>
    </row>
    <row r="111" spans="1:8" ht="15.75" customHeight="1">
      <c r="A111" s="81">
        <v>85</v>
      </c>
      <c r="B111" s="128">
        <f>'SERIES MARKS'!D110</f>
        <v>0</v>
      </c>
      <c r="C111" s="128">
        <v>5</v>
      </c>
      <c r="D111" s="128">
        <v>10</v>
      </c>
      <c r="E111" s="115"/>
      <c r="F111" s="115"/>
      <c r="G111" s="116"/>
      <c r="H111" s="117"/>
    </row>
    <row r="112" spans="1:8" ht="15.75" customHeight="1">
      <c r="A112" s="86" t="s">
        <v>80</v>
      </c>
      <c r="B112" s="118">
        <f>calc!$E$7*B3/100</f>
        <v>3</v>
      </c>
      <c r="C112" s="118">
        <f>calc!$E$7*C3/100</f>
        <v>3</v>
      </c>
      <c r="D112" s="118">
        <f>calc!$E$7*D3/100</f>
        <v>6</v>
      </c>
      <c r="E112" s="118">
        <f>calc!$E$7*E3/100</f>
        <v>6</v>
      </c>
      <c r="F112" s="118">
        <f>calc!$E$7*F3/100</f>
        <v>6</v>
      </c>
      <c r="G112" s="118">
        <f>calc!$E$7*G3/100</f>
        <v>6</v>
      </c>
      <c r="H112" s="119">
        <f>calc!$E$7*H3/100</f>
        <v>6</v>
      </c>
    </row>
    <row r="113" spans="1:8" ht="15.75" customHeight="1">
      <c r="A113" s="89" t="s">
        <v>81</v>
      </c>
      <c r="B113" s="118">
        <f t="shared" ref="B113:H113" si="6">COUNTIFS(B5:B111,"&gt;=" &amp;B112)</f>
        <v>104</v>
      </c>
      <c r="C113" s="118">
        <f t="shared" si="6"/>
        <v>103</v>
      </c>
      <c r="D113" s="118">
        <f t="shared" si="6"/>
        <v>104</v>
      </c>
      <c r="E113" s="118">
        <f t="shared" si="6"/>
        <v>0</v>
      </c>
      <c r="F113" s="118">
        <f t="shared" si="6"/>
        <v>0</v>
      </c>
      <c r="G113" s="118">
        <f t="shared" si="6"/>
        <v>0</v>
      </c>
      <c r="H113" s="119">
        <f t="shared" si="6"/>
        <v>0</v>
      </c>
    </row>
    <row r="114" spans="1:8" ht="15.75" customHeight="1">
      <c r="A114" s="89" t="s">
        <v>82</v>
      </c>
      <c r="B114" s="118">
        <f>B113/MAIN!$C$8*100</f>
        <v>165.07936507936506</v>
      </c>
      <c r="C114" s="118">
        <f>C113/MAIN!$C$8*100</f>
        <v>163.49206349206349</v>
      </c>
      <c r="D114" s="118">
        <f>D113/MAIN!$C$8*100</f>
        <v>165.07936507936506</v>
      </c>
      <c r="E114" s="118">
        <f>E113/MAIN!$C$8*100</f>
        <v>0</v>
      </c>
      <c r="F114" s="118">
        <f>F113/MAIN!$C$8*100</f>
        <v>0</v>
      </c>
      <c r="G114" s="118">
        <f>G113/MAIN!$C$8*100</f>
        <v>0</v>
      </c>
      <c r="H114" s="119">
        <f>H113/MAIN!$C$8*100</f>
        <v>0</v>
      </c>
    </row>
    <row r="115" spans="1:8" ht="15.75" customHeight="1">
      <c r="A115" s="89" t="s">
        <v>40</v>
      </c>
      <c r="B115" s="118">
        <f>IF(B114&gt;=calc!$J$6,3,IF(B114&gt;=calc!$J$7,2,IF(B114&gt;=calc!$J$8,1,0)))</f>
        <v>3</v>
      </c>
      <c r="C115" s="118">
        <f>IF(C114&gt;=calc!$J$6,3,IF(C114&gt;=calc!$J$7,2,IF(C114&gt;=calc!$J$8,1,0)))</f>
        <v>3</v>
      </c>
      <c r="D115" s="118">
        <f>IF(D114&gt;=calc!$J$6,3,IF(D114&gt;=calc!$J$7,2,IF(D114&gt;=calc!$J$8,1,0)))</f>
        <v>3</v>
      </c>
      <c r="E115" s="118">
        <f>IF(E114&gt;=calc!$J$6,3,IF(E114&gt;=calc!$J$7,2,IF(E114&gt;=calc!$J$8,1,0)))</f>
        <v>0</v>
      </c>
      <c r="F115" s="118">
        <f>IF(F114&gt;=calc!$J$6,3,IF(F114&gt;=calc!$J$7,2,IF(F114&gt;=calc!$J$8,1,0)))</f>
        <v>0</v>
      </c>
      <c r="G115" s="118">
        <f>IF(G114&gt;=calc!$J$6,3,IF(G114&gt;=calc!$J$7,2,IF(G114&gt;=calc!$J$8,1,0)))</f>
        <v>0</v>
      </c>
      <c r="H115" s="119">
        <f>IF(H114&gt;=calc!$J$6,3,IF(H114&gt;=calc!$J$7,2,IF(H114&gt;=calc!$J$8,1,0)))</f>
        <v>0</v>
      </c>
    </row>
    <row r="116" spans="1:8" ht="15.75" customHeight="1"/>
    <row r="117" spans="1:8" ht="15.75" customHeight="1"/>
    <row r="118" spans="1:8" ht="15.75" customHeight="1"/>
    <row r="119" spans="1:8" ht="15.75" customHeight="1"/>
    <row r="120" spans="1:8" ht="15.75" customHeight="1"/>
    <row r="121" spans="1:8" ht="15.75" customHeight="1"/>
    <row r="122" spans="1:8" ht="15.75" customHeight="1"/>
    <row r="123" spans="1:8" ht="15.75" customHeight="1"/>
    <row r="124" spans="1:8" ht="15.75" customHeight="1"/>
    <row r="125" spans="1:8" ht="15.75" customHeight="1"/>
    <row r="126" spans="1:8" ht="15.75" customHeight="1"/>
    <row r="127" spans="1:8" ht="15.75" customHeight="1"/>
    <row r="128" spans="1: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</sheetData>
  <mergeCells count="5">
    <mergeCell ref="A1:H1"/>
    <mergeCell ref="O4:R4"/>
    <mergeCell ref="J5:Q5"/>
    <mergeCell ref="J16:Q16"/>
    <mergeCell ref="R16:R17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9"/>
  <sheetViews>
    <sheetView tabSelected="1" topLeftCell="A38" workbookViewId="0">
      <selection activeCell="B67" sqref="B67"/>
    </sheetView>
  </sheetViews>
  <sheetFormatPr defaultColWidth="14.42578125" defaultRowHeight="15" customHeight="1"/>
  <cols>
    <col min="1" max="1" width="15.5703125" customWidth="1"/>
    <col min="2" max="2" width="10.5703125" customWidth="1"/>
    <col min="3" max="10" width="8.5703125" customWidth="1"/>
    <col min="11" max="11" width="9.42578125" customWidth="1"/>
    <col min="12" max="26" width="8.5703125" customWidth="1"/>
  </cols>
  <sheetData>
    <row r="1" spans="1:11">
      <c r="A1" s="205" t="s">
        <v>97</v>
      </c>
      <c r="B1" s="206"/>
      <c r="K1" s="39"/>
    </row>
    <row r="2" spans="1:11">
      <c r="A2" s="207"/>
      <c r="B2" s="208"/>
      <c r="K2" s="39"/>
    </row>
    <row r="3" spans="1:11" ht="24.75" customHeight="1">
      <c r="A3" s="120" t="s">
        <v>98</v>
      </c>
      <c r="B3" s="121">
        <v>100</v>
      </c>
      <c r="K3" s="39"/>
    </row>
    <row r="4" spans="1:11" ht="33.75" customHeight="1">
      <c r="A4" s="121" t="s">
        <v>77</v>
      </c>
      <c r="B4" s="122" t="s">
        <v>79</v>
      </c>
      <c r="K4" s="39"/>
    </row>
    <row r="5" spans="1:11">
      <c r="A5" s="81">
        <v>1</v>
      </c>
      <c r="B5" s="123" t="s">
        <v>118</v>
      </c>
      <c r="K5" s="39"/>
    </row>
    <row r="6" spans="1:11">
      <c r="A6" s="81">
        <v>2</v>
      </c>
      <c r="B6" s="123" t="s">
        <v>112</v>
      </c>
      <c r="K6" s="39"/>
    </row>
    <row r="7" spans="1:11">
      <c r="A7" s="81">
        <v>3</v>
      </c>
      <c r="B7" s="123" t="s">
        <v>102</v>
      </c>
      <c r="K7" s="39"/>
    </row>
    <row r="8" spans="1:11">
      <c r="A8" s="81">
        <v>4</v>
      </c>
      <c r="B8" s="123" t="s">
        <v>112</v>
      </c>
      <c r="K8" s="39"/>
    </row>
    <row r="9" spans="1:11">
      <c r="A9" s="81">
        <v>5</v>
      </c>
      <c r="B9" s="123" t="s">
        <v>112</v>
      </c>
      <c r="K9" s="39"/>
    </row>
    <row r="10" spans="1:11">
      <c r="A10" s="81">
        <v>6</v>
      </c>
      <c r="B10" s="123" t="s">
        <v>102</v>
      </c>
      <c r="K10" s="39"/>
    </row>
    <row r="11" spans="1:11">
      <c r="A11" s="81">
        <v>7</v>
      </c>
      <c r="B11" s="123" t="s">
        <v>112</v>
      </c>
      <c r="K11" s="39"/>
    </row>
    <row r="12" spans="1:11">
      <c r="A12" s="81">
        <v>8</v>
      </c>
      <c r="B12" s="123" t="s">
        <v>112</v>
      </c>
      <c r="K12" s="39"/>
    </row>
    <row r="13" spans="1:11">
      <c r="A13" s="81">
        <v>9</v>
      </c>
      <c r="B13" s="123" t="s">
        <v>102</v>
      </c>
      <c r="K13" s="39"/>
    </row>
    <row r="14" spans="1:11">
      <c r="A14" s="81">
        <v>10</v>
      </c>
      <c r="B14" s="123" t="s">
        <v>53</v>
      </c>
      <c r="K14" s="39"/>
    </row>
    <row r="15" spans="1:11">
      <c r="A15" s="81">
        <v>11</v>
      </c>
      <c r="B15" s="123" t="s">
        <v>112</v>
      </c>
      <c r="K15" s="39"/>
    </row>
    <row r="16" spans="1:11">
      <c r="A16" s="81">
        <v>12</v>
      </c>
      <c r="B16" s="123" t="s">
        <v>102</v>
      </c>
      <c r="K16" s="39"/>
    </row>
    <row r="17" spans="1:11">
      <c r="A17" s="81">
        <v>13</v>
      </c>
      <c r="B17" s="123" t="s">
        <v>53</v>
      </c>
      <c r="K17" s="39"/>
    </row>
    <row r="18" spans="1:11">
      <c r="A18" s="81">
        <v>14</v>
      </c>
      <c r="B18" s="123" t="s">
        <v>112</v>
      </c>
      <c r="K18" s="39"/>
    </row>
    <row r="19" spans="1:11">
      <c r="A19" s="81">
        <v>15</v>
      </c>
      <c r="B19" s="123" t="s">
        <v>112</v>
      </c>
      <c r="K19" s="39"/>
    </row>
    <row r="20" spans="1:11">
      <c r="A20" s="81">
        <v>16</v>
      </c>
      <c r="B20" s="123" t="s">
        <v>100</v>
      </c>
      <c r="K20" s="39"/>
    </row>
    <row r="21" spans="1:11" ht="15.75" customHeight="1">
      <c r="A21" s="81">
        <v>17</v>
      </c>
      <c r="B21" s="123" t="s">
        <v>53</v>
      </c>
      <c r="K21" s="39"/>
    </row>
    <row r="22" spans="1:11" ht="15.75" customHeight="1">
      <c r="A22" s="81">
        <v>18</v>
      </c>
      <c r="B22" s="123" t="s">
        <v>53</v>
      </c>
      <c r="K22" s="39"/>
    </row>
    <row r="23" spans="1:11" ht="15.75" customHeight="1">
      <c r="A23" s="81">
        <v>19</v>
      </c>
      <c r="B23" s="123" t="s">
        <v>115</v>
      </c>
      <c r="K23" s="39"/>
    </row>
    <row r="24" spans="1:11" ht="15.75" customHeight="1">
      <c r="A24" s="81">
        <v>20</v>
      </c>
      <c r="B24" s="123" t="s">
        <v>112</v>
      </c>
      <c r="K24" s="39"/>
    </row>
    <row r="25" spans="1:11" ht="15.75" customHeight="1">
      <c r="A25" s="81">
        <v>21</v>
      </c>
      <c r="B25" s="123" t="s">
        <v>112</v>
      </c>
      <c r="K25" s="39"/>
    </row>
    <row r="26" spans="1:11" ht="15.75" customHeight="1">
      <c r="A26" s="81">
        <v>22</v>
      </c>
      <c r="B26" s="123" t="s">
        <v>53</v>
      </c>
      <c r="K26" s="39"/>
    </row>
    <row r="27" spans="1:11" ht="15.75" customHeight="1">
      <c r="A27" s="81">
        <v>23</v>
      </c>
      <c r="B27" s="123" t="s">
        <v>112</v>
      </c>
      <c r="K27" s="39"/>
    </row>
    <row r="28" spans="1:11" ht="15.75" customHeight="1">
      <c r="A28" s="81">
        <v>24</v>
      </c>
      <c r="B28" s="123" t="s">
        <v>53</v>
      </c>
      <c r="K28" s="39"/>
    </row>
    <row r="29" spans="1:11" ht="15.75" customHeight="1">
      <c r="A29" s="81">
        <v>25</v>
      </c>
      <c r="B29" s="123" t="s">
        <v>112</v>
      </c>
      <c r="K29" s="39"/>
    </row>
    <row r="30" spans="1:11" ht="15.75" customHeight="1">
      <c r="A30" s="81">
        <v>26</v>
      </c>
      <c r="B30" s="123" t="s">
        <v>112</v>
      </c>
      <c r="K30" s="39"/>
    </row>
    <row r="31" spans="1:11" ht="15.75" customHeight="1">
      <c r="A31" s="81">
        <v>27</v>
      </c>
      <c r="B31" s="123" t="s">
        <v>53</v>
      </c>
      <c r="K31" s="39"/>
    </row>
    <row r="32" spans="1:11" ht="15.75" customHeight="1">
      <c r="A32" s="81">
        <v>28</v>
      </c>
      <c r="B32" s="123" t="s">
        <v>112</v>
      </c>
      <c r="K32" s="39"/>
    </row>
    <row r="33" spans="1:11" ht="15.75" customHeight="1">
      <c r="A33" s="81">
        <v>29</v>
      </c>
      <c r="B33" s="123" t="s">
        <v>112</v>
      </c>
      <c r="K33" s="39"/>
    </row>
    <row r="34" spans="1:11" ht="15.75" customHeight="1">
      <c r="A34" s="81">
        <v>30</v>
      </c>
      <c r="B34" s="123" t="s">
        <v>53</v>
      </c>
      <c r="K34" s="39"/>
    </row>
    <row r="35" spans="1:11" ht="15.75" customHeight="1">
      <c r="A35" s="81">
        <v>31</v>
      </c>
      <c r="B35" s="123" t="s">
        <v>53</v>
      </c>
      <c r="K35" s="39"/>
    </row>
    <row r="36" spans="1:11" ht="15.75" customHeight="1">
      <c r="A36" s="81">
        <v>32</v>
      </c>
      <c r="B36" s="123" t="s">
        <v>112</v>
      </c>
      <c r="K36" s="39"/>
    </row>
    <row r="37" spans="1:11" ht="15.75" customHeight="1">
      <c r="A37" s="81">
        <v>33</v>
      </c>
      <c r="B37" s="123" t="s">
        <v>53</v>
      </c>
      <c r="K37" s="39"/>
    </row>
    <row r="38" spans="1:11" ht="15.75" customHeight="1">
      <c r="A38" s="81">
        <v>34</v>
      </c>
      <c r="B38" s="123" t="s">
        <v>102</v>
      </c>
      <c r="K38" s="39"/>
    </row>
    <row r="39" spans="1:11" ht="15.75" customHeight="1">
      <c r="A39" s="81">
        <v>35</v>
      </c>
      <c r="B39" s="123" t="s">
        <v>112</v>
      </c>
      <c r="K39" s="39"/>
    </row>
    <row r="40" spans="1:11" ht="15.75" customHeight="1">
      <c r="A40" s="81">
        <v>36</v>
      </c>
      <c r="B40" s="123" t="s">
        <v>112</v>
      </c>
      <c r="K40" s="39"/>
    </row>
    <row r="41" spans="1:11" ht="15.75" customHeight="1">
      <c r="A41" s="81">
        <v>37</v>
      </c>
      <c r="B41" s="123" t="s">
        <v>53</v>
      </c>
      <c r="K41" s="39"/>
    </row>
    <row r="42" spans="1:11" ht="15.75" customHeight="1">
      <c r="A42" s="81">
        <v>38</v>
      </c>
      <c r="B42" s="123" t="s">
        <v>102</v>
      </c>
      <c r="K42" s="39"/>
    </row>
    <row r="43" spans="1:11" ht="15.75" customHeight="1">
      <c r="A43" s="81">
        <v>39</v>
      </c>
      <c r="B43" s="123" t="s">
        <v>115</v>
      </c>
      <c r="K43" s="39"/>
    </row>
    <row r="44" spans="1:11" ht="15.75" customHeight="1">
      <c r="A44" s="81">
        <v>40</v>
      </c>
      <c r="B44" s="123" t="s">
        <v>112</v>
      </c>
      <c r="K44" s="39"/>
    </row>
    <row r="45" spans="1:11" ht="15.75" customHeight="1">
      <c r="A45" s="81">
        <v>41</v>
      </c>
      <c r="B45" s="123" t="s">
        <v>112</v>
      </c>
      <c r="K45" s="39"/>
    </row>
    <row r="46" spans="1:11" ht="15.75" customHeight="1">
      <c r="A46" s="81">
        <v>42</v>
      </c>
      <c r="B46" s="123" t="s">
        <v>115</v>
      </c>
      <c r="K46" s="39"/>
    </row>
    <row r="47" spans="1:11" ht="15.75" customHeight="1">
      <c r="A47" s="81">
        <v>43</v>
      </c>
      <c r="B47" s="123" t="s">
        <v>112</v>
      </c>
      <c r="K47" s="39"/>
    </row>
    <row r="48" spans="1:11" ht="15.75" customHeight="1">
      <c r="A48" s="81">
        <v>44</v>
      </c>
      <c r="B48" s="123" t="s">
        <v>115</v>
      </c>
      <c r="K48" s="39"/>
    </row>
    <row r="49" spans="1:11" ht="15.75" customHeight="1">
      <c r="A49" s="81">
        <v>45</v>
      </c>
      <c r="B49" s="123" t="s">
        <v>53</v>
      </c>
      <c r="K49" s="39"/>
    </row>
    <row r="50" spans="1:11" ht="15.75" customHeight="1">
      <c r="A50" s="81">
        <v>46</v>
      </c>
      <c r="B50" s="123" t="s">
        <v>100</v>
      </c>
      <c r="K50" s="39"/>
    </row>
    <row r="51" spans="1:11" ht="15.75" customHeight="1">
      <c r="A51" s="81">
        <v>47</v>
      </c>
      <c r="B51" s="123" t="s">
        <v>102</v>
      </c>
      <c r="K51" s="39"/>
    </row>
    <row r="52" spans="1:11" ht="15.75" customHeight="1">
      <c r="A52" s="81">
        <v>48</v>
      </c>
      <c r="B52" s="123" t="s">
        <v>100</v>
      </c>
      <c r="K52" s="39"/>
    </row>
    <row r="53" spans="1:11" ht="15.75" customHeight="1">
      <c r="A53" s="81">
        <v>49</v>
      </c>
      <c r="B53" s="123" t="s">
        <v>115</v>
      </c>
      <c r="K53" s="39"/>
    </row>
    <row r="54" spans="1:11" ht="15.75" customHeight="1">
      <c r="A54" s="81">
        <v>50</v>
      </c>
      <c r="B54" s="123" t="s">
        <v>112</v>
      </c>
      <c r="K54" s="39"/>
    </row>
    <row r="55" spans="1:11" ht="15.75" customHeight="1">
      <c r="A55" s="81">
        <v>51</v>
      </c>
      <c r="B55" s="123" t="s">
        <v>118</v>
      </c>
      <c r="K55" s="39"/>
    </row>
    <row r="56" spans="1:11" ht="15.75" customHeight="1">
      <c r="A56" s="81">
        <v>52</v>
      </c>
      <c r="B56" s="123" t="s">
        <v>118</v>
      </c>
      <c r="K56" s="39"/>
    </row>
    <row r="57" spans="1:11" ht="15.75" customHeight="1">
      <c r="A57" s="81">
        <v>53</v>
      </c>
      <c r="B57" s="123" t="s">
        <v>112</v>
      </c>
      <c r="K57" s="39"/>
    </row>
    <row r="58" spans="1:11" ht="15.75" customHeight="1">
      <c r="A58" s="81">
        <v>54</v>
      </c>
      <c r="B58" s="123" t="s">
        <v>101</v>
      </c>
      <c r="K58" s="39"/>
    </row>
    <row r="59" spans="1:11" ht="15.75" customHeight="1">
      <c r="A59" s="81">
        <v>55</v>
      </c>
      <c r="B59" s="123" t="s">
        <v>53</v>
      </c>
      <c r="K59" s="39"/>
    </row>
    <row r="60" spans="1:11" ht="15.75" customHeight="1">
      <c r="A60" s="81">
        <v>56</v>
      </c>
      <c r="B60" s="124" t="s">
        <v>112</v>
      </c>
      <c r="K60" s="39"/>
    </row>
    <row r="61" spans="1:11" ht="15.75" customHeight="1">
      <c r="A61" s="81">
        <v>57</v>
      </c>
      <c r="B61" s="124" t="s">
        <v>53</v>
      </c>
      <c r="K61" s="39"/>
    </row>
    <row r="62" spans="1:11" ht="15.75" customHeight="1">
      <c r="A62" s="81">
        <v>58</v>
      </c>
      <c r="B62" s="124" t="s">
        <v>53</v>
      </c>
      <c r="K62" s="39"/>
    </row>
    <row r="63" spans="1:11" ht="15.75" customHeight="1">
      <c r="A63" s="81">
        <v>59</v>
      </c>
      <c r="B63" s="124" t="s">
        <v>101</v>
      </c>
      <c r="K63" s="39"/>
    </row>
    <row r="64" spans="1:11" ht="15.75" customHeight="1">
      <c r="A64" s="81">
        <v>60</v>
      </c>
      <c r="B64" s="124" t="s">
        <v>118</v>
      </c>
      <c r="K64" s="39"/>
    </row>
    <row r="65" spans="1:11" ht="15.75" customHeight="1">
      <c r="A65" s="81">
        <v>61</v>
      </c>
      <c r="B65" s="124" t="s">
        <v>112</v>
      </c>
      <c r="K65" s="39"/>
    </row>
    <row r="66" spans="1:11" ht="15.75" customHeight="1">
      <c r="A66" s="81">
        <v>62</v>
      </c>
      <c r="B66" s="124" t="s">
        <v>112</v>
      </c>
      <c r="K66" s="39"/>
    </row>
    <row r="67" spans="1:11" ht="15.75" customHeight="1">
      <c r="A67" s="81">
        <v>63</v>
      </c>
      <c r="B67" s="124" t="s">
        <v>112</v>
      </c>
      <c r="K67" s="39"/>
    </row>
    <row r="68" spans="1:11" ht="15.75" customHeight="1">
      <c r="A68" s="81">
        <v>64</v>
      </c>
      <c r="B68" s="124"/>
      <c r="K68" s="39"/>
    </row>
    <row r="69" spans="1:11" ht="15.75" customHeight="1">
      <c r="A69" s="81">
        <v>65</v>
      </c>
      <c r="B69" s="124"/>
      <c r="K69" s="39"/>
    </row>
    <row r="70" spans="1:11" ht="15.75" customHeight="1">
      <c r="A70" s="81">
        <v>66</v>
      </c>
      <c r="B70" s="124"/>
      <c r="K70" s="39"/>
    </row>
    <row r="71" spans="1:11" ht="15.75" customHeight="1">
      <c r="A71" s="81">
        <v>67</v>
      </c>
      <c r="B71" s="124"/>
      <c r="K71" s="39"/>
    </row>
    <row r="72" spans="1:11" ht="15.75" customHeight="1">
      <c r="A72" s="81">
        <v>68</v>
      </c>
      <c r="B72" s="124"/>
      <c r="K72" s="39"/>
    </row>
    <row r="73" spans="1:11" ht="15.75" customHeight="1">
      <c r="A73" s="81">
        <v>69</v>
      </c>
      <c r="B73" s="124"/>
      <c r="K73" s="39"/>
    </row>
    <row r="74" spans="1:11" ht="15.75" customHeight="1">
      <c r="A74" s="81">
        <v>70</v>
      </c>
      <c r="B74" s="124"/>
      <c r="K74" s="39"/>
    </row>
    <row r="75" spans="1:11" ht="15.75" customHeight="1">
      <c r="A75" s="81">
        <v>71</v>
      </c>
      <c r="B75" s="124"/>
      <c r="K75" s="39"/>
    </row>
    <row r="76" spans="1:11" ht="15.75" customHeight="1">
      <c r="A76" s="81">
        <v>72</v>
      </c>
      <c r="B76" s="124"/>
      <c r="K76" s="39"/>
    </row>
    <row r="77" spans="1:11" ht="15.75" customHeight="1">
      <c r="A77" s="81">
        <v>73</v>
      </c>
      <c r="B77" s="210"/>
      <c r="K77" s="39"/>
    </row>
    <row r="78" spans="1:11" ht="15.75" customHeight="1">
      <c r="A78" s="81">
        <v>74</v>
      </c>
      <c r="B78" s="210"/>
      <c r="K78" s="39"/>
    </row>
    <row r="79" spans="1:11" ht="15.75" customHeight="1">
      <c r="A79" s="81">
        <v>75</v>
      </c>
      <c r="B79" s="210"/>
      <c r="K79" s="39"/>
    </row>
    <row r="80" spans="1:11" ht="15.75" customHeight="1">
      <c r="A80" s="81">
        <v>76</v>
      </c>
      <c r="B80" s="124"/>
      <c r="K80" s="39"/>
    </row>
    <row r="81" spans="1:11" ht="15.75" customHeight="1">
      <c r="A81" s="81">
        <v>77</v>
      </c>
      <c r="B81" s="124"/>
      <c r="K81" s="39"/>
    </row>
    <row r="82" spans="1:11" ht="15.75" customHeight="1">
      <c r="A82" s="81">
        <v>78</v>
      </c>
      <c r="B82" s="124"/>
      <c r="K82" s="39"/>
    </row>
    <row r="83" spans="1:11" ht="15.75" customHeight="1">
      <c r="A83" s="81">
        <v>79</v>
      </c>
      <c r="B83" s="124"/>
      <c r="K83" s="39"/>
    </row>
    <row r="84" spans="1:11" ht="15.75" customHeight="1">
      <c r="A84" s="81">
        <v>80</v>
      </c>
      <c r="B84" s="124"/>
      <c r="K84" s="39"/>
    </row>
    <row r="85" spans="1:11" ht="15.75" customHeight="1">
      <c r="A85" s="81">
        <v>81</v>
      </c>
      <c r="B85" s="124"/>
      <c r="K85" s="39"/>
    </row>
    <row r="86" spans="1:11" ht="15.75" customHeight="1">
      <c r="A86" s="81">
        <v>82</v>
      </c>
      <c r="B86" s="124"/>
      <c r="K86" s="39"/>
    </row>
    <row r="87" spans="1:11" ht="15.75" customHeight="1">
      <c r="A87" s="81">
        <v>83</v>
      </c>
      <c r="B87" s="124"/>
      <c r="K87" s="39"/>
    </row>
    <row r="88" spans="1:11" ht="15.75" customHeight="1">
      <c r="A88" s="81">
        <v>84</v>
      </c>
      <c r="B88" s="124"/>
      <c r="K88" s="39"/>
    </row>
    <row r="89" spans="1:11" ht="15.75" customHeight="1">
      <c r="A89" s="81">
        <v>85</v>
      </c>
      <c r="B89" s="124"/>
      <c r="K89" s="39"/>
    </row>
    <row r="90" spans="1:11" ht="15.75" customHeight="1">
      <c r="A90" s="81">
        <v>86</v>
      </c>
      <c r="B90" s="124"/>
      <c r="K90" s="39"/>
    </row>
    <row r="91" spans="1:11" ht="15.75" customHeight="1">
      <c r="A91" s="81">
        <v>87</v>
      </c>
      <c r="B91" s="124"/>
      <c r="K91" s="39"/>
    </row>
    <row r="92" spans="1:11" ht="15.75" customHeight="1">
      <c r="A92" s="81">
        <v>88</v>
      </c>
      <c r="B92" s="124"/>
      <c r="K92" s="39"/>
    </row>
    <row r="93" spans="1:11" ht="15.75" customHeight="1">
      <c r="A93" s="81">
        <v>89</v>
      </c>
      <c r="B93" s="124"/>
      <c r="K93" s="39"/>
    </row>
    <row r="94" spans="1:11" ht="15.75" customHeight="1">
      <c r="A94" s="81">
        <v>90</v>
      </c>
      <c r="B94" s="124"/>
      <c r="K94" s="39"/>
    </row>
    <row r="95" spans="1:11" ht="15.75" customHeight="1">
      <c r="A95" s="81">
        <v>91</v>
      </c>
      <c r="B95" s="124"/>
      <c r="K95" s="39"/>
    </row>
    <row r="96" spans="1:11" ht="15.75" customHeight="1">
      <c r="A96" s="81">
        <v>92</v>
      </c>
      <c r="B96" s="124"/>
      <c r="K96" s="39"/>
    </row>
    <row r="97" spans="1:12" ht="15.75" customHeight="1">
      <c r="A97" s="81">
        <v>93</v>
      </c>
      <c r="B97" s="124"/>
      <c r="K97" s="39"/>
    </row>
    <row r="98" spans="1:12" ht="15.75" customHeight="1">
      <c r="A98" s="81">
        <v>94</v>
      </c>
      <c r="B98" s="124"/>
      <c r="K98" s="39"/>
    </row>
    <row r="99" spans="1:12" ht="15.75" customHeight="1">
      <c r="A99" s="81">
        <v>95</v>
      </c>
      <c r="B99" s="124"/>
      <c r="K99" s="39"/>
    </row>
    <row r="100" spans="1:12" ht="15.75" customHeight="1">
      <c r="A100" s="81">
        <v>96</v>
      </c>
      <c r="B100" s="124"/>
      <c r="K100" s="39"/>
    </row>
    <row r="101" spans="1:12" ht="15.75" customHeight="1">
      <c r="A101" s="81">
        <v>97</v>
      </c>
      <c r="B101" s="124"/>
      <c r="K101" s="39"/>
    </row>
    <row r="102" spans="1:12" ht="15.75" customHeight="1">
      <c r="A102" s="81">
        <v>98</v>
      </c>
      <c r="B102" s="124"/>
      <c r="K102" s="39"/>
    </row>
    <row r="103" spans="1:12" ht="15.75" customHeight="1">
      <c r="A103" s="81">
        <v>99</v>
      </c>
      <c r="B103" s="124"/>
      <c r="K103" s="39"/>
    </row>
    <row r="104" spans="1:12" ht="15.75" customHeight="1">
      <c r="A104" s="81">
        <v>100</v>
      </c>
      <c r="B104" s="124"/>
      <c r="K104" s="39"/>
    </row>
    <row r="105" spans="1:12" ht="15.75" customHeight="1">
      <c r="A105" s="81">
        <v>101</v>
      </c>
      <c r="B105" s="124"/>
      <c r="K105" s="39"/>
    </row>
    <row r="106" spans="1:12" ht="15.75" customHeight="1">
      <c r="A106" s="81">
        <v>102</v>
      </c>
      <c r="B106" s="124"/>
      <c r="K106" s="39"/>
    </row>
    <row r="107" spans="1:12" ht="15.75" customHeight="1">
      <c r="A107" s="81">
        <v>103</v>
      </c>
      <c r="B107" s="124"/>
      <c r="K107" s="39"/>
    </row>
    <row r="108" spans="1:12" ht="15.75" customHeight="1">
      <c r="A108" s="81">
        <v>104</v>
      </c>
      <c r="B108" s="124"/>
      <c r="K108" s="39"/>
    </row>
    <row r="109" spans="1:12" ht="15.75" customHeight="1">
      <c r="A109" s="81">
        <v>105</v>
      </c>
      <c r="B109" s="124"/>
      <c r="K109" s="39"/>
    </row>
    <row r="110" spans="1:12" ht="15.75" customHeight="1">
      <c r="A110" s="125" t="s">
        <v>80</v>
      </c>
      <c r="B110" s="33" t="str">
        <f>calc!E8</f>
        <v>C</v>
      </c>
      <c r="I110" s="209" t="s">
        <v>104</v>
      </c>
      <c r="J110" s="153"/>
      <c r="K110" s="209"/>
      <c r="L110" s="153"/>
    </row>
    <row r="111" spans="1:12" ht="59.25" customHeight="1">
      <c r="A111" s="126" t="s">
        <v>105</v>
      </c>
      <c r="B111" s="127">
        <f>COUNTIF(B$5:B$109,"O")</f>
        <v>0</v>
      </c>
      <c r="I111" s="33" t="s">
        <v>106</v>
      </c>
      <c r="J111" s="55">
        <f>SUM(B$69:B111)</f>
        <v>0</v>
      </c>
      <c r="K111" s="39"/>
    </row>
    <row r="112" spans="1:12" ht="59.25" customHeight="1">
      <c r="A112" s="126" t="s">
        <v>107</v>
      </c>
      <c r="B112" s="127">
        <f>COUNTIF(B$5:B$109,"A+")</f>
        <v>0</v>
      </c>
      <c r="I112" s="33" t="s">
        <v>103</v>
      </c>
      <c r="J112" s="55">
        <f>SUM(B$69:B112)</f>
        <v>0</v>
      </c>
      <c r="K112" s="39"/>
    </row>
    <row r="113" spans="1:11" ht="59.25" customHeight="1">
      <c r="A113" s="126" t="s">
        <v>108</v>
      </c>
      <c r="B113" s="127">
        <f>COUNTIF(B$5:B$109,"A")</f>
        <v>0</v>
      </c>
      <c r="I113" s="55" t="s">
        <v>99</v>
      </c>
      <c r="J113" s="55">
        <f>SUM(B$69:B113)</f>
        <v>0</v>
      </c>
      <c r="K113" s="39"/>
    </row>
    <row r="114" spans="1:11" ht="59.25" customHeight="1">
      <c r="A114" s="126" t="s">
        <v>109</v>
      </c>
      <c r="B114" s="127">
        <f>COUNTIF(B$5:B$109,"B+")</f>
        <v>2</v>
      </c>
      <c r="I114" s="33" t="s">
        <v>101</v>
      </c>
      <c r="J114" s="33">
        <f>SUM(B$69:B114)</f>
        <v>2</v>
      </c>
      <c r="K114" s="39"/>
    </row>
    <row r="115" spans="1:11" ht="59.25" customHeight="1">
      <c r="A115" s="126" t="s">
        <v>110</v>
      </c>
      <c r="B115" s="127">
        <f>COUNTIF(B$5:B$109,"B")</f>
        <v>7</v>
      </c>
      <c r="I115" s="33" t="s">
        <v>102</v>
      </c>
      <c r="J115" s="33">
        <f>SUM(B$69:B115)</f>
        <v>9</v>
      </c>
      <c r="K115" s="39"/>
    </row>
    <row r="116" spans="1:11" ht="59.25" customHeight="1">
      <c r="A116" s="126" t="s">
        <v>111</v>
      </c>
      <c r="B116" s="127">
        <f>COUNTIF(B$5:B$109,"C+")</f>
        <v>27</v>
      </c>
      <c r="I116" s="55" t="s">
        <v>112</v>
      </c>
      <c r="J116" s="33">
        <f>SUM(B$69:B116)</f>
        <v>36</v>
      </c>
      <c r="K116" s="39"/>
    </row>
    <row r="117" spans="1:11" ht="59.25" customHeight="1">
      <c r="A117" s="126" t="s">
        <v>113</v>
      </c>
      <c r="B117" s="127">
        <f>COUNTIF(B$5:B$109,"C")</f>
        <v>15</v>
      </c>
      <c r="I117" s="33" t="s">
        <v>53</v>
      </c>
      <c r="J117" s="33">
        <f>SUM(B$69:B117)</f>
        <v>51</v>
      </c>
      <c r="K117" s="39"/>
    </row>
    <row r="118" spans="1:11" ht="59.25" customHeight="1">
      <c r="A118" s="126" t="s">
        <v>114</v>
      </c>
      <c r="B118" s="127">
        <f>COUNTIF(B$5:B$109,"D")</f>
        <v>5</v>
      </c>
      <c r="I118" s="33" t="s">
        <v>115</v>
      </c>
      <c r="J118" s="33">
        <f>SUM(B$69:B118)</f>
        <v>56</v>
      </c>
      <c r="K118" s="39"/>
    </row>
    <row r="119" spans="1:11" ht="59.25" customHeight="1">
      <c r="A119" s="126" t="s">
        <v>116</v>
      </c>
      <c r="B119" s="127">
        <f>COUNTIF(B$5:B$109,"P")</f>
        <v>3</v>
      </c>
      <c r="I119" s="33" t="s">
        <v>100</v>
      </c>
      <c r="J119" s="33">
        <f>SUM(B$69:B119)</f>
        <v>59</v>
      </c>
      <c r="K119" s="39"/>
    </row>
    <row r="120" spans="1:11" ht="59.25" customHeight="1">
      <c r="A120" s="126" t="s">
        <v>117</v>
      </c>
      <c r="B120" s="127">
        <f>LOOKUP(B110,I111:I119,J111:J119)</f>
        <v>51</v>
      </c>
      <c r="K120" s="39"/>
    </row>
    <row r="121" spans="1:11" ht="75" customHeight="1">
      <c r="A121" s="126" t="s">
        <v>82</v>
      </c>
      <c r="B121" s="127">
        <f>B120/MAIN!$C$8*100</f>
        <v>80.952380952380949</v>
      </c>
      <c r="K121" s="39"/>
    </row>
    <row r="122" spans="1:11" ht="15.75" customHeight="1">
      <c r="A122" s="126" t="s">
        <v>40</v>
      </c>
      <c r="B122" s="88">
        <f>IF(B121&gt;=calc!$J$6,3,IF(B121&gt;=calc!$J$7,2,IF(B121&gt;=calc!$J$8,1,0)))</f>
        <v>3</v>
      </c>
      <c r="K122" s="39"/>
    </row>
    <row r="123" spans="1:11" ht="15.75" customHeight="1">
      <c r="B123" s="39"/>
      <c r="K123" s="39"/>
    </row>
    <row r="124" spans="1:11" ht="15.75" customHeight="1">
      <c r="B124" s="39"/>
      <c r="K124" s="39"/>
    </row>
    <row r="125" spans="1:11" ht="15.75" customHeight="1">
      <c r="B125" s="39"/>
      <c r="K125" s="39"/>
    </row>
    <row r="126" spans="1:11" ht="15.75" customHeight="1">
      <c r="B126" s="39"/>
      <c r="K126" s="39"/>
    </row>
    <row r="127" spans="1:11" ht="15.75" customHeight="1">
      <c r="B127" s="39"/>
      <c r="K127" s="39"/>
    </row>
    <row r="128" spans="1:11" ht="15.75" customHeight="1">
      <c r="B128" s="39"/>
      <c r="K128" s="39"/>
    </row>
    <row r="129" spans="2:11" ht="15.75" customHeight="1">
      <c r="B129" s="39"/>
      <c r="K129" s="39"/>
    </row>
    <row r="130" spans="2:11" ht="15.75" customHeight="1">
      <c r="B130" s="39"/>
      <c r="K130" s="39"/>
    </row>
    <row r="131" spans="2:11" ht="15.75" customHeight="1">
      <c r="B131" s="39"/>
      <c r="K131" s="39"/>
    </row>
    <row r="132" spans="2:11" ht="15.75" customHeight="1">
      <c r="B132" s="39"/>
      <c r="K132" s="39"/>
    </row>
    <row r="133" spans="2:11" ht="15.75" customHeight="1">
      <c r="B133" s="39"/>
      <c r="K133" s="39"/>
    </row>
    <row r="134" spans="2:11" ht="15.75" customHeight="1">
      <c r="B134" s="39"/>
      <c r="K134" s="39"/>
    </row>
    <row r="135" spans="2:11" ht="15.75" customHeight="1">
      <c r="B135" s="39"/>
      <c r="K135" s="39"/>
    </row>
    <row r="136" spans="2:11" ht="15.75" customHeight="1">
      <c r="B136" s="39"/>
      <c r="K136" s="39"/>
    </row>
    <row r="137" spans="2:11" ht="15.75" customHeight="1">
      <c r="B137" s="39"/>
      <c r="K137" s="39"/>
    </row>
    <row r="138" spans="2:11" ht="15.75" customHeight="1">
      <c r="B138" s="39"/>
      <c r="K138" s="39"/>
    </row>
    <row r="139" spans="2:11" ht="15.75" customHeight="1">
      <c r="B139" s="39"/>
      <c r="K139" s="39"/>
    </row>
    <row r="140" spans="2:11" ht="15.75" customHeight="1">
      <c r="B140" s="39"/>
      <c r="K140" s="39"/>
    </row>
    <row r="141" spans="2:11" ht="15.75" customHeight="1">
      <c r="B141" s="39"/>
      <c r="K141" s="39"/>
    </row>
    <row r="142" spans="2:11" ht="15.75" customHeight="1">
      <c r="B142" s="39"/>
      <c r="K142" s="39"/>
    </row>
    <row r="143" spans="2:11" ht="15.75" customHeight="1">
      <c r="B143" s="39"/>
      <c r="K143" s="39"/>
    </row>
    <row r="144" spans="2:11" ht="15.75" customHeight="1">
      <c r="B144" s="39"/>
      <c r="K144" s="39"/>
    </row>
    <row r="145" spans="2:11" ht="15.75" customHeight="1">
      <c r="B145" s="39"/>
      <c r="K145" s="39"/>
    </row>
    <row r="146" spans="2:11" ht="15.75" customHeight="1">
      <c r="B146" s="39"/>
      <c r="K146" s="39"/>
    </row>
    <row r="147" spans="2:11" ht="15.75" customHeight="1">
      <c r="B147" s="39"/>
      <c r="K147" s="39"/>
    </row>
    <row r="148" spans="2:11" ht="15.75" customHeight="1">
      <c r="B148" s="39"/>
      <c r="K148" s="39"/>
    </row>
    <row r="149" spans="2:11" ht="15.75" customHeight="1">
      <c r="B149" s="39"/>
      <c r="K149" s="39"/>
    </row>
    <row r="150" spans="2:11" ht="15.75" customHeight="1">
      <c r="B150" s="39"/>
      <c r="K150" s="39"/>
    </row>
    <row r="151" spans="2:11" ht="15.75" customHeight="1">
      <c r="B151" s="39"/>
      <c r="K151" s="39"/>
    </row>
    <row r="152" spans="2:11" ht="15.75" customHeight="1">
      <c r="B152" s="39"/>
      <c r="K152" s="39"/>
    </row>
    <row r="153" spans="2:11" ht="15.75" customHeight="1">
      <c r="B153" s="39"/>
      <c r="K153" s="39"/>
    </row>
    <row r="154" spans="2:11" ht="15.75" customHeight="1">
      <c r="B154" s="39"/>
      <c r="K154" s="39"/>
    </row>
    <row r="155" spans="2:11" ht="15.75" customHeight="1">
      <c r="B155" s="39"/>
      <c r="K155" s="39"/>
    </row>
    <row r="156" spans="2:11" ht="15.75" customHeight="1">
      <c r="B156" s="39"/>
      <c r="K156" s="39"/>
    </row>
    <row r="157" spans="2:11" ht="15.75" customHeight="1">
      <c r="B157" s="39"/>
      <c r="K157" s="39"/>
    </row>
    <row r="158" spans="2:11" ht="15.75" customHeight="1">
      <c r="B158" s="39"/>
      <c r="K158" s="39"/>
    </row>
    <row r="159" spans="2:11" ht="15.75" customHeight="1">
      <c r="B159" s="39"/>
      <c r="K159" s="39"/>
    </row>
    <row r="160" spans="2:11" ht="15.75" customHeight="1">
      <c r="B160" s="39"/>
      <c r="K160" s="39"/>
    </row>
    <row r="161" spans="2:11" ht="15.75" customHeight="1">
      <c r="B161" s="39"/>
      <c r="K161" s="39"/>
    </row>
    <row r="162" spans="2:11" ht="15.75" customHeight="1">
      <c r="B162" s="39"/>
      <c r="K162" s="39"/>
    </row>
    <row r="163" spans="2:11" ht="15.75" customHeight="1">
      <c r="B163" s="39"/>
      <c r="K163" s="39"/>
    </row>
    <row r="164" spans="2:11" ht="15.75" customHeight="1">
      <c r="B164" s="39"/>
      <c r="K164" s="39"/>
    </row>
    <row r="165" spans="2:11" ht="15.75" customHeight="1">
      <c r="B165" s="39"/>
      <c r="K165" s="39"/>
    </row>
    <row r="166" spans="2:11" ht="15.75" customHeight="1">
      <c r="B166" s="39"/>
      <c r="K166" s="39"/>
    </row>
    <row r="167" spans="2:11" ht="15.75" customHeight="1">
      <c r="B167" s="39"/>
      <c r="K167" s="39"/>
    </row>
    <row r="168" spans="2:11" ht="15.75" customHeight="1">
      <c r="B168" s="39"/>
      <c r="K168" s="39"/>
    </row>
    <row r="169" spans="2:11" ht="15.75" customHeight="1">
      <c r="B169" s="39"/>
      <c r="K169" s="39"/>
    </row>
    <row r="170" spans="2:11" ht="15.75" customHeight="1">
      <c r="B170" s="39"/>
      <c r="K170" s="39"/>
    </row>
    <row r="171" spans="2:11" ht="15.75" customHeight="1">
      <c r="B171" s="39"/>
      <c r="K171" s="39"/>
    </row>
    <row r="172" spans="2:11" ht="15.75" customHeight="1">
      <c r="B172" s="39"/>
      <c r="K172" s="39"/>
    </row>
    <row r="173" spans="2:11" ht="15.75" customHeight="1">
      <c r="B173" s="39"/>
      <c r="K173" s="39"/>
    </row>
    <row r="174" spans="2:11" ht="15.75" customHeight="1">
      <c r="B174" s="39"/>
      <c r="K174" s="39"/>
    </row>
    <row r="175" spans="2:11" ht="15.75" customHeight="1">
      <c r="B175" s="39"/>
      <c r="K175" s="39"/>
    </row>
    <row r="176" spans="2:11" ht="15.75" customHeight="1">
      <c r="B176" s="39"/>
      <c r="K176" s="39"/>
    </row>
    <row r="177" spans="2:11" ht="15.75" customHeight="1">
      <c r="B177" s="39"/>
      <c r="K177" s="39"/>
    </row>
    <row r="178" spans="2:11" ht="15.75" customHeight="1">
      <c r="B178" s="39"/>
      <c r="K178" s="39"/>
    </row>
    <row r="179" spans="2:11" ht="15.75" customHeight="1">
      <c r="B179" s="39"/>
      <c r="K179" s="39"/>
    </row>
    <row r="180" spans="2:11" ht="15.75" customHeight="1">
      <c r="B180" s="39"/>
      <c r="K180" s="39"/>
    </row>
    <row r="181" spans="2:11" ht="15.75" customHeight="1">
      <c r="B181" s="39"/>
      <c r="K181" s="39"/>
    </row>
    <row r="182" spans="2:11" ht="15.75" customHeight="1">
      <c r="B182" s="39"/>
      <c r="K182" s="39"/>
    </row>
    <row r="183" spans="2:11" ht="15.75" customHeight="1">
      <c r="B183" s="39"/>
      <c r="K183" s="39"/>
    </row>
    <row r="184" spans="2:11" ht="15.75" customHeight="1">
      <c r="B184" s="39"/>
      <c r="K184" s="39"/>
    </row>
    <row r="185" spans="2:11" ht="15.75" customHeight="1">
      <c r="B185" s="39"/>
      <c r="K185" s="39"/>
    </row>
    <row r="186" spans="2:11" ht="15.75" customHeight="1">
      <c r="B186" s="39"/>
      <c r="K186" s="39"/>
    </row>
    <row r="187" spans="2:11" ht="15.75" customHeight="1">
      <c r="B187" s="39"/>
      <c r="K187" s="39"/>
    </row>
    <row r="188" spans="2:11" ht="15.75" customHeight="1">
      <c r="B188" s="39"/>
      <c r="K188" s="39"/>
    </row>
    <row r="189" spans="2:11" ht="15.75" customHeight="1">
      <c r="B189" s="39"/>
      <c r="K189" s="39"/>
    </row>
    <row r="190" spans="2:11" ht="15.75" customHeight="1">
      <c r="B190" s="39"/>
      <c r="K190" s="39"/>
    </row>
    <row r="191" spans="2:11" ht="15.75" customHeight="1">
      <c r="B191" s="39"/>
      <c r="K191" s="39"/>
    </row>
    <row r="192" spans="2:11" ht="15.75" customHeight="1">
      <c r="B192" s="39"/>
      <c r="K192" s="39"/>
    </row>
    <row r="193" spans="2:11" ht="15.75" customHeight="1">
      <c r="B193" s="39"/>
      <c r="K193" s="39"/>
    </row>
    <row r="194" spans="2:11" ht="15.75" customHeight="1">
      <c r="B194" s="39"/>
      <c r="K194" s="39"/>
    </row>
    <row r="195" spans="2:11" ht="15.75" customHeight="1">
      <c r="B195" s="39"/>
      <c r="K195" s="39"/>
    </row>
    <row r="196" spans="2:11" ht="15.75" customHeight="1">
      <c r="B196" s="39"/>
      <c r="K196" s="39"/>
    </row>
    <row r="197" spans="2:11" ht="15.75" customHeight="1">
      <c r="B197" s="39"/>
      <c r="K197" s="39"/>
    </row>
    <row r="198" spans="2:11" ht="15.75" customHeight="1">
      <c r="B198" s="39"/>
      <c r="K198" s="39"/>
    </row>
    <row r="199" spans="2:11" ht="15.75" customHeight="1">
      <c r="B199" s="39"/>
      <c r="K199" s="39"/>
    </row>
    <row r="200" spans="2:11" ht="15.75" customHeight="1">
      <c r="B200" s="39"/>
      <c r="K200" s="39"/>
    </row>
    <row r="201" spans="2:11" ht="15.75" customHeight="1">
      <c r="B201" s="39"/>
      <c r="K201" s="39"/>
    </row>
    <row r="202" spans="2:11" ht="15.75" customHeight="1">
      <c r="B202" s="39"/>
      <c r="K202" s="39"/>
    </row>
    <row r="203" spans="2:11" ht="15.75" customHeight="1">
      <c r="B203" s="39"/>
      <c r="K203" s="39"/>
    </row>
    <row r="204" spans="2:11" ht="15.75" customHeight="1">
      <c r="B204" s="39"/>
      <c r="K204" s="39"/>
    </row>
    <row r="205" spans="2:11" ht="15.75" customHeight="1">
      <c r="B205" s="39"/>
      <c r="K205" s="39"/>
    </row>
    <row r="206" spans="2:11" ht="15.75" customHeight="1">
      <c r="B206" s="39"/>
      <c r="K206" s="39"/>
    </row>
    <row r="207" spans="2:11" ht="15.75" customHeight="1">
      <c r="B207" s="39"/>
      <c r="K207" s="39"/>
    </row>
    <row r="208" spans="2:11" ht="15.75" customHeight="1">
      <c r="B208" s="39"/>
      <c r="K208" s="39"/>
    </row>
    <row r="209" spans="2:11" ht="15.75" customHeight="1">
      <c r="B209" s="39"/>
      <c r="K209" s="39"/>
    </row>
    <row r="210" spans="2:11" ht="15.75" customHeight="1">
      <c r="B210" s="39"/>
      <c r="K210" s="39"/>
    </row>
    <row r="211" spans="2:11" ht="15.75" customHeight="1">
      <c r="B211" s="39"/>
      <c r="K211" s="39"/>
    </row>
    <row r="212" spans="2:11" ht="15.75" customHeight="1">
      <c r="B212" s="39"/>
      <c r="K212" s="39"/>
    </row>
    <row r="213" spans="2:11" ht="15.75" customHeight="1">
      <c r="B213" s="39"/>
      <c r="K213" s="39"/>
    </row>
    <row r="214" spans="2:11" ht="15.75" customHeight="1">
      <c r="B214" s="39"/>
      <c r="K214" s="39"/>
    </row>
    <row r="215" spans="2:11" ht="15.75" customHeight="1">
      <c r="B215" s="39"/>
      <c r="K215" s="39"/>
    </row>
    <row r="216" spans="2:11" ht="15.75" customHeight="1">
      <c r="B216" s="39"/>
      <c r="K216" s="39"/>
    </row>
    <row r="217" spans="2:11" ht="15.75" customHeight="1">
      <c r="B217" s="39"/>
      <c r="K217" s="39"/>
    </row>
    <row r="218" spans="2:11" ht="15.75" customHeight="1">
      <c r="B218" s="39"/>
      <c r="K218" s="39"/>
    </row>
    <row r="219" spans="2:11" ht="15.75" customHeight="1">
      <c r="B219" s="39"/>
      <c r="K219" s="39"/>
    </row>
    <row r="220" spans="2:11" ht="15.75" customHeight="1">
      <c r="B220" s="39"/>
      <c r="K220" s="39"/>
    </row>
    <row r="221" spans="2:11" ht="15.75" customHeight="1">
      <c r="B221" s="39"/>
      <c r="K221" s="39"/>
    </row>
    <row r="222" spans="2:11" ht="15.75" customHeight="1">
      <c r="B222" s="39"/>
      <c r="K222" s="39"/>
    </row>
    <row r="223" spans="2:11" ht="15.75" customHeight="1">
      <c r="B223" s="39"/>
      <c r="K223" s="39"/>
    </row>
    <row r="224" spans="2:11" ht="15.75" customHeight="1">
      <c r="B224" s="39"/>
      <c r="K224" s="39"/>
    </row>
    <row r="225" spans="2:11" ht="15.75" customHeight="1">
      <c r="B225" s="39"/>
      <c r="K225" s="39"/>
    </row>
    <row r="226" spans="2:11" ht="15.75" customHeight="1">
      <c r="B226" s="39"/>
      <c r="K226" s="39"/>
    </row>
    <row r="227" spans="2:11" ht="15.75" customHeight="1">
      <c r="B227" s="39"/>
      <c r="K227" s="39"/>
    </row>
    <row r="228" spans="2:11" ht="15.75" customHeight="1">
      <c r="B228" s="39"/>
      <c r="K228" s="39"/>
    </row>
    <row r="229" spans="2:11" ht="15.75" customHeight="1">
      <c r="B229" s="39"/>
      <c r="K229" s="39"/>
    </row>
    <row r="230" spans="2:11" ht="15.75" customHeight="1">
      <c r="B230" s="39"/>
      <c r="K230" s="39"/>
    </row>
    <row r="231" spans="2:11" ht="15.75" customHeight="1">
      <c r="B231" s="39"/>
      <c r="K231" s="39"/>
    </row>
    <row r="232" spans="2:11" ht="15.75" customHeight="1">
      <c r="B232" s="39"/>
      <c r="K232" s="39"/>
    </row>
    <row r="233" spans="2:11" ht="15.75" customHeight="1">
      <c r="B233" s="39"/>
      <c r="K233" s="39"/>
    </row>
    <row r="234" spans="2:11" ht="15.75" customHeight="1">
      <c r="B234" s="39"/>
      <c r="K234" s="39"/>
    </row>
    <row r="235" spans="2:11" ht="15.75" customHeight="1">
      <c r="B235" s="39"/>
      <c r="K235" s="39"/>
    </row>
    <row r="236" spans="2:11" ht="15.75" customHeight="1">
      <c r="B236" s="39"/>
      <c r="K236" s="39"/>
    </row>
    <row r="237" spans="2:11" ht="15.75" customHeight="1">
      <c r="B237" s="39"/>
      <c r="K237" s="39"/>
    </row>
    <row r="238" spans="2:11" ht="15.75" customHeight="1">
      <c r="B238" s="39"/>
      <c r="K238" s="39"/>
    </row>
    <row r="239" spans="2:11" ht="15.75" customHeight="1">
      <c r="B239" s="39"/>
      <c r="K239" s="39"/>
    </row>
    <row r="240" spans="2:11" ht="15.75" customHeight="1">
      <c r="B240" s="39"/>
      <c r="K240" s="39"/>
    </row>
    <row r="241" spans="2:11" ht="15.75" customHeight="1">
      <c r="B241" s="39"/>
      <c r="K241" s="39"/>
    </row>
    <row r="242" spans="2:11" ht="15.75" customHeight="1">
      <c r="B242" s="39"/>
      <c r="K242" s="39"/>
    </row>
    <row r="243" spans="2:11" ht="15.75" customHeight="1">
      <c r="B243" s="39"/>
      <c r="K243" s="39"/>
    </row>
    <row r="244" spans="2:11" ht="15.75" customHeight="1">
      <c r="B244" s="39"/>
      <c r="K244" s="39"/>
    </row>
    <row r="245" spans="2:11" ht="15.75" customHeight="1">
      <c r="B245" s="39"/>
      <c r="K245" s="39"/>
    </row>
    <row r="246" spans="2:11" ht="15.75" customHeight="1">
      <c r="B246" s="39"/>
      <c r="K246" s="39"/>
    </row>
    <row r="247" spans="2:11" ht="15.75" customHeight="1">
      <c r="B247" s="39"/>
      <c r="K247" s="39"/>
    </row>
    <row r="248" spans="2:11" ht="15.75" customHeight="1">
      <c r="B248" s="39"/>
      <c r="K248" s="39"/>
    </row>
    <row r="249" spans="2:11" ht="15.75" customHeight="1">
      <c r="B249" s="39"/>
      <c r="K249" s="39"/>
    </row>
    <row r="250" spans="2:11" ht="15.75" customHeight="1">
      <c r="B250" s="39"/>
      <c r="K250" s="39"/>
    </row>
    <row r="251" spans="2:11" ht="15.75" customHeight="1">
      <c r="B251" s="39"/>
      <c r="K251" s="39"/>
    </row>
    <row r="252" spans="2:11" ht="15.75" customHeight="1">
      <c r="B252" s="39"/>
      <c r="K252" s="39"/>
    </row>
    <row r="253" spans="2:11" ht="15.75" customHeight="1">
      <c r="B253" s="39"/>
      <c r="K253" s="39"/>
    </row>
    <row r="254" spans="2:11" ht="15.75" customHeight="1">
      <c r="B254" s="39"/>
      <c r="K254" s="39"/>
    </row>
    <row r="255" spans="2:11" ht="15.75" customHeight="1">
      <c r="B255" s="39"/>
      <c r="K255" s="39"/>
    </row>
    <row r="256" spans="2:11" ht="15.75" customHeight="1">
      <c r="B256" s="39"/>
      <c r="K256" s="39"/>
    </row>
    <row r="257" spans="2:11" ht="15.75" customHeight="1">
      <c r="B257" s="39"/>
      <c r="K257" s="39"/>
    </row>
    <row r="258" spans="2:11" ht="15.75" customHeight="1">
      <c r="B258" s="39"/>
      <c r="K258" s="39"/>
    </row>
    <row r="259" spans="2:11" ht="15.75" customHeight="1">
      <c r="B259" s="39"/>
      <c r="K259" s="39"/>
    </row>
    <row r="260" spans="2:11" ht="15.75" customHeight="1">
      <c r="B260" s="39"/>
      <c r="K260" s="39"/>
    </row>
    <row r="261" spans="2:11" ht="15.75" customHeight="1">
      <c r="B261" s="39"/>
      <c r="K261" s="39"/>
    </row>
    <row r="262" spans="2:11" ht="15.75" customHeight="1">
      <c r="B262" s="39"/>
      <c r="K262" s="39"/>
    </row>
    <row r="263" spans="2:11" ht="15.75" customHeight="1">
      <c r="B263" s="39"/>
      <c r="K263" s="39"/>
    </row>
    <row r="264" spans="2:11" ht="15.75" customHeight="1">
      <c r="B264" s="39"/>
      <c r="K264" s="39"/>
    </row>
    <row r="265" spans="2:11" ht="15.75" customHeight="1">
      <c r="B265" s="39"/>
      <c r="K265" s="39"/>
    </row>
    <row r="266" spans="2:11" ht="15.75" customHeight="1">
      <c r="B266" s="39"/>
      <c r="K266" s="39"/>
    </row>
    <row r="267" spans="2:11" ht="15.75" customHeight="1">
      <c r="B267" s="39"/>
      <c r="K267" s="39"/>
    </row>
    <row r="268" spans="2:11" ht="15.75" customHeight="1">
      <c r="B268" s="39"/>
      <c r="K268" s="39"/>
    </row>
    <row r="269" spans="2:11" ht="15.75" customHeight="1">
      <c r="B269" s="39"/>
      <c r="K269" s="39"/>
    </row>
    <row r="270" spans="2:11" ht="15.75" customHeight="1">
      <c r="B270" s="39"/>
      <c r="K270" s="39"/>
    </row>
    <row r="271" spans="2:11" ht="15.75" customHeight="1">
      <c r="B271" s="39"/>
      <c r="K271" s="39"/>
    </row>
    <row r="272" spans="2:11" ht="15.75" customHeight="1">
      <c r="B272" s="39"/>
      <c r="K272" s="39"/>
    </row>
    <row r="273" spans="2:11" ht="15.75" customHeight="1">
      <c r="B273" s="39"/>
      <c r="K273" s="39"/>
    </row>
    <row r="274" spans="2:11" ht="15.75" customHeight="1">
      <c r="B274" s="39"/>
      <c r="K274" s="39"/>
    </row>
    <row r="275" spans="2:11" ht="15.75" customHeight="1">
      <c r="B275" s="39"/>
      <c r="K275" s="39"/>
    </row>
    <row r="276" spans="2:11" ht="15.75" customHeight="1">
      <c r="B276" s="39"/>
      <c r="K276" s="39"/>
    </row>
    <row r="277" spans="2:11" ht="15.75" customHeight="1">
      <c r="B277" s="39"/>
      <c r="K277" s="39"/>
    </row>
    <row r="278" spans="2:11" ht="15.75" customHeight="1">
      <c r="B278" s="39"/>
      <c r="K278" s="39"/>
    </row>
    <row r="279" spans="2:11" ht="15.75" customHeight="1">
      <c r="B279" s="39"/>
      <c r="K279" s="39"/>
    </row>
    <row r="280" spans="2:11" ht="15.75" customHeight="1">
      <c r="B280" s="39"/>
      <c r="K280" s="39"/>
    </row>
    <row r="281" spans="2:11" ht="15.75" customHeight="1">
      <c r="B281" s="39"/>
      <c r="K281" s="39"/>
    </row>
    <row r="282" spans="2:11" ht="15.75" customHeight="1">
      <c r="B282" s="39"/>
      <c r="K282" s="39"/>
    </row>
    <row r="283" spans="2:11" ht="15.75" customHeight="1">
      <c r="B283" s="39"/>
      <c r="K283" s="39"/>
    </row>
    <row r="284" spans="2:11" ht="15.75" customHeight="1">
      <c r="B284" s="39"/>
      <c r="K284" s="39"/>
    </row>
    <row r="285" spans="2:11" ht="15.75" customHeight="1">
      <c r="B285" s="39"/>
      <c r="K285" s="39"/>
    </row>
    <row r="286" spans="2:11" ht="15.75" customHeight="1">
      <c r="B286" s="39"/>
      <c r="K286" s="39"/>
    </row>
    <row r="287" spans="2:11" ht="15.75" customHeight="1">
      <c r="B287" s="39"/>
      <c r="K287" s="39"/>
    </row>
    <row r="288" spans="2:11" ht="15.75" customHeight="1">
      <c r="B288" s="39"/>
      <c r="K288" s="39"/>
    </row>
    <row r="289" spans="2:11" ht="15.75" customHeight="1">
      <c r="B289" s="39"/>
      <c r="K289" s="39"/>
    </row>
    <row r="290" spans="2:11" ht="15.75" customHeight="1">
      <c r="B290" s="39"/>
      <c r="K290" s="39"/>
    </row>
    <row r="291" spans="2:11" ht="15.75" customHeight="1">
      <c r="B291" s="39"/>
      <c r="K291" s="39"/>
    </row>
    <row r="292" spans="2:11" ht="15.75" customHeight="1">
      <c r="B292" s="39"/>
      <c r="K292" s="39"/>
    </row>
    <row r="293" spans="2:11" ht="15.75" customHeight="1">
      <c r="B293" s="39"/>
      <c r="K293" s="39"/>
    </row>
    <row r="294" spans="2:11" ht="15.75" customHeight="1">
      <c r="B294" s="39"/>
      <c r="K294" s="39"/>
    </row>
    <row r="295" spans="2:11" ht="15.75" customHeight="1">
      <c r="B295" s="39"/>
      <c r="K295" s="39"/>
    </row>
    <row r="296" spans="2:11" ht="15.75" customHeight="1">
      <c r="B296" s="39"/>
      <c r="K296" s="39"/>
    </row>
    <row r="297" spans="2:11" ht="15.75" customHeight="1">
      <c r="B297" s="39"/>
      <c r="K297" s="39"/>
    </row>
    <row r="298" spans="2:11" ht="15.75" customHeight="1">
      <c r="B298" s="39"/>
      <c r="K298" s="39"/>
    </row>
    <row r="299" spans="2:11" ht="15.75" customHeight="1">
      <c r="B299" s="39"/>
      <c r="K299" s="39"/>
    </row>
    <row r="300" spans="2:11" ht="15.75" customHeight="1">
      <c r="B300" s="39"/>
      <c r="K300" s="39"/>
    </row>
    <row r="301" spans="2:11" ht="15.75" customHeight="1">
      <c r="B301" s="39"/>
      <c r="K301" s="39"/>
    </row>
    <row r="302" spans="2:11" ht="15.75" customHeight="1">
      <c r="B302" s="39"/>
      <c r="K302" s="39"/>
    </row>
    <row r="303" spans="2:11" ht="15.75" customHeight="1">
      <c r="B303" s="39"/>
      <c r="K303" s="39"/>
    </row>
    <row r="304" spans="2:11" ht="15.75" customHeight="1">
      <c r="B304" s="39"/>
      <c r="K304" s="39"/>
    </row>
    <row r="305" spans="2:11" ht="15.75" customHeight="1">
      <c r="B305" s="39"/>
      <c r="K305" s="39"/>
    </row>
    <row r="306" spans="2:11" ht="15.75" customHeight="1">
      <c r="B306" s="39"/>
      <c r="K306" s="39"/>
    </row>
    <row r="307" spans="2:11" ht="15.75" customHeight="1">
      <c r="B307" s="39"/>
      <c r="K307" s="39"/>
    </row>
    <row r="308" spans="2:11" ht="15.75" customHeight="1">
      <c r="B308" s="39"/>
      <c r="K308" s="39"/>
    </row>
    <row r="309" spans="2:11" ht="15.75" customHeight="1">
      <c r="B309" s="39"/>
      <c r="K309" s="39"/>
    </row>
    <row r="310" spans="2:11" ht="15.75" customHeight="1">
      <c r="B310" s="39"/>
      <c r="K310" s="39"/>
    </row>
    <row r="311" spans="2:11" ht="15.75" customHeight="1">
      <c r="B311" s="39"/>
      <c r="K311" s="39"/>
    </row>
    <row r="312" spans="2:11" ht="15.75" customHeight="1">
      <c r="B312" s="39"/>
      <c r="K312" s="39"/>
    </row>
    <row r="313" spans="2:11" ht="15.75" customHeight="1">
      <c r="B313" s="39"/>
      <c r="K313" s="39"/>
    </row>
    <row r="314" spans="2:11" ht="15.75" customHeight="1">
      <c r="B314" s="39"/>
      <c r="K314" s="39"/>
    </row>
    <row r="315" spans="2:11" ht="15.75" customHeight="1">
      <c r="B315" s="39"/>
      <c r="K315" s="39"/>
    </row>
    <row r="316" spans="2:11" ht="15.75" customHeight="1">
      <c r="B316" s="39"/>
      <c r="K316" s="39"/>
    </row>
    <row r="317" spans="2:11" ht="15.75" customHeight="1">
      <c r="B317" s="39"/>
      <c r="K317" s="39"/>
    </row>
    <row r="318" spans="2:11" ht="15.75" customHeight="1">
      <c r="B318" s="39"/>
      <c r="K318" s="39"/>
    </row>
    <row r="319" spans="2:11" ht="15.75" customHeight="1">
      <c r="B319" s="39"/>
      <c r="K319" s="39"/>
    </row>
    <row r="320" spans="2:11" ht="15.75" customHeight="1">
      <c r="B320" s="39"/>
      <c r="K320" s="39"/>
    </row>
    <row r="321" spans="2:11" ht="15.75" customHeight="1">
      <c r="B321" s="39"/>
      <c r="K321" s="39"/>
    </row>
    <row r="322" spans="2:11" ht="15.75" customHeight="1">
      <c r="B322" s="39"/>
      <c r="K322" s="39"/>
    </row>
    <row r="323" spans="2:11" ht="15.75" customHeight="1">
      <c r="B323" s="39"/>
      <c r="K323" s="39"/>
    </row>
    <row r="324" spans="2:11" ht="15.75" customHeight="1">
      <c r="B324" s="39"/>
      <c r="K324" s="39"/>
    </row>
    <row r="325" spans="2:11" ht="15.75" customHeight="1">
      <c r="B325" s="39"/>
      <c r="K325" s="39"/>
    </row>
    <row r="326" spans="2:11" ht="15.75" customHeight="1">
      <c r="B326" s="39"/>
      <c r="K326" s="39"/>
    </row>
    <row r="327" spans="2:11" ht="15.75" customHeight="1">
      <c r="B327" s="39"/>
      <c r="K327" s="39"/>
    </row>
    <row r="328" spans="2:11" ht="15.75" customHeight="1">
      <c r="B328" s="39"/>
      <c r="K328" s="39"/>
    </row>
    <row r="329" spans="2:11" ht="15.75" customHeight="1">
      <c r="B329" s="39"/>
      <c r="K329" s="39"/>
    </row>
    <row r="330" spans="2:11" ht="15.75" customHeight="1">
      <c r="B330" s="39"/>
      <c r="K330" s="39"/>
    </row>
    <row r="331" spans="2:11" ht="15.75" customHeight="1">
      <c r="B331" s="39"/>
      <c r="K331" s="39"/>
    </row>
    <row r="332" spans="2:11" ht="15.75" customHeight="1">
      <c r="B332" s="39"/>
      <c r="K332" s="39"/>
    </row>
    <row r="333" spans="2:11" ht="15.75" customHeight="1">
      <c r="B333" s="39"/>
      <c r="K333" s="39"/>
    </row>
    <row r="334" spans="2:11" ht="15.75" customHeight="1">
      <c r="B334" s="39"/>
      <c r="K334" s="39"/>
    </row>
    <row r="335" spans="2:11" ht="15.75" customHeight="1">
      <c r="B335" s="39"/>
      <c r="K335" s="39"/>
    </row>
    <row r="336" spans="2:11" ht="15.75" customHeight="1">
      <c r="B336" s="39"/>
      <c r="K336" s="39"/>
    </row>
    <row r="337" spans="2:11" ht="15.75" customHeight="1">
      <c r="B337" s="39"/>
      <c r="K337" s="39"/>
    </row>
    <row r="338" spans="2:11" ht="15.75" customHeight="1">
      <c r="B338" s="39"/>
      <c r="K338" s="39"/>
    </row>
    <row r="339" spans="2:11" ht="15.75" customHeight="1">
      <c r="B339" s="39"/>
      <c r="K339" s="39"/>
    </row>
    <row r="340" spans="2:11" ht="15.75" customHeight="1">
      <c r="B340" s="39"/>
      <c r="K340" s="39"/>
    </row>
    <row r="341" spans="2:11" ht="15.75" customHeight="1">
      <c r="B341" s="39"/>
      <c r="K341" s="39"/>
    </row>
    <row r="342" spans="2:11" ht="15.75" customHeight="1">
      <c r="B342" s="39"/>
      <c r="K342" s="39"/>
    </row>
    <row r="343" spans="2:11" ht="15.75" customHeight="1">
      <c r="B343" s="39"/>
      <c r="K343" s="39"/>
    </row>
    <row r="344" spans="2:11" ht="15.75" customHeight="1">
      <c r="B344" s="39"/>
      <c r="K344" s="39"/>
    </row>
    <row r="345" spans="2:11" ht="15.75" customHeight="1">
      <c r="B345" s="39"/>
      <c r="K345" s="39"/>
    </row>
    <row r="346" spans="2:11" ht="15.75" customHeight="1">
      <c r="B346" s="39"/>
      <c r="K346" s="39"/>
    </row>
    <row r="347" spans="2:11" ht="15.75" customHeight="1">
      <c r="B347" s="39"/>
      <c r="K347" s="39"/>
    </row>
    <row r="348" spans="2:11" ht="15.75" customHeight="1">
      <c r="B348" s="39"/>
      <c r="K348" s="39"/>
    </row>
    <row r="349" spans="2:11" ht="15.75" customHeight="1">
      <c r="B349" s="39"/>
      <c r="K349" s="39"/>
    </row>
    <row r="350" spans="2:11" ht="15.75" customHeight="1">
      <c r="B350" s="39"/>
      <c r="K350" s="39"/>
    </row>
    <row r="351" spans="2:11" ht="15.75" customHeight="1">
      <c r="B351" s="39"/>
      <c r="K351" s="39"/>
    </row>
    <row r="352" spans="2:11" ht="15.75" customHeight="1">
      <c r="B352" s="39"/>
      <c r="K352" s="39"/>
    </row>
    <row r="353" spans="2:11" ht="15.75" customHeight="1">
      <c r="B353" s="39"/>
      <c r="K353" s="39"/>
    </row>
    <row r="354" spans="2:11" ht="15.75" customHeight="1">
      <c r="B354" s="39"/>
      <c r="K354" s="39"/>
    </row>
    <row r="355" spans="2:11" ht="15.75" customHeight="1">
      <c r="B355" s="39"/>
      <c r="K355" s="39"/>
    </row>
    <row r="356" spans="2:11" ht="15.75" customHeight="1">
      <c r="B356" s="39"/>
      <c r="K356" s="39"/>
    </row>
    <row r="357" spans="2:11" ht="15.75" customHeight="1">
      <c r="B357" s="39"/>
      <c r="K357" s="39"/>
    </row>
    <row r="358" spans="2:11" ht="15.75" customHeight="1">
      <c r="B358" s="39"/>
      <c r="K358" s="39"/>
    </row>
    <row r="359" spans="2:11" ht="15.75" customHeight="1">
      <c r="B359" s="39"/>
      <c r="K359" s="39"/>
    </row>
    <row r="360" spans="2:11" ht="15.75" customHeight="1">
      <c r="B360" s="39"/>
      <c r="K360" s="39"/>
    </row>
    <row r="361" spans="2:11" ht="15.75" customHeight="1">
      <c r="B361" s="39"/>
      <c r="K361" s="39"/>
    </row>
    <row r="362" spans="2:11" ht="15.75" customHeight="1">
      <c r="B362" s="39"/>
      <c r="K362" s="39"/>
    </row>
    <row r="363" spans="2:11" ht="15.75" customHeight="1">
      <c r="B363" s="39"/>
      <c r="K363" s="39"/>
    </row>
    <row r="364" spans="2:11" ht="15.75" customHeight="1">
      <c r="B364" s="39"/>
      <c r="K364" s="39"/>
    </row>
    <row r="365" spans="2:11" ht="15.75" customHeight="1">
      <c r="B365" s="39"/>
      <c r="K365" s="39"/>
    </row>
    <row r="366" spans="2:11" ht="15.75" customHeight="1">
      <c r="B366" s="39"/>
      <c r="K366" s="39"/>
    </row>
    <row r="367" spans="2:11" ht="15.75" customHeight="1">
      <c r="B367" s="39"/>
      <c r="K367" s="39"/>
    </row>
    <row r="368" spans="2:11" ht="15.75" customHeight="1">
      <c r="B368" s="39"/>
      <c r="K368" s="39"/>
    </row>
    <row r="369" spans="2:11" ht="15.75" customHeight="1">
      <c r="B369" s="39"/>
      <c r="K369" s="39"/>
    </row>
    <row r="370" spans="2:11" ht="15.75" customHeight="1">
      <c r="B370" s="39"/>
      <c r="K370" s="39"/>
    </row>
    <row r="371" spans="2:11" ht="15.75" customHeight="1">
      <c r="B371" s="39"/>
      <c r="K371" s="39"/>
    </row>
    <row r="372" spans="2:11" ht="15.75" customHeight="1">
      <c r="B372" s="39"/>
      <c r="K372" s="39"/>
    </row>
    <row r="373" spans="2:11" ht="15.75" customHeight="1">
      <c r="B373" s="39"/>
      <c r="K373" s="39"/>
    </row>
    <row r="374" spans="2:11" ht="15.75" customHeight="1">
      <c r="B374" s="39"/>
      <c r="K374" s="39"/>
    </row>
    <row r="375" spans="2:11" ht="15.75" customHeight="1">
      <c r="B375" s="39"/>
      <c r="K375" s="39"/>
    </row>
    <row r="376" spans="2:11" ht="15.75" customHeight="1">
      <c r="B376" s="39"/>
      <c r="K376" s="39"/>
    </row>
    <row r="377" spans="2:11" ht="15.75" customHeight="1">
      <c r="B377" s="39"/>
      <c r="K377" s="39"/>
    </row>
    <row r="378" spans="2:11" ht="15.75" customHeight="1">
      <c r="B378" s="39"/>
      <c r="K378" s="39"/>
    </row>
    <row r="379" spans="2:11" ht="15.75" customHeight="1">
      <c r="B379" s="39"/>
      <c r="K379" s="39"/>
    </row>
    <row r="380" spans="2:11" ht="15.75" customHeight="1">
      <c r="B380" s="39"/>
      <c r="K380" s="39"/>
    </row>
    <row r="381" spans="2:11" ht="15.75" customHeight="1">
      <c r="B381" s="39"/>
      <c r="K381" s="39"/>
    </row>
    <row r="382" spans="2:11" ht="15.75" customHeight="1">
      <c r="B382" s="39"/>
      <c r="K382" s="39"/>
    </row>
    <row r="383" spans="2:11" ht="15.75" customHeight="1">
      <c r="B383" s="39"/>
      <c r="K383" s="39"/>
    </row>
    <row r="384" spans="2:11" ht="15.75" customHeight="1">
      <c r="B384" s="39"/>
      <c r="K384" s="39"/>
    </row>
    <row r="385" spans="2:11" ht="15.75" customHeight="1">
      <c r="B385" s="39"/>
      <c r="K385" s="39"/>
    </row>
    <row r="386" spans="2:11" ht="15.75" customHeight="1">
      <c r="B386" s="39"/>
      <c r="K386" s="39"/>
    </row>
    <row r="387" spans="2:11" ht="15.75" customHeight="1">
      <c r="B387" s="39"/>
      <c r="K387" s="39"/>
    </row>
    <row r="388" spans="2:11" ht="15.75" customHeight="1">
      <c r="B388" s="39"/>
      <c r="K388" s="39"/>
    </row>
    <row r="389" spans="2:11" ht="15.75" customHeight="1">
      <c r="B389" s="39"/>
      <c r="K389" s="39"/>
    </row>
    <row r="390" spans="2:11" ht="15.75" customHeight="1">
      <c r="B390" s="39"/>
      <c r="K390" s="39"/>
    </row>
    <row r="391" spans="2:11" ht="15.75" customHeight="1">
      <c r="B391" s="39"/>
      <c r="K391" s="39"/>
    </row>
    <row r="392" spans="2:11" ht="15.75" customHeight="1">
      <c r="B392" s="39"/>
      <c r="K392" s="39"/>
    </row>
    <row r="393" spans="2:11" ht="15.75" customHeight="1">
      <c r="B393" s="39"/>
      <c r="K393" s="39"/>
    </row>
    <row r="394" spans="2:11" ht="15.75" customHeight="1">
      <c r="B394" s="39"/>
      <c r="K394" s="39"/>
    </row>
    <row r="395" spans="2:11" ht="15.75" customHeight="1">
      <c r="B395" s="39"/>
      <c r="K395" s="39"/>
    </row>
    <row r="396" spans="2:11" ht="15.75" customHeight="1">
      <c r="B396" s="39"/>
      <c r="K396" s="39"/>
    </row>
    <row r="397" spans="2:11" ht="15.75" customHeight="1">
      <c r="B397" s="39"/>
      <c r="K397" s="39"/>
    </row>
    <row r="398" spans="2:11" ht="15.75" customHeight="1">
      <c r="B398" s="39"/>
      <c r="K398" s="39"/>
    </row>
    <row r="399" spans="2:11" ht="15.75" customHeight="1">
      <c r="B399" s="39"/>
      <c r="K399" s="39"/>
    </row>
    <row r="400" spans="2:11" ht="15.75" customHeight="1">
      <c r="B400" s="39"/>
      <c r="K400" s="39"/>
    </row>
    <row r="401" spans="2:11" ht="15.75" customHeight="1">
      <c r="B401" s="39"/>
      <c r="K401" s="39"/>
    </row>
    <row r="402" spans="2:11" ht="15.75" customHeight="1">
      <c r="B402" s="39"/>
      <c r="K402" s="39"/>
    </row>
    <row r="403" spans="2:11" ht="15.75" customHeight="1">
      <c r="B403" s="39"/>
      <c r="K403" s="39"/>
    </row>
    <row r="404" spans="2:11" ht="15.75" customHeight="1">
      <c r="B404" s="39"/>
      <c r="K404" s="39"/>
    </row>
    <row r="405" spans="2:11" ht="15.75" customHeight="1">
      <c r="B405" s="39"/>
      <c r="K405" s="39"/>
    </row>
    <row r="406" spans="2:11" ht="15.75" customHeight="1">
      <c r="B406" s="39"/>
      <c r="K406" s="39"/>
    </row>
    <row r="407" spans="2:11" ht="15.75" customHeight="1">
      <c r="B407" s="39"/>
      <c r="K407" s="39"/>
    </row>
    <row r="408" spans="2:11" ht="15.75" customHeight="1">
      <c r="B408" s="39"/>
      <c r="K408" s="39"/>
    </row>
    <row r="409" spans="2:11" ht="15.75" customHeight="1">
      <c r="B409" s="39"/>
      <c r="K409" s="39"/>
    </row>
    <row r="410" spans="2:11" ht="15.75" customHeight="1">
      <c r="B410" s="39"/>
      <c r="K410" s="39"/>
    </row>
    <row r="411" spans="2:11" ht="15.75" customHeight="1">
      <c r="B411" s="39"/>
      <c r="K411" s="39"/>
    </row>
    <row r="412" spans="2:11" ht="15.75" customHeight="1">
      <c r="B412" s="39"/>
      <c r="K412" s="39"/>
    </row>
    <row r="413" spans="2:11" ht="15.75" customHeight="1">
      <c r="B413" s="39"/>
      <c r="K413" s="39"/>
    </row>
    <row r="414" spans="2:11" ht="15.75" customHeight="1">
      <c r="B414" s="39"/>
      <c r="K414" s="39"/>
    </row>
    <row r="415" spans="2:11" ht="15.75" customHeight="1">
      <c r="B415" s="39"/>
      <c r="K415" s="39"/>
    </row>
    <row r="416" spans="2:11" ht="15.75" customHeight="1">
      <c r="B416" s="39"/>
      <c r="K416" s="39"/>
    </row>
    <row r="417" spans="2:11" ht="15.75" customHeight="1">
      <c r="B417" s="39"/>
      <c r="K417" s="39"/>
    </row>
    <row r="418" spans="2:11" ht="15.75" customHeight="1">
      <c r="B418" s="39"/>
      <c r="K418" s="39"/>
    </row>
    <row r="419" spans="2:11" ht="15.75" customHeight="1">
      <c r="B419" s="39"/>
      <c r="K419" s="39"/>
    </row>
    <row r="420" spans="2:11" ht="15.75" customHeight="1">
      <c r="B420" s="39"/>
      <c r="K420" s="39"/>
    </row>
    <row r="421" spans="2:11" ht="15.75" customHeight="1">
      <c r="B421" s="39"/>
      <c r="K421" s="39"/>
    </row>
    <row r="422" spans="2:11" ht="15.75" customHeight="1">
      <c r="B422" s="39"/>
      <c r="K422" s="39"/>
    </row>
    <row r="423" spans="2:11" ht="15.75" customHeight="1">
      <c r="B423" s="39"/>
      <c r="K423" s="39"/>
    </row>
    <row r="424" spans="2:11" ht="15.75" customHeight="1">
      <c r="B424" s="39"/>
      <c r="K424" s="39"/>
    </row>
    <row r="425" spans="2:11" ht="15.75" customHeight="1">
      <c r="B425" s="39"/>
      <c r="K425" s="39"/>
    </row>
    <row r="426" spans="2:11" ht="15.75" customHeight="1">
      <c r="B426" s="39"/>
      <c r="K426" s="39"/>
    </row>
    <row r="427" spans="2:11" ht="15.75" customHeight="1">
      <c r="B427" s="39"/>
      <c r="K427" s="39"/>
    </row>
    <row r="428" spans="2:11" ht="15.75" customHeight="1">
      <c r="B428" s="39"/>
      <c r="K428" s="39"/>
    </row>
    <row r="429" spans="2:11" ht="15.75" customHeight="1">
      <c r="B429" s="39"/>
      <c r="K429" s="39"/>
    </row>
    <row r="430" spans="2:11" ht="15.75" customHeight="1">
      <c r="B430" s="39"/>
      <c r="K430" s="39"/>
    </row>
    <row r="431" spans="2:11" ht="15.75" customHeight="1">
      <c r="B431" s="39"/>
      <c r="K431" s="39"/>
    </row>
    <row r="432" spans="2:11" ht="15.75" customHeight="1">
      <c r="B432" s="39"/>
      <c r="K432" s="39"/>
    </row>
    <row r="433" spans="2:11" ht="15.75" customHeight="1">
      <c r="B433" s="39"/>
      <c r="K433" s="39"/>
    </row>
    <row r="434" spans="2:11" ht="15.75" customHeight="1">
      <c r="B434" s="39"/>
      <c r="K434" s="39"/>
    </row>
    <row r="435" spans="2:11" ht="15.75" customHeight="1">
      <c r="B435" s="39"/>
      <c r="K435" s="39"/>
    </row>
    <row r="436" spans="2:11" ht="15.75" customHeight="1">
      <c r="B436" s="39"/>
      <c r="K436" s="39"/>
    </row>
    <row r="437" spans="2:11" ht="15.75" customHeight="1">
      <c r="B437" s="39"/>
      <c r="K437" s="39"/>
    </row>
    <row r="438" spans="2:11" ht="15.75" customHeight="1">
      <c r="B438" s="39"/>
      <c r="K438" s="39"/>
    </row>
    <row r="439" spans="2:11" ht="15.75" customHeight="1">
      <c r="B439" s="39"/>
      <c r="K439" s="39"/>
    </row>
    <row r="440" spans="2:11" ht="15.75" customHeight="1">
      <c r="B440" s="39"/>
      <c r="K440" s="39"/>
    </row>
    <row r="441" spans="2:11" ht="15.75" customHeight="1">
      <c r="B441" s="39"/>
      <c r="K441" s="39"/>
    </row>
    <row r="442" spans="2:11" ht="15.75" customHeight="1">
      <c r="B442" s="39"/>
      <c r="K442" s="39"/>
    </row>
    <row r="443" spans="2:11" ht="15.75" customHeight="1">
      <c r="B443" s="39"/>
      <c r="K443" s="39"/>
    </row>
    <row r="444" spans="2:11" ht="15.75" customHeight="1">
      <c r="B444" s="39"/>
      <c r="K444" s="39"/>
    </row>
    <row r="445" spans="2:11" ht="15.75" customHeight="1">
      <c r="B445" s="39"/>
      <c r="K445" s="39"/>
    </row>
    <row r="446" spans="2:11" ht="15.75" customHeight="1">
      <c r="B446" s="39"/>
      <c r="K446" s="39"/>
    </row>
    <row r="447" spans="2:11" ht="15.75" customHeight="1">
      <c r="B447" s="39"/>
      <c r="K447" s="39"/>
    </row>
    <row r="448" spans="2:11" ht="15.75" customHeight="1">
      <c r="B448" s="39"/>
      <c r="K448" s="39"/>
    </row>
    <row r="449" spans="2:11" ht="15.75" customHeight="1">
      <c r="B449" s="39"/>
      <c r="K449" s="39"/>
    </row>
    <row r="450" spans="2:11" ht="15.75" customHeight="1">
      <c r="B450" s="39"/>
      <c r="K450" s="39"/>
    </row>
    <row r="451" spans="2:11" ht="15.75" customHeight="1">
      <c r="B451" s="39"/>
      <c r="K451" s="39"/>
    </row>
    <row r="452" spans="2:11" ht="15.75" customHeight="1">
      <c r="B452" s="39"/>
      <c r="K452" s="39"/>
    </row>
    <row r="453" spans="2:11" ht="15.75" customHeight="1">
      <c r="B453" s="39"/>
      <c r="K453" s="39"/>
    </row>
    <row r="454" spans="2:11" ht="15.75" customHeight="1">
      <c r="B454" s="39"/>
      <c r="K454" s="39"/>
    </row>
    <row r="455" spans="2:11" ht="15.75" customHeight="1">
      <c r="B455" s="39"/>
      <c r="K455" s="39"/>
    </row>
    <row r="456" spans="2:11" ht="15.75" customHeight="1">
      <c r="B456" s="39"/>
      <c r="K456" s="39"/>
    </row>
    <row r="457" spans="2:11" ht="15.75" customHeight="1">
      <c r="B457" s="39"/>
      <c r="K457" s="39"/>
    </row>
    <row r="458" spans="2:11" ht="15.75" customHeight="1">
      <c r="B458" s="39"/>
      <c r="K458" s="39"/>
    </row>
    <row r="459" spans="2:11" ht="15.75" customHeight="1">
      <c r="B459" s="39"/>
      <c r="K459" s="39"/>
    </row>
    <row r="460" spans="2:11" ht="15.75" customHeight="1">
      <c r="B460" s="39"/>
      <c r="K460" s="39"/>
    </row>
    <row r="461" spans="2:11" ht="15.75" customHeight="1">
      <c r="B461" s="39"/>
      <c r="K461" s="39"/>
    </row>
    <row r="462" spans="2:11" ht="15.75" customHeight="1">
      <c r="B462" s="39"/>
      <c r="K462" s="39"/>
    </row>
    <row r="463" spans="2:11" ht="15.75" customHeight="1">
      <c r="B463" s="39"/>
      <c r="K463" s="39"/>
    </row>
    <row r="464" spans="2:11" ht="15.75" customHeight="1">
      <c r="B464" s="39"/>
      <c r="K464" s="39"/>
    </row>
    <row r="465" spans="2:11" ht="15.75" customHeight="1">
      <c r="B465" s="39"/>
      <c r="K465" s="39"/>
    </row>
    <row r="466" spans="2:11" ht="15.75" customHeight="1">
      <c r="B466" s="39"/>
      <c r="K466" s="39"/>
    </row>
    <row r="467" spans="2:11" ht="15.75" customHeight="1">
      <c r="B467" s="39"/>
      <c r="K467" s="39"/>
    </row>
    <row r="468" spans="2:11" ht="15.75" customHeight="1">
      <c r="B468" s="39"/>
      <c r="K468" s="39"/>
    </row>
    <row r="469" spans="2:11" ht="15.75" customHeight="1">
      <c r="B469" s="39"/>
      <c r="K469" s="39"/>
    </row>
    <row r="470" spans="2:11" ht="15.75" customHeight="1">
      <c r="B470" s="39"/>
      <c r="K470" s="39"/>
    </row>
    <row r="471" spans="2:11" ht="15.75" customHeight="1">
      <c r="B471" s="39"/>
      <c r="K471" s="39"/>
    </row>
    <row r="472" spans="2:11" ht="15.75" customHeight="1">
      <c r="B472" s="39"/>
      <c r="K472" s="39"/>
    </row>
    <row r="473" spans="2:11" ht="15.75" customHeight="1">
      <c r="B473" s="39"/>
      <c r="K473" s="39"/>
    </row>
    <row r="474" spans="2:11" ht="15.75" customHeight="1">
      <c r="B474" s="39"/>
      <c r="K474" s="39"/>
    </row>
    <row r="475" spans="2:11" ht="15.75" customHeight="1">
      <c r="B475" s="39"/>
      <c r="K475" s="39"/>
    </row>
    <row r="476" spans="2:11" ht="15.75" customHeight="1">
      <c r="B476" s="39"/>
      <c r="K476" s="39"/>
    </row>
    <row r="477" spans="2:11" ht="15.75" customHeight="1">
      <c r="B477" s="39"/>
      <c r="K477" s="39"/>
    </row>
    <row r="478" spans="2:11" ht="15.75" customHeight="1">
      <c r="B478" s="39"/>
      <c r="K478" s="39"/>
    </row>
    <row r="479" spans="2:11" ht="15.75" customHeight="1">
      <c r="B479" s="39"/>
      <c r="K479" s="39"/>
    </row>
    <row r="480" spans="2:11" ht="15.75" customHeight="1">
      <c r="B480" s="39"/>
      <c r="K480" s="39"/>
    </row>
    <row r="481" spans="2:11" ht="15.75" customHeight="1">
      <c r="B481" s="39"/>
      <c r="K481" s="39"/>
    </row>
    <row r="482" spans="2:11" ht="15.75" customHeight="1">
      <c r="B482" s="39"/>
      <c r="K482" s="39"/>
    </row>
    <row r="483" spans="2:11" ht="15.75" customHeight="1">
      <c r="B483" s="39"/>
      <c r="K483" s="39"/>
    </row>
    <row r="484" spans="2:11" ht="15.75" customHeight="1">
      <c r="B484" s="39"/>
      <c r="K484" s="39"/>
    </row>
    <row r="485" spans="2:11" ht="15.75" customHeight="1">
      <c r="B485" s="39"/>
      <c r="K485" s="39"/>
    </row>
    <row r="486" spans="2:11" ht="15.75" customHeight="1">
      <c r="B486" s="39"/>
      <c r="K486" s="39"/>
    </row>
    <row r="487" spans="2:11" ht="15.75" customHeight="1">
      <c r="B487" s="39"/>
      <c r="K487" s="39"/>
    </row>
    <row r="488" spans="2:11" ht="15.75" customHeight="1">
      <c r="B488" s="39"/>
      <c r="K488" s="39"/>
    </row>
    <row r="489" spans="2:11" ht="15.75" customHeight="1">
      <c r="B489" s="39"/>
      <c r="K489" s="39"/>
    </row>
    <row r="490" spans="2:11" ht="15.75" customHeight="1">
      <c r="B490" s="39"/>
      <c r="K490" s="39"/>
    </row>
    <row r="491" spans="2:11" ht="15.75" customHeight="1">
      <c r="B491" s="39"/>
      <c r="K491" s="39"/>
    </row>
    <row r="492" spans="2:11" ht="15.75" customHeight="1">
      <c r="B492" s="39"/>
      <c r="K492" s="39"/>
    </row>
    <row r="493" spans="2:11" ht="15.75" customHeight="1">
      <c r="B493" s="39"/>
      <c r="K493" s="39"/>
    </row>
    <row r="494" spans="2:11" ht="15.75" customHeight="1">
      <c r="B494" s="39"/>
      <c r="K494" s="39"/>
    </row>
    <row r="495" spans="2:11" ht="15.75" customHeight="1">
      <c r="B495" s="39"/>
      <c r="K495" s="39"/>
    </row>
    <row r="496" spans="2:11" ht="15.75" customHeight="1">
      <c r="B496" s="39"/>
      <c r="K496" s="39"/>
    </row>
    <row r="497" spans="2:11" ht="15.75" customHeight="1">
      <c r="B497" s="39"/>
      <c r="K497" s="39"/>
    </row>
    <row r="498" spans="2:11" ht="15.75" customHeight="1">
      <c r="B498" s="39"/>
      <c r="K498" s="39"/>
    </row>
    <row r="499" spans="2:11" ht="15.75" customHeight="1">
      <c r="B499" s="39"/>
      <c r="K499" s="39"/>
    </row>
    <row r="500" spans="2:11" ht="15.75" customHeight="1">
      <c r="B500" s="39"/>
      <c r="K500" s="39"/>
    </row>
    <row r="501" spans="2:11" ht="15.75" customHeight="1">
      <c r="B501" s="39"/>
      <c r="K501" s="39"/>
    </row>
    <row r="502" spans="2:11" ht="15.75" customHeight="1">
      <c r="B502" s="39"/>
      <c r="K502" s="39"/>
    </row>
    <row r="503" spans="2:11" ht="15.75" customHeight="1">
      <c r="B503" s="39"/>
      <c r="K503" s="39"/>
    </row>
    <row r="504" spans="2:11" ht="15.75" customHeight="1">
      <c r="B504" s="39"/>
      <c r="K504" s="39"/>
    </row>
    <row r="505" spans="2:11" ht="15.75" customHeight="1">
      <c r="B505" s="39"/>
      <c r="K505" s="39"/>
    </row>
    <row r="506" spans="2:11" ht="15.75" customHeight="1">
      <c r="B506" s="39"/>
      <c r="K506" s="39"/>
    </row>
    <row r="507" spans="2:11" ht="15.75" customHeight="1">
      <c r="B507" s="39"/>
      <c r="K507" s="39"/>
    </row>
    <row r="508" spans="2:11" ht="15.75" customHeight="1">
      <c r="B508" s="39"/>
      <c r="K508" s="39"/>
    </row>
    <row r="509" spans="2:11" ht="15.75" customHeight="1">
      <c r="B509" s="39"/>
      <c r="K509" s="39"/>
    </row>
    <row r="510" spans="2:11" ht="15.75" customHeight="1">
      <c r="B510" s="39"/>
      <c r="K510" s="39"/>
    </row>
    <row r="511" spans="2:11" ht="15.75" customHeight="1">
      <c r="B511" s="39"/>
      <c r="K511" s="39"/>
    </row>
    <row r="512" spans="2:11" ht="15.75" customHeight="1">
      <c r="B512" s="39"/>
      <c r="K512" s="39"/>
    </row>
    <row r="513" spans="2:11" ht="15.75" customHeight="1">
      <c r="B513" s="39"/>
      <c r="K513" s="39"/>
    </row>
    <row r="514" spans="2:11" ht="15.75" customHeight="1">
      <c r="B514" s="39"/>
      <c r="K514" s="39"/>
    </row>
    <row r="515" spans="2:11" ht="15.75" customHeight="1">
      <c r="B515" s="39"/>
      <c r="K515" s="39"/>
    </row>
    <row r="516" spans="2:11" ht="15.75" customHeight="1">
      <c r="B516" s="39"/>
      <c r="K516" s="39"/>
    </row>
    <row r="517" spans="2:11" ht="15.75" customHeight="1">
      <c r="B517" s="39"/>
      <c r="K517" s="39"/>
    </row>
    <row r="518" spans="2:11" ht="15.75" customHeight="1">
      <c r="B518" s="39"/>
      <c r="K518" s="39"/>
    </row>
    <row r="519" spans="2:11" ht="15.75" customHeight="1">
      <c r="B519" s="39"/>
      <c r="K519" s="39"/>
    </row>
    <row r="520" spans="2:11" ht="15.75" customHeight="1">
      <c r="B520" s="39"/>
      <c r="K520" s="39"/>
    </row>
    <row r="521" spans="2:11" ht="15.75" customHeight="1">
      <c r="B521" s="39"/>
      <c r="K521" s="39"/>
    </row>
    <row r="522" spans="2:11" ht="15.75" customHeight="1">
      <c r="B522" s="39"/>
      <c r="K522" s="39"/>
    </row>
    <row r="523" spans="2:11" ht="15.75" customHeight="1">
      <c r="B523" s="39"/>
      <c r="K523" s="39"/>
    </row>
    <row r="524" spans="2:11" ht="15.75" customHeight="1">
      <c r="B524" s="39"/>
      <c r="K524" s="39"/>
    </row>
    <row r="525" spans="2:11" ht="15.75" customHeight="1">
      <c r="B525" s="39"/>
      <c r="K525" s="39"/>
    </row>
    <row r="526" spans="2:11" ht="15.75" customHeight="1">
      <c r="B526" s="39"/>
      <c r="K526" s="39"/>
    </row>
    <row r="527" spans="2:11" ht="15.75" customHeight="1">
      <c r="B527" s="39"/>
      <c r="K527" s="39"/>
    </row>
    <row r="528" spans="2:11" ht="15.75" customHeight="1">
      <c r="B528" s="39"/>
      <c r="K528" s="39"/>
    </row>
    <row r="529" spans="2:11" ht="15.75" customHeight="1">
      <c r="B529" s="39"/>
      <c r="K529" s="39"/>
    </row>
    <row r="530" spans="2:11" ht="15.75" customHeight="1">
      <c r="B530" s="39"/>
      <c r="K530" s="39"/>
    </row>
    <row r="531" spans="2:11" ht="15.75" customHeight="1">
      <c r="B531" s="39"/>
      <c r="K531" s="39"/>
    </row>
    <row r="532" spans="2:11" ht="15.75" customHeight="1">
      <c r="B532" s="39"/>
      <c r="K532" s="39"/>
    </row>
    <row r="533" spans="2:11" ht="15.75" customHeight="1">
      <c r="B533" s="39"/>
      <c r="K533" s="39"/>
    </row>
    <row r="534" spans="2:11" ht="15.75" customHeight="1">
      <c r="B534" s="39"/>
      <c r="K534" s="39"/>
    </row>
    <row r="535" spans="2:11" ht="15.75" customHeight="1">
      <c r="B535" s="39"/>
      <c r="K535" s="39"/>
    </row>
    <row r="536" spans="2:11" ht="15.75" customHeight="1">
      <c r="B536" s="39"/>
      <c r="K536" s="39"/>
    </row>
    <row r="537" spans="2:11" ht="15.75" customHeight="1">
      <c r="B537" s="39"/>
      <c r="K537" s="39"/>
    </row>
    <row r="538" spans="2:11" ht="15.75" customHeight="1">
      <c r="B538" s="39"/>
      <c r="K538" s="39"/>
    </row>
    <row r="539" spans="2:11" ht="15.75" customHeight="1">
      <c r="B539" s="39"/>
      <c r="K539" s="39"/>
    </row>
    <row r="540" spans="2:11" ht="15.75" customHeight="1">
      <c r="B540" s="39"/>
      <c r="K540" s="39"/>
    </row>
    <row r="541" spans="2:11" ht="15.75" customHeight="1">
      <c r="B541" s="39"/>
      <c r="K541" s="39"/>
    </row>
    <row r="542" spans="2:11" ht="15.75" customHeight="1">
      <c r="B542" s="39"/>
      <c r="K542" s="39"/>
    </row>
    <row r="543" spans="2:11" ht="15.75" customHeight="1">
      <c r="B543" s="39"/>
      <c r="K543" s="39"/>
    </row>
    <row r="544" spans="2:11" ht="15.75" customHeight="1">
      <c r="B544" s="39"/>
      <c r="K544" s="39"/>
    </row>
    <row r="545" spans="2:11" ht="15.75" customHeight="1">
      <c r="B545" s="39"/>
      <c r="K545" s="39"/>
    </row>
    <row r="546" spans="2:11" ht="15.75" customHeight="1">
      <c r="B546" s="39"/>
      <c r="K546" s="39"/>
    </row>
    <row r="547" spans="2:11" ht="15.75" customHeight="1">
      <c r="B547" s="39"/>
      <c r="K547" s="39"/>
    </row>
    <row r="548" spans="2:11" ht="15.75" customHeight="1">
      <c r="B548" s="39"/>
      <c r="K548" s="39"/>
    </row>
    <row r="549" spans="2:11" ht="15.75" customHeight="1">
      <c r="B549" s="39"/>
      <c r="K549" s="39"/>
    </row>
    <row r="550" spans="2:11" ht="15.75" customHeight="1">
      <c r="B550" s="39"/>
      <c r="K550" s="39"/>
    </row>
    <row r="551" spans="2:11" ht="15.75" customHeight="1">
      <c r="B551" s="39"/>
      <c r="K551" s="39"/>
    </row>
    <row r="552" spans="2:11" ht="15.75" customHeight="1">
      <c r="B552" s="39"/>
      <c r="K552" s="39"/>
    </row>
    <row r="553" spans="2:11" ht="15.75" customHeight="1">
      <c r="B553" s="39"/>
      <c r="K553" s="39"/>
    </row>
    <row r="554" spans="2:11" ht="15.75" customHeight="1">
      <c r="B554" s="39"/>
      <c r="K554" s="39"/>
    </row>
    <row r="555" spans="2:11" ht="15.75" customHeight="1">
      <c r="B555" s="39"/>
      <c r="K555" s="39"/>
    </row>
    <row r="556" spans="2:11" ht="15.75" customHeight="1">
      <c r="B556" s="39"/>
      <c r="K556" s="39"/>
    </row>
    <row r="557" spans="2:11" ht="15.75" customHeight="1">
      <c r="B557" s="39"/>
      <c r="K557" s="39"/>
    </row>
    <row r="558" spans="2:11" ht="15.75" customHeight="1">
      <c r="B558" s="39"/>
      <c r="K558" s="39"/>
    </row>
    <row r="559" spans="2:11" ht="15.75" customHeight="1">
      <c r="B559" s="39"/>
      <c r="K559" s="39"/>
    </row>
    <row r="560" spans="2:11" ht="15.75" customHeight="1">
      <c r="B560" s="39"/>
      <c r="K560" s="39"/>
    </row>
    <row r="561" spans="2:11" ht="15.75" customHeight="1">
      <c r="B561" s="39"/>
      <c r="K561" s="39"/>
    </row>
    <row r="562" spans="2:11" ht="15.75" customHeight="1">
      <c r="B562" s="39"/>
      <c r="K562" s="39"/>
    </row>
    <row r="563" spans="2:11" ht="15.75" customHeight="1">
      <c r="B563" s="39"/>
      <c r="K563" s="39"/>
    </row>
    <row r="564" spans="2:11" ht="15.75" customHeight="1">
      <c r="B564" s="39"/>
      <c r="K564" s="39"/>
    </row>
    <row r="565" spans="2:11" ht="15.75" customHeight="1">
      <c r="B565" s="39"/>
      <c r="K565" s="39"/>
    </row>
    <row r="566" spans="2:11" ht="15.75" customHeight="1">
      <c r="B566" s="39"/>
      <c r="K566" s="39"/>
    </row>
    <row r="567" spans="2:11" ht="15.75" customHeight="1">
      <c r="B567" s="39"/>
      <c r="K567" s="39"/>
    </row>
    <row r="568" spans="2:11" ht="15.75" customHeight="1">
      <c r="B568" s="39"/>
      <c r="K568" s="39"/>
    </row>
    <row r="569" spans="2:11" ht="15.75" customHeight="1">
      <c r="B569" s="39"/>
      <c r="K569" s="39"/>
    </row>
    <row r="570" spans="2:11" ht="15.75" customHeight="1">
      <c r="B570" s="39"/>
      <c r="K570" s="39"/>
    </row>
    <row r="571" spans="2:11" ht="15.75" customHeight="1">
      <c r="B571" s="39"/>
      <c r="K571" s="39"/>
    </row>
    <row r="572" spans="2:11" ht="15.75" customHeight="1">
      <c r="B572" s="39"/>
      <c r="K572" s="39"/>
    </row>
    <row r="573" spans="2:11" ht="15.75" customHeight="1">
      <c r="B573" s="39"/>
      <c r="K573" s="39"/>
    </row>
    <row r="574" spans="2:11" ht="15.75" customHeight="1">
      <c r="B574" s="39"/>
      <c r="K574" s="39"/>
    </row>
    <row r="575" spans="2:11" ht="15.75" customHeight="1">
      <c r="B575" s="39"/>
      <c r="K575" s="39"/>
    </row>
    <row r="576" spans="2:11" ht="15.75" customHeight="1">
      <c r="B576" s="39"/>
      <c r="K576" s="39"/>
    </row>
    <row r="577" spans="2:11" ht="15.75" customHeight="1">
      <c r="B577" s="39"/>
      <c r="K577" s="39"/>
    </row>
    <row r="578" spans="2:11" ht="15.75" customHeight="1">
      <c r="B578" s="39"/>
      <c r="K578" s="39"/>
    </row>
    <row r="579" spans="2:11" ht="15.75" customHeight="1">
      <c r="B579" s="39"/>
      <c r="K579" s="39"/>
    </row>
    <row r="580" spans="2:11" ht="15.75" customHeight="1">
      <c r="B580" s="39"/>
      <c r="K580" s="39"/>
    </row>
    <row r="581" spans="2:11" ht="15.75" customHeight="1">
      <c r="B581" s="39"/>
      <c r="K581" s="39"/>
    </row>
    <row r="582" spans="2:11" ht="15.75" customHeight="1">
      <c r="B582" s="39"/>
      <c r="K582" s="39"/>
    </row>
    <row r="583" spans="2:11" ht="15.75" customHeight="1">
      <c r="B583" s="39"/>
      <c r="K583" s="39"/>
    </row>
    <row r="584" spans="2:11" ht="15.75" customHeight="1">
      <c r="B584" s="39"/>
      <c r="K584" s="39"/>
    </row>
    <row r="585" spans="2:11" ht="15.75" customHeight="1">
      <c r="B585" s="39"/>
      <c r="K585" s="39"/>
    </row>
    <row r="586" spans="2:11" ht="15.75" customHeight="1">
      <c r="B586" s="39"/>
      <c r="K586" s="39"/>
    </row>
    <row r="587" spans="2:11" ht="15.75" customHeight="1">
      <c r="B587" s="39"/>
      <c r="K587" s="39"/>
    </row>
    <row r="588" spans="2:11" ht="15.75" customHeight="1">
      <c r="B588" s="39"/>
      <c r="K588" s="39"/>
    </row>
    <row r="589" spans="2:11" ht="15.75" customHeight="1">
      <c r="B589" s="39"/>
      <c r="K589" s="39"/>
    </row>
    <row r="590" spans="2:11" ht="15.75" customHeight="1">
      <c r="B590" s="39"/>
      <c r="K590" s="39"/>
    </row>
    <row r="591" spans="2:11" ht="15.75" customHeight="1">
      <c r="B591" s="39"/>
      <c r="K591" s="39"/>
    </row>
    <row r="592" spans="2:11" ht="15.75" customHeight="1">
      <c r="B592" s="39"/>
      <c r="K592" s="39"/>
    </row>
    <row r="593" spans="2:11" ht="15.75" customHeight="1">
      <c r="B593" s="39"/>
      <c r="K593" s="39"/>
    </row>
    <row r="594" spans="2:11" ht="15.75" customHeight="1">
      <c r="B594" s="39"/>
      <c r="K594" s="39"/>
    </row>
    <row r="595" spans="2:11" ht="15.75" customHeight="1">
      <c r="B595" s="39"/>
      <c r="K595" s="39"/>
    </row>
    <row r="596" spans="2:11" ht="15.75" customHeight="1">
      <c r="B596" s="39"/>
      <c r="K596" s="39"/>
    </row>
    <row r="597" spans="2:11" ht="15.75" customHeight="1">
      <c r="B597" s="39"/>
      <c r="K597" s="39"/>
    </row>
    <row r="598" spans="2:11" ht="15.75" customHeight="1">
      <c r="B598" s="39"/>
      <c r="K598" s="39"/>
    </row>
    <row r="599" spans="2:11" ht="15.75" customHeight="1">
      <c r="B599" s="39"/>
      <c r="K599" s="39"/>
    </row>
    <row r="600" spans="2:11" ht="15.75" customHeight="1">
      <c r="B600" s="39"/>
      <c r="K600" s="39"/>
    </row>
    <row r="601" spans="2:11" ht="15.75" customHeight="1">
      <c r="B601" s="39"/>
      <c r="K601" s="39"/>
    </row>
    <row r="602" spans="2:11" ht="15.75" customHeight="1">
      <c r="B602" s="39"/>
      <c r="K602" s="39"/>
    </row>
    <row r="603" spans="2:11" ht="15.75" customHeight="1">
      <c r="B603" s="39"/>
      <c r="K603" s="39"/>
    </row>
    <row r="604" spans="2:11" ht="15.75" customHeight="1">
      <c r="B604" s="39"/>
      <c r="K604" s="39"/>
    </row>
    <row r="605" spans="2:11" ht="15.75" customHeight="1">
      <c r="B605" s="39"/>
      <c r="K605" s="39"/>
    </row>
    <row r="606" spans="2:11" ht="15.75" customHeight="1">
      <c r="B606" s="39"/>
      <c r="K606" s="39"/>
    </row>
    <row r="607" spans="2:11" ht="15.75" customHeight="1">
      <c r="B607" s="39"/>
      <c r="K607" s="39"/>
    </row>
    <row r="608" spans="2:11" ht="15.75" customHeight="1">
      <c r="B608" s="39"/>
      <c r="K608" s="39"/>
    </row>
    <row r="609" spans="2:11" ht="15.75" customHeight="1">
      <c r="B609" s="39"/>
      <c r="K609" s="39"/>
    </row>
    <row r="610" spans="2:11" ht="15.75" customHeight="1">
      <c r="B610" s="39"/>
      <c r="K610" s="39"/>
    </row>
    <row r="611" spans="2:11" ht="15.75" customHeight="1">
      <c r="B611" s="39"/>
      <c r="K611" s="39"/>
    </row>
    <row r="612" spans="2:11" ht="15.75" customHeight="1">
      <c r="B612" s="39"/>
      <c r="K612" s="39"/>
    </row>
    <row r="613" spans="2:11" ht="15.75" customHeight="1">
      <c r="B613" s="39"/>
      <c r="K613" s="39"/>
    </row>
    <row r="614" spans="2:11" ht="15.75" customHeight="1">
      <c r="B614" s="39"/>
      <c r="K614" s="39"/>
    </row>
    <row r="615" spans="2:11" ht="15.75" customHeight="1">
      <c r="B615" s="39"/>
      <c r="K615" s="39"/>
    </row>
    <row r="616" spans="2:11" ht="15.75" customHeight="1">
      <c r="B616" s="39"/>
      <c r="K616" s="39"/>
    </row>
    <row r="617" spans="2:11" ht="15.75" customHeight="1">
      <c r="B617" s="39"/>
      <c r="K617" s="39"/>
    </row>
    <row r="618" spans="2:11" ht="15.75" customHeight="1">
      <c r="B618" s="39"/>
      <c r="K618" s="39"/>
    </row>
    <row r="619" spans="2:11" ht="15.75" customHeight="1">
      <c r="B619" s="39"/>
      <c r="K619" s="39"/>
    </row>
    <row r="620" spans="2:11" ht="15.75" customHeight="1">
      <c r="B620" s="39"/>
      <c r="K620" s="39"/>
    </row>
    <row r="621" spans="2:11" ht="15.75" customHeight="1">
      <c r="B621" s="39"/>
      <c r="K621" s="39"/>
    </row>
    <row r="622" spans="2:11" ht="15.75" customHeight="1">
      <c r="B622" s="39"/>
      <c r="K622" s="39"/>
    </row>
    <row r="623" spans="2:11" ht="15.75" customHeight="1">
      <c r="B623" s="39"/>
      <c r="K623" s="39"/>
    </row>
    <row r="624" spans="2:11" ht="15.75" customHeight="1">
      <c r="B624" s="39"/>
      <c r="K624" s="39"/>
    </row>
    <row r="625" spans="2:11" ht="15.75" customHeight="1">
      <c r="B625" s="39"/>
      <c r="K625" s="39"/>
    </row>
    <row r="626" spans="2:11" ht="15.75" customHeight="1">
      <c r="B626" s="39"/>
      <c r="K626" s="39"/>
    </row>
    <row r="627" spans="2:11" ht="15.75" customHeight="1">
      <c r="B627" s="39"/>
      <c r="K627" s="39"/>
    </row>
    <row r="628" spans="2:11" ht="15.75" customHeight="1">
      <c r="B628" s="39"/>
      <c r="K628" s="39"/>
    </row>
    <row r="629" spans="2:11" ht="15.75" customHeight="1">
      <c r="B629" s="39"/>
      <c r="K629" s="39"/>
    </row>
    <row r="630" spans="2:11" ht="15.75" customHeight="1">
      <c r="B630" s="39"/>
      <c r="K630" s="39"/>
    </row>
    <row r="631" spans="2:11" ht="15.75" customHeight="1">
      <c r="B631" s="39"/>
      <c r="K631" s="39"/>
    </row>
    <row r="632" spans="2:11" ht="15.75" customHeight="1">
      <c r="B632" s="39"/>
      <c r="K632" s="39"/>
    </row>
    <row r="633" spans="2:11" ht="15.75" customHeight="1">
      <c r="B633" s="39"/>
      <c r="K633" s="39"/>
    </row>
    <row r="634" spans="2:11" ht="15.75" customHeight="1">
      <c r="B634" s="39"/>
      <c r="K634" s="39"/>
    </row>
    <row r="635" spans="2:11" ht="15.75" customHeight="1">
      <c r="B635" s="39"/>
      <c r="K635" s="39"/>
    </row>
    <row r="636" spans="2:11" ht="15.75" customHeight="1">
      <c r="B636" s="39"/>
      <c r="K636" s="39"/>
    </row>
    <row r="637" spans="2:11" ht="15.75" customHeight="1">
      <c r="B637" s="39"/>
      <c r="K637" s="39"/>
    </row>
    <row r="638" spans="2:11" ht="15.75" customHeight="1">
      <c r="B638" s="39"/>
      <c r="K638" s="39"/>
    </row>
    <row r="639" spans="2:11" ht="15.75" customHeight="1">
      <c r="B639" s="39"/>
      <c r="K639" s="39"/>
    </row>
    <row r="640" spans="2:11" ht="15.75" customHeight="1">
      <c r="B640" s="39"/>
      <c r="K640" s="39"/>
    </row>
    <row r="641" spans="2:11" ht="15.75" customHeight="1">
      <c r="B641" s="39"/>
      <c r="K641" s="39"/>
    </row>
    <row r="642" spans="2:11" ht="15.75" customHeight="1">
      <c r="B642" s="39"/>
      <c r="K642" s="39"/>
    </row>
    <row r="643" spans="2:11" ht="15.75" customHeight="1">
      <c r="B643" s="39"/>
      <c r="K643" s="39"/>
    </row>
    <row r="644" spans="2:11" ht="15.75" customHeight="1">
      <c r="B644" s="39"/>
      <c r="K644" s="39"/>
    </row>
    <row r="645" spans="2:11" ht="15.75" customHeight="1">
      <c r="B645" s="39"/>
      <c r="K645" s="39"/>
    </row>
    <row r="646" spans="2:11" ht="15.75" customHeight="1">
      <c r="B646" s="39"/>
      <c r="K646" s="39"/>
    </row>
    <row r="647" spans="2:11" ht="15.75" customHeight="1">
      <c r="B647" s="39"/>
      <c r="K647" s="39"/>
    </row>
    <row r="648" spans="2:11" ht="15.75" customHeight="1">
      <c r="B648" s="39"/>
      <c r="K648" s="39"/>
    </row>
    <row r="649" spans="2:11" ht="15.75" customHeight="1">
      <c r="B649" s="39"/>
      <c r="K649" s="39"/>
    </row>
    <row r="650" spans="2:11" ht="15.75" customHeight="1">
      <c r="B650" s="39"/>
      <c r="K650" s="39"/>
    </row>
    <row r="651" spans="2:11" ht="15.75" customHeight="1">
      <c r="B651" s="39"/>
      <c r="K651" s="39"/>
    </row>
    <row r="652" spans="2:11" ht="15.75" customHeight="1">
      <c r="B652" s="39"/>
      <c r="K652" s="39"/>
    </row>
    <row r="653" spans="2:11" ht="15.75" customHeight="1">
      <c r="B653" s="39"/>
      <c r="K653" s="39"/>
    </row>
    <row r="654" spans="2:11" ht="15.75" customHeight="1">
      <c r="B654" s="39"/>
      <c r="K654" s="39"/>
    </row>
    <row r="655" spans="2:11" ht="15.75" customHeight="1">
      <c r="B655" s="39"/>
      <c r="K655" s="39"/>
    </row>
    <row r="656" spans="2:11" ht="15.75" customHeight="1">
      <c r="B656" s="39"/>
      <c r="K656" s="39"/>
    </row>
    <row r="657" spans="2:11" ht="15.75" customHeight="1">
      <c r="B657" s="39"/>
      <c r="K657" s="39"/>
    </row>
    <row r="658" spans="2:11" ht="15.75" customHeight="1">
      <c r="B658" s="39"/>
      <c r="K658" s="39"/>
    </row>
    <row r="659" spans="2:11" ht="15.75" customHeight="1">
      <c r="B659" s="39"/>
      <c r="K659" s="39"/>
    </row>
    <row r="660" spans="2:11" ht="15.75" customHeight="1">
      <c r="B660" s="39"/>
      <c r="K660" s="39"/>
    </row>
    <row r="661" spans="2:11" ht="15.75" customHeight="1">
      <c r="B661" s="39"/>
      <c r="K661" s="39"/>
    </row>
    <row r="662" spans="2:11" ht="15.75" customHeight="1">
      <c r="B662" s="39"/>
      <c r="K662" s="39"/>
    </row>
    <row r="663" spans="2:11" ht="15.75" customHeight="1">
      <c r="B663" s="39"/>
      <c r="K663" s="39"/>
    </row>
    <row r="664" spans="2:11" ht="15.75" customHeight="1">
      <c r="B664" s="39"/>
      <c r="K664" s="39"/>
    </row>
    <row r="665" spans="2:11" ht="15.75" customHeight="1">
      <c r="B665" s="39"/>
      <c r="K665" s="39"/>
    </row>
    <row r="666" spans="2:11" ht="15.75" customHeight="1">
      <c r="B666" s="39"/>
      <c r="K666" s="39"/>
    </row>
    <row r="667" spans="2:11" ht="15.75" customHeight="1">
      <c r="B667" s="39"/>
      <c r="K667" s="39"/>
    </row>
    <row r="668" spans="2:11" ht="15.75" customHeight="1">
      <c r="B668" s="39"/>
      <c r="K668" s="39"/>
    </row>
    <row r="669" spans="2:11" ht="15.75" customHeight="1">
      <c r="B669" s="39"/>
      <c r="K669" s="39"/>
    </row>
    <row r="670" spans="2:11" ht="15.75" customHeight="1">
      <c r="B670" s="39"/>
      <c r="K670" s="39"/>
    </row>
    <row r="671" spans="2:11" ht="15.75" customHeight="1">
      <c r="B671" s="39"/>
      <c r="K671" s="39"/>
    </row>
    <row r="672" spans="2:11" ht="15.75" customHeight="1">
      <c r="B672" s="39"/>
      <c r="K672" s="39"/>
    </row>
    <row r="673" spans="2:11" ht="15.75" customHeight="1">
      <c r="B673" s="39"/>
      <c r="K673" s="39"/>
    </row>
    <row r="674" spans="2:11" ht="15.75" customHeight="1">
      <c r="B674" s="39"/>
      <c r="K674" s="39"/>
    </row>
    <row r="675" spans="2:11" ht="15.75" customHeight="1">
      <c r="B675" s="39"/>
      <c r="K675" s="39"/>
    </row>
    <row r="676" spans="2:11" ht="15.75" customHeight="1">
      <c r="B676" s="39"/>
      <c r="K676" s="39"/>
    </row>
    <row r="677" spans="2:11" ht="15.75" customHeight="1">
      <c r="B677" s="39"/>
      <c r="K677" s="39"/>
    </row>
    <row r="678" spans="2:11" ht="15.75" customHeight="1">
      <c r="B678" s="39"/>
      <c r="K678" s="39"/>
    </row>
    <row r="679" spans="2:11" ht="15.75" customHeight="1">
      <c r="B679" s="39"/>
      <c r="K679" s="39"/>
    </row>
    <row r="680" spans="2:11" ht="15.75" customHeight="1">
      <c r="B680" s="39"/>
      <c r="K680" s="39"/>
    </row>
    <row r="681" spans="2:11" ht="15.75" customHeight="1">
      <c r="B681" s="39"/>
      <c r="K681" s="39"/>
    </row>
    <row r="682" spans="2:11" ht="15.75" customHeight="1">
      <c r="B682" s="39"/>
      <c r="K682" s="39"/>
    </row>
    <row r="683" spans="2:11" ht="15.75" customHeight="1">
      <c r="B683" s="39"/>
      <c r="K683" s="39"/>
    </row>
    <row r="684" spans="2:11" ht="15.75" customHeight="1">
      <c r="B684" s="39"/>
      <c r="K684" s="39"/>
    </row>
    <row r="685" spans="2:11" ht="15.75" customHeight="1">
      <c r="B685" s="39"/>
      <c r="K685" s="39"/>
    </row>
    <row r="686" spans="2:11" ht="15.75" customHeight="1">
      <c r="B686" s="39"/>
      <c r="K686" s="39"/>
    </row>
    <row r="687" spans="2:11" ht="15.75" customHeight="1">
      <c r="B687" s="39"/>
      <c r="K687" s="39"/>
    </row>
    <row r="688" spans="2:11" ht="15.75" customHeight="1">
      <c r="B688" s="39"/>
      <c r="K688" s="39"/>
    </row>
    <row r="689" spans="2:11" ht="15.75" customHeight="1">
      <c r="B689" s="39"/>
      <c r="K689" s="39"/>
    </row>
    <row r="690" spans="2:11" ht="15.75" customHeight="1">
      <c r="B690" s="39"/>
      <c r="K690" s="39"/>
    </row>
    <row r="691" spans="2:11" ht="15.75" customHeight="1">
      <c r="B691" s="39"/>
      <c r="K691" s="39"/>
    </row>
    <row r="692" spans="2:11" ht="15.75" customHeight="1">
      <c r="B692" s="39"/>
      <c r="K692" s="39"/>
    </row>
    <row r="693" spans="2:11" ht="15.75" customHeight="1">
      <c r="B693" s="39"/>
      <c r="K693" s="39"/>
    </row>
    <row r="694" spans="2:11" ht="15.75" customHeight="1">
      <c r="B694" s="39"/>
      <c r="K694" s="39"/>
    </row>
    <row r="695" spans="2:11" ht="15.75" customHeight="1">
      <c r="B695" s="39"/>
      <c r="K695" s="39"/>
    </row>
    <row r="696" spans="2:11" ht="15.75" customHeight="1">
      <c r="B696" s="39"/>
      <c r="K696" s="39"/>
    </row>
    <row r="697" spans="2:11" ht="15.75" customHeight="1">
      <c r="B697" s="39"/>
      <c r="K697" s="39"/>
    </row>
    <row r="698" spans="2:11" ht="15.75" customHeight="1">
      <c r="B698" s="39"/>
      <c r="K698" s="39"/>
    </row>
    <row r="699" spans="2:11" ht="15.75" customHeight="1">
      <c r="B699" s="39"/>
      <c r="K699" s="39"/>
    </row>
    <row r="700" spans="2:11" ht="15.75" customHeight="1">
      <c r="B700" s="39"/>
      <c r="K700" s="39"/>
    </row>
    <row r="701" spans="2:11" ht="15.75" customHeight="1">
      <c r="B701" s="39"/>
      <c r="K701" s="39"/>
    </row>
    <row r="702" spans="2:11" ht="15.75" customHeight="1">
      <c r="B702" s="39"/>
      <c r="K702" s="39"/>
    </row>
    <row r="703" spans="2:11" ht="15.75" customHeight="1">
      <c r="B703" s="39"/>
      <c r="K703" s="39"/>
    </row>
    <row r="704" spans="2:11" ht="15.75" customHeight="1">
      <c r="B704" s="39"/>
      <c r="K704" s="39"/>
    </row>
    <row r="705" spans="2:11" ht="15.75" customHeight="1">
      <c r="B705" s="39"/>
      <c r="K705" s="39"/>
    </row>
    <row r="706" spans="2:11" ht="15.75" customHeight="1">
      <c r="B706" s="39"/>
      <c r="K706" s="39"/>
    </row>
    <row r="707" spans="2:11" ht="15.75" customHeight="1">
      <c r="B707" s="39"/>
      <c r="K707" s="39"/>
    </row>
    <row r="708" spans="2:11" ht="15.75" customHeight="1">
      <c r="B708" s="39"/>
      <c r="K708" s="39"/>
    </row>
    <row r="709" spans="2:11" ht="15.75" customHeight="1">
      <c r="B709" s="39"/>
      <c r="K709" s="39"/>
    </row>
    <row r="710" spans="2:11" ht="15.75" customHeight="1">
      <c r="B710" s="39"/>
      <c r="K710" s="39"/>
    </row>
    <row r="711" spans="2:11" ht="15.75" customHeight="1">
      <c r="B711" s="39"/>
      <c r="K711" s="39"/>
    </row>
    <row r="712" spans="2:11" ht="15.75" customHeight="1">
      <c r="B712" s="39"/>
      <c r="K712" s="39"/>
    </row>
    <row r="713" spans="2:11" ht="15.75" customHeight="1">
      <c r="B713" s="39"/>
      <c r="K713" s="39"/>
    </row>
    <row r="714" spans="2:11" ht="15.75" customHeight="1">
      <c r="B714" s="39"/>
      <c r="K714" s="39"/>
    </row>
    <row r="715" spans="2:11" ht="15.75" customHeight="1">
      <c r="B715" s="39"/>
      <c r="K715" s="39"/>
    </row>
    <row r="716" spans="2:11" ht="15.75" customHeight="1">
      <c r="B716" s="39"/>
      <c r="K716" s="39"/>
    </row>
    <row r="717" spans="2:11" ht="15.75" customHeight="1">
      <c r="B717" s="39"/>
      <c r="K717" s="39"/>
    </row>
    <row r="718" spans="2:11" ht="15.75" customHeight="1">
      <c r="B718" s="39"/>
      <c r="K718" s="39"/>
    </row>
    <row r="719" spans="2:11" ht="15.75" customHeight="1">
      <c r="B719" s="39"/>
      <c r="K719" s="39"/>
    </row>
    <row r="720" spans="2:11" ht="15.75" customHeight="1">
      <c r="B720" s="39"/>
      <c r="K720" s="39"/>
    </row>
    <row r="721" spans="2:11" ht="15.75" customHeight="1">
      <c r="B721" s="39"/>
      <c r="K721" s="39"/>
    </row>
    <row r="722" spans="2:11" ht="15.75" customHeight="1">
      <c r="B722" s="39"/>
      <c r="K722" s="39"/>
    </row>
    <row r="723" spans="2:11" ht="15.75" customHeight="1">
      <c r="B723" s="39"/>
      <c r="K723" s="39"/>
    </row>
    <row r="724" spans="2:11" ht="15.75" customHeight="1">
      <c r="B724" s="39"/>
      <c r="K724" s="39"/>
    </row>
    <row r="725" spans="2:11" ht="15.75" customHeight="1">
      <c r="B725" s="39"/>
      <c r="K725" s="39"/>
    </row>
    <row r="726" spans="2:11" ht="15.75" customHeight="1">
      <c r="B726" s="39"/>
      <c r="K726" s="39"/>
    </row>
    <row r="727" spans="2:11" ht="15.75" customHeight="1">
      <c r="B727" s="39"/>
      <c r="K727" s="39"/>
    </row>
    <row r="728" spans="2:11" ht="15.75" customHeight="1">
      <c r="B728" s="39"/>
      <c r="K728" s="39"/>
    </row>
    <row r="729" spans="2:11" ht="15.75" customHeight="1">
      <c r="B729" s="39"/>
      <c r="K729" s="39"/>
    </row>
    <row r="730" spans="2:11" ht="15.75" customHeight="1">
      <c r="B730" s="39"/>
      <c r="K730" s="39"/>
    </row>
    <row r="731" spans="2:11" ht="15.75" customHeight="1">
      <c r="B731" s="39"/>
      <c r="K731" s="39"/>
    </row>
    <row r="732" spans="2:11" ht="15.75" customHeight="1">
      <c r="B732" s="39"/>
      <c r="K732" s="39"/>
    </row>
    <row r="733" spans="2:11" ht="15.75" customHeight="1">
      <c r="B733" s="39"/>
      <c r="K733" s="39"/>
    </row>
    <row r="734" spans="2:11" ht="15.75" customHeight="1">
      <c r="B734" s="39"/>
      <c r="K734" s="39"/>
    </row>
    <row r="735" spans="2:11" ht="15.75" customHeight="1">
      <c r="B735" s="39"/>
      <c r="K735" s="39"/>
    </row>
    <row r="736" spans="2:11" ht="15.75" customHeight="1">
      <c r="B736" s="39"/>
      <c r="K736" s="39"/>
    </row>
    <row r="737" spans="2:11" ht="15.75" customHeight="1">
      <c r="B737" s="39"/>
      <c r="K737" s="39"/>
    </row>
    <row r="738" spans="2:11" ht="15.75" customHeight="1">
      <c r="B738" s="39"/>
      <c r="K738" s="39"/>
    </row>
    <row r="739" spans="2:11" ht="15.75" customHeight="1">
      <c r="B739" s="39"/>
      <c r="K739" s="39"/>
    </row>
    <row r="740" spans="2:11" ht="15.75" customHeight="1">
      <c r="B740" s="39"/>
      <c r="K740" s="39"/>
    </row>
    <row r="741" spans="2:11" ht="15.75" customHeight="1">
      <c r="B741" s="39"/>
      <c r="K741" s="39"/>
    </row>
    <row r="742" spans="2:11" ht="15.75" customHeight="1">
      <c r="B742" s="39"/>
      <c r="K742" s="39"/>
    </row>
    <row r="743" spans="2:11" ht="15.75" customHeight="1">
      <c r="B743" s="39"/>
      <c r="K743" s="39"/>
    </row>
    <row r="744" spans="2:11" ht="15.75" customHeight="1">
      <c r="B744" s="39"/>
      <c r="K744" s="39"/>
    </row>
    <row r="745" spans="2:11" ht="15.75" customHeight="1">
      <c r="B745" s="39"/>
      <c r="K745" s="39"/>
    </row>
    <row r="746" spans="2:11" ht="15.75" customHeight="1">
      <c r="B746" s="39"/>
      <c r="K746" s="39"/>
    </row>
    <row r="747" spans="2:11" ht="15.75" customHeight="1">
      <c r="B747" s="39"/>
      <c r="K747" s="39"/>
    </row>
    <row r="748" spans="2:11" ht="15.75" customHeight="1">
      <c r="B748" s="39"/>
      <c r="K748" s="39"/>
    </row>
    <row r="749" spans="2:11" ht="15.75" customHeight="1">
      <c r="B749" s="39"/>
      <c r="K749" s="39"/>
    </row>
    <row r="750" spans="2:11" ht="15.75" customHeight="1">
      <c r="B750" s="39"/>
      <c r="K750" s="39"/>
    </row>
    <row r="751" spans="2:11" ht="15.75" customHeight="1">
      <c r="B751" s="39"/>
      <c r="K751" s="39"/>
    </row>
    <row r="752" spans="2:11" ht="15.75" customHeight="1">
      <c r="B752" s="39"/>
      <c r="K752" s="39"/>
    </row>
    <row r="753" spans="2:11" ht="15.75" customHeight="1">
      <c r="B753" s="39"/>
      <c r="K753" s="39"/>
    </row>
    <row r="754" spans="2:11" ht="15.75" customHeight="1">
      <c r="B754" s="39"/>
      <c r="K754" s="39"/>
    </row>
    <row r="755" spans="2:11" ht="15.75" customHeight="1">
      <c r="B755" s="39"/>
      <c r="K755" s="39"/>
    </row>
    <row r="756" spans="2:11" ht="15.75" customHeight="1">
      <c r="B756" s="39"/>
      <c r="K756" s="39"/>
    </row>
    <row r="757" spans="2:11" ht="15.75" customHeight="1">
      <c r="B757" s="39"/>
      <c r="K757" s="39"/>
    </row>
    <row r="758" spans="2:11" ht="15.75" customHeight="1">
      <c r="B758" s="39"/>
      <c r="K758" s="39"/>
    </row>
    <row r="759" spans="2:11" ht="15.75" customHeight="1">
      <c r="B759" s="39"/>
      <c r="K759" s="39"/>
    </row>
    <row r="760" spans="2:11" ht="15.75" customHeight="1">
      <c r="B760" s="39"/>
      <c r="K760" s="39"/>
    </row>
    <row r="761" spans="2:11" ht="15.75" customHeight="1">
      <c r="B761" s="39"/>
      <c r="K761" s="39"/>
    </row>
    <row r="762" spans="2:11" ht="15.75" customHeight="1">
      <c r="B762" s="39"/>
      <c r="K762" s="39"/>
    </row>
    <row r="763" spans="2:11" ht="15.75" customHeight="1">
      <c r="B763" s="39"/>
      <c r="K763" s="39"/>
    </row>
    <row r="764" spans="2:11" ht="15.75" customHeight="1">
      <c r="B764" s="39"/>
      <c r="K764" s="39"/>
    </row>
    <row r="765" spans="2:11" ht="15.75" customHeight="1">
      <c r="B765" s="39"/>
      <c r="K765" s="39"/>
    </row>
    <row r="766" spans="2:11" ht="15.75" customHeight="1">
      <c r="B766" s="39"/>
      <c r="K766" s="39"/>
    </row>
    <row r="767" spans="2:11" ht="15.75" customHeight="1">
      <c r="B767" s="39"/>
      <c r="K767" s="39"/>
    </row>
    <row r="768" spans="2:11" ht="15.75" customHeight="1">
      <c r="B768" s="39"/>
      <c r="K768" s="39"/>
    </row>
    <row r="769" spans="2:11" ht="15.75" customHeight="1">
      <c r="B769" s="39"/>
      <c r="K769" s="39"/>
    </row>
    <row r="770" spans="2:11" ht="15.75" customHeight="1">
      <c r="B770" s="39"/>
      <c r="K770" s="39"/>
    </row>
    <row r="771" spans="2:11" ht="15.75" customHeight="1">
      <c r="B771" s="39"/>
      <c r="K771" s="39"/>
    </row>
    <row r="772" spans="2:11" ht="15.75" customHeight="1">
      <c r="B772" s="39"/>
      <c r="K772" s="39"/>
    </row>
    <row r="773" spans="2:11" ht="15.75" customHeight="1">
      <c r="B773" s="39"/>
      <c r="K773" s="39"/>
    </row>
    <row r="774" spans="2:11" ht="15.75" customHeight="1">
      <c r="B774" s="39"/>
      <c r="K774" s="39"/>
    </row>
    <row r="775" spans="2:11" ht="15.75" customHeight="1">
      <c r="B775" s="39"/>
      <c r="K775" s="39"/>
    </row>
    <row r="776" spans="2:11" ht="15.75" customHeight="1">
      <c r="B776" s="39"/>
      <c r="K776" s="39"/>
    </row>
    <row r="777" spans="2:11" ht="15.75" customHeight="1">
      <c r="B777" s="39"/>
      <c r="K777" s="39"/>
    </row>
    <row r="778" spans="2:11" ht="15.75" customHeight="1">
      <c r="B778" s="39"/>
      <c r="K778" s="39"/>
    </row>
    <row r="779" spans="2:11" ht="15.75" customHeight="1">
      <c r="B779" s="39"/>
      <c r="K779" s="39"/>
    </row>
    <row r="780" spans="2:11" ht="15.75" customHeight="1">
      <c r="B780" s="39"/>
      <c r="K780" s="39"/>
    </row>
    <row r="781" spans="2:11" ht="15.75" customHeight="1">
      <c r="B781" s="39"/>
      <c r="K781" s="39"/>
    </row>
    <row r="782" spans="2:11" ht="15.75" customHeight="1">
      <c r="B782" s="39"/>
      <c r="K782" s="39"/>
    </row>
    <row r="783" spans="2:11" ht="15.75" customHeight="1">
      <c r="B783" s="39"/>
      <c r="K783" s="39"/>
    </row>
    <row r="784" spans="2:11" ht="15.75" customHeight="1">
      <c r="B784" s="39"/>
      <c r="K784" s="39"/>
    </row>
    <row r="785" spans="2:11" ht="15.75" customHeight="1">
      <c r="B785" s="39"/>
      <c r="K785" s="39"/>
    </row>
    <row r="786" spans="2:11" ht="15.75" customHeight="1">
      <c r="B786" s="39"/>
      <c r="K786" s="39"/>
    </row>
    <row r="787" spans="2:11" ht="15.75" customHeight="1">
      <c r="B787" s="39"/>
      <c r="K787" s="39"/>
    </row>
    <row r="788" spans="2:11" ht="15.75" customHeight="1">
      <c r="B788" s="39"/>
      <c r="K788" s="39"/>
    </row>
    <row r="789" spans="2:11" ht="15.75" customHeight="1">
      <c r="B789" s="39"/>
      <c r="K789" s="39"/>
    </row>
    <row r="790" spans="2:11" ht="15.75" customHeight="1">
      <c r="B790" s="39"/>
      <c r="K790" s="39"/>
    </row>
    <row r="791" spans="2:11" ht="15.75" customHeight="1">
      <c r="B791" s="39"/>
      <c r="K791" s="39"/>
    </row>
    <row r="792" spans="2:11" ht="15.75" customHeight="1">
      <c r="B792" s="39"/>
      <c r="K792" s="39"/>
    </row>
    <row r="793" spans="2:11" ht="15.75" customHeight="1">
      <c r="B793" s="39"/>
      <c r="K793" s="39"/>
    </row>
    <row r="794" spans="2:11" ht="15.75" customHeight="1">
      <c r="B794" s="39"/>
      <c r="K794" s="39"/>
    </row>
    <row r="795" spans="2:11" ht="15.75" customHeight="1">
      <c r="B795" s="39"/>
      <c r="K795" s="39"/>
    </row>
    <row r="796" spans="2:11" ht="15.75" customHeight="1">
      <c r="B796" s="39"/>
      <c r="K796" s="39"/>
    </row>
    <row r="797" spans="2:11" ht="15.75" customHeight="1">
      <c r="B797" s="39"/>
      <c r="K797" s="39"/>
    </row>
    <row r="798" spans="2:11" ht="15.75" customHeight="1">
      <c r="B798" s="39"/>
      <c r="K798" s="39"/>
    </row>
    <row r="799" spans="2:11" ht="15.75" customHeight="1">
      <c r="B799" s="39"/>
      <c r="K799" s="39"/>
    </row>
    <row r="800" spans="2:11" ht="15.75" customHeight="1">
      <c r="B800" s="39"/>
      <c r="K800" s="39"/>
    </row>
    <row r="801" spans="2:11" ht="15.75" customHeight="1">
      <c r="B801" s="39"/>
      <c r="K801" s="39"/>
    </row>
    <row r="802" spans="2:11" ht="15.75" customHeight="1">
      <c r="B802" s="39"/>
      <c r="K802" s="39"/>
    </row>
    <row r="803" spans="2:11" ht="15.75" customHeight="1">
      <c r="B803" s="39"/>
      <c r="K803" s="39"/>
    </row>
    <row r="804" spans="2:11" ht="15.75" customHeight="1">
      <c r="B804" s="39"/>
      <c r="K804" s="39"/>
    </row>
    <row r="805" spans="2:11" ht="15.75" customHeight="1">
      <c r="B805" s="39"/>
      <c r="K805" s="39"/>
    </row>
    <row r="806" spans="2:11" ht="15.75" customHeight="1">
      <c r="B806" s="39"/>
      <c r="K806" s="39"/>
    </row>
    <row r="807" spans="2:11" ht="15.75" customHeight="1">
      <c r="B807" s="39"/>
      <c r="K807" s="39"/>
    </row>
    <row r="808" spans="2:11" ht="15.75" customHeight="1">
      <c r="B808" s="39"/>
      <c r="K808" s="39"/>
    </row>
    <row r="809" spans="2:11" ht="15.75" customHeight="1">
      <c r="B809" s="39"/>
      <c r="K809" s="39"/>
    </row>
    <row r="810" spans="2:11" ht="15.75" customHeight="1">
      <c r="B810" s="39"/>
      <c r="K810" s="39"/>
    </row>
    <row r="811" spans="2:11" ht="15.75" customHeight="1">
      <c r="B811" s="39"/>
      <c r="K811" s="39"/>
    </row>
    <row r="812" spans="2:11" ht="15.75" customHeight="1">
      <c r="B812" s="39"/>
      <c r="K812" s="39"/>
    </row>
    <row r="813" spans="2:11" ht="15.75" customHeight="1">
      <c r="B813" s="39"/>
      <c r="K813" s="39"/>
    </row>
    <row r="814" spans="2:11" ht="15.75" customHeight="1">
      <c r="B814" s="39"/>
      <c r="K814" s="39"/>
    </row>
    <row r="815" spans="2:11" ht="15.75" customHeight="1">
      <c r="B815" s="39"/>
      <c r="K815" s="39"/>
    </row>
    <row r="816" spans="2:11" ht="15.75" customHeight="1">
      <c r="B816" s="39"/>
      <c r="K816" s="39"/>
    </row>
    <row r="817" spans="2:11" ht="15.75" customHeight="1">
      <c r="B817" s="39"/>
      <c r="K817" s="39"/>
    </row>
    <row r="818" spans="2:11" ht="15.75" customHeight="1">
      <c r="B818" s="39"/>
      <c r="K818" s="39"/>
    </row>
    <row r="819" spans="2:11" ht="15.75" customHeight="1">
      <c r="B819" s="39"/>
      <c r="K819" s="39"/>
    </row>
    <row r="820" spans="2:11" ht="15.75" customHeight="1">
      <c r="B820" s="39"/>
      <c r="K820" s="39"/>
    </row>
    <row r="821" spans="2:11" ht="15.75" customHeight="1">
      <c r="B821" s="39"/>
      <c r="K821" s="39"/>
    </row>
    <row r="822" spans="2:11" ht="15.75" customHeight="1">
      <c r="B822" s="39"/>
      <c r="K822" s="39"/>
    </row>
    <row r="823" spans="2:11" ht="15.75" customHeight="1">
      <c r="B823" s="39"/>
      <c r="K823" s="39"/>
    </row>
    <row r="824" spans="2:11" ht="15.75" customHeight="1">
      <c r="B824" s="39"/>
      <c r="K824" s="39"/>
    </row>
    <row r="825" spans="2:11" ht="15.75" customHeight="1">
      <c r="B825" s="39"/>
      <c r="K825" s="39"/>
    </row>
    <row r="826" spans="2:11" ht="15.75" customHeight="1">
      <c r="B826" s="39"/>
      <c r="K826" s="39"/>
    </row>
    <row r="827" spans="2:11" ht="15.75" customHeight="1">
      <c r="B827" s="39"/>
      <c r="K827" s="39"/>
    </row>
    <row r="828" spans="2:11" ht="15.75" customHeight="1">
      <c r="B828" s="39"/>
      <c r="K828" s="39"/>
    </row>
    <row r="829" spans="2:11" ht="15.75" customHeight="1">
      <c r="B829" s="39"/>
      <c r="K829" s="39"/>
    </row>
    <row r="830" spans="2:11" ht="15.75" customHeight="1">
      <c r="B830" s="39"/>
      <c r="K830" s="39"/>
    </row>
    <row r="831" spans="2:11" ht="15.75" customHeight="1">
      <c r="B831" s="39"/>
      <c r="K831" s="39"/>
    </row>
    <row r="832" spans="2:11" ht="15.75" customHeight="1">
      <c r="B832" s="39"/>
      <c r="K832" s="39"/>
    </row>
    <row r="833" spans="2:11" ht="15.75" customHeight="1">
      <c r="B833" s="39"/>
      <c r="K833" s="39"/>
    </row>
    <row r="834" spans="2:11" ht="15.75" customHeight="1">
      <c r="B834" s="39"/>
      <c r="K834" s="39"/>
    </row>
    <row r="835" spans="2:11" ht="15.75" customHeight="1">
      <c r="B835" s="39"/>
      <c r="K835" s="39"/>
    </row>
    <row r="836" spans="2:11" ht="15.75" customHeight="1">
      <c r="B836" s="39"/>
      <c r="K836" s="39"/>
    </row>
    <row r="837" spans="2:11" ht="15.75" customHeight="1">
      <c r="B837" s="39"/>
      <c r="K837" s="39"/>
    </row>
    <row r="838" spans="2:11" ht="15.75" customHeight="1">
      <c r="B838" s="39"/>
      <c r="K838" s="39"/>
    </row>
    <row r="839" spans="2:11" ht="15.75" customHeight="1">
      <c r="B839" s="39"/>
      <c r="K839" s="39"/>
    </row>
    <row r="840" spans="2:11" ht="15.75" customHeight="1">
      <c r="B840" s="39"/>
      <c r="K840" s="39"/>
    </row>
    <row r="841" spans="2:11" ht="15.75" customHeight="1">
      <c r="B841" s="39"/>
      <c r="K841" s="39"/>
    </row>
    <row r="842" spans="2:11" ht="15.75" customHeight="1">
      <c r="B842" s="39"/>
      <c r="K842" s="39"/>
    </row>
    <row r="843" spans="2:11" ht="15.75" customHeight="1">
      <c r="B843" s="39"/>
      <c r="K843" s="39"/>
    </row>
    <row r="844" spans="2:11" ht="15.75" customHeight="1">
      <c r="B844" s="39"/>
      <c r="K844" s="39"/>
    </row>
    <row r="845" spans="2:11" ht="15.75" customHeight="1">
      <c r="B845" s="39"/>
      <c r="K845" s="39"/>
    </row>
    <row r="846" spans="2:11" ht="15.75" customHeight="1">
      <c r="B846" s="39"/>
      <c r="K846" s="39"/>
    </row>
    <row r="847" spans="2:11" ht="15.75" customHeight="1">
      <c r="B847" s="39"/>
      <c r="K847" s="39"/>
    </row>
    <row r="848" spans="2:11" ht="15.75" customHeight="1">
      <c r="B848" s="39"/>
      <c r="K848" s="39"/>
    </row>
    <row r="849" spans="2:11" ht="15.75" customHeight="1">
      <c r="B849" s="39"/>
      <c r="K849" s="39"/>
    </row>
    <row r="850" spans="2:11" ht="15.75" customHeight="1">
      <c r="B850" s="39"/>
      <c r="K850" s="39"/>
    </row>
    <row r="851" spans="2:11" ht="15.75" customHeight="1">
      <c r="B851" s="39"/>
      <c r="K851" s="39"/>
    </row>
    <row r="852" spans="2:11" ht="15.75" customHeight="1">
      <c r="B852" s="39"/>
      <c r="K852" s="39"/>
    </row>
    <row r="853" spans="2:11" ht="15.75" customHeight="1">
      <c r="B853" s="39"/>
      <c r="K853" s="39"/>
    </row>
    <row r="854" spans="2:11" ht="15.75" customHeight="1">
      <c r="B854" s="39"/>
      <c r="K854" s="39"/>
    </row>
    <row r="855" spans="2:11" ht="15.75" customHeight="1">
      <c r="B855" s="39"/>
      <c r="K855" s="39"/>
    </row>
    <row r="856" spans="2:11" ht="15.75" customHeight="1">
      <c r="B856" s="39"/>
      <c r="K856" s="39"/>
    </row>
    <row r="857" spans="2:11" ht="15.75" customHeight="1">
      <c r="B857" s="39"/>
      <c r="K857" s="39"/>
    </row>
    <row r="858" spans="2:11" ht="15.75" customHeight="1">
      <c r="B858" s="39"/>
      <c r="K858" s="39"/>
    </row>
    <row r="859" spans="2:11" ht="15.75" customHeight="1">
      <c r="B859" s="39"/>
      <c r="K859" s="39"/>
    </row>
    <row r="860" spans="2:11" ht="15.75" customHeight="1">
      <c r="B860" s="39"/>
      <c r="K860" s="39"/>
    </row>
    <row r="861" spans="2:11" ht="15.75" customHeight="1">
      <c r="B861" s="39"/>
      <c r="K861" s="39"/>
    </row>
    <row r="862" spans="2:11" ht="15.75" customHeight="1">
      <c r="B862" s="39"/>
      <c r="K862" s="39"/>
    </row>
    <row r="863" spans="2:11" ht="15.75" customHeight="1">
      <c r="B863" s="39"/>
      <c r="K863" s="39"/>
    </row>
    <row r="864" spans="2:11" ht="15.75" customHeight="1">
      <c r="B864" s="39"/>
      <c r="K864" s="39"/>
    </row>
    <row r="865" spans="2:11" ht="15.75" customHeight="1">
      <c r="B865" s="39"/>
      <c r="K865" s="39"/>
    </row>
    <row r="866" spans="2:11" ht="15.75" customHeight="1">
      <c r="B866" s="39"/>
      <c r="K866" s="39"/>
    </row>
    <row r="867" spans="2:11" ht="15.75" customHeight="1">
      <c r="B867" s="39"/>
      <c r="K867" s="39"/>
    </row>
    <row r="868" spans="2:11" ht="15.75" customHeight="1">
      <c r="B868" s="39"/>
      <c r="K868" s="39"/>
    </row>
    <row r="869" spans="2:11" ht="15.75" customHeight="1">
      <c r="B869" s="39"/>
      <c r="K869" s="39"/>
    </row>
    <row r="870" spans="2:11" ht="15.75" customHeight="1">
      <c r="B870" s="39"/>
      <c r="K870" s="39"/>
    </row>
    <row r="871" spans="2:11" ht="15.75" customHeight="1">
      <c r="B871" s="39"/>
      <c r="K871" s="39"/>
    </row>
    <row r="872" spans="2:11" ht="15.75" customHeight="1">
      <c r="B872" s="39"/>
      <c r="K872" s="39"/>
    </row>
    <row r="873" spans="2:11" ht="15.75" customHeight="1">
      <c r="B873" s="39"/>
      <c r="K873" s="39"/>
    </row>
    <row r="874" spans="2:11" ht="15.75" customHeight="1">
      <c r="B874" s="39"/>
      <c r="K874" s="39"/>
    </row>
    <row r="875" spans="2:11" ht="15.75" customHeight="1">
      <c r="B875" s="39"/>
      <c r="K875" s="39"/>
    </row>
    <row r="876" spans="2:11" ht="15.75" customHeight="1">
      <c r="B876" s="39"/>
      <c r="K876" s="39"/>
    </row>
    <row r="877" spans="2:11" ht="15.75" customHeight="1">
      <c r="B877" s="39"/>
      <c r="K877" s="39"/>
    </row>
    <row r="878" spans="2:11" ht="15.75" customHeight="1">
      <c r="B878" s="39"/>
      <c r="K878" s="39"/>
    </row>
    <row r="879" spans="2:11" ht="15.75" customHeight="1">
      <c r="B879" s="39"/>
      <c r="K879" s="39"/>
    </row>
    <row r="880" spans="2:11" ht="15.75" customHeight="1">
      <c r="B880" s="39"/>
      <c r="K880" s="39"/>
    </row>
    <row r="881" spans="2:11" ht="15.75" customHeight="1">
      <c r="B881" s="39"/>
      <c r="K881" s="39"/>
    </row>
    <row r="882" spans="2:11" ht="15.75" customHeight="1">
      <c r="B882" s="39"/>
      <c r="K882" s="39"/>
    </row>
    <row r="883" spans="2:11" ht="15.75" customHeight="1">
      <c r="B883" s="39"/>
      <c r="K883" s="39"/>
    </row>
    <row r="884" spans="2:11" ht="15.75" customHeight="1">
      <c r="B884" s="39"/>
      <c r="K884" s="39"/>
    </row>
    <row r="885" spans="2:11" ht="15.75" customHeight="1">
      <c r="B885" s="39"/>
      <c r="K885" s="39"/>
    </row>
    <row r="886" spans="2:11" ht="15.75" customHeight="1">
      <c r="B886" s="39"/>
      <c r="K886" s="39"/>
    </row>
    <row r="887" spans="2:11" ht="15.75" customHeight="1">
      <c r="B887" s="39"/>
      <c r="K887" s="39"/>
    </row>
    <row r="888" spans="2:11" ht="15.75" customHeight="1">
      <c r="B888" s="39"/>
      <c r="K888" s="39"/>
    </row>
    <row r="889" spans="2:11" ht="15.75" customHeight="1">
      <c r="B889" s="39"/>
      <c r="K889" s="39"/>
    </row>
    <row r="890" spans="2:11" ht="15.75" customHeight="1">
      <c r="B890" s="39"/>
      <c r="K890" s="39"/>
    </row>
    <row r="891" spans="2:11" ht="15.75" customHeight="1">
      <c r="B891" s="39"/>
      <c r="K891" s="39"/>
    </row>
    <row r="892" spans="2:11" ht="15.75" customHeight="1">
      <c r="B892" s="39"/>
      <c r="K892" s="39"/>
    </row>
    <row r="893" spans="2:11" ht="15.75" customHeight="1">
      <c r="B893" s="39"/>
      <c r="K893" s="39"/>
    </row>
    <row r="894" spans="2:11" ht="15.75" customHeight="1">
      <c r="B894" s="39"/>
      <c r="K894" s="39"/>
    </row>
    <row r="895" spans="2:11" ht="15.75" customHeight="1">
      <c r="B895" s="39"/>
      <c r="K895" s="39"/>
    </row>
    <row r="896" spans="2:11" ht="15.75" customHeight="1">
      <c r="B896" s="39"/>
      <c r="K896" s="39"/>
    </row>
    <row r="897" spans="2:11" ht="15.75" customHeight="1">
      <c r="B897" s="39"/>
      <c r="K897" s="39"/>
    </row>
    <row r="898" spans="2:11" ht="15.75" customHeight="1">
      <c r="B898" s="39"/>
      <c r="K898" s="39"/>
    </row>
    <row r="899" spans="2:11" ht="15.75" customHeight="1">
      <c r="B899" s="39"/>
      <c r="K899" s="39"/>
    </row>
    <row r="900" spans="2:11" ht="15.75" customHeight="1">
      <c r="B900" s="39"/>
      <c r="K900" s="39"/>
    </row>
    <row r="901" spans="2:11" ht="15.75" customHeight="1">
      <c r="B901" s="39"/>
      <c r="K901" s="39"/>
    </row>
    <row r="902" spans="2:11" ht="15.75" customHeight="1">
      <c r="B902" s="39"/>
      <c r="K902" s="39"/>
    </row>
    <row r="903" spans="2:11" ht="15.75" customHeight="1">
      <c r="B903" s="39"/>
      <c r="K903" s="39"/>
    </row>
    <row r="904" spans="2:11" ht="15.75" customHeight="1">
      <c r="B904" s="39"/>
      <c r="K904" s="39"/>
    </row>
    <row r="905" spans="2:11" ht="15.75" customHeight="1">
      <c r="B905" s="39"/>
      <c r="K905" s="39"/>
    </row>
    <row r="906" spans="2:11" ht="15.75" customHeight="1">
      <c r="B906" s="39"/>
      <c r="K906" s="39"/>
    </row>
    <row r="907" spans="2:11" ht="15.75" customHeight="1">
      <c r="B907" s="39"/>
      <c r="K907" s="39"/>
    </row>
    <row r="908" spans="2:11" ht="15.75" customHeight="1">
      <c r="B908" s="39"/>
      <c r="K908" s="39"/>
    </row>
    <row r="909" spans="2:11" ht="15.75" customHeight="1">
      <c r="B909" s="39"/>
      <c r="K909" s="39"/>
    </row>
    <row r="910" spans="2:11" ht="15.75" customHeight="1">
      <c r="B910" s="39"/>
      <c r="K910" s="39"/>
    </row>
    <row r="911" spans="2:11" ht="15.75" customHeight="1">
      <c r="B911" s="39"/>
      <c r="K911" s="39"/>
    </row>
    <row r="912" spans="2:11" ht="15.75" customHeight="1">
      <c r="B912" s="39"/>
      <c r="K912" s="39"/>
    </row>
    <row r="913" spans="2:11" ht="15.75" customHeight="1">
      <c r="B913" s="39"/>
      <c r="K913" s="39"/>
    </row>
    <row r="914" spans="2:11" ht="15.75" customHeight="1">
      <c r="B914" s="39"/>
      <c r="K914" s="39"/>
    </row>
    <row r="915" spans="2:11" ht="15.75" customHeight="1">
      <c r="B915" s="39"/>
      <c r="K915" s="39"/>
    </row>
    <row r="916" spans="2:11" ht="15.75" customHeight="1">
      <c r="B916" s="39"/>
      <c r="K916" s="39"/>
    </row>
    <row r="917" spans="2:11" ht="15.75" customHeight="1">
      <c r="B917" s="39"/>
      <c r="K917" s="39"/>
    </row>
    <row r="918" spans="2:11" ht="15.75" customHeight="1">
      <c r="B918" s="39"/>
      <c r="K918" s="39"/>
    </row>
    <row r="919" spans="2:11" ht="15.75" customHeight="1">
      <c r="B919" s="39"/>
      <c r="K919" s="39"/>
    </row>
    <row r="920" spans="2:11" ht="15.75" customHeight="1">
      <c r="B920" s="39"/>
      <c r="K920" s="39"/>
    </row>
    <row r="921" spans="2:11" ht="15.75" customHeight="1">
      <c r="B921" s="39"/>
      <c r="K921" s="39"/>
    </row>
    <row r="922" spans="2:11" ht="15.75" customHeight="1">
      <c r="B922" s="39"/>
      <c r="K922" s="39"/>
    </row>
    <row r="923" spans="2:11" ht="15.75" customHeight="1">
      <c r="B923" s="39"/>
      <c r="K923" s="39"/>
    </row>
    <row r="924" spans="2:11" ht="15.75" customHeight="1">
      <c r="B924" s="39"/>
      <c r="K924" s="39"/>
    </row>
    <row r="925" spans="2:11" ht="15.75" customHeight="1">
      <c r="B925" s="39"/>
      <c r="K925" s="39"/>
    </row>
    <row r="926" spans="2:11" ht="15.75" customHeight="1">
      <c r="B926" s="39"/>
      <c r="K926" s="39"/>
    </row>
    <row r="927" spans="2:11" ht="15.75" customHeight="1">
      <c r="B927" s="39"/>
      <c r="K927" s="39"/>
    </row>
    <row r="928" spans="2:11" ht="15.75" customHeight="1">
      <c r="B928" s="39"/>
      <c r="K928" s="39"/>
    </row>
    <row r="929" spans="2:11" ht="15.75" customHeight="1">
      <c r="B929" s="39"/>
      <c r="K929" s="39"/>
    </row>
    <row r="930" spans="2:11" ht="15.75" customHeight="1">
      <c r="B930" s="39"/>
      <c r="K930" s="39"/>
    </row>
    <row r="931" spans="2:11" ht="15.75" customHeight="1">
      <c r="B931" s="39"/>
      <c r="K931" s="39"/>
    </row>
    <row r="932" spans="2:11" ht="15.75" customHeight="1">
      <c r="B932" s="39"/>
      <c r="K932" s="39"/>
    </row>
    <row r="933" spans="2:11" ht="15.75" customHeight="1">
      <c r="B933" s="39"/>
      <c r="K933" s="39"/>
    </row>
    <row r="934" spans="2:11" ht="15.75" customHeight="1">
      <c r="B934" s="39"/>
      <c r="K934" s="39"/>
    </row>
    <row r="935" spans="2:11" ht="15.75" customHeight="1">
      <c r="B935" s="39"/>
      <c r="K935" s="39"/>
    </row>
    <row r="936" spans="2:11" ht="15.75" customHeight="1">
      <c r="B936" s="39"/>
      <c r="K936" s="39"/>
    </row>
    <row r="937" spans="2:11" ht="15.75" customHeight="1">
      <c r="B937" s="39"/>
      <c r="K937" s="39"/>
    </row>
    <row r="938" spans="2:11" ht="15.75" customHeight="1">
      <c r="B938" s="39"/>
      <c r="K938" s="39"/>
    </row>
    <row r="939" spans="2:11" ht="15.75" customHeight="1">
      <c r="B939" s="39"/>
      <c r="K939" s="39"/>
    </row>
    <row r="940" spans="2:11" ht="15.75" customHeight="1">
      <c r="B940" s="39"/>
      <c r="K940" s="39"/>
    </row>
    <row r="941" spans="2:11" ht="15.75" customHeight="1">
      <c r="B941" s="39"/>
      <c r="K941" s="39"/>
    </row>
    <row r="942" spans="2:11" ht="15.75" customHeight="1">
      <c r="B942" s="39"/>
      <c r="K942" s="39"/>
    </row>
    <row r="943" spans="2:11" ht="15.75" customHeight="1">
      <c r="B943" s="39"/>
      <c r="K943" s="39"/>
    </row>
    <row r="944" spans="2:11" ht="15.75" customHeight="1">
      <c r="B944" s="39"/>
      <c r="K944" s="39"/>
    </row>
    <row r="945" spans="2:11" ht="15.75" customHeight="1">
      <c r="B945" s="39"/>
      <c r="K945" s="39"/>
    </row>
    <row r="946" spans="2:11" ht="15.75" customHeight="1">
      <c r="B946" s="39"/>
      <c r="K946" s="39"/>
    </row>
    <row r="947" spans="2:11" ht="15.75" customHeight="1">
      <c r="B947" s="39"/>
      <c r="K947" s="39"/>
    </row>
    <row r="948" spans="2:11" ht="15.75" customHeight="1">
      <c r="B948" s="39"/>
      <c r="K948" s="39"/>
    </row>
    <row r="949" spans="2:11" ht="15.75" customHeight="1">
      <c r="B949" s="39"/>
      <c r="K949" s="39"/>
    </row>
    <row r="950" spans="2:11" ht="15.75" customHeight="1">
      <c r="B950" s="39"/>
      <c r="K950" s="39"/>
    </row>
    <row r="951" spans="2:11" ht="15.75" customHeight="1">
      <c r="B951" s="39"/>
      <c r="K951" s="39"/>
    </row>
    <row r="952" spans="2:11" ht="15.75" customHeight="1">
      <c r="B952" s="39"/>
      <c r="K952" s="39"/>
    </row>
    <row r="953" spans="2:11" ht="15.75" customHeight="1">
      <c r="B953" s="39"/>
      <c r="K953" s="39"/>
    </row>
    <row r="954" spans="2:11" ht="15.75" customHeight="1">
      <c r="B954" s="39"/>
      <c r="K954" s="39"/>
    </row>
    <row r="955" spans="2:11" ht="15.75" customHeight="1">
      <c r="B955" s="39"/>
      <c r="K955" s="39"/>
    </row>
    <row r="956" spans="2:11" ht="15.75" customHeight="1">
      <c r="B956" s="39"/>
      <c r="K956" s="39"/>
    </row>
    <row r="957" spans="2:11" ht="15.75" customHeight="1">
      <c r="B957" s="39"/>
      <c r="K957" s="39"/>
    </row>
    <row r="958" spans="2:11" ht="15.75" customHeight="1">
      <c r="B958" s="39"/>
      <c r="K958" s="39"/>
    </row>
    <row r="959" spans="2:11" ht="15.75" customHeight="1">
      <c r="B959" s="39"/>
      <c r="K959" s="39"/>
    </row>
    <row r="960" spans="2:11" ht="15.75" customHeight="1">
      <c r="B960" s="39"/>
      <c r="K960" s="39"/>
    </row>
    <row r="961" spans="2:11" ht="15.75" customHeight="1">
      <c r="B961" s="39"/>
      <c r="K961" s="39"/>
    </row>
    <row r="962" spans="2:11" ht="15.75" customHeight="1">
      <c r="B962" s="39"/>
      <c r="K962" s="39"/>
    </row>
    <row r="963" spans="2:11" ht="15.75" customHeight="1">
      <c r="B963" s="39"/>
      <c r="K963" s="39"/>
    </row>
    <row r="964" spans="2:11" ht="15.75" customHeight="1">
      <c r="B964" s="39"/>
      <c r="K964" s="39"/>
    </row>
    <row r="965" spans="2:11" ht="15.75" customHeight="1">
      <c r="B965" s="39"/>
      <c r="K965" s="39"/>
    </row>
    <row r="966" spans="2:11" ht="15.75" customHeight="1">
      <c r="B966" s="39"/>
      <c r="K966" s="39"/>
    </row>
    <row r="967" spans="2:11" ht="15.75" customHeight="1">
      <c r="B967" s="39"/>
      <c r="K967" s="39"/>
    </row>
    <row r="968" spans="2:11" ht="15.75" customHeight="1">
      <c r="B968" s="39"/>
      <c r="K968" s="39"/>
    </row>
    <row r="969" spans="2:11" ht="15.75" customHeight="1">
      <c r="B969" s="39"/>
      <c r="K969" s="39"/>
    </row>
    <row r="970" spans="2:11" ht="15.75" customHeight="1">
      <c r="B970" s="39"/>
      <c r="K970" s="39"/>
    </row>
    <row r="971" spans="2:11" ht="15.75" customHeight="1">
      <c r="B971" s="39"/>
      <c r="K971" s="39"/>
    </row>
    <row r="972" spans="2:11" ht="15.75" customHeight="1">
      <c r="B972" s="39"/>
      <c r="K972" s="39"/>
    </row>
    <row r="973" spans="2:11" ht="15.75" customHeight="1">
      <c r="B973" s="39"/>
      <c r="K973" s="39"/>
    </row>
    <row r="974" spans="2:11" ht="15.75" customHeight="1">
      <c r="B974" s="39"/>
      <c r="K974" s="39"/>
    </row>
    <row r="975" spans="2:11" ht="15.75" customHeight="1">
      <c r="B975" s="39"/>
      <c r="K975" s="39"/>
    </row>
    <row r="976" spans="2:11" ht="15.75" customHeight="1">
      <c r="B976" s="39"/>
      <c r="K976" s="39"/>
    </row>
    <row r="977" spans="2:11" ht="15.75" customHeight="1">
      <c r="B977" s="39"/>
      <c r="K977" s="39"/>
    </row>
    <row r="978" spans="2:11" ht="15.75" customHeight="1">
      <c r="B978" s="39"/>
      <c r="K978" s="39"/>
    </row>
    <row r="979" spans="2:11" ht="15.75" customHeight="1">
      <c r="B979" s="39"/>
      <c r="K979" s="39"/>
    </row>
    <row r="980" spans="2:11" ht="15.75" customHeight="1">
      <c r="B980" s="39"/>
      <c r="K980" s="39"/>
    </row>
    <row r="981" spans="2:11" ht="15.75" customHeight="1">
      <c r="B981" s="39"/>
      <c r="K981" s="39"/>
    </row>
    <row r="982" spans="2:11" ht="15.75" customHeight="1">
      <c r="B982" s="39"/>
      <c r="K982" s="39"/>
    </row>
    <row r="983" spans="2:11" ht="15.75" customHeight="1">
      <c r="B983" s="39"/>
      <c r="K983" s="39"/>
    </row>
    <row r="984" spans="2:11" ht="15.75" customHeight="1">
      <c r="B984" s="39"/>
      <c r="K984" s="39"/>
    </row>
    <row r="985" spans="2:11" ht="15.75" customHeight="1">
      <c r="B985" s="39"/>
      <c r="K985" s="39"/>
    </row>
    <row r="986" spans="2:11" ht="15.75" customHeight="1">
      <c r="B986" s="39"/>
      <c r="K986" s="39"/>
    </row>
    <row r="987" spans="2:11" ht="15.75" customHeight="1">
      <c r="B987" s="39"/>
      <c r="K987" s="39"/>
    </row>
    <row r="988" spans="2:11" ht="15.75" customHeight="1">
      <c r="B988" s="39"/>
      <c r="K988" s="39"/>
    </row>
    <row r="989" spans="2:11" ht="15.75" customHeight="1">
      <c r="B989" s="39"/>
      <c r="K989" s="39"/>
    </row>
    <row r="990" spans="2:11" ht="15.75" customHeight="1">
      <c r="B990" s="39"/>
      <c r="K990" s="39"/>
    </row>
    <row r="991" spans="2:11" ht="15.75" customHeight="1">
      <c r="B991" s="39"/>
      <c r="K991" s="39"/>
    </row>
    <row r="992" spans="2:11" ht="15.75" customHeight="1">
      <c r="B992" s="39"/>
      <c r="K992" s="39"/>
    </row>
    <row r="993" spans="2:11" ht="15.75" customHeight="1">
      <c r="B993" s="39"/>
      <c r="K993" s="39"/>
    </row>
    <row r="994" spans="2:11" ht="15.75" customHeight="1">
      <c r="B994" s="39"/>
      <c r="K994" s="39"/>
    </row>
    <row r="995" spans="2:11" ht="15.75" customHeight="1">
      <c r="B995" s="39"/>
      <c r="K995" s="39"/>
    </row>
    <row r="996" spans="2:11" ht="15.75" customHeight="1">
      <c r="B996" s="39"/>
      <c r="K996" s="39"/>
    </row>
    <row r="997" spans="2:11" ht="15.75" customHeight="1">
      <c r="B997" s="39"/>
      <c r="K997" s="39"/>
    </row>
    <row r="998" spans="2:11" ht="15.75" customHeight="1">
      <c r="B998" s="39"/>
      <c r="K998" s="39"/>
    </row>
    <row r="999" spans="2:11" ht="15.75" customHeight="1">
      <c r="B999" s="39"/>
      <c r="K999" s="39"/>
    </row>
    <row r="1000" spans="2:11" ht="15.75" customHeight="1">
      <c r="B1000" s="39"/>
      <c r="K1000" s="39"/>
    </row>
    <row r="1001" spans="2:11" ht="15.75" customHeight="1">
      <c r="B1001" s="39"/>
      <c r="K1001" s="39"/>
    </row>
    <row r="1002" spans="2:11" ht="15.75" customHeight="1">
      <c r="B1002" s="39"/>
      <c r="K1002" s="39"/>
    </row>
    <row r="1003" spans="2:11" ht="15.75" customHeight="1">
      <c r="B1003" s="39"/>
      <c r="K1003" s="39"/>
    </row>
    <row r="1004" spans="2:11" ht="15.75" customHeight="1">
      <c r="B1004" s="39"/>
      <c r="K1004" s="39"/>
    </row>
    <row r="1005" spans="2:11" ht="15.75" customHeight="1">
      <c r="B1005" s="39"/>
      <c r="K1005" s="39"/>
    </row>
    <row r="1006" spans="2:11" ht="15.75" customHeight="1">
      <c r="B1006" s="39"/>
      <c r="K1006" s="39"/>
    </row>
    <row r="1007" spans="2:11" ht="15.75" customHeight="1">
      <c r="B1007" s="39"/>
      <c r="K1007" s="39"/>
    </row>
    <row r="1008" spans="2:11" ht="15.75" customHeight="1">
      <c r="B1008" s="39"/>
      <c r="K1008" s="39"/>
    </row>
    <row r="1009" spans="2:11" ht="15.75" customHeight="1">
      <c r="B1009" s="39"/>
      <c r="K1009" s="39"/>
    </row>
    <row r="1010" spans="2:11" ht="15.75" customHeight="1">
      <c r="B1010" s="39"/>
      <c r="K1010" s="39"/>
    </row>
    <row r="1011" spans="2:11" ht="15.75" customHeight="1">
      <c r="B1011" s="39"/>
      <c r="K1011" s="39"/>
    </row>
    <row r="1012" spans="2:11" ht="15.75" customHeight="1">
      <c r="B1012" s="39"/>
      <c r="K1012" s="39"/>
    </row>
    <row r="1013" spans="2:11" ht="15.75" customHeight="1">
      <c r="B1013" s="39"/>
      <c r="K1013" s="39"/>
    </row>
    <row r="1014" spans="2:11" ht="15.75" customHeight="1">
      <c r="B1014" s="39"/>
      <c r="K1014" s="39"/>
    </row>
    <row r="1015" spans="2:11" ht="15.75" customHeight="1">
      <c r="B1015" s="39"/>
      <c r="K1015" s="39"/>
    </row>
    <row r="1016" spans="2:11" ht="15.75" customHeight="1">
      <c r="B1016" s="39"/>
      <c r="K1016" s="39"/>
    </row>
    <row r="1017" spans="2:11" ht="15.75" customHeight="1">
      <c r="B1017" s="39"/>
      <c r="K1017" s="39"/>
    </row>
    <row r="1018" spans="2:11" ht="15.75" customHeight="1">
      <c r="B1018" s="39"/>
      <c r="K1018" s="39"/>
    </row>
    <row r="1019" spans="2:11" ht="15.75" customHeight="1">
      <c r="B1019" s="39"/>
      <c r="K1019" s="39"/>
    </row>
    <row r="1020" spans="2:11" ht="15.75" customHeight="1">
      <c r="B1020" s="39"/>
      <c r="K1020" s="39"/>
    </row>
    <row r="1021" spans="2:11" ht="15.75" customHeight="1">
      <c r="B1021" s="39"/>
      <c r="K1021" s="39"/>
    </row>
    <row r="1022" spans="2:11" ht="15.75" customHeight="1">
      <c r="B1022" s="39"/>
      <c r="K1022" s="39"/>
    </row>
    <row r="1023" spans="2:11" ht="15.75" customHeight="1">
      <c r="B1023" s="39"/>
      <c r="K1023" s="39"/>
    </row>
    <row r="1024" spans="2:11" ht="15.75" customHeight="1">
      <c r="B1024" s="39"/>
      <c r="K1024" s="39"/>
    </row>
    <row r="1025" spans="2:11" ht="15.75" customHeight="1">
      <c r="B1025" s="39"/>
      <c r="K1025" s="39"/>
    </row>
    <row r="1026" spans="2:11" ht="15.75" customHeight="1">
      <c r="B1026" s="39"/>
      <c r="K1026" s="39"/>
    </row>
    <row r="1027" spans="2:11" ht="15.75" customHeight="1">
      <c r="B1027" s="39"/>
      <c r="K1027" s="39"/>
    </row>
    <row r="1028" spans="2:11" ht="15.75" customHeight="1">
      <c r="B1028" s="39"/>
      <c r="K1028" s="39"/>
    </row>
    <row r="1029" spans="2:11" ht="15.75" customHeight="1">
      <c r="B1029" s="39"/>
      <c r="K1029" s="39"/>
    </row>
    <row r="1030" spans="2:11" ht="15.75" customHeight="1">
      <c r="B1030" s="39"/>
      <c r="K1030" s="39"/>
    </row>
    <row r="1031" spans="2:11" ht="15.75" customHeight="1">
      <c r="B1031" s="39"/>
      <c r="K1031" s="39"/>
    </row>
    <row r="1032" spans="2:11" ht="15.75" customHeight="1">
      <c r="B1032" s="39"/>
      <c r="K1032" s="39"/>
    </row>
    <row r="1033" spans="2:11" ht="15.75" customHeight="1">
      <c r="B1033" s="39"/>
      <c r="K1033" s="39"/>
    </row>
    <row r="1034" spans="2:11" ht="15.75" customHeight="1">
      <c r="B1034" s="39"/>
      <c r="K1034" s="39"/>
    </row>
    <row r="1035" spans="2:11" ht="15.75" customHeight="1">
      <c r="B1035" s="39"/>
      <c r="K1035" s="39"/>
    </row>
    <row r="1036" spans="2:11" ht="15.75" customHeight="1">
      <c r="B1036" s="39"/>
      <c r="K1036" s="39"/>
    </row>
    <row r="1037" spans="2:11" ht="15.75" customHeight="1">
      <c r="B1037" s="39"/>
      <c r="K1037" s="39"/>
    </row>
    <row r="1038" spans="2:11" ht="15.75" customHeight="1">
      <c r="B1038" s="39"/>
      <c r="K1038" s="39"/>
    </row>
    <row r="1039" spans="2:11" ht="15.75" customHeight="1">
      <c r="B1039" s="39"/>
      <c r="K1039" s="39"/>
    </row>
  </sheetData>
  <mergeCells count="3">
    <mergeCell ref="A1:B2"/>
    <mergeCell ref="I110:J110"/>
    <mergeCell ref="K110:L110"/>
  </mergeCell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calc</vt:lpstr>
      <vt:lpstr>CES</vt:lpstr>
      <vt:lpstr>SERIES MARKS</vt:lpstr>
      <vt:lpstr>LA</vt:lpstr>
      <vt:lpstr>univ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RENJITH</dc:creator>
  <cp:lastModifiedBy>Student</cp:lastModifiedBy>
  <dcterms:created xsi:type="dcterms:W3CDTF">2024-08-13T08:51:23Z</dcterms:created>
  <dcterms:modified xsi:type="dcterms:W3CDTF">2024-10-07T09:13:19Z</dcterms:modified>
</cp:coreProperties>
</file>