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TA\New folder\"/>
    </mc:Choice>
  </mc:AlternateContent>
  <bookViews>
    <workbookView xWindow="480" yWindow="90" windowWidth="1051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47" i="1" l="1"/>
  <c r="B111" i="1"/>
  <c r="K132" i="1" s="1"/>
  <c r="M123" i="1"/>
  <c r="L123" i="1"/>
  <c r="K123" i="1"/>
  <c r="J123" i="1"/>
  <c r="I123" i="1"/>
  <c r="M120" i="1"/>
  <c r="L120" i="1"/>
  <c r="K120" i="1"/>
  <c r="J120" i="1"/>
  <c r="I120" i="1"/>
  <c r="M117" i="1"/>
  <c r="L117" i="1"/>
  <c r="K117" i="1"/>
  <c r="J117" i="1"/>
  <c r="I117" i="1"/>
  <c r="M114" i="1"/>
  <c r="L114" i="1"/>
  <c r="K114" i="1"/>
  <c r="J114" i="1"/>
  <c r="I114" i="1"/>
  <c r="M111" i="1"/>
  <c r="L111" i="1"/>
  <c r="K111" i="1"/>
  <c r="J111" i="1"/>
  <c r="I111" i="1"/>
  <c r="F123" i="1"/>
  <c r="E123" i="1"/>
  <c r="D123" i="1"/>
  <c r="C123" i="1"/>
  <c r="B123" i="1"/>
  <c r="F120" i="1"/>
  <c r="E120" i="1"/>
  <c r="D120" i="1"/>
  <c r="C120" i="1"/>
  <c r="B120" i="1"/>
  <c r="F117" i="1"/>
  <c r="E117" i="1"/>
  <c r="D117" i="1"/>
  <c r="C117" i="1"/>
  <c r="B117" i="1"/>
  <c r="F114" i="1"/>
  <c r="E114" i="1"/>
  <c r="D114" i="1"/>
  <c r="C114" i="1"/>
  <c r="B114" i="1"/>
  <c r="F111" i="1"/>
  <c r="K137" i="1" s="1"/>
  <c r="E111" i="1"/>
  <c r="D111" i="1"/>
  <c r="K142" i="1" s="1"/>
  <c r="C111" i="1"/>
  <c r="K91" i="1"/>
  <c r="K90" i="1"/>
  <c r="K89" i="1"/>
  <c r="K88" i="1"/>
  <c r="K87" i="1"/>
  <c r="F73" i="1"/>
  <c r="F79" i="1" s="1"/>
  <c r="E72" i="1"/>
  <c r="E73" i="1" s="1"/>
  <c r="D72" i="1"/>
  <c r="D71" i="1"/>
  <c r="C72" i="1"/>
  <c r="C71" i="1"/>
  <c r="C70" i="1"/>
  <c r="B72" i="1"/>
  <c r="B71" i="1"/>
  <c r="B70" i="1"/>
  <c r="B69" i="1"/>
  <c r="D59" i="1"/>
  <c r="D58" i="1"/>
  <c r="D57" i="1"/>
  <c r="D56" i="1"/>
  <c r="D55" i="1"/>
  <c r="D54" i="1"/>
  <c r="D53" i="1"/>
  <c r="D52" i="1"/>
  <c r="D51" i="1"/>
  <c r="D50" i="1"/>
  <c r="K16" i="1"/>
  <c r="K30" i="1" s="1"/>
  <c r="J15" i="1"/>
  <c r="J16" i="1" s="1"/>
  <c r="J24" i="1" s="1"/>
  <c r="I15" i="1"/>
  <c r="I14" i="1"/>
  <c r="H15" i="1"/>
  <c r="H14" i="1"/>
  <c r="H13" i="1"/>
  <c r="G15" i="1"/>
  <c r="G14" i="1"/>
  <c r="G13" i="1"/>
  <c r="G12" i="1"/>
  <c r="F15" i="1"/>
  <c r="F14" i="1"/>
  <c r="F13" i="1"/>
  <c r="F12" i="1"/>
  <c r="F11" i="1"/>
  <c r="E15" i="1"/>
  <c r="E14" i="1"/>
  <c r="E13" i="1"/>
  <c r="E12" i="1"/>
  <c r="E11" i="1"/>
  <c r="E10" i="1"/>
  <c r="D15" i="1"/>
  <c r="D14" i="1"/>
  <c r="D13" i="1"/>
  <c r="D12" i="1"/>
  <c r="D11" i="1"/>
  <c r="D10" i="1"/>
  <c r="D9" i="1"/>
  <c r="C15" i="1"/>
  <c r="C14" i="1"/>
  <c r="C13" i="1"/>
  <c r="C12" i="1"/>
  <c r="C10" i="1"/>
  <c r="C11" i="1"/>
  <c r="C9" i="1"/>
  <c r="C8" i="1"/>
  <c r="B15" i="1"/>
  <c r="B14" i="1"/>
  <c r="B13" i="1"/>
  <c r="B12" i="1"/>
  <c r="B11" i="1"/>
  <c r="B10" i="1"/>
  <c r="B9" i="1"/>
  <c r="B8" i="1"/>
  <c r="B7" i="1"/>
  <c r="K24" i="1" l="1"/>
  <c r="B73" i="1"/>
  <c r="B79" i="1" s="1"/>
  <c r="D73" i="1"/>
  <c r="D79" i="1" s="1"/>
  <c r="H50" i="1"/>
  <c r="H54" i="1" s="1"/>
  <c r="H56" i="1" s="1"/>
  <c r="H58" i="1" s="1"/>
  <c r="K28" i="1"/>
  <c r="J26" i="1"/>
  <c r="J22" i="1"/>
  <c r="J30" i="1"/>
  <c r="E81" i="1"/>
  <c r="E79" i="1"/>
  <c r="E80" i="1"/>
  <c r="K22" i="1"/>
  <c r="B81" i="1"/>
  <c r="E82" i="1"/>
  <c r="J27" i="1"/>
  <c r="J23" i="1"/>
  <c r="J29" i="1"/>
  <c r="J25" i="1"/>
  <c r="J21" i="1"/>
  <c r="K29" i="1"/>
  <c r="K25" i="1"/>
  <c r="K21" i="1"/>
  <c r="K27" i="1"/>
  <c r="K23" i="1"/>
  <c r="J28" i="1"/>
  <c r="K26" i="1"/>
  <c r="C73" i="1"/>
  <c r="C80" i="1" s="1"/>
  <c r="F80" i="1"/>
  <c r="F82" i="1"/>
  <c r="F78" i="1"/>
  <c r="E78" i="1"/>
  <c r="F81" i="1"/>
  <c r="O84" i="1"/>
  <c r="O88" i="1" s="1"/>
  <c r="O90" i="1" s="1"/>
  <c r="O92" i="1" s="1"/>
  <c r="B16" i="1"/>
  <c r="B21" i="1" s="1"/>
  <c r="C16" i="1"/>
  <c r="D16" i="1"/>
  <c r="D27" i="1" s="1"/>
  <c r="F16" i="1"/>
  <c r="F30" i="1" s="1"/>
  <c r="G16" i="1"/>
  <c r="G28" i="1" s="1"/>
  <c r="H16" i="1"/>
  <c r="H29" i="1" s="1"/>
  <c r="E16" i="1"/>
  <c r="I16" i="1"/>
  <c r="B78" i="1" l="1"/>
  <c r="D80" i="1"/>
  <c r="C81" i="1"/>
  <c r="D82" i="1"/>
  <c r="G30" i="1"/>
  <c r="D78" i="1"/>
  <c r="B23" i="1"/>
  <c r="B24" i="1"/>
  <c r="G29" i="1"/>
  <c r="D81" i="1"/>
  <c r="B82" i="1"/>
  <c r="B80" i="1"/>
  <c r="B27" i="1"/>
  <c r="B29" i="1"/>
  <c r="B26" i="1"/>
  <c r="E21" i="1"/>
  <c r="E23" i="1"/>
  <c r="E30" i="1"/>
  <c r="E22" i="1"/>
  <c r="E28" i="1"/>
  <c r="E26" i="1"/>
  <c r="E24" i="1"/>
  <c r="E27" i="1"/>
  <c r="G25" i="1"/>
  <c r="G21" i="1"/>
  <c r="G23" i="1"/>
  <c r="G26" i="1"/>
  <c r="G24" i="1"/>
  <c r="G22" i="1"/>
  <c r="C21" i="1"/>
  <c r="C26" i="1"/>
  <c r="C22" i="1"/>
  <c r="C24" i="1"/>
  <c r="C27" i="1"/>
  <c r="E25" i="1"/>
  <c r="D25" i="1"/>
  <c r="C30" i="1"/>
  <c r="I25" i="1"/>
  <c r="I21" i="1"/>
  <c r="I27" i="1"/>
  <c r="I23" i="1"/>
  <c r="I30" i="1"/>
  <c r="I22" i="1"/>
  <c r="I26" i="1"/>
  <c r="I24" i="1"/>
  <c r="I28" i="1"/>
  <c r="C79" i="1"/>
  <c r="G79" i="1" s="1"/>
  <c r="H79" i="1" s="1"/>
  <c r="C78" i="1"/>
  <c r="C82" i="1"/>
  <c r="C23" i="1"/>
  <c r="G27" i="1"/>
  <c r="B25" i="1"/>
  <c r="I29" i="1"/>
  <c r="C25" i="1"/>
  <c r="B30" i="1"/>
  <c r="G78" i="1"/>
  <c r="H78" i="1" s="1"/>
  <c r="F23" i="1"/>
  <c r="F25" i="1"/>
  <c r="F21" i="1"/>
  <c r="F24" i="1"/>
  <c r="F22" i="1"/>
  <c r="F26" i="1"/>
  <c r="F27" i="1"/>
  <c r="H27" i="1"/>
  <c r="H23" i="1"/>
  <c r="H25" i="1"/>
  <c r="H21" i="1"/>
  <c r="H24" i="1"/>
  <c r="H30" i="1"/>
  <c r="H28" i="1"/>
  <c r="H26" i="1"/>
  <c r="H22" i="1"/>
  <c r="D23" i="1"/>
  <c r="D21" i="1"/>
  <c r="D24" i="1"/>
  <c r="D22" i="1"/>
  <c r="D28" i="1"/>
  <c r="D26" i="1"/>
  <c r="D30" i="1"/>
  <c r="F29" i="1"/>
  <c r="C29" i="1"/>
  <c r="D29" i="1"/>
  <c r="E29" i="1"/>
  <c r="C28" i="1"/>
  <c r="F28" i="1"/>
  <c r="B22" i="1"/>
  <c r="B28" i="1"/>
  <c r="G80" i="1" l="1"/>
  <c r="H80" i="1" s="1"/>
  <c r="D90" i="1" s="1"/>
  <c r="G81" i="1"/>
  <c r="H81" i="1" s="1"/>
  <c r="G82" i="1"/>
  <c r="H82" i="1" s="1"/>
  <c r="F89" i="1" s="1"/>
  <c r="L21" i="1"/>
  <c r="M21" i="1" s="1"/>
  <c r="B43" i="1" s="1"/>
  <c r="L23" i="1"/>
  <c r="M23" i="1" s="1"/>
  <c r="D44" i="1" s="1"/>
  <c r="L26" i="1"/>
  <c r="M26" i="1" s="1"/>
  <c r="G42" i="1" s="1"/>
  <c r="L29" i="1"/>
  <c r="M29" i="1" s="1"/>
  <c r="J40" i="1" s="1"/>
  <c r="L27" i="1"/>
  <c r="M27" i="1" s="1"/>
  <c r="H44" i="1" s="1"/>
  <c r="L24" i="1"/>
  <c r="M24" i="1" s="1"/>
  <c r="E44" i="1" s="1"/>
  <c r="D45" i="1"/>
  <c r="G38" i="1"/>
  <c r="G37" i="1"/>
  <c r="C88" i="1"/>
  <c r="I79" i="1"/>
  <c r="C87" i="1"/>
  <c r="C91" i="1"/>
  <c r="C90" i="1"/>
  <c r="C89" i="1"/>
  <c r="L28" i="1"/>
  <c r="M28" i="1" s="1"/>
  <c r="D89" i="1"/>
  <c r="D88" i="1"/>
  <c r="I80" i="1"/>
  <c r="D91" i="1"/>
  <c r="L22" i="1"/>
  <c r="M22" i="1" s="1"/>
  <c r="B87" i="1"/>
  <c r="B91" i="1"/>
  <c r="B89" i="1"/>
  <c r="I78" i="1"/>
  <c r="B90" i="1"/>
  <c r="B88" i="1"/>
  <c r="L25" i="1"/>
  <c r="M25" i="1" s="1"/>
  <c r="E90" i="1"/>
  <c r="I81" i="1"/>
  <c r="E88" i="1"/>
  <c r="E91" i="1"/>
  <c r="E87" i="1"/>
  <c r="E89" i="1"/>
  <c r="L30" i="1"/>
  <c r="M30" i="1" s="1"/>
  <c r="F87" i="1" l="1"/>
  <c r="D87" i="1"/>
  <c r="D41" i="1"/>
  <c r="D42" i="1"/>
  <c r="F88" i="1"/>
  <c r="D43" i="1"/>
  <c r="D40" i="1"/>
  <c r="J36" i="1"/>
  <c r="F90" i="1"/>
  <c r="D39" i="1"/>
  <c r="D36" i="1"/>
  <c r="E39" i="1"/>
  <c r="F91" i="1"/>
  <c r="G91" i="1" s="1"/>
  <c r="D37" i="1"/>
  <c r="D38" i="1"/>
  <c r="G43" i="1"/>
  <c r="B37" i="1"/>
  <c r="B44" i="1"/>
  <c r="I82" i="1"/>
  <c r="G40" i="1"/>
  <c r="H39" i="1"/>
  <c r="G41" i="1"/>
  <c r="B40" i="1"/>
  <c r="B38" i="1"/>
  <c r="B41" i="1"/>
  <c r="H42" i="1"/>
  <c r="B42" i="1"/>
  <c r="B39" i="1"/>
  <c r="B45" i="1"/>
  <c r="H36" i="1"/>
  <c r="B36" i="1"/>
  <c r="H45" i="1"/>
  <c r="J37" i="1"/>
  <c r="G39" i="1"/>
  <c r="G44" i="1"/>
  <c r="J41" i="1"/>
  <c r="J38" i="1"/>
  <c r="J44" i="1"/>
  <c r="J43" i="1"/>
  <c r="J42" i="1"/>
  <c r="E38" i="1"/>
  <c r="G45" i="1"/>
  <c r="G36" i="1"/>
  <c r="J39" i="1"/>
  <c r="J45" i="1"/>
  <c r="E37" i="1"/>
  <c r="E41" i="1"/>
  <c r="H43" i="1"/>
  <c r="H41" i="1"/>
  <c r="H40" i="1"/>
  <c r="E43" i="1"/>
  <c r="E40" i="1"/>
  <c r="E36" i="1"/>
  <c r="E42" i="1"/>
  <c r="H37" i="1"/>
  <c r="H38" i="1"/>
  <c r="E45" i="1"/>
  <c r="K42" i="1"/>
  <c r="K38" i="1"/>
  <c r="K44" i="1"/>
  <c r="K40" i="1"/>
  <c r="K36" i="1"/>
  <c r="K43" i="1"/>
  <c r="K41" i="1"/>
  <c r="K39" i="1"/>
  <c r="K45" i="1"/>
  <c r="K37" i="1"/>
  <c r="G88" i="1"/>
  <c r="C42" i="1"/>
  <c r="C38" i="1"/>
  <c r="C44" i="1"/>
  <c r="C40" i="1"/>
  <c r="C36" i="1"/>
  <c r="C43" i="1"/>
  <c r="C41" i="1"/>
  <c r="C39" i="1"/>
  <c r="C45" i="1"/>
  <c r="C37" i="1"/>
  <c r="F44" i="1"/>
  <c r="F40" i="1"/>
  <c r="F36" i="1"/>
  <c r="F42" i="1"/>
  <c r="F38" i="1"/>
  <c r="F45" i="1"/>
  <c r="F37" i="1"/>
  <c r="F41" i="1"/>
  <c r="F39" i="1"/>
  <c r="F43" i="1"/>
  <c r="G89" i="1"/>
  <c r="G90" i="1"/>
  <c r="G87" i="1"/>
  <c r="I42" i="1"/>
  <c r="I38" i="1"/>
  <c r="I44" i="1"/>
  <c r="I40" i="1"/>
  <c r="I36" i="1"/>
  <c r="I39" i="1"/>
  <c r="I45" i="1"/>
  <c r="I43" i="1"/>
  <c r="I41" i="1"/>
  <c r="I37" i="1"/>
  <c r="L37" i="1" l="1"/>
  <c r="L39" i="1"/>
  <c r="L45" i="1"/>
  <c r="L36" i="1"/>
  <c r="L42" i="1"/>
  <c r="L40" i="1"/>
  <c r="L41" i="1"/>
  <c r="L44" i="1"/>
  <c r="L43" i="1"/>
  <c r="L38" i="1"/>
</calcChain>
</file>

<file path=xl/sharedStrings.xml><?xml version="1.0" encoding="utf-8"?>
<sst xmlns="http://schemas.openxmlformats.org/spreadsheetml/2006/main" count="360" uniqueCount="58">
  <si>
    <t>1. Kriteria</t>
  </si>
  <si>
    <t>a. Matriks perbandingan berpasangan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</si>
  <si>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</si>
  <si>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</si>
  <si>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</si>
  <si>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</si>
  <si>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</si>
  <si>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</si>
  <si>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</si>
  <si>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</si>
  <si>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</si>
  <si>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</si>
  <si>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Jumlah</t>
  </si>
  <si>
    <t>b. Matris nilai kriteria</t>
  </si>
  <si>
    <t>Prioritas</t>
  </si>
  <si>
    <t>c. Matriks penjumlahan setiap baris</t>
  </si>
  <si>
    <t>d. Rasio Konsistensi</t>
  </si>
  <si>
    <t>Hasil</t>
  </si>
  <si>
    <t>Jml Prbrs</t>
  </si>
  <si>
    <t>Jumlah nilai hasil      =</t>
  </si>
  <si>
    <t>n (jumlah kriteria)    =</t>
  </si>
  <si>
    <t>λ max (jumlah/n)      =</t>
  </si>
  <si>
    <t>CR (CI/IR(1.49))          =</t>
  </si>
  <si>
    <t>2. Subkriteria</t>
  </si>
  <si>
    <t>S1</t>
  </si>
  <si>
    <t>S2</t>
  </si>
  <si>
    <t>S3</t>
  </si>
  <si>
    <t>S4</t>
  </si>
  <si>
    <t>S5</t>
  </si>
  <si>
    <t>Priotitas</t>
  </si>
  <si>
    <t>Prioritas Subkriteria</t>
  </si>
  <si>
    <t>b. Matrik nilai subkriteria</t>
  </si>
  <si>
    <t>c. Penjumlahan setiap baris</t>
  </si>
  <si>
    <t>Jumlah nilai hasil          =</t>
  </si>
  <si>
    <t>λ max (jumlah/n)          =</t>
  </si>
  <si>
    <t>CI ((λ max-n)/n)        =</t>
  </si>
  <si>
    <t>n (jumlah subkriteria)   =</t>
  </si>
  <si>
    <t>CR (CI/IR(1.12))        =</t>
  </si>
  <si>
    <t>CI ((λ max-n)/(n-1))    =</t>
  </si>
  <si>
    <t>3. Matriks Hasil</t>
  </si>
  <si>
    <t>SB</t>
  </si>
  <si>
    <t>B</t>
  </si>
  <si>
    <t>C</t>
  </si>
  <si>
    <t>K</t>
  </si>
  <si>
    <t>SK</t>
  </si>
  <si>
    <t>4. Nilai</t>
  </si>
  <si>
    <t>5. Kasus</t>
  </si>
  <si>
    <t>Nilai</t>
  </si>
  <si>
    <t>Tingkat kepentingan kriteria 1-4 lebih penting dari pada 5-10</t>
  </si>
  <si>
    <t>a. Kasus 1 = 4 kriteria terpenting bernilai sangat baik dan baik namun 6 kriteria bernlai kurang hasil tetap baik</t>
  </si>
  <si>
    <t>b. Kasus 2 = kriteria penting misal 1,2,3 dan 4 nilai sangat kurang dan kurang namun 6 kriteria bernilai baik dan sangat baik hasil nilai tetap kurang</t>
  </si>
  <si>
    <t>c. Kasus 4 = penilaian menggunakan hasil data yang didapat di perusahaan, terdapat 5 nilai cukup dan 5 nilai baik, namun terdapat 3 nilai baik pada kriteria penting yang membuat hasil penilaian menjadi baik</t>
  </si>
  <si>
    <t>c. Kasus 3 = penilaian menggunakan hasil data perusahaan, terdapat 3 nilai baik dan 7 nilai cukup, hasil nilai cukup karena kriteria terpenting C1 mendapat nilai cukup dan kriteria penting 4 juga mendapat nilai cukup. Perbandingan 2 nilai cukup di kriteria penting dan 2 nilai c di kriteria sedikit lebih penting</t>
  </si>
  <si>
    <t xml:space="preserve">SB  &gt;= 0.88 </t>
  </si>
  <si>
    <t xml:space="preserve">SK  &gt;= 0.40 </t>
  </si>
  <si>
    <t xml:space="preserve">B    &gt;= 0.76 </t>
  </si>
  <si>
    <t xml:space="preserve">C    &gt;= 0.64 </t>
  </si>
  <si>
    <t xml:space="preserve">K    &gt;= 0.52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</si>
</sst>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topLeftCell="A91" zoomScale="90" zoomScaleNormal="90" workbookViewId="0">
      <selection activeCell="B111" sqref="B111"/>
    </sheetView>
  </sheetViews>
  <sheetFormatPr defaultRowHeight="15.75" x14ac:dyDescent="0.25"/>
  <cols>
    <col min="1" max="1" width="6.85546875" style="1" customWidth="1"/>
    <col min="2" max="5" width="9.140625" style="1"/>
    <col min="6" max="6" width="10.140625" style="1" customWidth="1"/>
    <col min="7" max="8" width="9.140625" style="1"/>
    <col min="9" max="9" width="10.7109375" style="1" customWidth="1"/>
    <col min="10" max="10" width="10.85546875" style="1" customWidth="1"/>
    <col min="11" max="11" width="9" style="1" customWidth="1"/>
    <col min="12" max="12" width="7.5703125" style="1" customWidth="1"/>
    <col min="13" max="13" width="9.140625" style="1"/>
    <col min="14" max="14" width="13.42578125" style="1" customWidth="1"/>
    <col min="15" max="16384" width="9.140625" style="1"/>
  </cols>
  <sheetData>
    <row r="1" spans="1:15" x14ac:dyDescent="0.25">
      <c r="A1" s="2" t="s">
        <v>0</v>
      </c>
    </row>
    <row r="3" spans="1:15" x14ac:dyDescent="0.25">
      <c r="A3" s="1" t="s">
        <v>1</v>
      </c>
    </row>
    <row r="5" spans="1:15" x14ac:dyDescent="0.25">
      <c r="A5" s="3"/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4"/>
      <c r="M5" s="4"/>
      <c r="N5" s="4"/>
      <c r="O5" s="4"/>
    </row>
    <row r="6" spans="1:15" x14ac:dyDescent="0.25">
      <c r="A6" s="3" t="s">
        <v>2</v>
      </c>
      <c r="B6" s="5">
        <v>5</v>
      </c>
      <c r="C6" s="5">
        <v>6</v>
      </c>
      <c r="D6" s="5">
        <v>6</v>
      </c>
      <c r="E6" s="5">
        <v>6</v>
      </c>
      <c r="F6" s="5">
        <v>7</v>
      </c>
      <c r="G6" s="5">
        <v>7</v>
      </c>
      <c r="H6" s="5">
        <v>8</v>
      </c>
      <c r="I6" s="5">
        <v>8</v>
      </c>
      <c r="J6" s="5">
        <v>9</v>
      </c>
      <c r="K6" s="5">
        <v>9</v>
      </c>
    </row>
    <row r="7" spans="1:15" s="4" customFormat="1" x14ac:dyDescent="0.25">
      <c r="A7" s="3" t="s">
        <v>3</v>
      </c>
      <c r="B7" s="5">
        <f>B6-(C6-B6)</f>
        <v>4</v>
      </c>
      <c r="C7" s="5">
        <v>5</v>
      </c>
      <c r="D7" s="5">
        <v>6</v>
      </c>
      <c r="E7" s="5">
        <v>6</v>
      </c>
      <c r="F7" s="5">
        <v>6</v>
      </c>
      <c r="G7" s="5">
        <v>7</v>
      </c>
      <c r="H7" s="5">
        <v>7</v>
      </c>
      <c r="I7" s="5">
        <v>8</v>
      </c>
      <c r="J7" s="5">
        <v>8</v>
      </c>
      <c r="K7" s="5">
        <v>9</v>
      </c>
      <c r="L7" s="1"/>
      <c r="M7" s="1"/>
      <c r="N7" s="1"/>
      <c r="O7" s="1"/>
    </row>
    <row r="8" spans="1:15" x14ac:dyDescent="0.25">
      <c r="A8" s="3" t="s">
        <v>4</v>
      </c>
      <c r="B8" s="5">
        <f>B6-(D6-B6)</f>
        <v>4</v>
      </c>
      <c r="C8" s="5">
        <f>C7-(D7-C7)</f>
        <v>4</v>
      </c>
      <c r="D8" s="5">
        <v>5</v>
      </c>
      <c r="E8" s="5">
        <v>6</v>
      </c>
      <c r="F8" s="5">
        <v>6</v>
      </c>
      <c r="G8" s="5">
        <v>6</v>
      </c>
      <c r="H8" s="5">
        <v>7</v>
      </c>
      <c r="I8" s="5">
        <v>7</v>
      </c>
      <c r="J8" s="5">
        <v>8</v>
      </c>
      <c r="K8" s="5">
        <v>8</v>
      </c>
    </row>
    <row r="9" spans="1:15" x14ac:dyDescent="0.25">
      <c r="A9" s="3" t="s">
        <v>5</v>
      </c>
      <c r="B9" s="5">
        <f>B6-(E6-B6)</f>
        <v>4</v>
      </c>
      <c r="C9" s="5">
        <f>C7-(E8-C7)</f>
        <v>4</v>
      </c>
      <c r="D9" s="5">
        <f>D8-(E8-D8)</f>
        <v>4</v>
      </c>
      <c r="E9" s="5">
        <v>5</v>
      </c>
      <c r="F9" s="5">
        <v>6</v>
      </c>
      <c r="G9" s="5">
        <v>6</v>
      </c>
      <c r="H9" s="5">
        <v>6</v>
      </c>
      <c r="I9" s="5">
        <v>7</v>
      </c>
      <c r="J9" s="5">
        <v>7</v>
      </c>
      <c r="K9" s="5">
        <v>8</v>
      </c>
    </row>
    <row r="10" spans="1:15" x14ac:dyDescent="0.25">
      <c r="A10" s="3" t="s">
        <v>6</v>
      </c>
      <c r="B10" s="5">
        <f>B6-(F6-B6)</f>
        <v>3</v>
      </c>
      <c r="C10" s="5">
        <f>C7-(F7-C7)</f>
        <v>4</v>
      </c>
      <c r="D10" s="5">
        <f>D8-(F8-D8)</f>
        <v>4</v>
      </c>
      <c r="E10" s="5">
        <f>E9-(F9-E9)</f>
        <v>4</v>
      </c>
      <c r="F10" s="5">
        <v>5</v>
      </c>
      <c r="G10" s="5">
        <v>6</v>
      </c>
      <c r="H10" s="5">
        <v>6</v>
      </c>
      <c r="I10" s="5">
        <v>6</v>
      </c>
      <c r="J10" s="5">
        <v>7</v>
      </c>
      <c r="K10" s="5">
        <v>7</v>
      </c>
    </row>
    <row r="11" spans="1:15" x14ac:dyDescent="0.25">
      <c r="A11" s="3" t="s">
        <v>7</v>
      </c>
      <c r="B11" s="5">
        <f>B6-(G6-B6)</f>
        <v>3</v>
      </c>
      <c r="C11" s="5">
        <f>C7-(G7-C7)</f>
        <v>3</v>
      </c>
      <c r="D11" s="5">
        <f>D8-(G8-D8)</f>
        <v>4</v>
      </c>
      <c r="E11" s="5">
        <f>E9-(G9-E9)</f>
        <v>4</v>
      </c>
      <c r="F11" s="5">
        <f>F10-(G10-F10)</f>
        <v>4</v>
      </c>
      <c r="G11" s="5">
        <v>5</v>
      </c>
      <c r="H11" s="5">
        <v>6</v>
      </c>
      <c r="I11" s="5">
        <v>6</v>
      </c>
      <c r="J11" s="5">
        <v>6</v>
      </c>
      <c r="K11" s="5">
        <v>7</v>
      </c>
    </row>
    <row r="12" spans="1:15" x14ac:dyDescent="0.25">
      <c r="A12" s="3" t="s">
        <v>8</v>
      </c>
      <c r="B12" s="5">
        <f>B6-(H6-B6)</f>
        <v>2</v>
      </c>
      <c r="C12" s="5">
        <f>C7-(H7-C7)</f>
        <v>3</v>
      </c>
      <c r="D12" s="5">
        <f>D8-(H8-D8)</f>
        <v>3</v>
      </c>
      <c r="E12" s="5">
        <f>E9-(H9-E9)</f>
        <v>4</v>
      </c>
      <c r="F12" s="5">
        <f>F10-(H10-F10)</f>
        <v>4</v>
      </c>
      <c r="G12" s="5">
        <f>G11-(H11-G11)</f>
        <v>4</v>
      </c>
      <c r="H12" s="5">
        <v>5</v>
      </c>
      <c r="I12" s="5">
        <v>6</v>
      </c>
      <c r="J12" s="5">
        <v>6</v>
      </c>
      <c r="K12" s="5">
        <v>6</v>
      </c>
    </row>
    <row r="13" spans="1:15" x14ac:dyDescent="0.25">
      <c r="A13" s="3" t="s">
        <v>9</v>
      </c>
      <c r="B13" s="5">
        <f>B6-(I6-B6)</f>
        <v>2</v>
      </c>
      <c r="C13" s="5">
        <f>C7-(I7-C7)</f>
        <v>2</v>
      </c>
      <c r="D13" s="5">
        <f>D8-(I8-D8)</f>
        <v>3</v>
      </c>
      <c r="E13" s="5">
        <f>E9-(I9-E9)</f>
        <v>3</v>
      </c>
      <c r="F13" s="5">
        <f>F10-(I10-F10)</f>
        <v>4</v>
      </c>
      <c r="G13" s="5">
        <f>G11-(I11-G11)</f>
        <v>4</v>
      </c>
      <c r="H13" s="5">
        <f>H12-(I12-H12)</f>
        <v>4</v>
      </c>
      <c r="I13" s="5">
        <v>5</v>
      </c>
      <c r="J13" s="5">
        <v>6</v>
      </c>
      <c r="K13" s="5">
        <v>6</v>
      </c>
    </row>
    <row r="14" spans="1:15" x14ac:dyDescent="0.25">
      <c r="A14" s="3" t="s">
        <v>10</v>
      </c>
      <c r="B14" s="5">
        <f>B6-(J6-B6)</f>
        <v>1</v>
      </c>
      <c r="C14" s="5">
        <f>C7-(J7-C7)</f>
        <v>2</v>
      </c>
      <c r="D14" s="5">
        <f>D8-(J8-D8)</f>
        <v>2</v>
      </c>
      <c r="E14" s="5">
        <f>E9-(J9-E9)</f>
        <v>3</v>
      </c>
      <c r="F14" s="5">
        <f>F10-(J10-F10)</f>
        <v>3</v>
      </c>
      <c r="G14" s="5">
        <f>G11-(J11-G11)</f>
        <v>4</v>
      </c>
      <c r="H14" s="5">
        <f>H12-(J12-H12)</f>
        <v>4</v>
      </c>
      <c r="I14" s="5">
        <f>I13-(J13-I13)</f>
        <v>4</v>
      </c>
      <c r="J14" s="5">
        <v>5</v>
      </c>
      <c r="K14" s="5">
        <v>6</v>
      </c>
    </row>
    <row r="15" spans="1:15" x14ac:dyDescent="0.25">
      <c r="A15" s="3" t="s">
        <v>11</v>
      </c>
      <c r="B15" s="5">
        <f>B6-(K6-B6)</f>
        <v>1</v>
      </c>
      <c r="C15" s="5">
        <f>C7-(K7-C7)</f>
        <v>1</v>
      </c>
      <c r="D15" s="5">
        <f>D8-(K8-D8)</f>
        <v>2</v>
      </c>
      <c r="E15" s="5">
        <f>E9-(K9-E9)</f>
        <v>2</v>
      </c>
      <c r="F15" s="5">
        <f>F10-(K10-F10)</f>
        <v>3</v>
      </c>
      <c r="G15" s="5">
        <f>G11-(K11-G11)</f>
        <v>3</v>
      </c>
      <c r="H15" s="5">
        <f>H12-(K12-H12)</f>
        <v>4</v>
      </c>
      <c r="I15" s="5">
        <f>I13-(K13-I13)</f>
        <v>4</v>
      </c>
      <c r="J15" s="5">
        <f>J14-(K14-J14)</f>
        <v>4</v>
      </c>
      <c r="K15" s="5">
        <v>5</v>
      </c>
    </row>
    <row r="16" spans="1:15" x14ac:dyDescent="0.25">
      <c r="A16" s="3" t="s">
        <v>12</v>
      </c>
      <c r="B16" s="5">
        <f t="shared" ref="B16:K16" si="0">SUM(B6:B15)</f>
        <v>29</v>
      </c>
      <c r="C16" s="5">
        <f t="shared" si="0"/>
        <v>34</v>
      </c>
      <c r="D16" s="5">
        <f t="shared" si="0"/>
        <v>39</v>
      </c>
      <c r="E16" s="5">
        <f t="shared" si="0"/>
        <v>43</v>
      </c>
      <c r="F16" s="5">
        <f t="shared" si="0"/>
        <v>48</v>
      </c>
      <c r="G16" s="5">
        <f t="shared" si="0"/>
        <v>52</v>
      </c>
      <c r="H16" s="5">
        <f t="shared" si="0"/>
        <v>57</v>
      </c>
      <c r="I16" s="5">
        <f t="shared" si="0"/>
        <v>61</v>
      </c>
      <c r="J16" s="5">
        <f t="shared" si="0"/>
        <v>66</v>
      </c>
      <c r="K16" s="5">
        <f t="shared" si="0"/>
        <v>71</v>
      </c>
    </row>
    <row r="17" spans="1:15" x14ac:dyDescent="0.25">
      <c r="A17" s="4"/>
    </row>
    <row r="18" spans="1:15" x14ac:dyDescent="0.25">
      <c r="A18" s="6" t="s">
        <v>13</v>
      </c>
    </row>
    <row r="19" spans="1:15" x14ac:dyDescent="0.25">
      <c r="A19" s="4"/>
    </row>
    <row r="20" spans="1:15" x14ac:dyDescent="0.25">
      <c r="A20" s="3"/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7" t="s">
        <v>12</v>
      </c>
      <c r="M20" s="7" t="s">
        <v>14</v>
      </c>
      <c r="N20" s="4"/>
      <c r="O20" s="4"/>
    </row>
    <row r="21" spans="1:15" x14ac:dyDescent="0.25">
      <c r="A21" s="3" t="s">
        <v>2</v>
      </c>
      <c r="B21" s="5">
        <f t="shared" ref="B21:K21" si="1">B6/B16</f>
        <v>0.17241379310344829</v>
      </c>
      <c r="C21" s="5">
        <f t="shared" si="1"/>
        <v>0.17647058823529413</v>
      </c>
      <c r="D21" s="5">
        <f t="shared" si="1"/>
        <v>0.15384615384615385</v>
      </c>
      <c r="E21" s="5">
        <f t="shared" si="1"/>
        <v>0.13953488372093023</v>
      </c>
      <c r="F21" s="5">
        <f t="shared" si="1"/>
        <v>0.14583333333333334</v>
      </c>
      <c r="G21" s="5">
        <f t="shared" si="1"/>
        <v>0.13461538461538461</v>
      </c>
      <c r="H21" s="5">
        <f t="shared" si="1"/>
        <v>0.14035087719298245</v>
      </c>
      <c r="I21" s="5">
        <f t="shared" si="1"/>
        <v>0.13114754098360656</v>
      </c>
      <c r="J21" s="5">
        <f t="shared" si="1"/>
        <v>0.13636363636363635</v>
      </c>
      <c r="K21" s="5">
        <f t="shared" si="1"/>
        <v>0.12676056338028169</v>
      </c>
      <c r="L21" s="7">
        <f t="shared" ref="L21:L30" si="2">SUM(B21:K21)</f>
        <v>1.4573367547750518</v>
      </c>
      <c r="M21" s="5">
        <f t="shared" ref="M21:M30" si="3">L21/10</f>
        <v>0.14573367547750518</v>
      </c>
    </row>
    <row r="22" spans="1:15" s="4" customFormat="1" x14ac:dyDescent="0.25">
      <c r="A22" s="3" t="s">
        <v>3</v>
      </c>
      <c r="B22" s="5">
        <f t="shared" ref="B22:K22" si="4">B7/B16</f>
        <v>0.13793103448275862</v>
      </c>
      <c r="C22" s="5">
        <f t="shared" si="4"/>
        <v>0.14705882352941177</v>
      </c>
      <c r="D22" s="5">
        <f t="shared" si="4"/>
        <v>0.15384615384615385</v>
      </c>
      <c r="E22" s="5">
        <f t="shared" si="4"/>
        <v>0.13953488372093023</v>
      </c>
      <c r="F22" s="5">
        <f t="shared" si="4"/>
        <v>0.125</v>
      </c>
      <c r="G22" s="5">
        <f t="shared" si="4"/>
        <v>0.13461538461538461</v>
      </c>
      <c r="H22" s="5">
        <f t="shared" si="4"/>
        <v>0.12280701754385964</v>
      </c>
      <c r="I22" s="5">
        <f t="shared" si="4"/>
        <v>0.13114754098360656</v>
      </c>
      <c r="J22" s="5">
        <f t="shared" si="4"/>
        <v>0.12121212121212122</v>
      </c>
      <c r="K22" s="5">
        <f t="shared" si="4"/>
        <v>0.12676056338028169</v>
      </c>
      <c r="L22" s="5">
        <f t="shared" si="2"/>
        <v>1.3399135233145081</v>
      </c>
      <c r="M22" s="5">
        <f t="shared" si="3"/>
        <v>0.13399135233145082</v>
      </c>
      <c r="N22" s="1"/>
      <c r="O22" s="1"/>
    </row>
    <row r="23" spans="1:15" x14ac:dyDescent="0.25">
      <c r="A23" s="3" t="s">
        <v>4</v>
      </c>
      <c r="B23" s="5">
        <f t="shared" ref="B23:K23" si="5">B8/B16</f>
        <v>0.13793103448275862</v>
      </c>
      <c r="C23" s="5">
        <f t="shared" si="5"/>
        <v>0.11764705882352941</v>
      </c>
      <c r="D23" s="5">
        <f t="shared" si="5"/>
        <v>0.12820512820512819</v>
      </c>
      <c r="E23" s="5">
        <f t="shared" si="5"/>
        <v>0.13953488372093023</v>
      </c>
      <c r="F23" s="5">
        <f t="shared" si="5"/>
        <v>0.125</v>
      </c>
      <c r="G23" s="5">
        <f t="shared" si="5"/>
        <v>0.11538461538461539</v>
      </c>
      <c r="H23" s="5">
        <f t="shared" si="5"/>
        <v>0.12280701754385964</v>
      </c>
      <c r="I23" s="5">
        <f t="shared" si="5"/>
        <v>0.11475409836065574</v>
      </c>
      <c r="J23" s="5">
        <f t="shared" si="5"/>
        <v>0.12121212121212122</v>
      </c>
      <c r="K23" s="5">
        <f t="shared" si="5"/>
        <v>0.11267605633802817</v>
      </c>
      <c r="L23" s="5">
        <f t="shared" si="2"/>
        <v>1.2351520140716266</v>
      </c>
      <c r="M23" s="5">
        <f t="shared" si="3"/>
        <v>0.12351520140716266</v>
      </c>
    </row>
    <row r="24" spans="1:15" x14ac:dyDescent="0.25">
      <c r="A24" s="3" t="s">
        <v>5</v>
      </c>
      <c r="B24" s="5">
        <f t="shared" ref="B24:K24" si="6">B9/B16</f>
        <v>0.13793103448275862</v>
      </c>
      <c r="C24" s="5">
        <f t="shared" si="6"/>
        <v>0.11764705882352941</v>
      </c>
      <c r="D24" s="5">
        <f t="shared" si="6"/>
        <v>0.10256410256410256</v>
      </c>
      <c r="E24" s="5">
        <f t="shared" si="6"/>
        <v>0.11627906976744186</v>
      </c>
      <c r="F24" s="5">
        <f t="shared" si="6"/>
        <v>0.125</v>
      </c>
      <c r="G24" s="5">
        <f t="shared" si="6"/>
        <v>0.11538461538461539</v>
      </c>
      <c r="H24" s="5">
        <f t="shared" si="6"/>
        <v>0.10526315789473684</v>
      </c>
      <c r="I24" s="5">
        <f t="shared" si="6"/>
        <v>0.11475409836065574</v>
      </c>
      <c r="J24" s="5">
        <f t="shared" si="6"/>
        <v>0.10606060606060606</v>
      </c>
      <c r="K24" s="5">
        <f t="shared" si="6"/>
        <v>0.11267605633802817</v>
      </c>
      <c r="L24" s="5">
        <f t="shared" si="2"/>
        <v>1.1535597996764746</v>
      </c>
      <c r="M24" s="5">
        <f t="shared" si="3"/>
        <v>0.11535597996764746</v>
      </c>
    </row>
    <row r="25" spans="1:15" x14ac:dyDescent="0.25">
      <c r="A25" s="3" t="s">
        <v>6</v>
      </c>
      <c r="B25" s="5">
        <f t="shared" ref="B25:K25" si="7">B10/B16</f>
        <v>0.10344827586206896</v>
      </c>
      <c r="C25" s="5">
        <f t="shared" si="7"/>
        <v>0.11764705882352941</v>
      </c>
      <c r="D25" s="5">
        <f t="shared" si="7"/>
        <v>0.10256410256410256</v>
      </c>
      <c r="E25" s="5">
        <f t="shared" si="7"/>
        <v>9.3023255813953487E-2</v>
      </c>
      <c r="F25" s="5">
        <f t="shared" si="7"/>
        <v>0.10416666666666667</v>
      </c>
      <c r="G25" s="5">
        <f t="shared" si="7"/>
        <v>0.11538461538461539</v>
      </c>
      <c r="H25" s="5">
        <f t="shared" si="7"/>
        <v>0.10526315789473684</v>
      </c>
      <c r="I25" s="5">
        <f t="shared" si="7"/>
        <v>9.8360655737704916E-2</v>
      </c>
      <c r="J25" s="5">
        <f t="shared" si="7"/>
        <v>0.10606060606060606</v>
      </c>
      <c r="K25" s="5">
        <f t="shared" si="7"/>
        <v>9.8591549295774641E-2</v>
      </c>
      <c r="L25" s="5">
        <f t="shared" si="2"/>
        <v>1.0445099441037591</v>
      </c>
      <c r="M25" s="5">
        <f t="shared" si="3"/>
        <v>0.10445099441037591</v>
      </c>
    </row>
    <row r="26" spans="1:15" x14ac:dyDescent="0.25">
      <c r="A26" s="3" t="s">
        <v>7</v>
      </c>
      <c r="B26" s="5">
        <f t="shared" ref="B26:K26" si="8">B11/B16</f>
        <v>0.10344827586206896</v>
      </c>
      <c r="C26" s="5">
        <f t="shared" si="8"/>
        <v>8.8235294117647065E-2</v>
      </c>
      <c r="D26" s="5">
        <f t="shared" si="8"/>
        <v>0.10256410256410256</v>
      </c>
      <c r="E26" s="5">
        <f t="shared" si="8"/>
        <v>9.3023255813953487E-2</v>
      </c>
      <c r="F26" s="5">
        <f t="shared" si="8"/>
        <v>8.3333333333333329E-2</v>
      </c>
      <c r="G26" s="5">
        <f t="shared" si="8"/>
        <v>9.6153846153846159E-2</v>
      </c>
      <c r="H26" s="5">
        <f t="shared" si="8"/>
        <v>0.10526315789473684</v>
      </c>
      <c r="I26" s="5">
        <f t="shared" si="8"/>
        <v>9.8360655737704916E-2</v>
      </c>
      <c r="J26" s="5">
        <f t="shared" si="8"/>
        <v>9.0909090909090912E-2</v>
      </c>
      <c r="K26" s="5">
        <f t="shared" si="8"/>
        <v>9.8591549295774641E-2</v>
      </c>
      <c r="L26" s="5">
        <f t="shared" si="2"/>
        <v>0.95988256168225883</v>
      </c>
      <c r="M26" s="5">
        <f t="shared" si="3"/>
        <v>9.5988256168225886E-2</v>
      </c>
    </row>
    <row r="27" spans="1:15" x14ac:dyDescent="0.25">
      <c r="A27" s="3" t="s">
        <v>8</v>
      </c>
      <c r="B27" s="5">
        <f t="shared" ref="B27:K27" si="9">B12/B16</f>
        <v>6.8965517241379309E-2</v>
      </c>
      <c r="C27" s="5">
        <f t="shared" si="9"/>
        <v>8.8235294117647065E-2</v>
      </c>
      <c r="D27" s="5">
        <f t="shared" si="9"/>
        <v>7.6923076923076927E-2</v>
      </c>
      <c r="E27" s="5">
        <f t="shared" si="9"/>
        <v>9.3023255813953487E-2</v>
      </c>
      <c r="F27" s="5">
        <f t="shared" si="9"/>
        <v>8.3333333333333329E-2</v>
      </c>
      <c r="G27" s="5">
        <f t="shared" si="9"/>
        <v>7.6923076923076927E-2</v>
      </c>
      <c r="H27" s="5">
        <f t="shared" si="9"/>
        <v>8.771929824561403E-2</v>
      </c>
      <c r="I27" s="5">
        <f t="shared" si="9"/>
        <v>9.8360655737704916E-2</v>
      </c>
      <c r="J27" s="5">
        <f t="shared" si="9"/>
        <v>9.0909090909090912E-2</v>
      </c>
      <c r="K27" s="5">
        <f t="shared" si="9"/>
        <v>8.4507042253521125E-2</v>
      </c>
      <c r="L27" s="5">
        <f t="shared" si="2"/>
        <v>0.84889964149839803</v>
      </c>
      <c r="M27" s="5">
        <f t="shared" si="3"/>
        <v>8.4889964149839806E-2</v>
      </c>
    </row>
    <row r="28" spans="1:15" x14ac:dyDescent="0.25">
      <c r="A28" s="3" t="s">
        <v>9</v>
      </c>
      <c r="B28" s="5">
        <f t="shared" ref="B28:K28" si="10">B13/B16</f>
        <v>6.8965517241379309E-2</v>
      </c>
      <c r="C28" s="5">
        <f t="shared" si="10"/>
        <v>5.8823529411764705E-2</v>
      </c>
      <c r="D28" s="5">
        <f t="shared" si="10"/>
        <v>7.6923076923076927E-2</v>
      </c>
      <c r="E28" s="5">
        <f t="shared" si="10"/>
        <v>6.9767441860465115E-2</v>
      </c>
      <c r="F28" s="5">
        <f t="shared" si="10"/>
        <v>8.3333333333333329E-2</v>
      </c>
      <c r="G28" s="5">
        <f t="shared" si="10"/>
        <v>7.6923076923076927E-2</v>
      </c>
      <c r="H28" s="5">
        <f t="shared" si="10"/>
        <v>7.0175438596491224E-2</v>
      </c>
      <c r="I28" s="5">
        <f t="shared" si="10"/>
        <v>8.1967213114754092E-2</v>
      </c>
      <c r="J28" s="5">
        <f t="shared" si="10"/>
        <v>9.0909090909090912E-2</v>
      </c>
      <c r="K28" s="5">
        <f t="shared" si="10"/>
        <v>8.4507042253521125E-2</v>
      </c>
      <c r="L28" s="5">
        <f t="shared" si="2"/>
        <v>0.76229476056695367</v>
      </c>
      <c r="M28" s="5">
        <f t="shared" si="3"/>
        <v>7.6229476056695361E-2</v>
      </c>
    </row>
    <row r="29" spans="1:15" x14ac:dyDescent="0.25">
      <c r="A29" s="3" t="s">
        <v>10</v>
      </c>
      <c r="B29" s="5">
        <f t="shared" ref="B29:K29" si="11">B14/B16</f>
        <v>3.4482758620689655E-2</v>
      </c>
      <c r="C29" s="5">
        <f t="shared" si="11"/>
        <v>5.8823529411764705E-2</v>
      </c>
      <c r="D29" s="5">
        <f t="shared" si="11"/>
        <v>5.128205128205128E-2</v>
      </c>
      <c r="E29" s="5">
        <f t="shared" si="11"/>
        <v>6.9767441860465115E-2</v>
      </c>
      <c r="F29" s="5">
        <f t="shared" si="11"/>
        <v>6.25E-2</v>
      </c>
      <c r="G29" s="5">
        <f t="shared" si="11"/>
        <v>7.6923076923076927E-2</v>
      </c>
      <c r="H29" s="5">
        <f t="shared" si="11"/>
        <v>7.0175438596491224E-2</v>
      </c>
      <c r="I29" s="5">
        <f t="shared" si="11"/>
        <v>6.5573770491803282E-2</v>
      </c>
      <c r="J29" s="5">
        <f t="shared" si="11"/>
        <v>7.575757575757576E-2</v>
      </c>
      <c r="K29" s="5">
        <f t="shared" si="11"/>
        <v>8.4507042253521125E-2</v>
      </c>
      <c r="L29" s="5">
        <f t="shared" si="2"/>
        <v>0.64979268519743916</v>
      </c>
      <c r="M29" s="5">
        <f t="shared" si="3"/>
        <v>6.4979268519743921E-2</v>
      </c>
    </row>
    <row r="30" spans="1:15" x14ac:dyDescent="0.25">
      <c r="A30" s="3" t="s">
        <v>11</v>
      </c>
      <c r="B30" s="5">
        <f t="shared" ref="B30:K30" si="12">B15/B16</f>
        <v>3.4482758620689655E-2</v>
      </c>
      <c r="C30" s="5">
        <f t="shared" si="12"/>
        <v>2.9411764705882353E-2</v>
      </c>
      <c r="D30" s="5">
        <f t="shared" si="12"/>
        <v>5.128205128205128E-2</v>
      </c>
      <c r="E30" s="5">
        <f t="shared" si="12"/>
        <v>4.6511627906976744E-2</v>
      </c>
      <c r="F30" s="5">
        <f t="shared" si="12"/>
        <v>6.25E-2</v>
      </c>
      <c r="G30" s="5">
        <f t="shared" si="12"/>
        <v>5.7692307692307696E-2</v>
      </c>
      <c r="H30" s="5">
        <f t="shared" si="12"/>
        <v>7.0175438596491224E-2</v>
      </c>
      <c r="I30" s="5">
        <f t="shared" si="12"/>
        <v>6.5573770491803282E-2</v>
      </c>
      <c r="J30" s="5">
        <f t="shared" si="12"/>
        <v>6.0606060606060608E-2</v>
      </c>
      <c r="K30" s="5">
        <f t="shared" si="12"/>
        <v>7.0422535211267609E-2</v>
      </c>
      <c r="L30" s="5">
        <f t="shared" si="2"/>
        <v>0.54865831511353047</v>
      </c>
      <c r="M30" s="5">
        <f t="shared" si="3"/>
        <v>5.4865831511353047E-2</v>
      </c>
    </row>
    <row r="33" spans="1:12" x14ac:dyDescent="0.25">
      <c r="A33" s="8" t="s">
        <v>15</v>
      </c>
    </row>
    <row r="35" spans="1:12" x14ac:dyDescent="0.25">
      <c r="A35" s="3"/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3" t="s">
        <v>7</v>
      </c>
      <c r="H35" s="3" t="s">
        <v>8</v>
      </c>
      <c r="I35" s="3" t="s">
        <v>9</v>
      </c>
      <c r="J35" s="3" t="s">
        <v>10</v>
      </c>
      <c r="K35" s="3" t="s">
        <v>11</v>
      </c>
      <c r="L35" s="7" t="s">
        <v>12</v>
      </c>
    </row>
    <row r="36" spans="1:12" x14ac:dyDescent="0.25">
      <c r="A36" s="3" t="s">
        <v>2</v>
      </c>
      <c r="B36" s="5">
        <f>M21*B6</f>
        <v>0.72866837738752588</v>
      </c>
      <c r="C36" s="5">
        <f>M22*C6</f>
        <v>0.80394811398870492</v>
      </c>
      <c r="D36" s="5">
        <f>M23*D6</f>
        <v>0.74109120844297594</v>
      </c>
      <c r="E36" s="5">
        <f>M24*E6</f>
        <v>0.69213587980588476</v>
      </c>
      <c r="F36" s="5">
        <f>M25*F6</f>
        <v>0.73115696087263138</v>
      </c>
      <c r="G36" s="5">
        <f>M26*G6</f>
        <v>0.67191779317758116</v>
      </c>
      <c r="H36" s="5">
        <f>M27*H6</f>
        <v>0.67911971319871844</v>
      </c>
      <c r="I36" s="5">
        <f>M28*I6</f>
        <v>0.60983580845356289</v>
      </c>
      <c r="J36" s="5">
        <f>M29*J6</f>
        <v>0.58481341667769526</v>
      </c>
      <c r="K36" s="5">
        <f>M30*K6</f>
        <v>0.49379248360217742</v>
      </c>
      <c r="L36" s="5">
        <f t="shared" ref="L36:L45" si="13">SUM(B36:K36)</f>
        <v>6.7364797556074585</v>
      </c>
    </row>
    <row r="37" spans="1:12" x14ac:dyDescent="0.25">
      <c r="A37" s="3" t="s">
        <v>3</v>
      </c>
      <c r="B37" s="5">
        <f>M21*B7</f>
        <v>0.58293470191002073</v>
      </c>
      <c r="C37" s="5">
        <f>M22*C7</f>
        <v>0.66995676165725415</v>
      </c>
      <c r="D37" s="5">
        <f>M23*D7</f>
        <v>0.74109120844297594</v>
      </c>
      <c r="E37" s="5">
        <f>M24*E7</f>
        <v>0.69213587980588476</v>
      </c>
      <c r="F37" s="5">
        <f>M25*F7</f>
        <v>0.6267059664622554</v>
      </c>
      <c r="G37" s="5">
        <f>M26*G7</f>
        <v>0.67191779317758116</v>
      </c>
      <c r="H37" s="5">
        <f>M27*H7</f>
        <v>0.5942297490488786</v>
      </c>
      <c r="I37" s="5">
        <f>M28*I7</f>
        <v>0.60983580845356289</v>
      </c>
      <c r="J37" s="5">
        <f>M29*J7</f>
        <v>0.51983414815795137</v>
      </c>
      <c r="K37" s="5">
        <f>M30*K7</f>
        <v>0.49379248360217742</v>
      </c>
      <c r="L37" s="5">
        <f t="shared" si="13"/>
        <v>6.2024345007185424</v>
      </c>
    </row>
    <row r="38" spans="1:12" x14ac:dyDescent="0.25">
      <c r="A38" s="3" t="s">
        <v>4</v>
      </c>
      <c r="B38" s="5">
        <f>M21*B8</f>
        <v>0.58293470191002073</v>
      </c>
      <c r="C38" s="5">
        <f>M22*C8</f>
        <v>0.53596540932580328</v>
      </c>
      <c r="D38" s="5">
        <f>M23*D8</f>
        <v>0.61757600703581328</v>
      </c>
      <c r="E38" s="5">
        <f>M24*E8</f>
        <v>0.69213587980588476</v>
      </c>
      <c r="F38" s="5">
        <f>M25*F8</f>
        <v>0.6267059664622554</v>
      </c>
      <c r="G38" s="5">
        <f>M26*G8</f>
        <v>0.57592953700935534</v>
      </c>
      <c r="H38" s="5">
        <f>M27*H8</f>
        <v>0.5942297490488786</v>
      </c>
      <c r="I38" s="5">
        <f>M28*I8</f>
        <v>0.5336063323968675</v>
      </c>
      <c r="J38" s="5">
        <f>M29*J8</f>
        <v>0.51983414815795137</v>
      </c>
      <c r="K38" s="5">
        <f>M30*K8</f>
        <v>0.43892665209082438</v>
      </c>
      <c r="L38" s="5">
        <f t="shared" si="13"/>
        <v>5.7178443832436541</v>
      </c>
    </row>
    <row r="39" spans="1:12" x14ac:dyDescent="0.25">
      <c r="A39" s="3" t="s">
        <v>5</v>
      </c>
      <c r="B39" s="5">
        <f>M21*B9</f>
        <v>0.58293470191002073</v>
      </c>
      <c r="C39" s="5">
        <f>M22*C9</f>
        <v>0.53596540932580328</v>
      </c>
      <c r="D39" s="5">
        <f>M23*D9</f>
        <v>0.49406080562865062</v>
      </c>
      <c r="E39" s="5">
        <f>M24*E9</f>
        <v>0.5767798998382373</v>
      </c>
      <c r="F39" s="5">
        <f>M25*F9</f>
        <v>0.6267059664622554</v>
      </c>
      <c r="G39" s="5">
        <f>M26*G9</f>
        <v>0.57592953700935534</v>
      </c>
      <c r="H39" s="5">
        <f>M27*H9</f>
        <v>0.50933978489903886</v>
      </c>
      <c r="I39" s="5">
        <f>M28*I9</f>
        <v>0.5336063323968675</v>
      </c>
      <c r="J39" s="5">
        <f>M29*J9</f>
        <v>0.45485487963820748</v>
      </c>
      <c r="K39" s="5">
        <f>M30*K9</f>
        <v>0.43892665209082438</v>
      </c>
      <c r="L39" s="5">
        <f t="shared" si="13"/>
        <v>5.3291039691992612</v>
      </c>
    </row>
    <row r="40" spans="1:12" x14ac:dyDescent="0.25">
      <c r="A40" s="3" t="s">
        <v>6</v>
      </c>
      <c r="B40" s="5">
        <f>M21*B10</f>
        <v>0.43720102643251557</v>
      </c>
      <c r="C40" s="5">
        <f>M22*C10</f>
        <v>0.53596540932580328</v>
      </c>
      <c r="D40" s="5">
        <f>M23*D10</f>
        <v>0.49406080562865062</v>
      </c>
      <c r="E40" s="5">
        <f>M24*E10</f>
        <v>0.46142391987058984</v>
      </c>
      <c r="F40" s="5">
        <f>M25*F10</f>
        <v>0.52225497205187954</v>
      </c>
      <c r="G40" s="5">
        <f>M26*G10</f>
        <v>0.57592953700935534</v>
      </c>
      <c r="H40" s="5">
        <f>M27*H10</f>
        <v>0.50933978489903886</v>
      </c>
      <c r="I40" s="5">
        <f>M28*I10</f>
        <v>0.45737685634017217</v>
      </c>
      <c r="J40" s="5">
        <f>M29*J10</f>
        <v>0.45485487963820748</v>
      </c>
      <c r="K40" s="5">
        <f>M30*K10</f>
        <v>0.38406082057947133</v>
      </c>
      <c r="L40" s="5">
        <f t="shared" si="13"/>
        <v>4.8324680117756849</v>
      </c>
    </row>
    <row r="41" spans="1:12" x14ac:dyDescent="0.25">
      <c r="A41" s="3" t="s">
        <v>7</v>
      </c>
      <c r="B41" s="5">
        <f>M21*B11</f>
        <v>0.43720102643251557</v>
      </c>
      <c r="C41" s="5">
        <f>M22*C11</f>
        <v>0.40197405699435246</v>
      </c>
      <c r="D41" s="5">
        <f>M23*D11</f>
        <v>0.49406080562865062</v>
      </c>
      <c r="E41" s="5">
        <f>M24*E11</f>
        <v>0.46142391987058984</v>
      </c>
      <c r="F41" s="5">
        <f>M25*F11</f>
        <v>0.41780397764150362</v>
      </c>
      <c r="G41" s="5">
        <f>M26*G11</f>
        <v>0.47994128084112941</v>
      </c>
      <c r="H41" s="5">
        <f>M27*H11</f>
        <v>0.50933978489903886</v>
      </c>
      <c r="I41" s="5">
        <f>M28*I11</f>
        <v>0.45737685634017217</v>
      </c>
      <c r="J41" s="5">
        <f>M29*J11</f>
        <v>0.38987561111846353</v>
      </c>
      <c r="K41" s="5">
        <f>M30*K11</f>
        <v>0.38406082057947133</v>
      </c>
      <c r="L41" s="5">
        <f t="shared" si="13"/>
        <v>4.4330581403458869</v>
      </c>
    </row>
    <row r="42" spans="1:12" x14ac:dyDescent="0.25">
      <c r="A42" s="3" t="s">
        <v>8</v>
      </c>
      <c r="B42" s="5">
        <f>M21*B12</f>
        <v>0.29146735095501036</v>
      </c>
      <c r="C42" s="5">
        <f>M22*C12</f>
        <v>0.40197405699435246</v>
      </c>
      <c r="D42" s="5">
        <f>M23*D12</f>
        <v>0.37054560422148797</v>
      </c>
      <c r="E42" s="5">
        <f>M24*E12</f>
        <v>0.46142391987058984</v>
      </c>
      <c r="F42" s="5">
        <f>M25*F12</f>
        <v>0.41780397764150362</v>
      </c>
      <c r="G42" s="5">
        <f>M26*G12</f>
        <v>0.38395302467290354</v>
      </c>
      <c r="H42" s="5">
        <f>M27*H12</f>
        <v>0.42444982074919901</v>
      </c>
      <c r="I42" s="5">
        <f>M28*I12</f>
        <v>0.45737685634017217</v>
      </c>
      <c r="J42" s="5">
        <f>M29*J12</f>
        <v>0.38987561111846353</v>
      </c>
      <c r="K42" s="5">
        <f>M30*K12</f>
        <v>0.32919498906811828</v>
      </c>
      <c r="L42" s="5">
        <f t="shared" si="13"/>
        <v>3.9280652116318007</v>
      </c>
    </row>
    <row r="43" spans="1:12" x14ac:dyDescent="0.25">
      <c r="A43" s="3" t="s">
        <v>9</v>
      </c>
      <c r="B43" s="5">
        <f>M21*B13</f>
        <v>0.29146735095501036</v>
      </c>
      <c r="C43" s="5">
        <f>M22*C13</f>
        <v>0.26798270466290164</v>
      </c>
      <c r="D43" s="5">
        <f>M23*D13</f>
        <v>0.37054560422148797</v>
      </c>
      <c r="E43" s="5">
        <f>M24*E13</f>
        <v>0.34606793990294238</v>
      </c>
      <c r="F43" s="5">
        <f>M25*F13</f>
        <v>0.41780397764150362</v>
      </c>
      <c r="G43" s="5">
        <f>M26*G13</f>
        <v>0.38395302467290354</v>
      </c>
      <c r="H43" s="5">
        <f>M27*H13</f>
        <v>0.33955985659935922</v>
      </c>
      <c r="I43" s="5">
        <f>M28*I13</f>
        <v>0.38114738028347683</v>
      </c>
      <c r="J43" s="5">
        <f>M29*J13</f>
        <v>0.38987561111846353</v>
      </c>
      <c r="K43" s="5">
        <f>M30*K13</f>
        <v>0.32919498906811828</v>
      </c>
      <c r="L43" s="5">
        <f t="shared" si="13"/>
        <v>3.5175984391261679</v>
      </c>
    </row>
    <row r="44" spans="1:12" x14ac:dyDescent="0.25">
      <c r="A44" s="3" t="s">
        <v>10</v>
      </c>
      <c r="B44" s="5">
        <f>M21*B14</f>
        <v>0.14573367547750518</v>
      </c>
      <c r="C44" s="5">
        <f>M22*C14</f>
        <v>0.26798270466290164</v>
      </c>
      <c r="D44" s="5">
        <f>M23*D14</f>
        <v>0.24703040281432531</v>
      </c>
      <c r="E44" s="5">
        <f>M24*E14</f>
        <v>0.34606793990294238</v>
      </c>
      <c r="F44" s="5">
        <f>M25*F14</f>
        <v>0.3133529832311277</v>
      </c>
      <c r="G44" s="5">
        <f>M26*G14</f>
        <v>0.38395302467290354</v>
      </c>
      <c r="H44" s="5">
        <f>M27*H14</f>
        <v>0.33955985659935922</v>
      </c>
      <c r="I44" s="5">
        <f>M28*I14</f>
        <v>0.30491790422678144</v>
      </c>
      <c r="J44" s="5">
        <f>M29*J14</f>
        <v>0.32489634259871958</v>
      </c>
      <c r="K44" s="5">
        <f>M30*K14</f>
        <v>0.32919498906811828</v>
      </c>
      <c r="L44" s="5">
        <f t="shared" si="13"/>
        <v>3.0026898232546841</v>
      </c>
    </row>
    <row r="45" spans="1:12" x14ac:dyDescent="0.25">
      <c r="A45" s="3" t="s">
        <v>11</v>
      </c>
      <c r="B45" s="5">
        <f>M21*B15</f>
        <v>0.14573367547750518</v>
      </c>
      <c r="C45" s="5">
        <f>M22*C15</f>
        <v>0.13399135233145082</v>
      </c>
      <c r="D45" s="5">
        <f>M23*D15</f>
        <v>0.24703040281432531</v>
      </c>
      <c r="E45" s="5">
        <f>M24*E15</f>
        <v>0.23071195993529492</v>
      </c>
      <c r="F45" s="5">
        <f>M25*F15</f>
        <v>0.3133529832311277</v>
      </c>
      <c r="G45" s="5">
        <f>M26*G15</f>
        <v>0.28796476850467767</v>
      </c>
      <c r="H45" s="5">
        <f>M27*H15</f>
        <v>0.33955985659935922</v>
      </c>
      <c r="I45" s="5">
        <f>M28*I15</f>
        <v>0.30491790422678144</v>
      </c>
      <c r="J45" s="5">
        <f>M29*J15</f>
        <v>0.25991707407897569</v>
      </c>
      <c r="K45" s="5">
        <f>M30*K15</f>
        <v>0.27432915755676524</v>
      </c>
      <c r="L45" s="5">
        <f t="shared" si="13"/>
        <v>2.5375091347562631</v>
      </c>
    </row>
    <row r="47" spans="1:12" x14ac:dyDescent="0.25">
      <c r="A47" s="8" t="s">
        <v>16</v>
      </c>
    </row>
    <row r="49" spans="1:8" x14ac:dyDescent="0.25">
      <c r="A49" s="3"/>
      <c r="B49" s="5" t="s">
        <v>18</v>
      </c>
      <c r="C49" s="5" t="s">
        <v>14</v>
      </c>
      <c r="D49" s="5" t="s">
        <v>17</v>
      </c>
    </row>
    <row r="50" spans="1:8" x14ac:dyDescent="0.25">
      <c r="A50" s="3" t="s">
        <v>2</v>
      </c>
      <c r="B50" s="5">
        <v>6.7364800000000002</v>
      </c>
      <c r="C50" s="5">
        <v>0.145734</v>
      </c>
      <c r="D50" s="5">
        <f t="shared" ref="D50:D59" si="14">SUM(B50:C50)</f>
        <v>6.8822140000000003</v>
      </c>
      <c r="F50" s="1" t="s">
        <v>19</v>
      </c>
      <c r="H50" s="1">
        <f>D50+D51+D52+D53+D54+D55+D56+D57+D58+D59</f>
        <v>47.237249999999996</v>
      </c>
    </row>
    <row r="51" spans="1:8" x14ac:dyDescent="0.25">
      <c r="A51" s="3" t="s">
        <v>3</v>
      </c>
      <c r="B51" s="5">
        <v>6.2024350000000004</v>
      </c>
      <c r="C51" s="5">
        <v>0.133991</v>
      </c>
      <c r="D51" s="5">
        <f t="shared" si="14"/>
        <v>6.3364260000000003</v>
      </c>
    </row>
    <row r="52" spans="1:8" x14ac:dyDescent="0.25">
      <c r="A52" s="3" t="s">
        <v>4</v>
      </c>
      <c r="B52" s="5">
        <v>5.7178440000000004</v>
      </c>
      <c r="C52" s="5">
        <v>0.123515</v>
      </c>
      <c r="D52" s="5">
        <f t="shared" si="14"/>
        <v>5.8413590000000006</v>
      </c>
      <c r="F52" s="1" t="s">
        <v>20</v>
      </c>
      <c r="H52" s="1">
        <v>10</v>
      </c>
    </row>
    <row r="53" spans="1:8" x14ac:dyDescent="0.25">
      <c r="A53" s="3" t="s">
        <v>5</v>
      </c>
      <c r="B53" s="5">
        <v>5.3291040000000001</v>
      </c>
      <c r="C53" s="5">
        <v>0.115356</v>
      </c>
      <c r="D53" s="5">
        <f t="shared" si="14"/>
        <v>5.4444600000000003</v>
      </c>
    </row>
    <row r="54" spans="1:8" x14ac:dyDescent="0.25">
      <c r="A54" s="3" t="s">
        <v>6</v>
      </c>
      <c r="B54" s="5">
        <v>4.8324680000000004</v>
      </c>
      <c r="C54" s="5">
        <v>0.104451</v>
      </c>
      <c r="D54" s="5">
        <f t="shared" si="14"/>
        <v>4.9369190000000005</v>
      </c>
      <c r="F54" s="1" t="s">
        <v>21</v>
      </c>
      <c r="H54" s="1">
        <f>H50/H52</f>
        <v>4.723725</v>
      </c>
    </row>
    <row r="55" spans="1:8" x14ac:dyDescent="0.25">
      <c r="A55" s="3" t="s">
        <v>7</v>
      </c>
      <c r="B55" s="5">
        <v>4.4330579999999999</v>
      </c>
      <c r="C55" s="5">
        <v>9.5988000000000004E-2</v>
      </c>
      <c r="D55" s="5">
        <f t="shared" si="14"/>
        <v>4.5290460000000001</v>
      </c>
    </row>
    <row r="56" spans="1:8" x14ac:dyDescent="0.25">
      <c r="A56" s="3" t="s">
        <v>8</v>
      </c>
      <c r="B56" s="5">
        <v>3.9280650000000001</v>
      </c>
      <c r="C56" s="5">
        <v>8.4889999999999993E-2</v>
      </c>
      <c r="D56" s="5">
        <f t="shared" si="14"/>
        <v>4.0129549999999998</v>
      </c>
      <c r="F56" s="1" t="s">
        <v>35</v>
      </c>
      <c r="H56" s="1">
        <f>((H54-H52)/H52)</f>
        <v>-0.52762750000000003</v>
      </c>
    </row>
    <row r="57" spans="1:8" x14ac:dyDescent="0.25">
      <c r="A57" s="3" t="s">
        <v>9</v>
      </c>
      <c r="B57" s="5">
        <v>3.517598</v>
      </c>
      <c r="C57" s="5">
        <v>7.6229000000000005E-2</v>
      </c>
      <c r="D57" s="5">
        <f t="shared" si="14"/>
        <v>3.5938270000000001</v>
      </c>
    </row>
    <row r="58" spans="1:8" x14ac:dyDescent="0.25">
      <c r="A58" s="3" t="s">
        <v>10</v>
      </c>
      <c r="B58" s="5">
        <v>3.0026899999999999</v>
      </c>
      <c r="C58" s="5">
        <v>6.4978999999999995E-2</v>
      </c>
      <c r="D58" s="5">
        <f t="shared" si="14"/>
        <v>3.067669</v>
      </c>
      <c r="F58" s="1" t="s">
        <v>22</v>
      </c>
      <c r="H58" s="1">
        <f>H56/1.49</f>
        <v>-0.35411241610738259</v>
      </c>
    </row>
    <row r="59" spans="1:8" x14ac:dyDescent="0.25">
      <c r="A59" s="3" t="s">
        <v>11</v>
      </c>
      <c r="B59" s="5">
        <v>2.537509</v>
      </c>
      <c r="C59" s="5">
        <v>5.4865999999999998E-2</v>
      </c>
      <c r="D59" s="5">
        <f t="shared" si="14"/>
        <v>2.5923750000000001</v>
      </c>
    </row>
    <row r="63" spans="1:8" x14ac:dyDescent="0.25">
      <c r="A63" s="2" t="s">
        <v>23</v>
      </c>
    </row>
    <row r="65" spans="1:9" x14ac:dyDescent="0.25">
      <c r="A65" s="1" t="s">
        <v>1</v>
      </c>
    </row>
    <row r="67" spans="1:9" x14ac:dyDescent="0.25">
      <c r="A67" s="5"/>
      <c r="B67" s="5" t="s">
        <v>24</v>
      </c>
      <c r="C67" s="5" t="s">
        <v>25</v>
      </c>
      <c r="D67" s="5" t="s">
        <v>26</v>
      </c>
      <c r="E67" s="5" t="s">
        <v>27</v>
      </c>
      <c r="F67" s="5" t="s">
        <v>28</v>
      </c>
    </row>
    <row r="68" spans="1:9" x14ac:dyDescent="0.25">
      <c r="A68" s="5" t="s">
        <v>24</v>
      </c>
      <c r="B68" s="5">
        <v>5</v>
      </c>
      <c r="C68" s="5">
        <v>6</v>
      </c>
      <c r="D68" s="5">
        <v>7</v>
      </c>
      <c r="E68" s="5">
        <v>8</v>
      </c>
      <c r="F68" s="5">
        <v>9</v>
      </c>
    </row>
    <row r="69" spans="1:9" x14ac:dyDescent="0.25">
      <c r="A69" s="5" t="s">
        <v>25</v>
      </c>
      <c r="B69" s="5">
        <f>B68-(C68-B68)</f>
        <v>4</v>
      </c>
      <c r="C69" s="5">
        <v>5</v>
      </c>
      <c r="D69" s="5">
        <v>6</v>
      </c>
      <c r="E69" s="5">
        <v>7</v>
      </c>
      <c r="F69" s="5">
        <v>8</v>
      </c>
      <c r="G69" s="9"/>
    </row>
    <row r="70" spans="1:9" x14ac:dyDescent="0.25">
      <c r="A70" s="5" t="s">
        <v>26</v>
      </c>
      <c r="B70" s="5">
        <f>B68-(D68-B68)</f>
        <v>3</v>
      </c>
      <c r="C70" s="5">
        <f>C69-(D69-C69)</f>
        <v>4</v>
      </c>
      <c r="D70" s="5">
        <v>5</v>
      </c>
      <c r="E70" s="5">
        <v>6</v>
      </c>
      <c r="F70" s="5">
        <v>7</v>
      </c>
    </row>
    <row r="71" spans="1:9" x14ac:dyDescent="0.25">
      <c r="A71" s="5" t="s">
        <v>27</v>
      </c>
      <c r="B71" s="5">
        <f>B68-(E68-B68)</f>
        <v>2</v>
      </c>
      <c r="C71" s="5">
        <f>C69-(E69-C69)</f>
        <v>3</v>
      </c>
      <c r="D71" s="5">
        <f>D70-(E70-D70)</f>
        <v>4</v>
      </c>
      <c r="E71" s="5">
        <v>5</v>
      </c>
      <c r="F71" s="5">
        <v>6</v>
      </c>
    </row>
    <row r="72" spans="1:9" x14ac:dyDescent="0.25">
      <c r="A72" s="5" t="s">
        <v>28</v>
      </c>
      <c r="B72" s="5">
        <f>B68-(F68-B68)</f>
        <v>1</v>
      </c>
      <c r="C72" s="5">
        <f>C69-(F69-C69)</f>
        <v>2</v>
      </c>
      <c r="D72" s="5">
        <f>D70-(F70-D70)</f>
        <v>3</v>
      </c>
      <c r="E72" s="5">
        <f>E71-(F71-E71)</f>
        <v>4</v>
      </c>
      <c r="F72" s="5">
        <v>5</v>
      </c>
    </row>
    <row r="73" spans="1:9" x14ac:dyDescent="0.25">
      <c r="A73" s="10" t="s">
        <v>12</v>
      </c>
      <c r="B73" s="5">
        <f>SUM(B68:B72)</f>
        <v>15</v>
      </c>
      <c r="C73" s="5">
        <f>SUM(C68:C72)</f>
        <v>20</v>
      </c>
      <c r="D73" s="5">
        <f>SUM(D68:D72)</f>
        <v>25</v>
      </c>
      <c r="E73" s="5">
        <f>SUM(E68:E72)</f>
        <v>30</v>
      </c>
      <c r="F73" s="5">
        <f>SUM(F68:F72)</f>
        <v>35</v>
      </c>
    </row>
    <row r="75" spans="1:9" x14ac:dyDescent="0.25">
      <c r="A75" s="1" t="s">
        <v>31</v>
      </c>
    </row>
    <row r="77" spans="1:9" ht="31.5" x14ac:dyDescent="0.25">
      <c r="A77" s="3"/>
      <c r="B77" s="3" t="s">
        <v>24</v>
      </c>
      <c r="C77" s="3" t="s">
        <v>25</v>
      </c>
      <c r="D77" s="3" t="s">
        <v>26</v>
      </c>
      <c r="E77" s="3" t="s">
        <v>27</v>
      </c>
      <c r="F77" s="3" t="s">
        <v>28</v>
      </c>
      <c r="G77" s="7" t="s">
        <v>12</v>
      </c>
      <c r="H77" s="7" t="s">
        <v>29</v>
      </c>
      <c r="I77" s="11" t="s">
        <v>30</v>
      </c>
    </row>
    <row r="78" spans="1:9" x14ac:dyDescent="0.25">
      <c r="A78" s="3" t="s">
        <v>24</v>
      </c>
      <c r="B78" s="3">
        <f>B68/B73</f>
        <v>0.33333333333333331</v>
      </c>
      <c r="C78" s="3">
        <f>C68/C73</f>
        <v>0.3</v>
      </c>
      <c r="D78" s="3">
        <f>D68/D73</f>
        <v>0.28000000000000003</v>
      </c>
      <c r="E78" s="3">
        <f>E68/E73</f>
        <v>0.26666666666666666</v>
      </c>
      <c r="F78" s="3">
        <f>F68/F73</f>
        <v>0.25714285714285712</v>
      </c>
      <c r="G78" s="3">
        <f>SUM(B78:F78)</f>
        <v>1.4371428571428571</v>
      </c>
      <c r="H78" s="3">
        <f>G78/5</f>
        <v>0.28742857142857142</v>
      </c>
      <c r="I78" s="3">
        <f>H78/H78</f>
        <v>1</v>
      </c>
    </row>
    <row r="79" spans="1:9" x14ac:dyDescent="0.25">
      <c r="A79" s="3" t="s">
        <v>25</v>
      </c>
      <c r="B79" s="3">
        <f>B69/B73</f>
        <v>0.26666666666666666</v>
      </c>
      <c r="C79" s="3">
        <f>C69/C73</f>
        <v>0.25</v>
      </c>
      <c r="D79" s="3">
        <f>D69/D73</f>
        <v>0.24</v>
      </c>
      <c r="E79" s="3">
        <f>E69/E73</f>
        <v>0.23333333333333334</v>
      </c>
      <c r="F79" s="3">
        <f>F69/F73</f>
        <v>0.22857142857142856</v>
      </c>
      <c r="G79" s="3">
        <f>SUM(B79:F79)</f>
        <v>1.2185714285714286</v>
      </c>
      <c r="H79" s="3">
        <f>G79/5</f>
        <v>0.24371428571428572</v>
      </c>
      <c r="I79" s="3">
        <f>H79/H78</f>
        <v>0.84791252485089463</v>
      </c>
    </row>
    <row r="80" spans="1:9" ht="16.5" customHeight="1" x14ac:dyDescent="0.25">
      <c r="A80" s="3" t="s">
        <v>26</v>
      </c>
      <c r="B80" s="3">
        <f>B70/B73</f>
        <v>0.2</v>
      </c>
      <c r="C80" s="3">
        <f>C70/C73</f>
        <v>0.2</v>
      </c>
      <c r="D80" s="3">
        <f>D70/D73</f>
        <v>0.2</v>
      </c>
      <c r="E80" s="3">
        <f>E70/E73</f>
        <v>0.2</v>
      </c>
      <c r="F80" s="3">
        <f>F70/F73</f>
        <v>0.2</v>
      </c>
      <c r="G80" s="3">
        <f>SUM(B80:F80)</f>
        <v>1</v>
      </c>
      <c r="H80" s="3">
        <f>G80/5</f>
        <v>0.2</v>
      </c>
      <c r="I80" s="3">
        <f>H80/H78</f>
        <v>0.69582504970178927</v>
      </c>
    </row>
    <row r="81" spans="1:15" x14ac:dyDescent="0.25">
      <c r="A81" s="3" t="s">
        <v>27</v>
      </c>
      <c r="B81" s="3">
        <f>B71/B73</f>
        <v>0.13333333333333333</v>
      </c>
      <c r="C81" s="3">
        <f>C71/C73</f>
        <v>0.15</v>
      </c>
      <c r="D81" s="3">
        <f>D71/D73</f>
        <v>0.16</v>
      </c>
      <c r="E81" s="3">
        <f>E71/E73</f>
        <v>0.16666666666666666</v>
      </c>
      <c r="F81" s="3">
        <f>F71/F73</f>
        <v>0.17142857142857143</v>
      </c>
      <c r="G81" s="3">
        <f>SUM(B81:F81)</f>
        <v>0.78142857142857136</v>
      </c>
      <c r="H81" s="3">
        <f>G81/5</f>
        <v>0.15628571428571428</v>
      </c>
      <c r="I81" s="3">
        <f>H81/H78</f>
        <v>0.5437375745526839</v>
      </c>
    </row>
    <row r="82" spans="1:15" x14ac:dyDescent="0.25">
      <c r="A82" s="3" t="s">
        <v>28</v>
      </c>
      <c r="B82" s="3">
        <f>B72/B73</f>
        <v>6.6666666666666666E-2</v>
      </c>
      <c r="C82" s="3">
        <f>C72/C73</f>
        <v>0.1</v>
      </c>
      <c r="D82" s="3">
        <f>D72/D73</f>
        <v>0.12</v>
      </c>
      <c r="E82" s="3">
        <f>E72/E73</f>
        <v>0.13333333333333333</v>
      </c>
      <c r="F82" s="3">
        <f>F72/F73</f>
        <v>0.14285714285714285</v>
      </c>
      <c r="G82" s="3">
        <f>SUM(B82:F82)</f>
        <v>0.56285714285714294</v>
      </c>
      <c r="H82" s="3">
        <f>G82/5</f>
        <v>0.11257142857142859</v>
      </c>
      <c r="I82" s="3">
        <f>H82/H78</f>
        <v>0.39165009940357859</v>
      </c>
    </row>
    <row r="84" spans="1:15" x14ac:dyDescent="0.25">
      <c r="A84" s="8" t="s">
        <v>32</v>
      </c>
      <c r="I84" s="1" t="s">
        <v>16</v>
      </c>
      <c r="M84" s="1" t="s">
        <v>33</v>
      </c>
      <c r="O84" s="1">
        <f>K87+K88+K89+K90+K91</f>
        <v>23.814284999999998</v>
      </c>
    </row>
    <row r="86" spans="1:15" x14ac:dyDescent="0.25">
      <c r="A86" s="3"/>
      <c r="B86" s="3" t="s">
        <v>24</v>
      </c>
      <c r="C86" s="3" t="s">
        <v>25</v>
      </c>
      <c r="D86" s="3" t="s">
        <v>26</v>
      </c>
      <c r="E86" s="3" t="s">
        <v>27</v>
      </c>
      <c r="F86" s="3" t="s">
        <v>28</v>
      </c>
      <c r="G86" s="7" t="s">
        <v>12</v>
      </c>
      <c r="I86" s="7" t="s">
        <v>18</v>
      </c>
      <c r="J86" s="7" t="s">
        <v>14</v>
      </c>
      <c r="K86" s="7" t="s">
        <v>17</v>
      </c>
      <c r="M86" s="1" t="s">
        <v>36</v>
      </c>
      <c r="O86" s="1">
        <v>5</v>
      </c>
    </row>
    <row r="87" spans="1:15" x14ac:dyDescent="0.25">
      <c r="A87" s="3" t="s">
        <v>24</v>
      </c>
      <c r="B87" s="5">
        <f>B68*H78</f>
        <v>1.4371428571428571</v>
      </c>
      <c r="C87" s="5">
        <f>C68*H79</f>
        <v>1.4622857142857142</v>
      </c>
      <c r="D87" s="5">
        <f>D68*H80</f>
        <v>1.4000000000000001</v>
      </c>
      <c r="E87" s="5">
        <f>E68*H81</f>
        <v>1.2502857142857142</v>
      </c>
      <c r="F87" s="5">
        <f>F68*H82</f>
        <v>1.0131428571428573</v>
      </c>
      <c r="G87" s="5">
        <f>SUM(B87:F87)</f>
        <v>6.5628571428571432</v>
      </c>
      <c r="I87" s="5">
        <v>6.5628570000000002</v>
      </c>
      <c r="J87" s="5">
        <v>0.28742899999999999</v>
      </c>
      <c r="K87" s="5">
        <f>SUM(I87:J87)</f>
        <v>6.8502860000000005</v>
      </c>
    </row>
    <row r="88" spans="1:15" x14ac:dyDescent="0.25">
      <c r="A88" s="3" t="s">
        <v>25</v>
      </c>
      <c r="B88" s="5">
        <f>B69*H78</f>
        <v>1.1497142857142857</v>
      </c>
      <c r="C88" s="5">
        <f>C69*H79</f>
        <v>1.2185714285714286</v>
      </c>
      <c r="D88" s="5">
        <f>D69*H80</f>
        <v>1.2000000000000002</v>
      </c>
      <c r="E88" s="5">
        <f>E69*H81</f>
        <v>1.0939999999999999</v>
      </c>
      <c r="F88" s="5">
        <f>F69*H82</f>
        <v>0.90057142857142869</v>
      </c>
      <c r="G88" s="5">
        <f>SUM(B88:F88)</f>
        <v>5.5628571428571423</v>
      </c>
      <c r="I88" s="5">
        <v>5.5628570000000002</v>
      </c>
      <c r="J88" s="5">
        <v>0.24371399999999999</v>
      </c>
      <c r="K88" s="5">
        <f>SUM(I88:J88)</f>
        <v>5.8065709999999999</v>
      </c>
      <c r="M88" s="1" t="s">
        <v>34</v>
      </c>
      <c r="O88" s="1">
        <f>O84/O86</f>
        <v>4.7628569999999995</v>
      </c>
    </row>
    <row r="89" spans="1:15" x14ac:dyDescent="0.25">
      <c r="A89" s="3" t="s">
        <v>26</v>
      </c>
      <c r="B89" s="5">
        <f>B70*H78</f>
        <v>0.86228571428571432</v>
      </c>
      <c r="C89" s="5">
        <f>C70*H79</f>
        <v>0.97485714285714287</v>
      </c>
      <c r="D89" s="5">
        <f>D70*H80</f>
        <v>1</v>
      </c>
      <c r="E89" s="5">
        <f>E70*H81</f>
        <v>0.93771428571428572</v>
      </c>
      <c r="F89" s="5">
        <f>F70*H82</f>
        <v>0.78800000000000014</v>
      </c>
      <c r="G89" s="5">
        <f>SUM(B89:F89)</f>
        <v>4.5628571428571432</v>
      </c>
      <c r="I89" s="5">
        <v>4.5628570000000002</v>
      </c>
      <c r="J89" s="5">
        <v>0.2</v>
      </c>
      <c r="K89" s="5">
        <f>SUM(I89:J89)</f>
        <v>4.7628570000000003</v>
      </c>
    </row>
    <row r="90" spans="1:15" x14ac:dyDescent="0.25">
      <c r="A90" s="3" t="s">
        <v>27</v>
      </c>
      <c r="B90" s="5">
        <f>B71*H78</f>
        <v>0.57485714285714284</v>
      </c>
      <c r="C90" s="5">
        <f>C71*H79</f>
        <v>0.73114285714285709</v>
      </c>
      <c r="D90" s="5">
        <f>D71*H80</f>
        <v>0.8</v>
      </c>
      <c r="E90" s="5">
        <f>E71*H81</f>
        <v>0.78142857142857136</v>
      </c>
      <c r="F90" s="5">
        <f>F71*H82</f>
        <v>0.67542857142857149</v>
      </c>
      <c r="G90" s="5">
        <f>SUM(B90:F90)</f>
        <v>3.5628571428571423</v>
      </c>
      <c r="I90" s="5">
        <v>3.5628570000000002</v>
      </c>
      <c r="J90" s="5">
        <v>0.15628600000000001</v>
      </c>
      <c r="K90" s="5">
        <f>SUM(I90:J90)</f>
        <v>3.7191430000000003</v>
      </c>
      <c r="M90" s="1" t="s">
        <v>38</v>
      </c>
      <c r="O90" s="1">
        <f>((O88-O86)/(O86-1))</f>
        <v>-5.9285750000000137E-2</v>
      </c>
    </row>
    <row r="91" spans="1:15" x14ac:dyDescent="0.25">
      <c r="A91" s="3" t="s">
        <v>28</v>
      </c>
      <c r="B91" s="5">
        <f>B72*H78</f>
        <v>0.28742857142857142</v>
      </c>
      <c r="C91" s="5">
        <f>C72*H79</f>
        <v>0.48742857142857143</v>
      </c>
      <c r="D91" s="5">
        <f>D72*H80</f>
        <v>0.60000000000000009</v>
      </c>
      <c r="E91" s="5">
        <f>E72*H81</f>
        <v>0.62514285714285711</v>
      </c>
      <c r="F91" s="5">
        <f>F72*H82</f>
        <v>0.56285714285714294</v>
      </c>
      <c r="G91" s="5">
        <f>SUM(B91:F91)</f>
        <v>2.5628571428571432</v>
      </c>
      <c r="I91" s="5">
        <v>2.5628570000000002</v>
      </c>
      <c r="J91" s="5">
        <v>0.112571</v>
      </c>
      <c r="K91" s="5">
        <f>SUM(I91:J91)</f>
        <v>2.6754280000000001</v>
      </c>
    </row>
    <row r="92" spans="1:15" x14ac:dyDescent="0.25">
      <c r="M92" s="1" t="s">
        <v>37</v>
      </c>
      <c r="O92" s="1">
        <f>O90/1.12</f>
        <v>-5.2933705357142972E-2</v>
      </c>
    </row>
    <row r="93" spans="1:15" x14ac:dyDescent="0.25">
      <c r="A93" s="2" t="s">
        <v>39</v>
      </c>
    </row>
    <row r="95" spans="1:15" x14ac:dyDescent="0.25"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</row>
    <row r="96" spans="1:15" x14ac:dyDescent="0.25">
      <c r="B96" s="5">
        <v>0.145734</v>
      </c>
      <c r="C96" s="5">
        <v>0.133991</v>
      </c>
      <c r="D96" s="5">
        <v>0.123515</v>
      </c>
      <c r="E96" s="5">
        <v>0.115356</v>
      </c>
      <c r="F96" s="5">
        <v>0.104451</v>
      </c>
      <c r="G96" s="5">
        <v>9.5988000000000004E-2</v>
      </c>
      <c r="H96" s="5">
        <v>8.4889999999999993E-2</v>
      </c>
      <c r="I96" s="5">
        <v>7.6229000000000005E-2</v>
      </c>
      <c r="J96" s="5">
        <v>6.4978999999999995E-2</v>
      </c>
      <c r="K96" s="5">
        <v>5.4865999999999998E-2</v>
      </c>
    </row>
    <row r="97" spans="1:17" x14ac:dyDescent="0.25">
      <c r="B97" s="3" t="s">
        <v>40</v>
      </c>
      <c r="C97" s="3" t="s">
        <v>40</v>
      </c>
      <c r="D97" s="3" t="s">
        <v>40</v>
      </c>
      <c r="E97" s="3" t="s">
        <v>40</v>
      </c>
      <c r="F97" s="3" t="s">
        <v>40</v>
      </c>
      <c r="G97" s="3" t="s">
        <v>40</v>
      </c>
      <c r="H97" s="3" t="s">
        <v>40</v>
      </c>
      <c r="I97" s="3" t="s">
        <v>40</v>
      </c>
      <c r="J97" s="3" t="s">
        <v>40</v>
      </c>
      <c r="K97" s="3" t="s">
        <v>40</v>
      </c>
    </row>
    <row r="98" spans="1:17" x14ac:dyDescent="0.25"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</row>
    <row r="99" spans="1:17" x14ac:dyDescent="0.25">
      <c r="B99" s="3" t="s">
        <v>41</v>
      </c>
      <c r="C99" s="3" t="s">
        <v>41</v>
      </c>
      <c r="D99" s="3" t="s">
        <v>41</v>
      </c>
      <c r="E99" s="3" t="s">
        <v>41</v>
      </c>
      <c r="F99" s="3" t="s">
        <v>41</v>
      </c>
      <c r="G99" s="3" t="s">
        <v>41</v>
      </c>
      <c r="H99" s="3" t="s">
        <v>41</v>
      </c>
      <c r="I99" s="3" t="s">
        <v>41</v>
      </c>
      <c r="J99" s="3" t="s">
        <v>41</v>
      </c>
      <c r="K99" s="3" t="s">
        <v>41</v>
      </c>
    </row>
    <row r="100" spans="1:17" x14ac:dyDescent="0.25">
      <c r="B100" s="5">
        <v>0.84791300000000003</v>
      </c>
      <c r="C100" s="5">
        <v>0.84791300000000003</v>
      </c>
      <c r="D100" s="5">
        <v>0.84791300000000003</v>
      </c>
      <c r="E100" s="5">
        <v>0.84791300000000003</v>
      </c>
      <c r="F100" s="5">
        <v>0.84791300000000003</v>
      </c>
      <c r="G100" s="5">
        <v>0.84791300000000003</v>
      </c>
      <c r="H100" s="5">
        <v>0.84791300000000003</v>
      </c>
      <c r="I100" s="5">
        <v>0.84791300000000003</v>
      </c>
      <c r="J100" s="5">
        <v>0.84791300000000003</v>
      </c>
      <c r="K100" s="5">
        <v>0.84791300000000003</v>
      </c>
    </row>
    <row r="101" spans="1:17" x14ac:dyDescent="0.25">
      <c r="B101" s="3" t="s">
        <v>42</v>
      </c>
      <c r="C101" s="3" t="s">
        <v>42</v>
      </c>
      <c r="D101" s="3" t="s">
        <v>42</v>
      </c>
      <c r="E101" s="3" t="s">
        <v>42</v>
      </c>
      <c r="F101" s="3" t="s">
        <v>42</v>
      </c>
      <c r="G101" s="3" t="s">
        <v>42</v>
      </c>
      <c r="H101" s="3" t="s">
        <v>42</v>
      </c>
      <c r="I101" s="3" t="s">
        <v>42</v>
      </c>
      <c r="J101" s="3" t="s">
        <v>42</v>
      </c>
      <c r="K101" s="3" t="s">
        <v>42</v>
      </c>
    </row>
    <row r="102" spans="1:17" x14ac:dyDescent="0.25">
      <c r="B102" s="5">
        <v>0.69582500000000003</v>
      </c>
      <c r="C102" s="5">
        <v>0.69582500000000003</v>
      </c>
      <c r="D102" s="5">
        <v>0.69582500000000003</v>
      </c>
      <c r="E102" s="5">
        <v>0.69582500000000003</v>
      </c>
      <c r="F102" s="5">
        <v>0.69582500000000003</v>
      </c>
      <c r="G102" s="5">
        <v>0.69582500000000003</v>
      </c>
      <c r="H102" s="5">
        <v>0.69582500000000003</v>
      </c>
      <c r="I102" s="5">
        <v>0.69582500000000003</v>
      </c>
      <c r="J102" s="5">
        <v>0.69582500000000003</v>
      </c>
      <c r="K102" s="5">
        <v>0.69582500000000003</v>
      </c>
    </row>
    <row r="103" spans="1:17" x14ac:dyDescent="0.25">
      <c r="B103" s="3" t="s">
        <v>43</v>
      </c>
      <c r="C103" s="3" t="s">
        <v>43</v>
      </c>
      <c r="D103" s="3" t="s">
        <v>43</v>
      </c>
      <c r="E103" s="3" t="s">
        <v>43</v>
      </c>
      <c r="F103" s="3" t="s">
        <v>43</v>
      </c>
      <c r="G103" s="3" t="s">
        <v>43</v>
      </c>
      <c r="H103" s="3" t="s">
        <v>43</v>
      </c>
      <c r="I103" s="3" t="s">
        <v>43</v>
      </c>
      <c r="J103" s="3" t="s">
        <v>43</v>
      </c>
      <c r="K103" s="3" t="s">
        <v>43</v>
      </c>
    </row>
    <row r="104" spans="1:17" x14ac:dyDescent="0.25">
      <c r="B104" s="5">
        <v>0.54373800000000005</v>
      </c>
      <c r="C104" s="5">
        <v>0.54373800000000005</v>
      </c>
      <c r="D104" s="5">
        <v>0.54373800000000005</v>
      </c>
      <c r="E104" s="5">
        <v>0.54373800000000005</v>
      </c>
      <c r="F104" s="5">
        <v>0.54373800000000005</v>
      </c>
      <c r="G104" s="5">
        <v>0.54373800000000005</v>
      </c>
      <c r="H104" s="5">
        <v>0.54373800000000005</v>
      </c>
      <c r="I104" s="5">
        <v>0.54373800000000005</v>
      </c>
      <c r="J104" s="5">
        <v>0.54373800000000005</v>
      </c>
      <c r="K104" s="5">
        <v>0.54373800000000005</v>
      </c>
    </row>
    <row r="105" spans="1:17" x14ac:dyDescent="0.25">
      <c r="B105" s="3" t="s">
        <v>44</v>
      </c>
      <c r="C105" s="3" t="s">
        <v>44</v>
      </c>
      <c r="D105" s="3" t="s">
        <v>44</v>
      </c>
      <c r="E105" s="3" t="s">
        <v>44</v>
      </c>
      <c r="F105" s="3" t="s">
        <v>44</v>
      </c>
      <c r="G105" s="3" t="s">
        <v>44</v>
      </c>
      <c r="H105" s="3" t="s">
        <v>44</v>
      </c>
      <c r="I105" s="3" t="s">
        <v>44</v>
      </c>
      <c r="J105" s="3" t="s">
        <v>44</v>
      </c>
      <c r="K105" s="3" t="s">
        <v>44</v>
      </c>
    </row>
    <row r="106" spans="1:17" x14ac:dyDescent="0.25">
      <c r="B106" s="5">
        <v>0.39165</v>
      </c>
      <c r="C106" s="5">
        <v>0.39165</v>
      </c>
      <c r="D106" s="5">
        <v>0.39165</v>
      </c>
      <c r="E106" s="5">
        <v>0.39165</v>
      </c>
      <c r="F106" s="5">
        <v>0.39165</v>
      </c>
      <c r="G106" s="5">
        <v>0.39165</v>
      </c>
      <c r="H106" s="5">
        <v>0.39165</v>
      </c>
      <c r="I106" s="5">
        <v>0.39165</v>
      </c>
      <c r="J106" s="5">
        <v>0.39165</v>
      </c>
      <c r="K106" s="5">
        <v>0.39165</v>
      </c>
    </row>
    <row r="108" spans="1:17" x14ac:dyDescent="0.25">
      <c r="A108" s="2" t="s">
        <v>45</v>
      </c>
    </row>
    <row r="110" spans="1:17" x14ac:dyDescent="0.25">
      <c r="A110" s="5"/>
      <c r="B110" s="5" t="s">
        <v>40</v>
      </c>
      <c r="C110" s="5" t="s">
        <v>41</v>
      </c>
      <c r="D110" s="5" t="s">
        <v>42</v>
      </c>
      <c r="E110" s="5" t="s">
        <v>43</v>
      </c>
      <c r="F110" s="5" t="s">
        <v>44</v>
      </c>
      <c r="H110" s="5"/>
      <c r="I110" s="5" t="s">
        <v>40</v>
      </c>
      <c r="J110" s="5" t="s">
        <v>41</v>
      </c>
      <c r="K110" s="5" t="s">
        <v>42</v>
      </c>
      <c r="L110" s="5" t="s">
        <v>43</v>
      </c>
      <c r="M110" s="5" t="s">
        <v>44</v>
      </c>
      <c r="Q110" s="12"/>
    </row>
    <row r="111" spans="1:17" x14ac:dyDescent="0.25">
      <c r="A111" s="5" t="s">
        <v>2</v>
      </c>
      <c r="B111" s="5">
        <f>B96*B98</f>
        <v>0.145734</v>
      </c>
      <c r="C111" s="5">
        <f>B100*B96</f>
        <v>0.123569753142</v>
      </c>
      <c r="D111" s="5">
        <f>B102*B96</f>
        <v>0.10140536055</v>
      </c>
      <c r="E111" s="5">
        <f>B104*B96</f>
        <v>7.9241113692000015E-2</v>
      </c>
      <c r="F111" s="5">
        <f>B106*B96</f>
        <v>5.7076721099999998E-2</v>
      </c>
      <c r="H111" s="5" t="s">
        <v>7</v>
      </c>
      <c r="I111" s="5">
        <f>G98*G96</f>
        <v>9.5988000000000004E-2</v>
      </c>
      <c r="J111" s="5">
        <f>G100*G96</f>
        <v>8.1389473044000002E-2</v>
      </c>
      <c r="K111" s="5">
        <f>G102*G96</f>
        <v>6.6790850100000007E-2</v>
      </c>
      <c r="L111" s="5">
        <f>G104*G96</f>
        <v>5.2192323144000005E-2</v>
      </c>
      <c r="M111" s="5">
        <f>G106*G96</f>
        <v>3.7593700200000003E-2</v>
      </c>
      <c r="Q111" s="12"/>
    </row>
    <row r="112" spans="1:17" x14ac:dyDescent="0.25">
      <c r="Q112" s="12"/>
    </row>
    <row r="113" spans="1:17" x14ac:dyDescent="0.25">
      <c r="A113" s="5"/>
      <c r="B113" s="5" t="s">
        <v>40</v>
      </c>
      <c r="C113" s="5" t="s">
        <v>41</v>
      </c>
      <c r="D113" s="5" t="s">
        <v>42</v>
      </c>
      <c r="E113" s="5" t="s">
        <v>43</v>
      </c>
      <c r="F113" s="5" t="s">
        <v>44</v>
      </c>
      <c r="H113" s="5"/>
      <c r="I113" s="5" t="s">
        <v>40</v>
      </c>
      <c r="J113" s="5" t="s">
        <v>41</v>
      </c>
      <c r="K113" s="5" t="s">
        <v>42</v>
      </c>
      <c r="L113" s="5" t="s">
        <v>43</v>
      </c>
      <c r="M113" s="5" t="s">
        <v>44</v>
      </c>
      <c r="Q113" s="12"/>
    </row>
    <row r="114" spans="1:17" x14ac:dyDescent="0.25">
      <c r="A114" s="5" t="s">
        <v>3</v>
      </c>
      <c r="B114" s="5">
        <f>C98*C96</f>
        <v>0.133991</v>
      </c>
      <c r="C114" s="5">
        <f>C100*C96</f>
        <v>0.113612710783</v>
      </c>
      <c r="D114" s="5">
        <f>C102*C96</f>
        <v>9.3234287575000005E-2</v>
      </c>
      <c r="E114" s="5">
        <f>C104*C96</f>
        <v>7.285599835800001E-2</v>
      </c>
      <c r="F114" s="5">
        <f>C106*C96</f>
        <v>5.2477575149999997E-2</v>
      </c>
      <c r="H114" s="5" t="s">
        <v>8</v>
      </c>
      <c r="I114" s="5">
        <f>H98*H96</f>
        <v>8.4889999999999993E-2</v>
      </c>
      <c r="J114" s="5">
        <f>H100*H96</f>
        <v>7.1979334569999998E-2</v>
      </c>
      <c r="K114" s="5">
        <f>H102*H96</f>
        <v>5.906858425E-2</v>
      </c>
      <c r="L114" s="5">
        <f>H104*H96</f>
        <v>4.6157918819999998E-2</v>
      </c>
      <c r="M114" s="5">
        <f>H106*H96</f>
        <v>3.32471685E-2</v>
      </c>
      <c r="Q114" s="12"/>
    </row>
    <row r="115" spans="1:17" x14ac:dyDescent="0.25">
      <c r="Q115" s="12"/>
    </row>
    <row r="116" spans="1:17" x14ac:dyDescent="0.25">
      <c r="A116" s="5"/>
      <c r="B116" s="5" t="s">
        <v>40</v>
      </c>
      <c r="C116" s="5" t="s">
        <v>41</v>
      </c>
      <c r="D116" s="5" t="s">
        <v>42</v>
      </c>
      <c r="E116" s="5" t="s">
        <v>43</v>
      </c>
      <c r="F116" s="5" t="s">
        <v>44</v>
      </c>
      <c r="H116" s="5"/>
      <c r="I116" s="5" t="s">
        <v>40</v>
      </c>
      <c r="J116" s="5" t="s">
        <v>41</v>
      </c>
      <c r="K116" s="5" t="s">
        <v>42</v>
      </c>
      <c r="L116" s="5" t="s">
        <v>43</v>
      </c>
      <c r="M116" s="5" t="s">
        <v>44</v>
      </c>
    </row>
    <row r="117" spans="1:17" x14ac:dyDescent="0.25">
      <c r="A117" s="5" t="s">
        <v>4</v>
      </c>
      <c r="B117" s="5">
        <f>D98*D96</f>
        <v>0.123515</v>
      </c>
      <c r="C117" s="5">
        <f>D100*D96</f>
        <v>0.10472997419500001</v>
      </c>
      <c r="D117" s="5">
        <f>D102*D96</f>
        <v>8.5944824875000006E-2</v>
      </c>
      <c r="E117" s="5">
        <f>D104*D96</f>
        <v>6.7159799070000012E-2</v>
      </c>
      <c r="F117" s="5">
        <f>D106*D96</f>
        <v>4.8374649749999998E-2</v>
      </c>
      <c r="H117" s="5" t="s">
        <v>9</v>
      </c>
      <c r="I117" s="5">
        <f>I98*I96</f>
        <v>7.6229000000000005E-2</v>
      </c>
      <c r="J117" s="5">
        <f>I100*I96</f>
        <v>6.4635560077000012E-2</v>
      </c>
      <c r="K117" s="5">
        <f>I102*I96</f>
        <v>5.3042043925000004E-2</v>
      </c>
      <c r="L117" s="5">
        <f>I104*I96</f>
        <v>4.1448604002000004E-2</v>
      </c>
      <c r="M117" s="5">
        <f>I106*I96</f>
        <v>2.9855087850000003E-2</v>
      </c>
    </row>
    <row r="119" spans="1:17" x14ac:dyDescent="0.25">
      <c r="A119" s="5"/>
      <c r="B119" s="5" t="s">
        <v>40</v>
      </c>
      <c r="C119" s="5" t="s">
        <v>41</v>
      </c>
      <c r="D119" s="5" t="s">
        <v>42</v>
      </c>
      <c r="E119" s="5" t="s">
        <v>43</v>
      </c>
      <c r="F119" s="5" t="s">
        <v>44</v>
      </c>
      <c r="H119" s="5"/>
      <c r="I119" s="5" t="s">
        <v>40</v>
      </c>
      <c r="J119" s="5" t="s">
        <v>41</v>
      </c>
      <c r="K119" s="5" t="s">
        <v>42</v>
      </c>
      <c r="L119" s="5" t="s">
        <v>43</v>
      </c>
      <c r="M119" s="5" t="s">
        <v>44</v>
      </c>
    </row>
    <row r="120" spans="1:17" x14ac:dyDescent="0.25">
      <c r="A120" s="5" t="s">
        <v>5</v>
      </c>
      <c r="B120" s="5">
        <f>E98*E96</f>
        <v>0.115356</v>
      </c>
      <c r="C120" s="5">
        <f>E100*E96</f>
        <v>9.781185202800001E-2</v>
      </c>
      <c r="D120" s="5">
        <f>E102*E96</f>
        <v>8.0267588700000003E-2</v>
      </c>
      <c r="E120" s="5">
        <f>E104*E96</f>
        <v>6.2723440728000013E-2</v>
      </c>
      <c r="F120" s="5">
        <f>E106*E96</f>
        <v>4.5179177399999999E-2</v>
      </c>
      <c r="H120" s="5" t="s">
        <v>10</v>
      </c>
      <c r="I120" s="5">
        <f>J98*J96</f>
        <v>6.4978999999999995E-2</v>
      </c>
      <c r="J120" s="5">
        <f>J100*J96</f>
        <v>5.5096538826999997E-2</v>
      </c>
      <c r="K120" s="5">
        <f>J102*J96</f>
        <v>4.5214012674999998E-2</v>
      </c>
      <c r="L120" s="5">
        <f>J104*J96</f>
        <v>3.5331551502E-2</v>
      </c>
      <c r="M120" s="5">
        <f>J106*J96</f>
        <v>2.5449025349999998E-2</v>
      </c>
    </row>
    <row r="122" spans="1:17" x14ac:dyDescent="0.25">
      <c r="A122" s="5"/>
      <c r="B122" s="5" t="s">
        <v>40</v>
      </c>
      <c r="C122" s="5" t="s">
        <v>41</v>
      </c>
      <c r="D122" s="5" t="s">
        <v>42</v>
      </c>
      <c r="E122" s="5" t="s">
        <v>43</v>
      </c>
      <c r="F122" s="5" t="s">
        <v>44</v>
      </c>
      <c r="H122" s="5"/>
      <c r="I122" s="5" t="s">
        <v>40</v>
      </c>
      <c r="J122" s="5" t="s">
        <v>41</v>
      </c>
      <c r="K122" s="5" t="s">
        <v>42</v>
      </c>
      <c r="L122" s="5" t="s">
        <v>43</v>
      </c>
      <c r="M122" s="5" t="s">
        <v>44</v>
      </c>
    </row>
    <row r="123" spans="1:17" x14ac:dyDescent="0.25">
      <c r="A123" s="5" t="s">
        <v>6</v>
      </c>
      <c r="B123" s="5">
        <f>F96*F98</f>
        <v>0.104451</v>
      </c>
      <c r="C123" s="5">
        <f>F100*F96</f>
        <v>8.8565360763000006E-2</v>
      </c>
      <c r="D123" s="5">
        <f>F102*F96</f>
        <v>7.2679617075000008E-2</v>
      </c>
      <c r="E123" s="5">
        <f>F104*F96</f>
        <v>5.6793977838000005E-2</v>
      </c>
      <c r="F123" s="5">
        <f>F106*F96</f>
        <v>4.090823415E-2</v>
      </c>
      <c r="H123" s="5" t="s">
        <v>11</v>
      </c>
      <c r="I123" s="5">
        <f>K96*K98</f>
        <v>5.4865999999999998E-2</v>
      </c>
      <c r="J123" s="5">
        <f>K100*K96</f>
        <v>4.6521594658000001E-2</v>
      </c>
      <c r="K123" s="5">
        <f>K102*K96</f>
        <v>3.8177134449999997E-2</v>
      </c>
      <c r="L123" s="5">
        <f>K104*K96</f>
        <v>2.9832729108000004E-2</v>
      </c>
      <c r="M123" s="5">
        <f>K106*K96</f>
        <v>2.1488268899999999E-2</v>
      </c>
    </row>
    <row r="125" spans="1:17" x14ac:dyDescent="0.25">
      <c r="A125" s="2" t="s">
        <v>46</v>
      </c>
    </row>
    <row r="127" spans="1:17" x14ac:dyDescent="0.25">
      <c r="A127" s="1" t="s">
        <v>48</v>
      </c>
    </row>
    <row r="129" spans="1:15" x14ac:dyDescent="0.25">
      <c r="A129" s="1" t="s">
        <v>49</v>
      </c>
    </row>
    <row r="131" spans="1:15" x14ac:dyDescent="0.25">
      <c r="A131" s="5" t="s">
        <v>2</v>
      </c>
      <c r="B131" s="5" t="s">
        <v>3</v>
      </c>
      <c r="C131" s="5" t="s">
        <v>4</v>
      </c>
      <c r="D131" s="5" t="s">
        <v>5</v>
      </c>
      <c r="E131" s="5" t="s">
        <v>6</v>
      </c>
      <c r="F131" s="5" t="s">
        <v>7</v>
      </c>
      <c r="G131" s="5" t="s">
        <v>8</v>
      </c>
      <c r="H131" s="5" t="s">
        <v>9</v>
      </c>
      <c r="I131" s="5" t="s">
        <v>10</v>
      </c>
      <c r="J131" s="5" t="s">
        <v>11</v>
      </c>
      <c r="K131" s="5" t="s">
        <v>12</v>
      </c>
      <c r="L131" s="5" t="s">
        <v>47</v>
      </c>
    </row>
    <row r="132" spans="1:15" x14ac:dyDescent="0.25">
      <c r="A132" s="5" t="s">
        <v>40</v>
      </c>
      <c r="B132" s="5" t="s">
        <v>40</v>
      </c>
      <c r="C132" s="5" t="s">
        <v>40</v>
      </c>
      <c r="D132" s="5" t="s">
        <v>41</v>
      </c>
      <c r="E132" s="5" t="s">
        <v>43</v>
      </c>
      <c r="F132" s="5" t="s">
        <v>43</v>
      </c>
      <c r="G132" s="5" t="s">
        <v>43</v>
      </c>
      <c r="H132" s="5" t="s">
        <v>43</v>
      </c>
      <c r="I132" s="5" t="s">
        <v>43</v>
      </c>
      <c r="J132" s="5" t="s">
        <v>43</v>
      </c>
      <c r="K132" s="5">
        <f>B111+B114+B117+C120+E123+L111+L114+L117+L120+L123</f>
        <v>0.76280895644199997</v>
      </c>
      <c r="L132" s="5" t="s">
        <v>41</v>
      </c>
    </row>
    <row r="134" spans="1:15" x14ac:dyDescent="0.25">
      <c r="A134" s="1" t="s">
        <v>50</v>
      </c>
    </row>
    <row r="136" spans="1:15" x14ac:dyDescent="0.25">
      <c r="A136" s="5" t="s">
        <v>2</v>
      </c>
      <c r="B136" s="5" t="s">
        <v>3</v>
      </c>
      <c r="C136" s="5" t="s">
        <v>4</v>
      </c>
      <c r="D136" s="5" t="s">
        <v>5</v>
      </c>
      <c r="E136" s="5" t="s">
        <v>6</v>
      </c>
      <c r="F136" s="5" t="s">
        <v>7</v>
      </c>
      <c r="G136" s="5" t="s">
        <v>8</v>
      </c>
      <c r="H136" s="5" t="s">
        <v>9</v>
      </c>
      <c r="I136" s="5" t="s">
        <v>10</v>
      </c>
      <c r="J136" s="5" t="s">
        <v>11</v>
      </c>
      <c r="K136" s="5" t="s">
        <v>12</v>
      </c>
      <c r="L136" s="5" t="s">
        <v>47</v>
      </c>
    </row>
    <row r="137" spans="1:15" x14ac:dyDescent="0.25">
      <c r="A137" s="5" t="s">
        <v>44</v>
      </c>
      <c r="B137" s="5" t="s">
        <v>44</v>
      </c>
      <c r="C137" s="5" t="s">
        <v>44</v>
      </c>
      <c r="D137" s="5" t="s">
        <v>44</v>
      </c>
      <c r="E137" s="5" t="s">
        <v>41</v>
      </c>
      <c r="F137" s="5" t="s">
        <v>41</v>
      </c>
      <c r="G137" s="5" t="s">
        <v>41</v>
      </c>
      <c r="H137" s="5" t="s">
        <v>41</v>
      </c>
      <c r="I137" s="5" t="s">
        <v>40</v>
      </c>
      <c r="J137" s="5" t="s">
        <v>40</v>
      </c>
      <c r="K137" s="5">
        <f>F111+F114+F117+F120+C123+J111+J114+J117+I120+I123</f>
        <v>0.62952285185400003</v>
      </c>
      <c r="L137" s="5" t="s">
        <v>43</v>
      </c>
    </row>
    <row r="139" spans="1:15" ht="15.75" customHeight="1" x14ac:dyDescent="0.25">
      <c r="A139" s="13" t="s">
        <v>52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 spans="1:15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spans="1:15" x14ac:dyDescent="0.25">
      <c r="A141" s="5" t="s">
        <v>2</v>
      </c>
      <c r="B141" s="5" t="s">
        <v>3</v>
      </c>
      <c r="C141" s="5" t="s">
        <v>4</v>
      </c>
      <c r="D141" s="5" t="s">
        <v>5</v>
      </c>
      <c r="E141" s="5" t="s">
        <v>6</v>
      </c>
      <c r="F141" s="5" t="s">
        <v>7</v>
      </c>
      <c r="G141" s="5" t="s">
        <v>8</v>
      </c>
      <c r="H141" s="5" t="s">
        <v>9</v>
      </c>
      <c r="I141" s="5" t="s">
        <v>10</v>
      </c>
      <c r="J141" s="5" t="s">
        <v>11</v>
      </c>
      <c r="K141" s="5" t="s">
        <v>12</v>
      </c>
      <c r="L141" s="5" t="s">
        <v>47</v>
      </c>
    </row>
    <row r="142" spans="1:15" x14ac:dyDescent="0.25">
      <c r="A142" s="5" t="s">
        <v>42</v>
      </c>
      <c r="B142" s="5" t="s">
        <v>41</v>
      </c>
      <c r="C142" s="5" t="s">
        <v>41</v>
      </c>
      <c r="D142" s="5" t="s">
        <v>42</v>
      </c>
      <c r="E142" s="5" t="s">
        <v>42</v>
      </c>
      <c r="F142" s="5" t="s">
        <v>42</v>
      </c>
      <c r="G142" s="5" t="s">
        <v>42</v>
      </c>
      <c r="H142" s="5" t="s">
        <v>42</v>
      </c>
      <c r="I142" s="5" t="s">
        <v>42</v>
      </c>
      <c r="J142" s="5" t="s">
        <v>41</v>
      </c>
      <c r="K142" s="5">
        <f>D111+C114+C117+D120+D123+K111+K114+K117+K120+K123</f>
        <v>0.73498787670300003</v>
      </c>
      <c r="L142" s="5" t="s">
        <v>42</v>
      </c>
    </row>
    <row r="144" spans="1:15" ht="15.75" customHeight="1" x14ac:dyDescent="0.25">
      <c r="A144" s="13" t="s">
        <v>51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</row>
    <row r="145" spans="1:15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</row>
    <row r="146" spans="1:15" x14ac:dyDescent="0.25">
      <c r="A146" s="5" t="s">
        <v>2</v>
      </c>
      <c r="B146" s="5" t="s">
        <v>3</v>
      </c>
      <c r="C146" s="5" t="s">
        <v>4</v>
      </c>
      <c r="D146" s="5" t="s">
        <v>5</v>
      </c>
      <c r="E146" s="5" t="s">
        <v>6</v>
      </c>
      <c r="F146" s="5" t="s">
        <v>7</v>
      </c>
      <c r="G146" s="5" t="s">
        <v>8</v>
      </c>
      <c r="H146" s="5" t="s">
        <v>9</v>
      </c>
      <c r="I146" s="5" t="s">
        <v>10</v>
      </c>
      <c r="J146" s="5" t="s">
        <v>11</v>
      </c>
      <c r="K146" s="5" t="s">
        <v>12</v>
      </c>
      <c r="L146" s="5" t="s">
        <v>47</v>
      </c>
    </row>
    <row r="147" spans="1:15" x14ac:dyDescent="0.25">
      <c r="A147" s="5" t="s">
        <v>41</v>
      </c>
      <c r="B147" s="5" t="s">
        <v>41</v>
      </c>
      <c r="C147" s="5" t="s">
        <v>41</v>
      </c>
      <c r="D147" s="5" t="s">
        <v>42</v>
      </c>
      <c r="E147" s="5" t="s">
        <v>42</v>
      </c>
      <c r="F147" s="5" t="s">
        <v>41</v>
      </c>
      <c r="G147" s="5" t="s">
        <v>41</v>
      </c>
      <c r="H147" s="5" t="s">
        <v>42</v>
      </c>
      <c r="I147" s="5" t="s">
        <v>42</v>
      </c>
      <c r="J147" s="5" t="s">
        <v>42</v>
      </c>
      <c r="K147" s="5">
        <f>C111+C114+C117+D120+D123+J111+J114+K117+K120+K123</f>
        <v>0.78466164255900006</v>
      </c>
      <c r="L147" s="5" t="s">
        <v>41</v>
      </c>
    </row>
    <row r="148" spans="1:15" x14ac:dyDescent="0.25">
      <c r="N148" s="17"/>
      <c r="O148" s="17"/>
    </row>
    <row r="149" spans="1:15" x14ac:dyDescent="0.25">
      <c r="N149" s="16" t="s">
        <v>53</v>
      </c>
      <c r="O149" s="16"/>
    </row>
    <row r="150" spans="1:15" x14ac:dyDescent="0.25">
      <c r="N150" s="14" t="s">
        <v>55</v>
      </c>
      <c r="O150" s="15"/>
    </row>
    <row r="151" spans="1:15" x14ac:dyDescent="0.25">
      <c r="N151" s="14" t="s">
        <v>56</v>
      </c>
      <c r="O151" s="15"/>
    </row>
    <row r="152" spans="1:15" x14ac:dyDescent="0.25">
      <c r="N152" s="14" t="s">
        <v>57</v>
      </c>
      <c r="O152" s="15"/>
    </row>
    <row r="153" spans="1:15" x14ac:dyDescent="0.25">
      <c r="N153" s="14" t="s">
        <v>54</v>
      </c>
      <c r="O153" s="15"/>
    </row>
  </sheetData>
  <mergeCells count="8">
    <mergeCell ref="N153:O153"/>
    <mergeCell ref="A144:O145"/>
    <mergeCell ref="N148:O148"/>
    <mergeCell ref="A139:O140"/>
    <mergeCell ref="N150:O150"/>
    <mergeCell ref="N149:O149"/>
    <mergeCell ref="N151:O151"/>
    <mergeCell ref="N152:O15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</dc:creator>
  <cp:lastModifiedBy>Windows User</cp:lastModifiedBy>
  <cp:lastPrinted>2017-07-21T03:12:58Z</cp:lastPrinted>
  <dcterms:created xsi:type="dcterms:W3CDTF">2017-07-20T11:25:11Z</dcterms:created>
  <dcterms:modified xsi:type="dcterms:W3CDTF">2017-07-31T15:16:59Z</dcterms:modified>
</cp:coreProperties>
</file>