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ComputingandControl\project_3\"/>
    </mc:Choice>
  </mc:AlternateContent>
  <xr:revisionPtr revIDLastSave="0" documentId="10_ncr:100000_{9B1BDB46-FE6A-4DC9-9811-3E4373B807CB}" xr6:coauthVersionLast="31" xr6:coauthVersionMax="31" xr10:uidLastSave="{00000000-0000-0000-0000-000000000000}"/>
  <bookViews>
    <workbookView xWindow="0" yWindow="0" windowWidth="7095" windowHeight="2760" activeTab="2" xr2:uid="{A6EF06F1-54AE-4E92-BB14-E64AC4F16E5A}"/>
  </bookViews>
  <sheets>
    <sheet name="Sheet1" sheetId="1" r:id="rId1"/>
    <sheet name="Arduino_6inches" sheetId="2" r:id="rId2"/>
    <sheet name="Sheet6" sheetId="7" r:id="rId3"/>
    <sheet name="Arduino_12inch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A1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B23" i="4"/>
  <c r="A23" i="4"/>
  <c r="B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2" i="2"/>
  <c r="A23" i="2"/>
  <c r="B2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C3" i="1"/>
  <c r="C35" i="1" l="1"/>
  <c r="C36" i="1"/>
  <c r="C37" i="1"/>
  <c r="C33" i="1"/>
  <c r="C34" i="1"/>
  <c r="C38" i="1"/>
  <c r="C39" i="1"/>
  <c r="C40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4" i="1"/>
  <c r="C5" i="1"/>
  <c r="C6" i="1"/>
  <c r="J23" i="1" l="1"/>
  <c r="K23" i="1" s="1"/>
  <c r="I16" i="1"/>
  <c r="H16" i="1"/>
  <c r="E6" i="1" s="1"/>
  <c r="N23" i="1"/>
  <c r="O23" i="1" s="1"/>
  <c r="H18" i="1"/>
  <c r="E40" i="1" s="1"/>
  <c r="L23" i="1"/>
  <c r="M23" i="1" s="1"/>
  <c r="I17" i="1"/>
  <c r="E36" i="1" s="1"/>
  <c r="H24" i="1"/>
  <c r="I24" i="1" s="1"/>
  <c r="H25" i="1"/>
  <c r="I25" i="1" s="1"/>
  <c r="E13" i="1"/>
  <c r="E21" i="1"/>
  <c r="N24" i="1"/>
  <c r="O24" i="1" s="1"/>
  <c r="E39" i="1"/>
  <c r="H17" i="1"/>
  <c r="E9" i="1" s="1"/>
  <c r="E14" i="1"/>
  <c r="I18" i="1"/>
  <c r="L24" i="1"/>
  <c r="M24" i="1" s="1"/>
  <c r="E22" i="1"/>
  <c r="E38" i="1"/>
  <c r="N25" i="1"/>
  <c r="O25" i="1" s="1"/>
  <c r="H23" i="1"/>
  <c r="I23" i="1" s="1"/>
  <c r="I15" i="1"/>
  <c r="H15" i="1"/>
  <c r="J24" i="1"/>
  <c r="K24" i="1" s="1"/>
  <c r="E27" i="1"/>
  <c r="J25" i="1"/>
  <c r="K25" i="1" s="1"/>
  <c r="L25" i="1"/>
  <c r="M25" i="1" s="1"/>
  <c r="E35" i="1"/>
  <c r="E17" i="1" l="1"/>
  <c r="E24" i="1"/>
  <c r="E11" i="1"/>
  <c r="E10" i="1"/>
  <c r="E29" i="1"/>
  <c r="E8" i="1"/>
  <c r="E34" i="1"/>
  <c r="E23" i="1"/>
  <c r="E7" i="1"/>
  <c r="E31" i="1"/>
  <c r="E18" i="1"/>
  <c r="E4" i="1"/>
  <c r="E25" i="1"/>
  <c r="E5" i="1"/>
  <c r="E20" i="1"/>
  <c r="E30" i="1"/>
  <c r="E12" i="1"/>
  <c r="E37" i="1"/>
  <c r="E32" i="1"/>
  <c r="E19" i="1"/>
  <c r="E3" i="1"/>
  <c r="E26" i="1"/>
  <c r="E16" i="1"/>
  <c r="E33" i="1"/>
</calcChain>
</file>

<file path=xl/sharedStrings.xml><?xml version="1.0" encoding="utf-8"?>
<sst xmlns="http://schemas.openxmlformats.org/spreadsheetml/2006/main" count="35" uniqueCount="27">
  <si>
    <t>Sensor1</t>
  </si>
  <si>
    <t>6"</t>
  </si>
  <si>
    <t>Sensor Measurement Calculated (inches)</t>
  </si>
  <si>
    <t>12"</t>
  </si>
  <si>
    <t>Echo Pulse (us or ms)</t>
  </si>
  <si>
    <t>18"</t>
  </si>
  <si>
    <t>24"</t>
  </si>
  <si>
    <t>Sensor2</t>
  </si>
  <si>
    <t>Sensor3</t>
  </si>
  <si>
    <t>Time Position on Oscilloscope (ms)</t>
  </si>
  <si>
    <t>Mean</t>
  </si>
  <si>
    <t>Data between 3 sensors</t>
  </si>
  <si>
    <t>Variance</t>
  </si>
  <si>
    <t>Distrubution</t>
  </si>
  <si>
    <t>Actual Measurement (inches)</t>
  </si>
  <si>
    <t>Sensor 1</t>
  </si>
  <si>
    <t>Sensor 2</t>
  </si>
  <si>
    <t>Sensor 3</t>
  </si>
  <si>
    <t>Difference</t>
  </si>
  <si>
    <t>6" Mean</t>
  </si>
  <si>
    <t>12" Mean</t>
  </si>
  <si>
    <t>18" Mean</t>
  </si>
  <si>
    <t>24" Mean</t>
  </si>
  <si>
    <t>Echo Pulse (us)</t>
  </si>
  <si>
    <t>Sensor Measurement (Inches)</t>
  </si>
  <si>
    <t>Standard Deviation</t>
  </si>
  <si>
    <t>Normal Distrubtion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</si>
</sst>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3" fillId="3" borderId="0" xfId="2"/>
    <xf numFmtId="0" fontId="1" fillId="13" borderId="0" xfId="12"/>
    <xf numFmtId="0" fontId="1" fillId="14" borderId="0" xfId="13"/>
    <xf numFmtId="0" fontId="1" fillId="15" borderId="0" xfId="14"/>
    <xf numFmtId="0" fontId="4" fillId="12" borderId="0" xfId="11"/>
    <xf numFmtId="0" fontId="1" fillId="9" borderId="0" xfId="8"/>
    <xf numFmtId="0" fontId="1" fillId="10" borderId="0" xfId="9"/>
    <xf numFmtId="0" fontId="1" fillId="11" borderId="0" xfId="10"/>
    <xf numFmtId="0" fontId="4" fillId="8" borderId="0" xfId="7"/>
    <xf numFmtId="0" fontId="1" fillId="5" borderId="0" xfId="4"/>
    <xf numFmtId="0" fontId="4" fillId="4" borderId="0" xfId="3"/>
    <xf numFmtId="0" fontId="1" fillId="7" borderId="0" xfId="6"/>
    <xf numFmtId="0" fontId="1" fillId="6" borderId="0" xfId="5"/>
  </cellXfs>
  <cellStyles count="15">
    <cellStyle name="20% - Accent4" xfId="4" builtinId="42"/>
    <cellStyle name="20% - Accent5" xfId="8" builtinId="46"/>
    <cellStyle name="20% - Accent6" xfId="12" builtinId="50"/>
    <cellStyle name="40% - Accent4" xfId="5" builtinId="43"/>
    <cellStyle name="40% - Accent5" xfId="9" builtinId="47"/>
    <cellStyle name="40% - Accent6" xfId="13" builtinId="51"/>
    <cellStyle name="60% - Accent4" xfId="6" builtinId="44"/>
    <cellStyle name="60% - Accent5" xfId="10" builtinId="48"/>
    <cellStyle name="60% - Accent6" xfId="14" builtinId="52"/>
    <cellStyle name="Accent4" xfId="3" builtinId="41"/>
    <cellStyle name="Accent5" xfId="7" builtinId="45"/>
    <cellStyle name="Accent6" xfId="11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Manual Tracked Data for 6"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(Sheet1!$C$3:$C$5,Sheet1!$C$16:$C$18,Sheet1!$C$29:$C$31)</c:f>
              <c:numCache>
                <c:formatCode>General</c:formatCode>
                <c:ptCount val="9"/>
                <c:pt idx="0">
                  <c:v>5.859</c:v>
                </c:pt>
                <c:pt idx="1">
                  <c:v>6.0750000000000002</c:v>
                </c:pt>
                <c:pt idx="2">
                  <c:v>6.0750000000000002</c:v>
                </c:pt>
                <c:pt idx="3">
                  <c:v>6.75</c:v>
                </c:pt>
                <c:pt idx="4">
                  <c:v>6.8850000000000007</c:v>
                </c:pt>
                <c:pt idx="5">
                  <c:v>6.8579999999999997</c:v>
                </c:pt>
                <c:pt idx="6">
                  <c:v>6.2099999999999991</c:v>
                </c:pt>
                <c:pt idx="7">
                  <c:v>6.0750000000000002</c:v>
                </c:pt>
                <c:pt idx="8">
                  <c:v>6.2774999999999999</c:v>
                </c:pt>
              </c:numCache>
            </c:numRef>
          </c:xVal>
          <c:yVal>
            <c:numRef>
              <c:f>(Sheet1!$E$3:$E$5,Sheet1!$E$16:$E$18,Sheet1!$E$29:$E$31)</c:f>
              <c:numCache>
                <c:formatCode>General</c:formatCode>
                <c:ptCount val="9"/>
                <c:pt idx="0">
                  <c:v>0.45747007756910407</c:v>
                </c:pt>
                <c:pt idx="1">
                  <c:v>0.83937575092636951</c:v>
                </c:pt>
                <c:pt idx="2">
                  <c:v>0.83937575092636951</c:v>
                </c:pt>
                <c:pt idx="3">
                  <c:v>0.58232443969030356</c:v>
                </c:pt>
                <c:pt idx="4">
                  <c:v>0.35872893738362099</c:v>
                </c:pt>
                <c:pt idx="5">
                  <c:v>0.3995856417425091</c:v>
                </c:pt>
                <c:pt idx="6">
                  <c:v>1.026341025510096</c:v>
                </c:pt>
                <c:pt idx="7">
                  <c:v>0.83937575092636951</c:v>
                </c:pt>
                <c:pt idx="8">
                  <c:v>1.0780261198569088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F-4DBA-A150-3A4924E0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03200"/>
        <c:axId val="367202544"/>
      </c:scatterChart>
      <c:valAx>
        <c:axId val="367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2544"/>
        <c:crosses val="autoZero"/>
        <c:crossBetween val="midCat"/>
      </c:valAx>
      <c:valAx>
        <c:axId val="367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Manual Tracked Data for 12"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(Sheet1!$C$6:$C$8,Sheet1!$C$19:$C$21,Sheet1!$C$32:$C$34)</c:f>
              <c:numCache>
                <c:formatCode>General</c:formatCode>
                <c:ptCount val="9"/>
                <c:pt idx="0">
                  <c:v>11.744999999999999</c:v>
                </c:pt>
                <c:pt idx="1">
                  <c:v>11.88</c:v>
                </c:pt>
                <c:pt idx="2">
                  <c:v>11.88</c:v>
                </c:pt>
                <c:pt idx="3">
                  <c:v>12.217500000000001</c:v>
                </c:pt>
                <c:pt idx="4">
                  <c:v>12.15</c:v>
                </c:pt>
                <c:pt idx="5">
                  <c:v>12.217500000000001</c:v>
                </c:pt>
                <c:pt idx="6">
                  <c:v>11.88</c:v>
                </c:pt>
                <c:pt idx="7">
                  <c:v>11.893500000000001</c:v>
                </c:pt>
                <c:pt idx="8">
                  <c:v>11.907</c:v>
                </c:pt>
              </c:numCache>
            </c:numRef>
          </c:xVal>
          <c:yVal>
            <c:numRef>
              <c:f>(Sheet1!$E$6:$E$8,Sheet1!$E$19:$E$21,Sheet1!$E$32:$E$34)</c:f>
              <c:numCache>
                <c:formatCode>General</c:formatCode>
                <c:ptCount val="9"/>
                <c:pt idx="0">
                  <c:v>0.90900718738807407</c:v>
                </c:pt>
                <c:pt idx="1">
                  <c:v>2.0678626348802034</c:v>
                </c:pt>
                <c:pt idx="2">
                  <c:v>2.0678626348802034</c:v>
                </c:pt>
                <c:pt idx="3">
                  <c:v>0.80632749987402841</c:v>
                </c:pt>
                <c:pt idx="4">
                  <c:v>1.3710222454932297</c:v>
                </c:pt>
                <c:pt idx="5">
                  <c:v>0.80632749987402841</c:v>
                </c:pt>
                <c:pt idx="6">
                  <c:v>2.0678626348802034</c:v>
                </c:pt>
                <c:pt idx="7">
                  <c:v>2.1620051002267666</c:v>
                </c:pt>
                <c:pt idx="8">
                  <c:v>2.245004018393149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5-4175-B539-30E0BCE6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03200"/>
        <c:axId val="367202544"/>
      </c:scatterChart>
      <c:valAx>
        <c:axId val="367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2544"/>
        <c:crosses val="autoZero"/>
        <c:crossBetween val="midCat"/>
      </c:valAx>
      <c:valAx>
        <c:axId val="367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Manual Tracked Data for 18"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(Sheet1!$C$9:$C$11,Sheet1!$C$22:$C$24,Sheet1!$C$35:$C$37)</c:f>
              <c:numCache>
                <c:formatCode>General</c:formatCode>
                <c:ptCount val="9"/>
                <c:pt idx="0">
                  <c:v>17.82</c:v>
                </c:pt>
                <c:pt idx="1">
                  <c:v>18.09</c:v>
                </c:pt>
                <c:pt idx="2">
                  <c:v>17.955000000000002</c:v>
                </c:pt>
                <c:pt idx="3">
                  <c:v>18.5625</c:v>
                </c:pt>
                <c:pt idx="4">
                  <c:v>18.427500000000002</c:v>
                </c:pt>
                <c:pt idx="5">
                  <c:v>18.414000000000001</c:v>
                </c:pt>
                <c:pt idx="6">
                  <c:v>18.495000000000001</c:v>
                </c:pt>
                <c:pt idx="7">
                  <c:v>18.427500000000002</c:v>
                </c:pt>
                <c:pt idx="8">
                  <c:v>18.427500000000002</c:v>
                </c:pt>
              </c:numCache>
            </c:numRef>
          </c:xVal>
          <c:yVal>
            <c:numRef>
              <c:f>(Sheet1!$E$9:$E$11,Sheet1!$E$22:$E$24,Sheet1!$E$35:$E$37)</c:f>
              <c:numCache>
                <c:formatCode>General</c:formatCode>
                <c:ptCount val="9"/>
                <c:pt idx="0">
                  <c:v>0.26991143556044672</c:v>
                </c:pt>
                <c:pt idx="1">
                  <c:v>1.1554205649408946</c:v>
                </c:pt>
                <c:pt idx="2">
                  <c:v>0.64627074642985061</c:v>
                </c:pt>
                <c:pt idx="3">
                  <c:v>0.8847023624112853</c:v>
                </c:pt>
                <c:pt idx="4">
                  <c:v>1.3756509540697159</c:v>
                </c:pt>
                <c:pt idx="5">
                  <c:v>1.4148214692364607</c:v>
                </c:pt>
                <c:pt idx="6">
                  <c:v>1.1442243154515492</c:v>
                </c:pt>
                <c:pt idx="7">
                  <c:v>1.3756509540697159</c:v>
                </c:pt>
                <c:pt idx="8">
                  <c:v>1.3756509540697159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6-4E37-A331-91E76748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03200"/>
        <c:axId val="367202544"/>
      </c:scatterChart>
      <c:valAx>
        <c:axId val="367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2544"/>
        <c:crosses val="autoZero"/>
        <c:crossBetween val="midCat"/>
      </c:valAx>
      <c:valAx>
        <c:axId val="367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Manual Tracked Data for 24"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Sheet1!$C$12:$C$14</c:f>
              <c:strCache>
                <c:ptCount val="3"/>
                <c:pt idx="0">
                  <c:v>23.76</c:v>
                </c:pt>
                <c:pt idx="1">
                  <c:v>23.76</c:v>
                </c:pt>
                <c:pt idx="2">
                  <c:v>23.76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(Sheet1!$C$12:$C$14,Sheet1!$C$25:$C$27,Sheet1!$C$38:$C$40)</c:f>
              <c:numCache>
                <c:formatCode>General</c:formatCode>
                <c:ptCount val="9"/>
                <c:pt idx="0">
                  <c:v>23.76</c:v>
                </c:pt>
                <c:pt idx="1">
                  <c:v>23.76</c:v>
                </c:pt>
                <c:pt idx="2">
                  <c:v>23.76</c:v>
                </c:pt>
                <c:pt idx="3">
                  <c:v>24.03</c:v>
                </c:pt>
                <c:pt idx="4">
                  <c:v>24.435000000000002</c:v>
                </c:pt>
                <c:pt idx="5">
                  <c:v>24.3675</c:v>
                </c:pt>
                <c:pt idx="6">
                  <c:v>24.165000000000003</c:v>
                </c:pt>
                <c:pt idx="7">
                  <c:v>24.165000000000003</c:v>
                </c:pt>
                <c:pt idx="8">
                  <c:v>24.3</c:v>
                </c:pt>
              </c:numCache>
            </c:numRef>
          </c:xVal>
          <c:yVal>
            <c:numRef>
              <c:f>(Sheet1!$E$12:$E$14,Sheet1!$E$25:$E$27,Sheet1!$E$38:$E$40)</c:f>
              <c:numCache>
                <c:formatCode>General</c:formatCode>
                <c:ptCount val="9"/>
                <c:pt idx="0">
                  <c:v>0.70167274977749805</c:v>
                </c:pt>
                <c:pt idx="1">
                  <c:v>0.70167274977749805</c:v>
                </c:pt>
                <c:pt idx="2">
                  <c:v>0.70167274977749805</c:v>
                </c:pt>
                <c:pt idx="3">
                  <c:v>1.5367717860073311</c:v>
                </c:pt>
                <c:pt idx="4">
                  <c:v>0.59984584778029704</c:v>
                </c:pt>
                <c:pt idx="5">
                  <c:v>0.83703078932747976</c:v>
                </c:pt>
                <c:pt idx="6">
                  <c:v>1.4893281144571584</c:v>
                </c:pt>
                <c:pt idx="7">
                  <c:v>1.4893281144571584</c:v>
                </c:pt>
                <c:pt idx="8">
                  <c:v>1.0884299425812562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F-429E-BF03-B75F2D69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03200"/>
        <c:axId val="367202544"/>
      </c:scatterChart>
      <c:valAx>
        <c:axId val="367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2544"/>
        <c:crosses val="autoZero"/>
        <c:crossBetween val="midCat"/>
      </c:valAx>
      <c:valAx>
        <c:axId val="367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12" Distrubtion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Arduino_12inches!$B$2:$B$21</c:f>
              <c:numCache>
                <c:formatCode>General</c:formatCode>
                <c:ptCount val="20"/>
                <c:pt idx="0">
                  <c:v>12.798</c:v>
                </c:pt>
                <c:pt idx="1">
                  <c:v>13.122</c:v>
                </c:pt>
                <c:pt idx="2">
                  <c:v>12.771000000000001</c:v>
                </c:pt>
                <c:pt idx="3">
                  <c:v>12.824999999999999</c:v>
                </c:pt>
                <c:pt idx="4">
                  <c:v>12.933</c:v>
                </c:pt>
                <c:pt idx="5">
                  <c:v>12.609</c:v>
                </c:pt>
                <c:pt idx="6">
                  <c:v>13.122</c:v>
                </c:pt>
                <c:pt idx="7">
                  <c:v>13.122</c:v>
                </c:pt>
                <c:pt idx="8">
                  <c:v>12.771000000000001</c:v>
                </c:pt>
                <c:pt idx="9">
                  <c:v>12.959999999999999</c:v>
                </c:pt>
                <c:pt idx="10">
                  <c:v>12.933</c:v>
                </c:pt>
                <c:pt idx="11">
                  <c:v>12.959999999999999</c:v>
                </c:pt>
                <c:pt idx="12">
                  <c:v>13.068</c:v>
                </c:pt>
                <c:pt idx="13">
                  <c:v>13.122</c:v>
                </c:pt>
                <c:pt idx="14">
                  <c:v>12.635999999999999</c:v>
                </c:pt>
                <c:pt idx="15">
                  <c:v>13.094999999999999</c:v>
                </c:pt>
                <c:pt idx="16">
                  <c:v>12.744</c:v>
                </c:pt>
                <c:pt idx="17">
                  <c:v>13.094999999999999</c:v>
                </c:pt>
                <c:pt idx="18">
                  <c:v>12.609</c:v>
                </c:pt>
                <c:pt idx="19">
                  <c:v>12.582000000000001</c:v>
                </c:pt>
              </c:numCache>
            </c:numRef>
          </c:xVal>
          <c:yVal>
            <c:numRef>
              <c:f>Arduino_12inches!$C$2:$C$21</c:f>
              <c:numCache>
                <c:formatCode>General</c:formatCode>
                <c:ptCount val="20"/>
                <c:pt idx="0">
                  <c:v>1.8470431754176191</c:v>
                </c:pt>
                <c:pt idx="1">
                  <c:v>1.0216421097984683</c:v>
                </c:pt>
                <c:pt idx="2">
                  <c:v>1.7023522522015075</c:v>
                </c:pt>
                <c:pt idx="3">
                  <c:v>1.9640706470595859</c:v>
                </c:pt>
                <c:pt idx="4">
                  <c:v>2.0530604508460741</c:v>
                </c:pt>
                <c:pt idx="5">
                  <c:v>0.68357310085878298</c:v>
                </c:pt>
                <c:pt idx="6">
                  <c:v>1.0216421097984683</c:v>
                </c:pt>
                <c:pt idx="7">
                  <c:v>1.0216421097984683</c:v>
                </c:pt>
                <c:pt idx="8">
                  <c:v>1.7023522522015075</c:v>
                </c:pt>
                <c:pt idx="9">
                  <c:v>1.9739856679413947</c:v>
                </c:pt>
                <c:pt idx="10">
                  <c:v>2.0530604508460741</c:v>
                </c:pt>
                <c:pt idx="11">
                  <c:v>1.9739856679413947</c:v>
                </c:pt>
                <c:pt idx="12">
                  <c:v>1.3792323287219876</c:v>
                </c:pt>
                <c:pt idx="13">
                  <c:v>1.0216421097984683</c:v>
                </c:pt>
                <c:pt idx="14">
                  <c:v>0.83694697092524228</c:v>
                </c:pt>
                <c:pt idx="15">
                  <c:v>1.1990626818891907</c:v>
                </c:pt>
                <c:pt idx="16">
                  <c:v>1.5377093389323229</c:v>
                </c:pt>
                <c:pt idx="17">
                  <c:v>1.1990626818891907</c:v>
                </c:pt>
                <c:pt idx="18">
                  <c:v>0.68357310085878298</c:v>
                </c:pt>
                <c:pt idx="19">
                  <c:v>0.54717270780921379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F-4245-BDE6-9FD77A5E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52568"/>
        <c:axId val="367348960"/>
      </c:scatterChart>
      <c:valAx>
        <c:axId val="36735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48960"/>
        <c:crosses val="autoZero"/>
        <c:crossBetween val="midCat"/>
      </c:valAx>
      <c:valAx>
        <c:axId val="3673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5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33616</xdr:colOff>
      <xdr:row>43</xdr:row>
      <xdr:rowOff>44824</xdr:rowOff>
    </xdr:from>
    <xdr:to>
      <xdr:col>5</xdr:col>
      <xdr:colOff>549086</xdr:colOff>
      <xdr:row>67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A0CB0-1063-4242-8498-A3258858D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414618</xdr:colOff>
      <xdr:row>43</xdr:row>
      <xdr:rowOff>89648</xdr:rowOff>
    </xdr:from>
    <xdr:to>
      <xdr:col>2</xdr:col>
      <xdr:colOff>2028264</xdr:colOff>
      <xdr:row>68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A21E3-3481-4D11-8AFD-E1207A3A4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168089</xdr:colOff>
      <xdr:row>43</xdr:row>
      <xdr:rowOff>56029</xdr:rowOff>
    </xdr:from>
    <xdr:to>
      <xdr:col>10</xdr:col>
      <xdr:colOff>392206</xdr:colOff>
      <xdr:row>67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F43F4-D351-424E-A0A9-23AD2D5C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481853</xdr:colOff>
      <xdr:row>43</xdr:row>
      <xdr:rowOff>67236</xdr:rowOff>
    </xdr:from>
    <xdr:to>
      <xdr:col>17</xdr:col>
      <xdr:colOff>224117</xdr:colOff>
      <xdr:row>68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342BB5-2023-4FC8-897D-5B413F536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11</xdr:row>
      <xdr:rowOff>185737</xdr:rowOff>
    </xdr:from>
    <xdr:to>
      <xdr:col>12</xdr:col>
      <xdr:colOff>409575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2BDCB-7B33-4E2A-9BBD-226BBA4C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CB94-29D9-41D4-A28D-11E7E1479EBC}">
  <dimension ref="A1:O40"/>
  <sheetViews>
    <sheetView zoomScale="85" zoomScaleNormal="85" workbookViewId="0">
      <selection activeCell="H20" sqref="H20"/>
    </sheetView>
  </sheetViews>
  <sheetFormatPr defaultRowHeight="15" x14ac:dyDescent="0.25"/>
  <cols>
    <col min="1" max="1" width="30.28515625" customWidth="1"/>
    <col min="2" max="2" width="20.28515625" customWidth="1"/>
    <col min="3" max="3" width="34.5703125" customWidth="1"/>
    <col min="4" max="4" width="38.85546875" customWidth="1"/>
    <col min="5" max="5" width="28.28515625" customWidth="1"/>
    <col min="8" max="8" width="27" customWidth="1"/>
    <col min="9" max="9" width="20.5703125" customWidth="1"/>
    <col min="10" max="10" width="14.85546875" customWidth="1"/>
    <col min="11" max="11" width="20.28515625" customWidth="1"/>
    <col min="13" max="13" width="13" customWidth="1"/>
  </cols>
  <sheetData>
    <row r="1" spans="1:9" x14ac:dyDescent="0.25">
      <c r="A1" t="s">
        <v>14</v>
      </c>
      <c r="B1" t="s">
        <v>4</v>
      </c>
      <c r="C1" t="s">
        <v>2</v>
      </c>
      <c r="D1" t="s">
        <v>9</v>
      </c>
      <c r="E1" t="s">
        <v>13</v>
      </c>
    </row>
    <row r="2" spans="1:9" x14ac:dyDescent="0.25">
      <c r="A2" t="s">
        <v>0</v>
      </c>
    </row>
    <row r="3" spans="1:9" x14ac:dyDescent="0.25">
      <c r="A3" s="3">
        <v>6</v>
      </c>
      <c r="B3" s="3">
        <v>868</v>
      </c>
      <c r="C3" s="3">
        <f>((B3*0.000001)/2)*13500</f>
        <v>5.859</v>
      </c>
      <c r="D3" s="3">
        <v>1</v>
      </c>
      <c r="E3" s="3">
        <f>_xlfn.NORM.DIST(C3,$H$15,$I$15,FALSE)</f>
        <v>0.45747007756910407</v>
      </c>
    </row>
    <row r="4" spans="1:9" x14ac:dyDescent="0.25">
      <c r="A4" s="3">
        <v>6</v>
      </c>
      <c r="B4" s="3">
        <v>900</v>
      </c>
      <c r="C4" s="3">
        <f>((B4*0.000001)/2)*13500</f>
        <v>6.0750000000000002</v>
      </c>
      <c r="D4" s="3">
        <v>9</v>
      </c>
      <c r="E4" s="3">
        <f t="shared" ref="E4:E5" si="0">_xlfn.NORM.DIST(C4,$H$15,$I$15,FALSE)</f>
        <v>0.83937575092636951</v>
      </c>
    </row>
    <row r="5" spans="1:9" x14ac:dyDescent="0.25">
      <c r="A5" s="3">
        <v>6</v>
      </c>
      <c r="B5" s="3">
        <v>900</v>
      </c>
      <c r="C5" s="3">
        <f>((B5*0.000001)/2)*13500</f>
        <v>6.0750000000000002</v>
      </c>
      <c r="D5" s="3">
        <v>19</v>
      </c>
      <c r="E5" s="3">
        <f t="shared" si="0"/>
        <v>0.83937575092636951</v>
      </c>
    </row>
    <row r="6" spans="1:9" x14ac:dyDescent="0.25">
      <c r="A6" s="4">
        <v>12</v>
      </c>
      <c r="B6" s="4">
        <v>1.74</v>
      </c>
      <c r="C6" s="4">
        <f t="shared" ref="C6:C14" si="1">((B6*0.001)/2)*13500</f>
        <v>11.744999999999999</v>
      </c>
      <c r="D6" s="4">
        <v>8.24</v>
      </c>
      <c r="E6" s="4">
        <f>_xlfn.NORM.DIST(C6,$H$16,$I$16,FALSE)</f>
        <v>0.90900718738807407</v>
      </c>
    </row>
    <row r="7" spans="1:9" x14ac:dyDescent="0.25">
      <c r="A7" s="4">
        <v>12</v>
      </c>
      <c r="B7" s="4">
        <v>1.76</v>
      </c>
      <c r="C7" s="4">
        <f t="shared" si="1"/>
        <v>11.88</v>
      </c>
      <c r="D7" s="4">
        <v>18.239999999999998</v>
      </c>
      <c r="E7" s="4">
        <f t="shared" ref="E7:E8" si="2">_xlfn.NORM.DIST(C7,$H$16,$I$16,FALSE)</f>
        <v>2.0678626348802034</v>
      </c>
    </row>
    <row r="8" spans="1:9" x14ac:dyDescent="0.25">
      <c r="A8" s="4">
        <v>12</v>
      </c>
      <c r="B8" s="4">
        <v>1.76</v>
      </c>
      <c r="C8" s="4">
        <f t="shared" si="1"/>
        <v>11.88</v>
      </c>
      <c r="D8" s="4">
        <v>28.24</v>
      </c>
      <c r="E8" s="4">
        <f t="shared" si="2"/>
        <v>2.0678626348802034</v>
      </c>
    </row>
    <row r="9" spans="1:9" x14ac:dyDescent="0.25">
      <c r="A9" s="5">
        <v>18</v>
      </c>
      <c r="B9" s="5">
        <v>2.64</v>
      </c>
      <c r="C9" s="5">
        <f t="shared" si="1"/>
        <v>17.82</v>
      </c>
      <c r="D9" s="5">
        <v>10.74</v>
      </c>
      <c r="E9" s="5">
        <f>_xlfn.NORM.DIST(C9,$H$17,$I$17,FALSE)</f>
        <v>0.26991143556044672</v>
      </c>
    </row>
    <row r="10" spans="1:9" x14ac:dyDescent="0.25">
      <c r="A10" s="5">
        <v>18</v>
      </c>
      <c r="B10" s="5">
        <v>2.68</v>
      </c>
      <c r="C10" s="5">
        <f t="shared" si="1"/>
        <v>18.09</v>
      </c>
      <c r="D10" s="5">
        <v>20.74</v>
      </c>
      <c r="E10" s="5">
        <f>_xlfn.NORM.DIST(C10,$H$17,$I$17,FALSE)</f>
        <v>1.1554205649408946</v>
      </c>
    </row>
    <row r="11" spans="1:9" x14ac:dyDescent="0.25">
      <c r="A11" s="5">
        <v>18</v>
      </c>
      <c r="B11" s="5">
        <v>2.66</v>
      </c>
      <c r="C11" s="5">
        <f t="shared" si="1"/>
        <v>17.955000000000002</v>
      </c>
      <c r="D11" s="5">
        <v>30.74</v>
      </c>
      <c r="E11" s="5">
        <f>_xlfn.NORM.DIST(C11,$H$17,$I$17,FALSE)</f>
        <v>0.64627074642985061</v>
      </c>
    </row>
    <row r="12" spans="1:9" x14ac:dyDescent="0.25">
      <c r="A12" s="6">
        <v>24</v>
      </c>
      <c r="B12" s="6">
        <v>3.52</v>
      </c>
      <c r="C12" s="6">
        <f t="shared" si="1"/>
        <v>23.76</v>
      </c>
      <c r="D12" s="6">
        <v>26.51</v>
      </c>
      <c r="E12" s="6">
        <f>_xlfn.NORM.DIST(C12,$H$18,$I$18,FALSE)</f>
        <v>0.70167274977749805</v>
      </c>
    </row>
    <row r="13" spans="1:9" x14ac:dyDescent="0.25">
      <c r="A13" s="6">
        <v>24</v>
      </c>
      <c r="B13" s="6">
        <v>3.52</v>
      </c>
      <c r="C13" s="6">
        <f t="shared" si="1"/>
        <v>23.76</v>
      </c>
      <c r="D13" s="6">
        <v>36.5</v>
      </c>
      <c r="E13" s="6">
        <f>_xlfn.NORM.DIST(C13,$H$18,$I$18,FALSE)</f>
        <v>0.70167274977749805</v>
      </c>
      <c r="H13" t="s">
        <v>11</v>
      </c>
    </row>
    <row r="14" spans="1:9" x14ac:dyDescent="0.25">
      <c r="A14" s="6">
        <v>24</v>
      </c>
      <c r="B14" s="6">
        <v>3.52</v>
      </c>
      <c r="C14" s="6">
        <f t="shared" si="1"/>
        <v>23.76</v>
      </c>
      <c r="D14" s="6">
        <v>46.48</v>
      </c>
      <c r="E14" s="6">
        <f>_xlfn.NORM.DIST(C14,$H$18,$I$18,FALSE)</f>
        <v>0.70167274977749805</v>
      </c>
      <c r="H14" t="s">
        <v>10</v>
      </c>
      <c r="I14" t="s">
        <v>12</v>
      </c>
    </row>
    <row r="15" spans="1:9" x14ac:dyDescent="0.25">
      <c r="A15" t="s">
        <v>7</v>
      </c>
      <c r="G15" t="s">
        <v>1</v>
      </c>
      <c r="H15">
        <f>AVERAGE(C3,C4,C5,C16,C17,C18,C29,C30,C31)</f>
        <v>6.3405000000000014</v>
      </c>
      <c r="I15">
        <f>_xlfn.STDEV.P(C3,C4,C5,C16,C18,C17,C29,C30,C31)</f>
        <v>0.36458332380952374</v>
      </c>
    </row>
    <row r="16" spans="1:9" x14ac:dyDescent="0.25">
      <c r="A16" s="7">
        <v>6</v>
      </c>
      <c r="B16" s="7">
        <v>1</v>
      </c>
      <c r="C16" s="7">
        <f t="shared" ref="C16:C27" si="3">((B16*0.001)/2)*13500</f>
        <v>6.75</v>
      </c>
      <c r="D16" s="7">
        <v>36.979999999999997</v>
      </c>
      <c r="E16" s="7">
        <f t="shared" ref="E16:E18" si="4">_xlfn.NORM.DIST(C16,$H$15,$I$15,FALSE)</f>
        <v>0.58232443969030356</v>
      </c>
      <c r="G16" t="s">
        <v>3</v>
      </c>
      <c r="H16">
        <f>AVERAGE(C6,C7,C8,C19,C20,C21,C32,C33,C34)</f>
        <v>11.974499999999999</v>
      </c>
      <c r="I16">
        <f>_xlfn.STDEV.P(C6,C7,C8,C19,C20,C21,C32,C33,C34)</f>
        <v>0.16312112064352705</v>
      </c>
    </row>
    <row r="17" spans="1:15" x14ac:dyDescent="0.25">
      <c r="A17" s="7">
        <v>6</v>
      </c>
      <c r="B17" s="7">
        <v>1.02</v>
      </c>
      <c r="C17" s="7">
        <f t="shared" si="3"/>
        <v>6.8850000000000007</v>
      </c>
      <c r="D17" s="7">
        <v>46.98</v>
      </c>
      <c r="E17" s="7">
        <f t="shared" si="4"/>
        <v>0.35872893738362099</v>
      </c>
      <c r="G17" t="s">
        <v>5</v>
      </c>
      <c r="H17">
        <f>AVERAGE(C37,C36,C35,C24,C23,C22,C11,C10,C9)</f>
        <v>18.291000000000004</v>
      </c>
      <c r="I17">
        <f>_xlfn.STDEV.P(C9,C10,C11,C22,C23,C24,C35,C36,C37)</f>
        <v>0.24977589955798399</v>
      </c>
    </row>
    <row r="18" spans="1:15" x14ac:dyDescent="0.25">
      <c r="A18" s="7">
        <v>6</v>
      </c>
      <c r="B18" s="7">
        <v>1.016</v>
      </c>
      <c r="C18" s="7">
        <f t="shared" si="3"/>
        <v>6.8579999999999997</v>
      </c>
      <c r="D18" s="7">
        <v>56.96</v>
      </c>
      <c r="E18" s="7">
        <f t="shared" si="4"/>
        <v>0.3995856417425091</v>
      </c>
      <c r="G18" t="s">
        <v>6</v>
      </c>
      <c r="H18">
        <f>AVERAGE(C12,C13,C14,C25,C26,C27,C38,C39,C40)</f>
        <v>24.0825</v>
      </c>
      <c r="I18">
        <f>_xlfn.STDEV.P(C14,C13,C12,C27,C26,C40,C39,C38,C25)</f>
        <v>0.25411611519146116</v>
      </c>
    </row>
    <row r="19" spans="1:15" x14ac:dyDescent="0.25">
      <c r="A19" s="8">
        <v>12</v>
      </c>
      <c r="B19" s="8">
        <v>1.81</v>
      </c>
      <c r="C19" s="8">
        <f t="shared" si="3"/>
        <v>12.217500000000001</v>
      </c>
      <c r="D19" s="8">
        <v>37.24</v>
      </c>
      <c r="E19" s="8">
        <f t="shared" ref="E19:E21" si="5">_xlfn.NORM.DIST(C19,$H$16,$I$16,FALSE)</f>
        <v>0.80632749987402841</v>
      </c>
    </row>
    <row r="20" spans="1:15" x14ac:dyDescent="0.25">
      <c r="A20" s="8">
        <v>12</v>
      </c>
      <c r="B20" s="8">
        <v>1.8</v>
      </c>
      <c r="C20" s="8">
        <f t="shared" si="3"/>
        <v>12.15</v>
      </c>
      <c r="D20" s="8">
        <v>47.24</v>
      </c>
      <c r="E20" s="8">
        <f t="shared" si="5"/>
        <v>1.3710222454932297</v>
      </c>
    </row>
    <row r="21" spans="1:15" x14ac:dyDescent="0.25">
      <c r="A21" s="8">
        <v>12</v>
      </c>
      <c r="B21" s="8">
        <v>1.81</v>
      </c>
      <c r="C21" s="8">
        <f t="shared" si="3"/>
        <v>12.217500000000001</v>
      </c>
      <c r="D21" s="8">
        <v>57.25</v>
      </c>
      <c r="E21" s="8">
        <f t="shared" si="5"/>
        <v>0.80632749987402841</v>
      </c>
    </row>
    <row r="22" spans="1:15" x14ac:dyDescent="0.25">
      <c r="A22" s="9">
        <v>18</v>
      </c>
      <c r="B22" s="9">
        <v>2.75</v>
      </c>
      <c r="C22" s="9">
        <f t="shared" si="3"/>
        <v>18.5625</v>
      </c>
      <c r="D22" s="9">
        <v>36.369999999999997</v>
      </c>
      <c r="E22" s="9">
        <f>_xlfn.NORM.DIST(C22,$H$17,$I$17,FALSE)</f>
        <v>0.8847023624112853</v>
      </c>
      <c r="H22" t="s">
        <v>19</v>
      </c>
      <c r="I22" t="s">
        <v>18</v>
      </c>
      <c r="J22" t="s">
        <v>20</v>
      </c>
      <c r="K22" t="s">
        <v>18</v>
      </c>
      <c r="L22" t="s">
        <v>21</v>
      </c>
      <c r="M22" t="s">
        <v>18</v>
      </c>
      <c r="N22" t="s">
        <v>22</v>
      </c>
      <c r="O22" t="s">
        <v>18</v>
      </c>
    </row>
    <row r="23" spans="1:15" x14ac:dyDescent="0.25">
      <c r="A23" s="9">
        <v>18</v>
      </c>
      <c r="B23" s="9">
        <v>2.73</v>
      </c>
      <c r="C23" s="9">
        <f t="shared" si="3"/>
        <v>18.427500000000002</v>
      </c>
      <c r="D23" s="9">
        <v>46.46</v>
      </c>
      <c r="E23" s="9">
        <f>_xlfn.NORM.DIST(C23,$H$17,$I$17,FALSE)</f>
        <v>1.3756509540697159</v>
      </c>
      <c r="G23" t="s">
        <v>15</v>
      </c>
      <c r="H23">
        <f>AVERAGE(C3:C5)</f>
        <v>6.0030000000000001</v>
      </c>
      <c r="I23" s="1">
        <f>ABS((H23-$A$3))</f>
        <v>3.0000000000001137E-3</v>
      </c>
      <c r="J23">
        <f>AVERAGE(C6:C8)</f>
        <v>11.835000000000001</v>
      </c>
      <c r="K23">
        <f>ABS((J23-$A$6))</f>
        <v>0.16499999999999915</v>
      </c>
      <c r="L23">
        <f>AVERAGE(C9:C11)</f>
        <v>17.954999999999998</v>
      </c>
      <c r="M23" s="1">
        <f>ABS((L23-$A$9))</f>
        <v>4.5000000000001705E-2</v>
      </c>
      <c r="N23">
        <f>AVERAGE(C12:C14)</f>
        <v>23.76</v>
      </c>
      <c r="O23">
        <f>ABS((N23-$A$12))</f>
        <v>0.23999999999999844</v>
      </c>
    </row>
    <row r="24" spans="1:15" x14ac:dyDescent="0.25">
      <c r="A24" s="9">
        <v>18</v>
      </c>
      <c r="B24" s="9">
        <v>2.7280000000000002</v>
      </c>
      <c r="C24" s="9">
        <f t="shared" si="3"/>
        <v>18.414000000000001</v>
      </c>
      <c r="D24" s="9">
        <v>56.36</v>
      </c>
      <c r="E24" s="9">
        <f>_xlfn.NORM.DIST(C24,$H$17,$I$17,FALSE)</f>
        <v>1.4148214692364607</v>
      </c>
      <c r="G24" t="s">
        <v>16</v>
      </c>
      <c r="H24">
        <f>AVERAGE(C16:C18)</f>
        <v>6.8310000000000004</v>
      </c>
      <c r="I24" s="2">
        <f t="shared" ref="I24:I25" si="6">ABS((H24-$A$3))</f>
        <v>0.83100000000000041</v>
      </c>
      <c r="J24">
        <f>AVERAGE(C19:C21)</f>
        <v>12.195</v>
      </c>
      <c r="K24" s="2">
        <f>ABS((J24-$A$6))</f>
        <v>0.19500000000000028</v>
      </c>
      <c r="L24">
        <f>AVERAGE(C22:C24)</f>
        <v>18.468</v>
      </c>
      <c r="M24" s="2">
        <f>ABS((L24-$A$9))</f>
        <v>0.46799999999999997</v>
      </c>
      <c r="N24">
        <f>AVERAGE(C25:C27)</f>
        <v>24.277500000000003</v>
      </c>
      <c r="O24" s="2">
        <f t="shared" ref="O24:O25" si="7">ABS((N24-$A$12))</f>
        <v>0.27750000000000341</v>
      </c>
    </row>
    <row r="25" spans="1:15" x14ac:dyDescent="0.25">
      <c r="A25" s="10">
        <v>24</v>
      </c>
      <c r="B25" s="10">
        <v>3.56</v>
      </c>
      <c r="C25" s="10">
        <f t="shared" si="3"/>
        <v>24.03</v>
      </c>
      <c r="D25" s="10">
        <v>39.15</v>
      </c>
      <c r="E25" s="10">
        <f>_xlfn.NORM.DIST(C25,$H$18,$I$18,FALSE)</f>
        <v>1.5367717860073311</v>
      </c>
      <c r="G25" t="s">
        <v>17</v>
      </c>
      <c r="H25">
        <f>AVERAGE(C29:C31)</f>
        <v>6.1875</v>
      </c>
      <c r="I25">
        <f t="shared" si="6"/>
        <v>0.1875</v>
      </c>
      <c r="J25">
        <f>AVERAGE(C32:C34)</f>
        <v>11.893500000000001</v>
      </c>
      <c r="K25" s="1">
        <f>ABS((J25-$A$6))</f>
        <v>0.10649999999999871</v>
      </c>
      <c r="L25">
        <f>AVERAGE(C35:C37)</f>
        <v>18.45</v>
      </c>
      <c r="M25">
        <f>ABS((L25-$A$9))</f>
        <v>0.44999999999999929</v>
      </c>
      <c r="N25">
        <f>AVERAGE(C38:C40)</f>
        <v>24.210000000000004</v>
      </c>
      <c r="O25" s="1">
        <f t="shared" si="7"/>
        <v>0.21000000000000441</v>
      </c>
    </row>
    <row r="26" spans="1:15" x14ac:dyDescent="0.25">
      <c r="A26" s="10">
        <v>24</v>
      </c>
      <c r="B26" s="10">
        <v>3.62</v>
      </c>
      <c r="C26" s="10">
        <f t="shared" si="3"/>
        <v>24.435000000000002</v>
      </c>
      <c r="D26" s="10">
        <v>49.15</v>
      </c>
      <c r="E26" s="10">
        <f t="shared" ref="E26:E27" si="8">_xlfn.NORM.DIST(C26,$H$18,$I$18,FALSE)</f>
        <v>0.59984584778029704</v>
      </c>
    </row>
    <row r="27" spans="1:15" x14ac:dyDescent="0.25">
      <c r="A27" s="10">
        <v>24</v>
      </c>
      <c r="B27" s="10">
        <v>3.61</v>
      </c>
      <c r="C27" s="10">
        <f t="shared" si="3"/>
        <v>24.3675</v>
      </c>
      <c r="D27" s="10">
        <v>59.15</v>
      </c>
      <c r="E27" s="10">
        <f t="shared" si="8"/>
        <v>0.83703078932747976</v>
      </c>
    </row>
    <row r="28" spans="1:15" x14ac:dyDescent="0.25">
      <c r="A28" t="s">
        <v>8</v>
      </c>
    </row>
    <row r="29" spans="1:15" x14ac:dyDescent="0.25">
      <c r="A29" s="11">
        <v>6</v>
      </c>
      <c r="B29" s="11">
        <v>920</v>
      </c>
      <c r="C29" s="11">
        <f>((B29*0.000001)/2)*13500</f>
        <v>6.2099999999999991</v>
      </c>
      <c r="D29" s="11">
        <v>58.94</v>
      </c>
      <c r="E29" s="11">
        <f>_xlfn.NORM.DIST(C29,$H$15,$I$15,FALSE)</f>
        <v>1.026341025510096</v>
      </c>
    </row>
    <row r="30" spans="1:15" x14ac:dyDescent="0.25">
      <c r="A30" s="11">
        <v>6</v>
      </c>
      <c r="B30" s="11">
        <v>900</v>
      </c>
      <c r="C30" s="11">
        <f>((B30*0.000001)/2)*13500</f>
        <v>6.0750000000000002</v>
      </c>
      <c r="D30" s="11">
        <v>68.94</v>
      </c>
      <c r="E30" s="11">
        <f>_xlfn.NORM.DIST(C30,$H$15,$I$15,FALSE)</f>
        <v>0.83937575092636951</v>
      </c>
    </row>
    <row r="31" spans="1:15" x14ac:dyDescent="0.25">
      <c r="A31" s="11">
        <v>6</v>
      </c>
      <c r="B31" s="11">
        <v>930</v>
      </c>
      <c r="C31" s="11">
        <f t="shared" ref="C31" si="9">((B31*0.000001)/2)*13500</f>
        <v>6.2774999999999999</v>
      </c>
      <c r="D31" s="11">
        <v>78.94</v>
      </c>
      <c r="E31" s="11">
        <f>_xlfn.NORM.DIST(C31,$H$15,$I$15,FALSE)</f>
        <v>1.0780261198569088</v>
      </c>
    </row>
    <row r="32" spans="1:15" x14ac:dyDescent="0.25">
      <c r="A32" s="14">
        <v>12</v>
      </c>
      <c r="B32" s="14">
        <v>1.76</v>
      </c>
      <c r="C32" s="14">
        <f>((B32*0.001)/2)*13500</f>
        <v>11.88</v>
      </c>
      <c r="D32" s="14">
        <v>69.040000000000006</v>
      </c>
      <c r="E32" s="14">
        <f>_xlfn.NORM.DIST(C32,$H$16,$I$16,FALSE)</f>
        <v>2.0678626348802034</v>
      </c>
    </row>
    <row r="33" spans="1:5" x14ac:dyDescent="0.25">
      <c r="A33" s="14">
        <v>12</v>
      </c>
      <c r="B33" s="14">
        <v>1.762</v>
      </c>
      <c r="C33" s="14">
        <f t="shared" ref="C33:C40" si="10">((B33*0.001)/2)*13500</f>
        <v>11.893500000000001</v>
      </c>
      <c r="D33" s="14">
        <v>79.040000000000006</v>
      </c>
      <c r="E33" s="14">
        <f t="shared" ref="E33:E34" si="11">_xlfn.NORM.DIST(C33,$H$16,$I$16,FALSE)</f>
        <v>2.1620051002267666</v>
      </c>
    </row>
    <row r="34" spans="1:5" x14ac:dyDescent="0.25">
      <c r="A34" s="14">
        <v>12</v>
      </c>
      <c r="B34" s="14">
        <v>1.764</v>
      </c>
      <c r="C34" s="14">
        <f t="shared" si="10"/>
        <v>11.907</v>
      </c>
      <c r="D34" s="14">
        <v>89.04</v>
      </c>
      <c r="E34" s="14">
        <f t="shared" si="11"/>
        <v>2.245004018393149</v>
      </c>
    </row>
    <row r="35" spans="1:5" x14ac:dyDescent="0.25">
      <c r="A35" s="13">
        <v>18</v>
      </c>
      <c r="B35" s="13">
        <v>2.74</v>
      </c>
      <c r="C35" s="13">
        <f t="shared" si="10"/>
        <v>18.495000000000001</v>
      </c>
      <c r="D35" s="13">
        <v>25.34</v>
      </c>
      <c r="E35" s="13">
        <f>_xlfn.NORM.DIST(C35,$H$17,$I$17,FALSE)</f>
        <v>1.1442243154515492</v>
      </c>
    </row>
    <row r="36" spans="1:5" x14ac:dyDescent="0.25">
      <c r="A36" s="13">
        <v>18</v>
      </c>
      <c r="B36" s="13">
        <v>2.73</v>
      </c>
      <c r="C36" s="13">
        <f t="shared" si="10"/>
        <v>18.427500000000002</v>
      </c>
      <c r="D36" s="13">
        <v>35.24</v>
      </c>
      <c r="E36" s="13">
        <f>_xlfn.NORM.DIST(C36,$H$17,$I$17,FALSE)</f>
        <v>1.3756509540697159</v>
      </c>
    </row>
    <row r="37" spans="1:5" x14ac:dyDescent="0.25">
      <c r="A37" s="13">
        <v>18</v>
      </c>
      <c r="B37" s="13">
        <v>2.73</v>
      </c>
      <c r="C37" s="13">
        <f t="shared" si="10"/>
        <v>18.427500000000002</v>
      </c>
      <c r="D37" s="13">
        <v>45.24</v>
      </c>
      <c r="E37" s="13">
        <f>_xlfn.NORM.DIST(C37,$H$17,$I$17,FALSE)</f>
        <v>1.3756509540697159</v>
      </c>
    </row>
    <row r="38" spans="1:5" x14ac:dyDescent="0.25">
      <c r="A38" s="12">
        <v>24</v>
      </c>
      <c r="B38" s="12">
        <v>3.58</v>
      </c>
      <c r="C38" s="12">
        <f t="shared" si="10"/>
        <v>24.165000000000003</v>
      </c>
      <c r="D38" s="12">
        <v>82.57</v>
      </c>
      <c r="E38" s="12">
        <f>_xlfn.NORM.DIST(C38,$H$18,$I$18,FALSE)</f>
        <v>1.4893281144571584</v>
      </c>
    </row>
    <row r="39" spans="1:5" x14ac:dyDescent="0.25">
      <c r="A39" s="12">
        <v>24</v>
      </c>
      <c r="B39" s="12">
        <v>3.58</v>
      </c>
      <c r="C39" s="12">
        <f t="shared" si="10"/>
        <v>24.165000000000003</v>
      </c>
      <c r="D39" s="12">
        <v>92.57</v>
      </c>
      <c r="E39" s="12">
        <f t="shared" ref="E39:E40" si="12">_xlfn.NORM.DIST(C39,$H$18,$I$18,FALSE)</f>
        <v>1.4893281144571584</v>
      </c>
    </row>
    <row r="40" spans="1:5" x14ac:dyDescent="0.25">
      <c r="A40" s="12">
        <v>24</v>
      </c>
      <c r="B40" s="12">
        <v>3.6</v>
      </c>
      <c r="C40" s="12">
        <f t="shared" si="10"/>
        <v>24.3</v>
      </c>
      <c r="D40" s="12">
        <v>102.57</v>
      </c>
      <c r="E40" s="12">
        <f t="shared" si="12"/>
        <v>1.0884299425812562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21DC-CF3C-423A-9DF8-3646CEBAAF1D}">
  <dimension ref="A1:B23"/>
  <sheetViews>
    <sheetView workbookViewId="0">
      <selection activeCell="B3" sqref="B3"/>
    </sheetView>
  </sheetViews>
  <sheetFormatPr defaultRowHeight="15" x14ac:dyDescent="0.25"/>
  <cols>
    <col min="1" max="1" width="19.5703125" customWidth="1"/>
    <col min="2" max="2" width="31.7109375" customWidth="1"/>
    <col min="3" max="3" width="12.42578125" customWidth="1"/>
    <col min="4" max="4" width="23.85546875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864</v>
      </c>
      <c r="B2">
        <f>((A2*0.000001)/2)*13500</f>
        <v>5.8319999999999999</v>
      </c>
    </row>
    <row r="3" spans="1:2" x14ac:dyDescent="0.25">
      <c r="A3">
        <v>912</v>
      </c>
      <c r="B3">
        <f t="shared" ref="B3:B21" si="0">((A3*0.000001)/2)*13500</f>
        <v>6.1559999999999997</v>
      </c>
    </row>
    <row r="4" spans="1:2" x14ac:dyDescent="0.25">
      <c r="A4">
        <v>896</v>
      </c>
      <c r="B4">
        <f t="shared" si="0"/>
        <v>6.048</v>
      </c>
    </row>
    <row r="5" spans="1:2" x14ac:dyDescent="0.25">
      <c r="A5">
        <v>920</v>
      </c>
      <c r="B5">
        <f t="shared" si="0"/>
        <v>6.2099999999999991</v>
      </c>
    </row>
    <row r="6" spans="1:2" x14ac:dyDescent="0.25">
      <c r="A6">
        <v>876</v>
      </c>
      <c r="B6">
        <f t="shared" si="0"/>
        <v>5.9129999999999994</v>
      </c>
    </row>
    <row r="7" spans="1:2" x14ac:dyDescent="0.25">
      <c r="A7">
        <v>872</v>
      </c>
      <c r="B7">
        <f t="shared" si="0"/>
        <v>5.8859999999999992</v>
      </c>
    </row>
    <row r="8" spans="1:2" x14ac:dyDescent="0.25">
      <c r="A8">
        <v>876</v>
      </c>
      <c r="B8">
        <f t="shared" si="0"/>
        <v>5.9129999999999994</v>
      </c>
    </row>
    <row r="9" spans="1:2" x14ac:dyDescent="0.25">
      <c r="A9">
        <v>900</v>
      </c>
      <c r="B9">
        <f t="shared" si="0"/>
        <v>6.0750000000000002</v>
      </c>
    </row>
    <row r="10" spans="1:2" x14ac:dyDescent="0.25">
      <c r="A10">
        <v>868</v>
      </c>
      <c r="B10">
        <f t="shared" si="0"/>
        <v>5.859</v>
      </c>
    </row>
    <row r="11" spans="1:2" x14ac:dyDescent="0.25">
      <c r="A11">
        <v>924</v>
      </c>
      <c r="B11">
        <f t="shared" si="0"/>
        <v>6.2369999999999992</v>
      </c>
    </row>
    <row r="12" spans="1:2" x14ac:dyDescent="0.25">
      <c r="A12">
        <v>896</v>
      </c>
      <c r="B12">
        <f t="shared" si="0"/>
        <v>6.048</v>
      </c>
    </row>
    <row r="13" spans="1:2" x14ac:dyDescent="0.25">
      <c r="A13">
        <v>920</v>
      </c>
      <c r="B13">
        <f t="shared" si="0"/>
        <v>6.2099999999999991</v>
      </c>
    </row>
    <row r="14" spans="1:2" x14ac:dyDescent="0.25">
      <c r="A14">
        <v>892</v>
      </c>
      <c r="B14">
        <f t="shared" si="0"/>
        <v>6.0209999999999999</v>
      </c>
    </row>
    <row r="15" spans="1:2" x14ac:dyDescent="0.25">
      <c r="A15">
        <v>900</v>
      </c>
      <c r="B15">
        <f t="shared" si="0"/>
        <v>6.0750000000000002</v>
      </c>
    </row>
    <row r="16" spans="1:2" x14ac:dyDescent="0.25">
      <c r="A16">
        <v>892</v>
      </c>
      <c r="B16">
        <f t="shared" si="0"/>
        <v>6.0209999999999999</v>
      </c>
    </row>
    <row r="17" spans="1:2" x14ac:dyDescent="0.25">
      <c r="A17">
        <v>896</v>
      </c>
      <c r="B17">
        <f t="shared" si="0"/>
        <v>6.048</v>
      </c>
    </row>
    <row r="18" spans="1:2" x14ac:dyDescent="0.25">
      <c r="A18">
        <v>892</v>
      </c>
      <c r="B18">
        <f t="shared" si="0"/>
        <v>6.0209999999999999</v>
      </c>
    </row>
    <row r="19" spans="1:2" x14ac:dyDescent="0.25">
      <c r="A19">
        <v>920</v>
      </c>
      <c r="B19">
        <f t="shared" si="0"/>
        <v>6.2099999999999991</v>
      </c>
    </row>
    <row r="20" spans="1:2" x14ac:dyDescent="0.25">
      <c r="A20">
        <v>900</v>
      </c>
      <c r="B20">
        <f t="shared" si="0"/>
        <v>6.0750000000000002</v>
      </c>
    </row>
    <row r="21" spans="1:2" x14ac:dyDescent="0.25">
      <c r="A21">
        <v>892</v>
      </c>
      <c r="B21">
        <f t="shared" si="0"/>
        <v>6.0209999999999999</v>
      </c>
    </row>
    <row r="22" spans="1:2" x14ac:dyDescent="0.25">
      <c r="A22" t="s">
        <v>10</v>
      </c>
      <c r="B22" t="s">
        <v>25</v>
      </c>
    </row>
    <row r="23" spans="1:2" x14ac:dyDescent="0.25">
      <c r="A23">
        <f>AVERAGE(B2:B21)</f>
        <v>6.0439500000000006</v>
      </c>
      <c r="B23">
        <f>_xlfn.STDEV.P(B2:B21)</f>
        <v>0.1174655162164623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5740-C6F6-456B-9CAD-05A1B8D86F35}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f>Sheet1!H15</f>
        <v>6.3405000000000014</v>
      </c>
      <c r="B1">
        <f>Sheet1!H16</f>
        <v>11.974499999999999</v>
      </c>
    </row>
    <row r="2" spans="1:2" x14ac:dyDescent="0.25">
      <c r="A2">
        <v>6</v>
      </c>
      <c r="B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0765-B199-43C9-A0A9-91186D5CF9A6}">
  <dimension ref="A1:C23"/>
  <sheetViews>
    <sheetView workbookViewId="0">
      <selection activeCell="C31" sqref="C31"/>
    </sheetView>
  </sheetViews>
  <sheetFormatPr defaultRowHeight="15" x14ac:dyDescent="0.25"/>
  <cols>
    <col min="1" max="1" width="22.42578125" customWidth="1"/>
    <col min="2" max="2" width="29.140625" customWidth="1"/>
    <col min="3" max="3" width="28" customWidth="1"/>
  </cols>
  <sheetData>
    <row r="1" spans="1:3" x14ac:dyDescent="0.25">
      <c r="A1" t="s">
        <v>23</v>
      </c>
      <c r="B1" t="s">
        <v>24</v>
      </c>
      <c r="C1" t="s">
        <v>26</v>
      </c>
    </row>
    <row r="2" spans="1:3" x14ac:dyDescent="0.25">
      <c r="A2">
        <v>1896</v>
      </c>
      <c r="B2">
        <f>((A2*0.000001)/2)*13500</f>
        <v>12.798</v>
      </c>
      <c r="C2">
        <f>_xlfn.NORM.DIST(B2,$A$23,$B$23,FALSE)</f>
        <v>1.8470431754176191</v>
      </c>
    </row>
    <row r="3" spans="1:3" x14ac:dyDescent="0.25">
      <c r="A3">
        <v>1944</v>
      </c>
      <c r="B3">
        <f t="shared" ref="B3:B21" si="0">((A3*0.000001)/2)*13500</f>
        <v>13.122</v>
      </c>
      <c r="C3">
        <f t="shared" ref="C3:C21" si="1">_xlfn.NORM.DIST(B3,$A$23,$B$23,FALSE)</f>
        <v>1.0216421097984683</v>
      </c>
    </row>
    <row r="4" spans="1:3" x14ac:dyDescent="0.25">
      <c r="A4">
        <v>1892</v>
      </c>
      <c r="B4">
        <f t="shared" si="0"/>
        <v>12.771000000000001</v>
      </c>
      <c r="C4">
        <f t="shared" si="1"/>
        <v>1.7023522522015075</v>
      </c>
    </row>
    <row r="5" spans="1:3" x14ac:dyDescent="0.25">
      <c r="A5">
        <v>1900</v>
      </c>
      <c r="B5">
        <f t="shared" si="0"/>
        <v>12.824999999999999</v>
      </c>
      <c r="C5">
        <f t="shared" si="1"/>
        <v>1.9640706470595859</v>
      </c>
    </row>
    <row r="6" spans="1:3" x14ac:dyDescent="0.25">
      <c r="A6">
        <v>1916</v>
      </c>
      <c r="B6">
        <f t="shared" si="0"/>
        <v>12.933</v>
      </c>
      <c r="C6">
        <f t="shared" si="1"/>
        <v>2.0530604508460741</v>
      </c>
    </row>
    <row r="7" spans="1:3" x14ac:dyDescent="0.25">
      <c r="A7">
        <v>1868</v>
      </c>
      <c r="B7">
        <f t="shared" si="0"/>
        <v>12.609</v>
      </c>
      <c r="C7">
        <f t="shared" si="1"/>
        <v>0.68357310085878298</v>
      </c>
    </row>
    <row r="8" spans="1:3" x14ac:dyDescent="0.25">
      <c r="A8">
        <v>1944</v>
      </c>
      <c r="B8">
        <f t="shared" si="0"/>
        <v>13.122</v>
      </c>
      <c r="C8">
        <f t="shared" si="1"/>
        <v>1.0216421097984683</v>
      </c>
    </row>
    <row r="9" spans="1:3" x14ac:dyDescent="0.25">
      <c r="A9">
        <v>1944</v>
      </c>
      <c r="B9">
        <f t="shared" si="0"/>
        <v>13.122</v>
      </c>
      <c r="C9">
        <f t="shared" si="1"/>
        <v>1.0216421097984683</v>
      </c>
    </row>
    <row r="10" spans="1:3" x14ac:dyDescent="0.25">
      <c r="A10">
        <v>1892</v>
      </c>
      <c r="B10">
        <f t="shared" si="0"/>
        <v>12.771000000000001</v>
      </c>
      <c r="C10">
        <f t="shared" si="1"/>
        <v>1.7023522522015075</v>
      </c>
    </row>
    <row r="11" spans="1:3" x14ac:dyDescent="0.25">
      <c r="A11">
        <v>1920</v>
      </c>
      <c r="B11">
        <f t="shared" si="0"/>
        <v>12.959999999999999</v>
      </c>
      <c r="C11">
        <f t="shared" si="1"/>
        <v>1.9739856679413947</v>
      </c>
    </row>
    <row r="12" spans="1:3" x14ac:dyDescent="0.25">
      <c r="A12">
        <v>1916</v>
      </c>
      <c r="B12">
        <f t="shared" si="0"/>
        <v>12.933</v>
      </c>
      <c r="C12">
        <f t="shared" si="1"/>
        <v>2.0530604508460741</v>
      </c>
    </row>
    <row r="13" spans="1:3" x14ac:dyDescent="0.25">
      <c r="A13">
        <v>1920</v>
      </c>
      <c r="B13">
        <f t="shared" si="0"/>
        <v>12.959999999999999</v>
      </c>
      <c r="C13">
        <f t="shared" si="1"/>
        <v>1.9739856679413947</v>
      </c>
    </row>
    <row r="14" spans="1:3" x14ac:dyDescent="0.25">
      <c r="A14">
        <v>1936</v>
      </c>
      <c r="B14">
        <f t="shared" si="0"/>
        <v>13.068</v>
      </c>
      <c r="C14">
        <f t="shared" si="1"/>
        <v>1.3792323287219876</v>
      </c>
    </row>
    <row r="15" spans="1:3" x14ac:dyDescent="0.25">
      <c r="A15">
        <v>1944</v>
      </c>
      <c r="B15">
        <f t="shared" si="0"/>
        <v>13.122</v>
      </c>
      <c r="C15">
        <f t="shared" si="1"/>
        <v>1.0216421097984683</v>
      </c>
    </row>
    <row r="16" spans="1:3" x14ac:dyDescent="0.25">
      <c r="A16">
        <v>1872</v>
      </c>
      <c r="B16">
        <f t="shared" si="0"/>
        <v>12.635999999999999</v>
      </c>
      <c r="C16">
        <f t="shared" si="1"/>
        <v>0.83694697092524228</v>
      </c>
    </row>
    <row r="17" spans="1:3" x14ac:dyDescent="0.25">
      <c r="A17">
        <v>1940</v>
      </c>
      <c r="B17">
        <f t="shared" si="0"/>
        <v>13.094999999999999</v>
      </c>
      <c r="C17">
        <f t="shared" si="1"/>
        <v>1.1990626818891907</v>
      </c>
    </row>
    <row r="18" spans="1:3" x14ac:dyDescent="0.25">
      <c r="A18">
        <v>1888</v>
      </c>
      <c r="B18">
        <f t="shared" si="0"/>
        <v>12.744</v>
      </c>
      <c r="C18">
        <f t="shared" si="1"/>
        <v>1.5377093389323229</v>
      </c>
    </row>
    <row r="19" spans="1:3" x14ac:dyDescent="0.25">
      <c r="A19">
        <v>1940</v>
      </c>
      <c r="B19">
        <f t="shared" si="0"/>
        <v>13.094999999999999</v>
      </c>
      <c r="C19">
        <f t="shared" si="1"/>
        <v>1.1990626818891907</v>
      </c>
    </row>
    <row r="20" spans="1:3" x14ac:dyDescent="0.25">
      <c r="A20">
        <v>1868</v>
      </c>
      <c r="B20">
        <f t="shared" si="0"/>
        <v>12.609</v>
      </c>
      <c r="C20">
        <f t="shared" si="1"/>
        <v>0.68357310085878298</v>
      </c>
    </row>
    <row r="21" spans="1:3" x14ac:dyDescent="0.25">
      <c r="A21">
        <v>1864</v>
      </c>
      <c r="B21">
        <f t="shared" si="0"/>
        <v>12.582000000000001</v>
      </c>
      <c r="C21">
        <f t="shared" si="1"/>
        <v>0.54717270780921379</v>
      </c>
    </row>
    <row r="22" spans="1:3" x14ac:dyDescent="0.25">
      <c r="A22" t="s">
        <v>10</v>
      </c>
      <c r="B22" t="s">
        <v>25</v>
      </c>
    </row>
    <row r="23" spans="1:3" x14ac:dyDescent="0.25">
      <c r="A23">
        <f>AVERAGE(B2:B21)</f>
        <v>12.893850000000004</v>
      </c>
      <c r="B23">
        <f>_xlfn.STDEV.P(B2:B21)</f>
        <v>0.19024465169880572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Arduino_6inches</vt:lpstr>
      <vt:lpstr>Sheet6</vt:lpstr>
      <vt:lpstr>Arduino_12inches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Brian Freakin' Amin</cp:lastModifiedBy>
  <dcterms:created xsi:type="dcterms:W3CDTF">2018-11-29T21:09:51Z</dcterms:created>
  <dcterms:modified xsi:type="dcterms:W3CDTF">2018-12-03T03:45:22Z</dcterms:modified>
</cp:coreProperties>
</file>