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activeTab="4"/>
  </bookViews>
  <sheets>
    <sheet name="Sheet2" sheetId="2" r:id="rId1"/>
    <sheet name="Sheet1" sheetId="3" r:id="rId2"/>
    <sheet name="Sheet3" sheetId="1" r:id="rId3"/>
    <sheet name="Sheet5" sheetId="4" r:id="rId4"/>
    <sheet name="Sheet4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B4" i="5"/>
  <c r="B3" i="5"/>
  <c r="B2" i="5"/>
  <c r="E2" i="4" l="1"/>
  <c r="E3" i="4"/>
  <c r="E4" i="4"/>
  <c r="E5" i="4"/>
  <c r="E6" i="4"/>
  <c r="E7" i="4"/>
  <c r="H5" i="1"/>
  <c r="F5" i="1"/>
  <c r="I5" i="1" s="1"/>
  <c r="J5" i="1" s="1"/>
  <c r="E5" i="1"/>
  <c r="H4" i="1"/>
  <c r="I4" i="1" s="1"/>
  <c r="J4" i="1" s="1"/>
  <c r="F4" i="1"/>
  <c r="E4" i="1"/>
  <c r="H3" i="1"/>
  <c r="E3" i="1"/>
  <c r="F3" i="1" s="1"/>
  <c r="I3" i="1" s="1"/>
  <c r="J3" i="1" s="1"/>
  <c r="H2" i="1"/>
  <c r="E2" i="1"/>
  <c r="F2" i="1" s="1"/>
  <c r="I2" i="1" s="1"/>
  <c r="J2" i="1" s="1"/>
  <c r="Y7" i="4" l="1"/>
  <c r="Z7" i="4" s="1"/>
  <c r="T7" i="4"/>
  <c r="U7" i="4" s="1"/>
  <c r="O7" i="4"/>
  <c r="P7" i="4" s="1"/>
  <c r="J7" i="4"/>
  <c r="K7" i="4" s="1"/>
  <c r="F7" i="4"/>
  <c r="Y6" i="4"/>
  <c r="Z6" i="4" s="1"/>
  <c r="T6" i="4"/>
  <c r="U6" i="4" s="1"/>
  <c r="O6" i="4"/>
  <c r="P6" i="4" s="1"/>
  <c r="J6" i="4"/>
  <c r="K6" i="4" s="1"/>
  <c r="F6" i="4"/>
  <c r="Y5" i="4"/>
  <c r="Z5" i="4" s="1"/>
  <c r="T5" i="4"/>
  <c r="U5" i="4" s="1"/>
  <c r="O5" i="4"/>
  <c r="P5" i="4" s="1"/>
  <c r="J5" i="4"/>
  <c r="K5" i="4" s="1"/>
  <c r="F5" i="4"/>
  <c r="Y4" i="4"/>
  <c r="Z4" i="4" s="1"/>
  <c r="T4" i="4"/>
  <c r="U4" i="4" s="1"/>
  <c r="O4" i="4"/>
  <c r="P4" i="4" s="1"/>
  <c r="J4" i="4"/>
  <c r="K4" i="4" s="1"/>
  <c r="F4" i="4"/>
  <c r="Y3" i="4"/>
  <c r="Z3" i="4" s="1"/>
  <c r="T3" i="4"/>
  <c r="U3" i="4" s="1"/>
  <c r="O3" i="4"/>
  <c r="P3" i="4" s="1"/>
  <c r="J3" i="4"/>
  <c r="K3" i="4" s="1"/>
  <c r="F3" i="4"/>
  <c r="Y2" i="4"/>
  <c r="Z2" i="4" s="1"/>
  <c r="T2" i="4"/>
  <c r="U2" i="4" s="1"/>
  <c r="O2" i="4"/>
  <c r="P2" i="4" s="1"/>
  <c r="J2" i="4"/>
  <c r="K2" i="4" s="1"/>
  <c r="F2" i="4"/>
  <c r="C5" i="2"/>
  <c r="C4" i="2"/>
  <c r="C3" i="2"/>
  <c r="C2" i="2"/>
</calcChain>
</file>

<file path=xl/sharedStrings.xml><?xml version="1.0" encoding="utf-8"?>
<sst xmlns="http://schemas.openxmlformats.org/spreadsheetml/2006/main" count="58" uniqueCount="37">
  <si>
    <t xml:space="preserve">Solvent </t>
  </si>
  <si>
    <t>yield</t>
  </si>
  <si>
    <t>Acetone</t>
  </si>
  <si>
    <t>DCM</t>
  </si>
  <si>
    <t>Ethanol</t>
  </si>
  <si>
    <t>Methanol</t>
  </si>
  <si>
    <t>A1</t>
  </si>
  <si>
    <t>A2</t>
  </si>
  <si>
    <t>A3</t>
  </si>
  <si>
    <t>Average</t>
  </si>
  <si>
    <t>conc (ug/ml)</t>
  </si>
  <si>
    <t>mass of extract (g)</t>
  </si>
  <si>
    <t>standardize to 1g</t>
  </si>
  <si>
    <t>conc (ug/g)</t>
  </si>
  <si>
    <t>conc mg/g</t>
  </si>
  <si>
    <t>dcm</t>
  </si>
  <si>
    <t>Abs 2</t>
  </si>
  <si>
    <t>Abs 1</t>
  </si>
  <si>
    <t>Abs 3</t>
  </si>
  <si>
    <t>Gallic acid conc (ug/ml)</t>
  </si>
  <si>
    <t>Crude extract from different solvents</t>
  </si>
  <si>
    <t>acetone</t>
  </si>
  <si>
    <t>ethanol</t>
  </si>
  <si>
    <t>methanol</t>
  </si>
  <si>
    <t>Concentation(ug/ml)</t>
  </si>
  <si>
    <t>Abs1</t>
  </si>
  <si>
    <t>Abs3</t>
  </si>
  <si>
    <t>Abs2</t>
  </si>
  <si>
    <t>yield perc</t>
  </si>
  <si>
    <t>Acetone perc inhibition</t>
  </si>
  <si>
    <t>DCM perc inhibition</t>
  </si>
  <si>
    <t>Ethanol perc inhibition</t>
  </si>
  <si>
    <t>Methanol perc inhibition</t>
  </si>
  <si>
    <t>Ascorbic acid perc inhibition</t>
  </si>
  <si>
    <t>IC50</t>
  </si>
  <si>
    <t>Crude Extracts</t>
  </si>
  <si>
    <t>Ascorbic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</si>
</sst>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13</c:v>
                </c:pt>
                <c:pt idx="4">
                  <c:v>7</c:v>
                </c:pt>
              </c:numCache>
            </c:numRef>
          </c:xVal>
          <c:yVal>
            <c:numRef>
              <c:f>Sheet1!$G$2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9-4C23-9660-F964A6EA5B7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13</c:v>
                </c:pt>
                <c:pt idx="4">
                  <c:v>7</c:v>
                </c:pt>
              </c:numCache>
            </c:numRef>
          </c:xVal>
          <c:yVal>
            <c:numRef>
              <c:f>Sheet1!$H$5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9-4C23-9660-F964A6EA5B7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13</c:v>
                </c:pt>
                <c:pt idx="4">
                  <c:v>7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A9-4C23-9660-F964A6EA5B7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13</c:v>
                </c:pt>
                <c:pt idx="4">
                  <c:v>7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0.378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0A9-4C23-9660-F964A6EA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6320"/>
        <c:axId val="769859792"/>
      </c:scatterChart>
      <c:valAx>
        <c:axId val="7698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9792"/>
        <c:crosses val="autoZero"/>
        <c:crossBetween val="midCat"/>
      </c:valAx>
      <c:valAx>
        <c:axId val="769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19</xdr:row>
      <xdr:rowOff>78105</xdr:rowOff>
    </xdr:from>
    <xdr:to>
      <xdr:col>23</xdr:col>
      <xdr:colOff>205740</xdr:colOff>
      <xdr:row>34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AD8D83F-D072-422F-A17A-54DFF394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R9" sqref="R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28</v>
      </c>
    </row>
    <row r="2" spans="1:3" x14ac:dyDescent="0.25">
      <c r="A2" t="s">
        <v>2</v>
      </c>
      <c r="B2">
        <v>13.69</v>
      </c>
      <c r="C2">
        <f>(B2/50)*100</f>
        <v>27.38</v>
      </c>
    </row>
    <row r="3" spans="1:3" x14ac:dyDescent="0.25">
      <c r="A3" t="s">
        <v>3</v>
      </c>
      <c r="B3">
        <v>9.4499999999999993</v>
      </c>
      <c r="C3">
        <f t="shared" ref="C3:C5" si="0">(B3/50)*100</f>
        <v>18.899999999999999</v>
      </c>
    </row>
    <row r="4" spans="1:3" x14ac:dyDescent="0.25">
      <c r="A4" t="s">
        <v>5</v>
      </c>
      <c r="B4">
        <v>15.37</v>
      </c>
      <c r="C4">
        <f t="shared" si="0"/>
        <v>30.740000000000002</v>
      </c>
    </row>
    <row r="5" spans="1:3" x14ac:dyDescent="0.25">
      <c r="A5" t="s">
        <v>4</v>
      </c>
      <c r="B5">
        <v>19.78</v>
      </c>
      <c r="C5">
        <f t="shared" si="0"/>
        <v>39.56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4" sqref="C14"/>
    </sheetView>
  </sheetViews>
  <sheetFormatPr defaultRowHeight="15" x14ac:dyDescent="0.25"/>
  <cols>
    <col min="1" max="1" width="31" bestFit="1" customWidth="1"/>
    <col min="6" max="6" width="11.7109375" bestFit="1" customWidth="1"/>
    <col min="7" max="7" width="15.140625" bestFit="1" customWidth="1"/>
    <col min="8" max="8" width="14.28515625" bestFit="1" customWidth="1"/>
    <col min="9" max="9" width="11.7109375" bestFit="1" customWidth="1"/>
    <col min="10" max="10" width="9.140625" bestFit="1" customWidth="1"/>
  </cols>
  <sheetData>
    <row r="1" spans="1:10" x14ac:dyDescent="0.25">
      <c r="A1" t="s">
        <v>19</v>
      </c>
      <c r="B1" t="s">
        <v>17</v>
      </c>
      <c r="C1" t="s">
        <v>16</v>
      </c>
      <c r="D1" t="s">
        <v>18</v>
      </c>
    </row>
    <row r="2" spans="1:10" x14ac:dyDescent="0.25">
      <c r="A2">
        <v>100</v>
      </c>
      <c r="B2">
        <v>0.36899999999999999</v>
      </c>
      <c r="C2">
        <v>0.35399999999999998</v>
      </c>
      <c r="D2">
        <v>0.378</v>
      </c>
    </row>
    <row r="3" spans="1:10" x14ac:dyDescent="0.25">
      <c r="A3">
        <v>50</v>
      </c>
      <c r="B3">
        <v>0.20599999999999999</v>
      </c>
      <c r="C3">
        <v>0.21</v>
      </c>
      <c r="D3">
        <v>0.21</v>
      </c>
    </row>
    <row r="4" spans="1:10" x14ac:dyDescent="0.25">
      <c r="A4">
        <v>25</v>
      </c>
      <c r="B4">
        <v>0.127</v>
      </c>
      <c r="C4">
        <v>0.124</v>
      </c>
      <c r="D4">
        <v>0.13100000000000001</v>
      </c>
    </row>
    <row r="5" spans="1:10" x14ac:dyDescent="0.25">
      <c r="A5">
        <v>13</v>
      </c>
      <c r="B5">
        <v>9.1999999999999998E-2</v>
      </c>
      <c r="C5">
        <v>8.2000000000000003E-2</v>
      </c>
      <c r="D5">
        <v>0.105</v>
      </c>
    </row>
    <row r="6" spans="1:10" x14ac:dyDescent="0.25">
      <c r="A6">
        <v>7</v>
      </c>
      <c r="B6">
        <v>7.3999999999999996E-2</v>
      </c>
      <c r="C6">
        <v>7.8E-2</v>
      </c>
      <c r="D6">
        <v>6.0999999999999999E-2</v>
      </c>
    </row>
    <row r="12" spans="1:10" x14ac:dyDescent="0.25">
      <c r="J12" s="1"/>
    </row>
    <row r="13" spans="1:10" x14ac:dyDescent="0.25">
      <c r="J13" s="1"/>
    </row>
    <row r="14" spans="1:10" x14ac:dyDescent="0.25">
      <c r="J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defaultRowHeight="15" x14ac:dyDescent="0.25"/>
  <sheetData>
    <row r="1" spans="1:10" x14ac:dyDescent="0.25">
      <c r="A1" t="s">
        <v>20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5">
      <c r="A2" t="s">
        <v>21</v>
      </c>
      <c r="B2">
        <v>0.21099999999999999</v>
      </c>
      <c r="C2">
        <v>0.22700000000000001</v>
      </c>
      <c r="D2">
        <v>0.23300000000000001</v>
      </c>
      <c r="E2">
        <f>AVERAGE(B2:D2)</f>
        <v>0.22366666666666668</v>
      </c>
      <c r="F2">
        <f>(E2-0.0496)/0.0032</f>
        <v>54.395833333333336</v>
      </c>
      <c r="G2">
        <v>1E-4</v>
      </c>
      <c r="H2">
        <f>1/G2</f>
        <v>10000</v>
      </c>
      <c r="I2">
        <f>F2*H2</f>
        <v>543958.33333333337</v>
      </c>
      <c r="J2" s="1">
        <f>I2/1000</f>
        <v>543.95833333333337</v>
      </c>
    </row>
    <row r="3" spans="1:10" x14ac:dyDescent="0.25">
      <c r="A3" t="s">
        <v>15</v>
      </c>
      <c r="B3">
        <v>0.187</v>
      </c>
      <c r="C3">
        <v>0.184</v>
      </c>
      <c r="E3">
        <f>AVERAGE(B3:D3)</f>
        <v>0.1855</v>
      </c>
      <c r="F3">
        <f>(E3-0.0496)/0.0032</f>
        <v>42.468749999999993</v>
      </c>
      <c r="G3">
        <v>1E-4</v>
      </c>
      <c r="H3">
        <f>1/G3</f>
        <v>10000</v>
      </c>
      <c r="I3">
        <f>F3*H3</f>
        <v>424687.49999999994</v>
      </c>
      <c r="J3" s="1">
        <f>I3/1000</f>
        <v>424.68749999999994</v>
      </c>
    </row>
    <row r="4" spans="1:10" x14ac:dyDescent="0.25">
      <c r="A4" t="s">
        <v>22</v>
      </c>
      <c r="B4">
        <v>0.193</v>
      </c>
      <c r="C4">
        <v>0.192</v>
      </c>
      <c r="E4">
        <f>AVERAGE(B4:D4)</f>
        <v>0.1925</v>
      </c>
      <c r="F4">
        <f>(E4-0.0496)/0.0032</f>
        <v>44.65625</v>
      </c>
      <c r="G4">
        <v>1E-4</v>
      </c>
      <c r="H4">
        <f>1/G4</f>
        <v>10000</v>
      </c>
      <c r="I4">
        <f>F4*H4</f>
        <v>446562.5</v>
      </c>
      <c r="J4" s="1">
        <f>I4/1000</f>
        <v>446.5625</v>
      </c>
    </row>
    <row r="5" spans="1:10" x14ac:dyDescent="0.25">
      <c r="A5" t="s">
        <v>23</v>
      </c>
      <c r="B5">
        <v>0.14799999999999999</v>
      </c>
      <c r="D5">
        <v>0.154</v>
      </c>
      <c r="E5">
        <f>AVERAGE(B5:D5)</f>
        <v>0.151</v>
      </c>
      <c r="F5">
        <f>(E5-0.0496)/0.0032</f>
        <v>31.687499999999996</v>
      </c>
      <c r="G5">
        <v>1E-4</v>
      </c>
      <c r="H5">
        <f>1/G5</f>
        <v>10000</v>
      </c>
      <c r="I5">
        <f>F5*H5</f>
        <v>316874.99999999994</v>
      </c>
      <c r="J5" s="1">
        <f>I5/1000</f>
        <v>316.87499999999994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98" zoomScaleNormal="98" workbookViewId="0">
      <selection activeCell="F18" sqref="F18"/>
    </sheetView>
  </sheetViews>
  <sheetFormatPr defaultRowHeight="15" x14ac:dyDescent="0.25"/>
  <cols>
    <col min="1" max="1" width="17.140625" bestFit="1" customWidth="1"/>
    <col min="2" max="4" width="5.7109375" bestFit="1" customWidth="1"/>
    <col min="5" max="5" width="7.140625" bestFit="1" customWidth="1"/>
    <col min="6" max="6" width="16.5703125" bestFit="1" customWidth="1"/>
    <col min="7" max="9" width="5.7109375" bestFit="1" customWidth="1"/>
    <col min="10" max="10" width="7.140625" bestFit="1" customWidth="1"/>
    <col min="11" max="11" width="14.28515625" bestFit="1" customWidth="1"/>
    <col min="12" max="14" width="5.7109375" bestFit="1" customWidth="1"/>
    <col min="15" max="15" width="14.28515625" customWidth="1"/>
    <col min="16" max="16" width="17" bestFit="1" customWidth="1"/>
    <col min="17" max="19" width="5.7109375" bestFit="1" customWidth="1"/>
    <col min="20" max="20" width="11.7109375" customWidth="1"/>
    <col min="21" max="21" width="18.140625" bestFit="1" customWidth="1"/>
    <col min="22" max="24" width="5.7109375" bestFit="1" customWidth="1"/>
    <col min="25" max="25" width="11.7109375" bestFit="1" customWidth="1"/>
    <col min="26" max="26" width="20.85546875" bestFit="1" customWidth="1"/>
  </cols>
  <sheetData>
    <row r="1" spans="1:26" x14ac:dyDescent="0.25">
      <c r="A1" t="s">
        <v>24</v>
      </c>
      <c r="B1" t="s">
        <v>25</v>
      </c>
      <c r="C1" t="s">
        <v>16</v>
      </c>
      <c r="D1" t="s">
        <v>26</v>
      </c>
      <c r="E1" t="s">
        <v>9</v>
      </c>
      <c r="F1" t="s">
        <v>31</v>
      </c>
      <c r="G1" t="s">
        <v>25</v>
      </c>
      <c r="H1" t="s">
        <v>27</v>
      </c>
      <c r="I1" t="s">
        <v>26</v>
      </c>
      <c r="J1" t="s">
        <v>9</v>
      </c>
      <c r="K1" t="s">
        <v>30</v>
      </c>
      <c r="L1" t="s">
        <v>25</v>
      </c>
      <c r="M1" t="s">
        <v>27</v>
      </c>
      <c r="N1" t="s">
        <v>26</v>
      </c>
      <c r="O1" t="s">
        <v>9</v>
      </c>
      <c r="P1" t="s">
        <v>29</v>
      </c>
      <c r="Q1" t="s">
        <v>25</v>
      </c>
      <c r="R1" t="s">
        <v>27</v>
      </c>
      <c r="S1" t="s">
        <v>26</v>
      </c>
      <c r="T1" t="s">
        <v>9</v>
      </c>
      <c r="U1" t="s">
        <v>32</v>
      </c>
      <c r="V1" t="s">
        <v>25</v>
      </c>
      <c r="W1" t="s">
        <v>27</v>
      </c>
      <c r="X1" t="s">
        <v>26</v>
      </c>
      <c r="Y1" t="s">
        <v>9</v>
      </c>
      <c r="Z1" t="s">
        <v>33</v>
      </c>
    </row>
    <row r="2" spans="1:26" x14ac:dyDescent="0.25">
      <c r="A2">
        <v>100</v>
      </c>
      <c r="B2">
        <v>0.29099999999999998</v>
      </c>
      <c r="C2">
        <v>0.28899999999999998</v>
      </c>
      <c r="D2">
        <v>0.28999999999999998</v>
      </c>
      <c r="E2">
        <f t="shared" ref="E2:E7" si="0">AVERAGE(B2:D2)</f>
        <v>0.28999999999999998</v>
      </c>
      <c r="F2">
        <f>((0.918-(E2-0.09))/0.918)*100</f>
        <v>78.213507625272342</v>
      </c>
      <c r="G2">
        <v>0.189</v>
      </c>
      <c r="H2">
        <v>0.19</v>
      </c>
      <c r="I2">
        <v>0.191</v>
      </c>
      <c r="J2">
        <f>AVERAGE(G2:I2)</f>
        <v>0.19000000000000003</v>
      </c>
      <c r="K2">
        <f>((0.918-(J2-0.09))/0.918)*100</f>
        <v>89.106753812636157</v>
      </c>
      <c r="L2">
        <v>0.106</v>
      </c>
      <c r="M2">
        <v>0.109</v>
      </c>
      <c r="N2">
        <v>0.1</v>
      </c>
      <c r="O2">
        <f>AVERAGE(L2:N2)</f>
        <v>0.105</v>
      </c>
      <c r="P2">
        <f t="shared" ref="P2:P7" si="1">((0.918-(O2-0.09))/0.918)*100</f>
        <v>98.366013071895424</v>
      </c>
      <c r="Q2">
        <v>0.23</v>
      </c>
      <c r="R2">
        <v>0.23599999999999999</v>
      </c>
      <c r="S2">
        <v>0.23899999999999999</v>
      </c>
      <c r="T2">
        <f>AVERAGE(Q2:S2)</f>
        <v>0.23499999999999999</v>
      </c>
      <c r="U2">
        <f>((0.918-(T2-0.09))/0.918)*100</f>
        <v>84.204793028322428</v>
      </c>
      <c r="V2">
        <v>0.10100000000000001</v>
      </c>
      <c r="W2">
        <v>0.1</v>
      </c>
      <c r="X2">
        <v>0.104</v>
      </c>
      <c r="Y2">
        <f>AVERAGE(V2:X2)</f>
        <v>0.10166666666666667</v>
      </c>
      <c r="Z2">
        <f>((0.918-(Y2-0.09))/0.918)*100</f>
        <v>98.72912127814088</v>
      </c>
    </row>
    <row r="3" spans="1:26" x14ac:dyDescent="0.25">
      <c r="A3">
        <v>50</v>
      </c>
      <c r="B3">
        <v>0.39100000000000001</v>
      </c>
      <c r="C3">
        <v>0.39300000000000002</v>
      </c>
      <c r="D3">
        <v>0.39700000000000002</v>
      </c>
      <c r="E3">
        <f t="shared" si="0"/>
        <v>0.39366666666666666</v>
      </c>
      <c r="F3">
        <f>((0.918-(E3-0.09))/0.918)*100</f>
        <v>66.920842411038493</v>
      </c>
      <c r="G3">
        <v>0.35099999999999998</v>
      </c>
      <c r="H3">
        <v>0.34899999999999998</v>
      </c>
      <c r="I3">
        <v>0.35399999999999998</v>
      </c>
      <c r="J3">
        <f t="shared" ref="J3:J7" si="2">AVERAGE(G3:I3)</f>
        <v>0.35133333333333328</v>
      </c>
      <c r="K3">
        <f t="shared" ref="K3:K7" si="3">((0.918-(J3-0.09))/0.918)*100</f>
        <v>71.532316630355851</v>
      </c>
      <c r="L3">
        <v>0.33100000000000002</v>
      </c>
      <c r="M3">
        <v>0.33</v>
      </c>
      <c r="N3">
        <v>0.33900000000000002</v>
      </c>
      <c r="O3">
        <f t="shared" ref="O3:O7" si="4">AVERAGE(L3:N3)</f>
        <v>0.33333333333333331</v>
      </c>
      <c r="P3">
        <f t="shared" si="1"/>
        <v>73.493100944081348</v>
      </c>
      <c r="Q3">
        <v>0.45200000000000001</v>
      </c>
      <c r="R3">
        <v>0.45700000000000002</v>
      </c>
      <c r="S3">
        <v>0.45100000000000001</v>
      </c>
      <c r="T3">
        <f t="shared" ref="T3:T7" si="5">AVERAGE(Q3:S3)</f>
        <v>0.45333333333333337</v>
      </c>
      <c r="U3">
        <f t="shared" ref="U3:U7" si="6">((0.918-(T3-0.09))/0.918)*100</f>
        <v>60.421205519244722</v>
      </c>
      <c r="V3">
        <v>0.312</v>
      </c>
      <c r="W3">
        <v>0.317</v>
      </c>
      <c r="X3">
        <v>0.314</v>
      </c>
      <c r="Y3">
        <f t="shared" ref="Y3:Y7" si="7">AVERAGE(V3:X3)</f>
        <v>0.31433333333333335</v>
      </c>
      <c r="Z3">
        <f t="shared" ref="Z3:Z7" si="8">((0.918-(Y3-0.09))/0.918)*100</f>
        <v>75.562817719680467</v>
      </c>
    </row>
    <row r="4" spans="1:26" x14ac:dyDescent="0.25">
      <c r="A4">
        <v>25</v>
      </c>
      <c r="B4">
        <v>0.49199999999999999</v>
      </c>
      <c r="C4">
        <v>0.49</v>
      </c>
      <c r="D4">
        <v>0.49099999999999999</v>
      </c>
      <c r="E4">
        <f t="shared" si="0"/>
        <v>0.49099999999999994</v>
      </c>
      <c r="F4">
        <f>((0.918-(E4-0.09))/0.918)*100</f>
        <v>56.318082788671035</v>
      </c>
      <c r="G4">
        <v>0.42199999999999999</v>
      </c>
      <c r="H4">
        <v>0.42</v>
      </c>
      <c r="I4">
        <v>0.42499999999999999</v>
      </c>
      <c r="J4">
        <f t="shared" si="2"/>
        <v>0.42233333333333328</v>
      </c>
      <c r="K4">
        <f t="shared" si="3"/>
        <v>63.798111837327532</v>
      </c>
      <c r="L4">
        <v>0.45400000000000001</v>
      </c>
      <c r="M4">
        <v>0.45800000000000002</v>
      </c>
      <c r="N4">
        <v>0.437</v>
      </c>
      <c r="O4">
        <f t="shared" si="4"/>
        <v>0.44966666666666666</v>
      </c>
      <c r="P4">
        <f t="shared" si="1"/>
        <v>60.820624546114743</v>
      </c>
      <c r="Q4">
        <v>0.46899999999999997</v>
      </c>
      <c r="R4">
        <v>0.47299999999999998</v>
      </c>
      <c r="S4">
        <v>0.46500000000000002</v>
      </c>
      <c r="T4">
        <f t="shared" si="5"/>
        <v>0.46900000000000003</v>
      </c>
      <c r="U4">
        <f t="shared" si="6"/>
        <v>58.714596949891074</v>
      </c>
      <c r="V4">
        <v>0.45100000000000001</v>
      </c>
      <c r="W4">
        <v>0.45600000000000002</v>
      </c>
      <c r="X4">
        <v>0.45800000000000002</v>
      </c>
      <c r="Y4">
        <f t="shared" si="7"/>
        <v>0.45500000000000002</v>
      </c>
      <c r="Z4">
        <f t="shared" si="8"/>
        <v>60.239651416122008</v>
      </c>
    </row>
    <row r="5" spans="1:26" x14ac:dyDescent="0.25">
      <c r="A5">
        <v>12.5</v>
      </c>
      <c r="B5">
        <v>0.50900000000000001</v>
      </c>
      <c r="C5">
        <v>0.501</v>
      </c>
      <c r="D5">
        <v>0.503</v>
      </c>
      <c r="E5">
        <f t="shared" si="0"/>
        <v>0.5043333333333333</v>
      </c>
      <c r="F5">
        <f>((0.918-(E5-0.09))/0.918)*100</f>
        <v>54.865649963689179</v>
      </c>
      <c r="G5">
        <v>0.54400000000000004</v>
      </c>
      <c r="H5">
        <v>0.54100000000000004</v>
      </c>
      <c r="I5">
        <v>0.54500000000000004</v>
      </c>
      <c r="J5">
        <f t="shared" si="2"/>
        <v>0.54333333333333333</v>
      </c>
      <c r="K5">
        <f t="shared" si="3"/>
        <v>50.617283950617285</v>
      </c>
      <c r="L5">
        <v>0.46899999999999997</v>
      </c>
      <c r="M5">
        <v>0.46400000000000002</v>
      </c>
      <c r="N5">
        <v>0.47199999999999998</v>
      </c>
      <c r="O5">
        <f t="shared" si="4"/>
        <v>0.46833333333333332</v>
      </c>
      <c r="P5">
        <f t="shared" si="1"/>
        <v>58.787218591140167</v>
      </c>
      <c r="Q5">
        <v>0.51600000000000001</v>
      </c>
      <c r="R5">
        <v>0.51</v>
      </c>
      <c r="S5">
        <v>0.51900000000000002</v>
      </c>
      <c r="T5">
        <f t="shared" si="5"/>
        <v>0.51500000000000001</v>
      </c>
      <c r="U5">
        <f t="shared" si="6"/>
        <v>53.703703703703695</v>
      </c>
      <c r="V5">
        <v>0.495</v>
      </c>
      <c r="W5">
        <v>0.501</v>
      </c>
      <c r="X5">
        <v>0.499</v>
      </c>
      <c r="Y5">
        <f t="shared" si="7"/>
        <v>0.49833333333333335</v>
      </c>
      <c r="Z5">
        <f t="shared" si="8"/>
        <v>55.519244734931014</v>
      </c>
    </row>
    <row r="6" spans="1:26" x14ac:dyDescent="0.25">
      <c r="A6">
        <v>6.25</v>
      </c>
      <c r="B6">
        <v>0.621</v>
      </c>
      <c r="C6">
        <v>0.624</v>
      </c>
      <c r="D6">
        <v>0.622</v>
      </c>
      <c r="E6" s="2">
        <f t="shared" si="0"/>
        <v>0.62233333333333329</v>
      </c>
      <c r="F6">
        <f>((0.918-(E6-0.09))/0.918)*100</f>
        <v>42.01161946259986</v>
      </c>
      <c r="G6">
        <v>0.52800000000000002</v>
      </c>
      <c r="H6">
        <v>0.52</v>
      </c>
      <c r="I6">
        <v>0.53900000000000003</v>
      </c>
      <c r="J6">
        <f t="shared" si="2"/>
        <v>0.52900000000000003</v>
      </c>
      <c r="K6">
        <f t="shared" si="3"/>
        <v>52.178649237472762</v>
      </c>
      <c r="L6">
        <v>0.56299999999999994</v>
      </c>
      <c r="M6">
        <v>0.56100000000000005</v>
      </c>
      <c r="N6">
        <v>0.56000000000000005</v>
      </c>
      <c r="O6">
        <f t="shared" si="4"/>
        <v>0.56133333333333335</v>
      </c>
      <c r="P6">
        <f t="shared" si="1"/>
        <v>48.656499636891795</v>
      </c>
      <c r="Q6">
        <v>0.67400000000000004</v>
      </c>
      <c r="R6">
        <v>0.68400000000000005</v>
      </c>
      <c r="S6">
        <v>0.67200000000000004</v>
      </c>
      <c r="T6">
        <f t="shared" si="5"/>
        <v>0.67666666666666675</v>
      </c>
      <c r="U6">
        <f t="shared" si="6"/>
        <v>36.092955700798832</v>
      </c>
      <c r="V6">
        <v>0.51200000000000001</v>
      </c>
      <c r="W6">
        <v>0.51</v>
      </c>
      <c r="X6">
        <v>0.499</v>
      </c>
      <c r="Y6">
        <f t="shared" si="7"/>
        <v>0.50700000000000001</v>
      </c>
      <c r="Z6">
        <f t="shared" si="8"/>
        <v>54.575163398692808</v>
      </c>
    </row>
    <row r="7" spans="1:26" x14ac:dyDescent="0.25">
      <c r="A7">
        <v>3.125</v>
      </c>
      <c r="B7">
        <v>0.72399999999999998</v>
      </c>
      <c r="C7">
        <v>0.72199999999999998</v>
      </c>
      <c r="D7">
        <v>0.72</v>
      </c>
      <c r="E7" s="2">
        <f t="shared" si="0"/>
        <v>0.72199999999999998</v>
      </c>
      <c r="F7">
        <f>((0.918-(E7-0.09))/0.918)*100</f>
        <v>31.154684095860567</v>
      </c>
      <c r="G7">
        <v>0.79300000000000004</v>
      </c>
      <c r="H7">
        <v>0.78900000000000003</v>
      </c>
      <c r="I7">
        <v>0.79400000000000004</v>
      </c>
      <c r="J7">
        <f t="shared" si="2"/>
        <v>0.79200000000000015</v>
      </c>
      <c r="K7">
        <f t="shared" si="3"/>
        <v>23.529411764705866</v>
      </c>
      <c r="L7">
        <v>0.67</v>
      </c>
      <c r="M7">
        <v>0.67900000000000005</v>
      </c>
      <c r="N7">
        <v>0.68300000000000005</v>
      </c>
      <c r="O7">
        <f t="shared" si="4"/>
        <v>0.67733333333333334</v>
      </c>
      <c r="P7">
        <f t="shared" si="1"/>
        <v>36.020334059549747</v>
      </c>
      <c r="Q7">
        <v>0.72499999999999998</v>
      </c>
      <c r="R7">
        <v>0.72599999999999998</v>
      </c>
      <c r="S7">
        <v>0.72699999999999998</v>
      </c>
      <c r="T7">
        <f t="shared" si="5"/>
        <v>0.72599999999999998</v>
      </c>
      <c r="U7">
        <f t="shared" si="6"/>
        <v>30.718954248366014</v>
      </c>
      <c r="V7">
        <v>0.55100000000000005</v>
      </c>
      <c r="W7">
        <v>0.55000000000000004</v>
      </c>
      <c r="X7">
        <v>0.55600000000000005</v>
      </c>
      <c r="Y7">
        <f t="shared" si="7"/>
        <v>0.55233333333333334</v>
      </c>
      <c r="Z7">
        <f t="shared" si="8"/>
        <v>49.636891793754536</v>
      </c>
    </row>
    <row r="8" spans="1:26" x14ac:dyDescent="0.25">
      <c r="E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0" sqref="A10"/>
    </sheetView>
  </sheetViews>
  <sheetFormatPr defaultRowHeight="15" x14ac:dyDescent="0.25"/>
  <cols>
    <col min="1" max="1" width="14.85546875" customWidth="1"/>
    <col min="2" max="2" width="14" customWidth="1"/>
  </cols>
  <sheetData>
    <row r="1" spans="1:2" x14ac:dyDescent="0.25">
      <c r="A1" t="s">
        <v>35</v>
      </c>
      <c r="B1" t="s">
        <v>34</v>
      </c>
    </row>
    <row r="2" spans="1:2" x14ac:dyDescent="0.25">
      <c r="A2" t="s">
        <v>4</v>
      </c>
      <c r="B2">
        <f>(50-41.494)/0.409</f>
        <v>20.79706601466993</v>
      </c>
    </row>
    <row r="3" spans="1:2" x14ac:dyDescent="0.25">
      <c r="A3" t="s">
        <v>3</v>
      </c>
      <c r="B3">
        <f>(50-41.242)/0.5248</f>
        <v>16.688262195121954</v>
      </c>
    </row>
    <row r="4" spans="1:2" x14ac:dyDescent="0.25">
      <c r="A4" t="s">
        <v>2</v>
      </c>
      <c r="B4">
        <f>(50-44.345)/0.5591</f>
        <v>10.114469683419783</v>
      </c>
    </row>
    <row r="5" spans="1:2" x14ac:dyDescent="0.25">
      <c r="A5" t="s">
        <v>5</v>
      </c>
      <c r="B5">
        <f>(50-38.331)/0.4768</f>
        <v>24.473573825503347</v>
      </c>
    </row>
    <row r="6" spans="1:2" x14ac:dyDescent="0.25">
      <c r="A6" t="s">
        <v>36</v>
      </c>
      <c r="B6">
        <f>(50-49.422)/0.4964</f>
        <v>1.1643835616438416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OMOLOLA AINA</dc:creator>
  <cp:lastModifiedBy>Oluwafemi</cp:lastModifiedBy>
  <dcterms:created xsi:type="dcterms:W3CDTF">2024-01-11T18:25:23Z</dcterms:created>
  <dcterms:modified xsi:type="dcterms:W3CDTF">2024-01-12T13:02:24Z</dcterms:modified>
</cp:coreProperties>
</file>