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70" firstSheet="7" activeTab="7"/>
  </bookViews>
  <sheets>
    <sheet name="PLOT 1" sheetId="1" r:id="rId1"/>
    <sheet name="PLOT 2" sheetId="2" r:id="rId2"/>
    <sheet name="PLOT 3" sheetId="3" r:id="rId3"/>
    <sheet name="PLOT 4" sheetId="4" r:id="rId4"/>
    <sheet name="PLOT 5" sheetId="5" r:id="rId5"/>
    <sheet name="PLOT 6" sheetId="6" r:id="rId6"/>
    <sheet name="PLOT 7" sheetId="7" r:id="rId7"/>
    <sheet name="PLOT 8" sheetId="8" r:id="rId8"/>
    <sheet name="IITA Data" sheetId="9" r:id="rId9"/>
    <sheet name="Emerald Data 1" sheetId="10" r:id="rId10"/>
    <sheet name="Omo Data" sheetId="11" r:id="rId11"/>
    <sheet name="Emerald data 2" sheetId="12" r:id="rId12"/>
    <sheet name="Emerald " sheetId="13" r:id="rId13"/>
    <sheet name="Sheet3" sheetId="14" r:id="rId14"/>
  </sheets>
  <calcPr calcId="144525"/>
</workbook>
</file>

<file path=xl/sharedStrings.xml><?xml version="1.0" encoding="utf-8"?>
<sst xmlns="http://schemas.openxmlformats.org/spreadsheetml/2006/main" count="4639" uniqueCount="298">
  <si>
    <t>Species Name</t>
  </si>
  <si>
    <t xml:space="preserve">Family </t>
  </si>
  <si>
    <t>Plot</t>
  </si>
  <si>
    <t>DBH (cm)</t>
  </si>
  <si>
    <t>PLOT 1</t>
  </si>
  <si>
    <t>Albizia ferrugenea</t>
  </si>
  <si>
    <t>Albizia zygia</t>
  </si>
  <si>
    <t>Antiaris toxicaria</t>
  </si>
  <si>
    <t>Chrysophyllum albidum</t>
  </si>
  <si>
    <t>Cola nitida</t>
  </si>
  <si>
    <t>Funtumia elastica</t>
  </si>
  <si>
    <t>Hollarhena floribunda</t>
  </si>
  <si>
    <t>Lecaniodiscus cupanioides</t>
  </si>
  <si>
    <t>Lonchocarpus sericeus</t>
  </si>
  <si>
    <t>Milicia excelsa</t>
  </si>
  <si>
    <t>Newbouldia laevis</t>
  </si>
  <si>
    <t>Trilepisium madagascariense</t>
  </si>
  <si>
    <t>Triplochiton scleroxylon</t>
  </si>
  <si>
    <t>5*5</t>
  </si>
  <si>
    <t>Antiaris africana</t>
  </si>
  <si>
    <t>Clausena anisata</t>
  </si>
  <si>
    <t>Entandrophragmaangolensis</t>
  </si>
  <si>
    <t>Lecaniodiscus cupaniodes</t>
  </si>
  <si>
    <t>PLOT 2</t>
  </si>
  <si>
    <t>Celtis zenkirii</t>
  </si>
  <si>
    <t>Cola gigantea</t>
  </si>
  <si>
    <t>Spondias mombin</t>
  </si>
  <si>
    <t>Trichilia monadelpha</t>
  </si>
  <si>
    <t>Lecha</t>
  </si>
  <si>
    <t>PLOT 3</t>
  </si>
  <si>
    <t>Ricinodendron heudelotii</t>
  </si>
  <si>
    <t>Celtis zenkerii</t>
  </si>
  <si>
    <t>Trichilia megalantha</t>
  </si>
  <si>
    <t>Alchornea cordifolia</t>
  </si>
  <si>
    <t>Blighia sapida</t>
  </si>
  <si>
    <t>Monodora tenuifolia</t>
  </si>
  <si>
    <t>PLOT 4</t>
  </si>
  <si>
    <t>Daniella ogea</t>
  </si>
  <si>
    <t>Pycnanthus angolensis</t>
  </si>
  <si>
    <t>Spondias mombii</t>
  </si>
  <si>
    <t>Tetrapleura tetraptera</t>
  </si>
  <si>
    <t>Trichilia megallantha</t>
  </si>
  <si>
    <t>PLOT 5</t>
  </si>
  <si>
    <t>Celtis spp</t>
  </si>
  <si>
    <t>Funtumia</t>
  </si>
  <si>
    <t xml:space="preserve">Funtumia </t>
  </si>
  <si>
    <t>Maesopsis emini</t>
  </si>
  <si>
    <t xml:space="preserve">Pouteria </t>
  </si>
  <si>
    <t>Pycnathus angolensis</t>
  </si>
  <si>
    <t>Sterculia tragacantha</t>
  </si>
  <si>
    <t>Trichillia monadelpha</t>
  </si>
  <si>
    <t>Cola gigantia</t>
  </si>
  <si>
    <t>Dracaena arborea</t>
  </si>
  <si>
    <t>Pouteria alnifolia</t>
  </si>
  <si>
    <t>PLOT 6</t>
  </si>
  <si>
    <t>Morus mesozygia</t>
  </si>
  <si>
    <t>Trichilia</t>
  </si>
  <si>
    <t>Unknown</t>
  </si>
  <si>
    <t>Anthocleista vogelii</t>
  </si>
  <si>
    <t>Monodora myristica</t>
  </si>
  <si>
    <t>Napoleona imperialis</t>
  </si>
  <si>
    <t>Pterocarpus osun</t>
  </si>
  <si>
    <t>PLOT 7</t>
  </si>
  <si>
    <t>Alstonia boonei</t>
  </si>
  <si>
    <t>Cleistopholis patens</t>
  </si>
  <si>
    <t>Dialium guineensis</t>
  </si>
  <si>
    <t>Kigelia africana</t>
  </si>
  <si>
    <t>Myranthus patens</t>
  </si>
  <si>
    <t>Baphia nitida</t>
  </si>
  <si>
    <t>Carpolobia lutea</t>
  </si>
  <si>
    <t>Diospyros monbuttensis</t>
  </si>
  <si>
    <t>Entandrophragma angolensis</t>
  </si>
  <si>
    <t>PLOT 8</t>
  </si>
  <si>
    <t>Ficus exasperata</t>
  </si>
  <si>
    <t>Ficus spp</t>
  </si>
  <si>
    <t>Ficus vogelii</t>
  </si>
  <si>
    <t>Horlarhenna floribunda</t>
  </si>
  <si>
    <t>Myranthus arboreus</t>
  </si>
  <si>
    <t>Albizia ferruginea</t>
  </si>
  <si>
    <t>Cnestis ferruginea</t>
  </si>
  <si>
    <t>Dracaena mannii</t>
  </si>
  <si>
    <t>Pteris togoensis</t>
  </si>
  <si>
    <t>Pycnanthus angolense</t>
  </si>
  <si>
    <t>Sphenocentrum jollyanum</t>
  </si>
  <si>
    <t>Species</t>
  </si>
  <si>
    <t>Family</t>
  </si>
  <si>
    <t xml:space="preserve">Plot </t>
  </si>
  <si>
    <t>Dbh (cm)</t>
  </si>
  <si>
    <t>Fabaceae</t>
  </si>
  <si>
    <t>Moraceae</t>
  </si>
  <si>
    <t>Sapotaceae</t>
  </si>
  <si>
    <t>Malvaceae</t>
  </si>
  <si>
    <t>Apocynaceae</t>
  </si>
  <si>
    <t>Sapindaceae</t>
  </si>
  <si>
    <t>Bignonaceae</t>
  </si>
  <si>
    <t>Sterculiaceae</t>
  </si>
  <si>
    <t>Celtis zenkeri</t>
  </si>
  <si>
    <t>Ulmaceae</t>
  </si>
  <si>
    <t xml:space="preserve">Celtis zenkeri </t>
  </si>
  <si>
    <t>Anacardiaceae</t>
  </si>
  <si>
    <t>Meliaceae</t>
  </si>
  <si>
    <t>Euphorbiaceae</t>
  </si>
  <si>
    <t>Bignoniaceae</t>
  </si>
  <si>
    <t>Caesalpiniaceae </t>
  </si>
  <si>
    <t>Myristicaceae</t>
  </si>
  <si>
    <t>Rhamnaceae</t>
  </si>
  <si>
    <t xml:space="preserve">Pouteria alnifolia </t>
  </si>
  <si>
    <t>Afzelia africana</t>
  </si>
  <si>
    <t>Annonaceae</t>
  </si>
  <si>
    <t>Myrianthus arboreus</t>
  </si>
  <si>
    <t>Cecropiaceae</t>
  </si>
  <si>
    <t>Entandrophragama angolense</t>
  </si>
  <si>
    <t>Cola acuminata</t>
  </si>
  <si>
    <t xml:space="preserve">Irvingia gabonensis </t>
  </si>
  <si>
    <t>Irvingiaceae</t>
  </si>
  <si>
    <t>Albizia glaberrima</t>
  </si>
  <si>
    <t xml:space="preserve">Albizia adianthifolia </t>
  </si>
  <si>
    <t>DBH(cm)</t>
  </si>
  <si>
    <t xml:space="preserve">Triplochiton scleroxylon </t>
  </si>
  <si>
    <t>Rothmannia longiflora</t>
  </si>
  <si>
    <t>Rubiaceae</t>
  </si>
  <si>
    <t>Napoleonaea imperialis</t>
  </si>
  <si>
    <t>Lecythidaceae</t>
  </si>
  <si>
    <t>Celtis philippensis</t>
  </si>
  <si>
    <t>Millettia thonningii</t>
  </si>
  <si>
    <t>Olax subscorpioidea</t>
  </si>
  <si>
    <t>Olacaceae</t>
  </si>
  <si>
    <t>Cola millenii</t>
  </si>
  <si>
    <t>Ebenaceae</t>
  </si>
  <si>
    <t xml:space="preserve">Lecaniodiscus cupanioides </t>
  </si>
  <si>
    <t xml:space="preserve">Cola gigantea </t>
  </si>
  <si>
    <t>Blighia unijugata</t>
  </si>
  <si>
    <t>Holarrhena floribunda</t>
  </si>
  <si>
    <t>Trichilia heudelotti</t>
  </si>
  <si>
    <t>Albizia lebbeck</t>
  </si>
  <si>
    <t>Sterculia rhinopetala</t>
  </si>
  <si>
    <t>Pterygota macrocarpa</t>
  </si>
  <si>
    <t xml:space="preserve">Cola acuminata </t>
  </si>
  <si>
    <t xml:space="preserve">Pterygota  macrocarpa </t>
  </si>
  <si>
    <t xml:space="preserve">Monodora tenuifolia </t>
  </si>
  <si>
    <t>Picralima nitida</t>
  </si>
  <si>
    <t>Strombosia pustulata</t>
  </si>
  <si>
    <t>Brachystegia eurycoma</t>
  </si>
  <si>
    <t>Leguminosae</t>
  </si>
  <si>
    <t>Celltis zenkeri</t>
  </si>
  <si>
    <t xml:space="preserve">Ceiba petandra </t>
  </si>
  <si>
    <t>Bombacaceae</t>
  </si>
  <si>
    <t>Celtis phillipensis</t>
  </si>
  <si>
    <t>Diospyros mombuttensis</t>
  </si>
  <si>
    <t xml:space="preserve">Cassia siamea </t>
  </si>
  <si>
    <t>Olax subicorpiodiae</t>
  </si>
  <si>
    <t xml:space="preserve">Ptergota macrocarpa </t>
  </si>
  <si>
    <t>Launaea weiweithi</t>
  </si>
  <si>
    <t xml:space="preserve">Trichilia monadelpha </t>
  </si>
  <si>
    <t xml:space="preserve">Pterygota macrocarpa </t>
  </si>
  <si>
    <t xml:space="preserve">Ficus exasperata </t>
  </si>
  <si>
    <t xml:space="preserve">Olax subicorpiodea </t>
  </si>
  <si>
    <t xml:space="preserve">Albizia glaberrima </t>
  </si>
  <si>
    <t>Ceiba petandra</t>
  </si>
  <si>
    <t>Shypranthus mahrotrys</t>
  </si>
  <si>
    <t>Bombax buonopozense</t>
  </si>
  <si>
    <t xml:space="preserve">Albizia ferruginea </t>
  </si>
  <si>
    <t>Zanthoxylum leprieurii</t>
  </si>
  <si>
    <t>Rutaceae</t>
  </si>
  <si>
    <t>Menzoneron benthamianum</t>
  </si>
  <si>
    <t xml:space="preserve">Sterculia tragacantha </t>
  </si>
  <si>
    <t xml:space="preserve">Microdesmis puberula </t>
  </si>
  <si>
    <t>Pandaceae</t>
  </si>
  <si>
    <t>Hildegardia  barteri</t>
  </si>
  <si>
    <t>Anthonotha macrophylla</t>
  </si>
  <si>
    <t xml:space="preserve">Chrysophyllum albidum </t>
  </si>
  <si>
    <t>Albizia ferrugima</t>
  </si>
  <si>
    <t>Chysophyihum albianum</t>
  </si>
  <si>
    <t>Funtamia elastica</t>
  </si>
  <si>
    <t xml:space="preserve">Pterygota  </t>
  </si>
  <si>
    <t xml:space="preserve">Landolphia </t>
  </si>
  <si>
    <t>Olax</t>
  </si>
  <si>
    <t>Lecaniodiscus</t>
  </si>
  <si>
    <t>Mansonia altissima</t>
  </si>
  <si>
    <t>Ricinodendron  heudelotti</t>
  </si>
  <si>
    <t>Trichillia heudellotti</t>
  </si>
  <si>
    <t>Vitex rivoularis</t>
  </si>
  <si>
    <t>Lamiaceae</t>
  </si>
  <si>
    <t>Triplesium madagascariense</t>
  </si>
  <si>
    <t>Caesalpiniaceae</t>
  </si>
  <si>
    <r>
      <rPr>
        <sz val="10.5"/>
        <color rgb="FF4D5156"/>
        <rFont val="Arial"/>
        <charset val="134"/>
      </rPr>
      <t>Papilionaceae</t>
    </r>
    <r>
      <rPr>
        <sz val="10.5"/>
        <color rgb="FF4D5156"/>
        <rFont val="Arial"/>
        <charset val="134"/>
      </rPr>
      <t> </t>
    </r>
  </si>
  <si>
    <t xml:space="preserve">Ricinodendron  </t>
  </si>
  <si>
    <t>Papilionaceae </t>
  </si>
  <si>
    <t>unknown</t>
  </si>
  <si>
    <t>Celtis phllippensis</t>
  </si>
  <si>
    <t>Cynometra megalophylla</t>
  </si>
  <si>
    <t>Sterculia rhinophetala</t>
  </si>
  <si>
    <t>Pterygota</t>
  </si>
  <si>
    <t>Rothmannia hispida</t>
  </si>
  <si>
    <t>Chytranthus macrobotrys</t>
  </si>
  <si>
    <r>
      <rPr>
        <b/>
        <i/>
        <sz val="11"/>
        <color rgb="FF5F6368"/>
        <rFont val="Calibri"/>
        <charset val="134"/>
      </rPr>
      <t>Trichilia</t>
    </r>
    <r>
      <rPr>
        <i/>
        <sz val="11"/>
        <color rgb="FF4D5156"/>
        <rFont val="Calibri"/>
        <charset val="134"/>
      </rPr>
      <t> prieureana</t>
    </r>
  </si>
  <si>
    <t>Launa weiwetchi</t>
  </si>
  <si>
    <t>Trichillia heudelotti</t>
  </si>
  <si>
    <t>Celtis Philippensis</t>
  </si>
  <si>
    <t>Entandrophragma angolense</t>
  </si>
  <si>
    <t>Pterocerpus osun</t>
  </si>
  <si>
    <t>Philenoptera cyanescens</t>
  </si>
  <si>
    <t>Terminalia superba</t>
  </si>
  <si>
    <t>Combretaceae</t>
  </si>
  <si>
    <t>Pterygota  bequaertii</t>
  </si>
  <si>
    <t>Sterculia oblonga</t>
  </si>
  <si>
    <t>Trichilia prieuriana</t>
  </si>
  <si>
    <t>Khaya grandifoliola</t>
  </si>
  <si>
    <t xml:space="preserve">Cola millenii </t>
  </si>
  <si>
    <t>Diospyros suaveolens</t>
  </si>
  <si>
    <t>Nesogodonia papaverifera</t>
  </si>
  <si>
    <t>Marganitaria discordea</t>
  </si>
  <si>
    <t>Celtis milbraedii</t>
  </si>
  <si>
    <t>Cannabaceae</t>
  </si>
  <si>
    <t>Sterculia tragacanta</t>
  </si>
  <si>
    <t>Newbodia laevis</t>
  </si>
  <si>
    <t xml:space="preserve">Napoleonaea vogeli </t>
  </si>
  <si>
    <t>Baphia pubescence</t>
  </si>
  <si>
    <t>Trichillia prieuriana</t>
  </si>
  <si>
    <t>Antiaris toxicana</t>
  </si>
  <si>
    <t>Hildegardia banteri</t>
  </si>
  <si>
    <t xml:space="preserve">Species </t>
  </si>
  <si>
    <t>DBH</t>
  </si>
  <si>
    <t>Nauclea diderrichii</t>
  </si>
  <si>
    <t>Ficus lutea</t>
  </si>
  <si>
    <t>Piptadenisatrum africanum</t>
  </si>
  <si>
    <t>Mimosaceae </t>
  </si>
  <si>
    <t>Celtis toka</t>
  </si>
  <si>
    <t>Cordia millenii</t>
  </si>
  <si>
    <t>Boraginaceae</t>
  </si>
  <si>
    <t>Ricinodendrum heudelotii</t>
  </si>
  <si>
    <t>Aidia genipiflora</t>
  </si>
  <si>
    <t>Strombosia postulata</t>
  </si>
  <si>
    <t>Albizia adianthifolia</t>
  </si>
  <si>
    <t>Diospyros mespliformis</t>
  </si>
  <si>
    <t>Alstonia cogensis</t>
  </si>
  <si>
    <t>Musanga cecropioides</t>
  </si>
  <si>
    <t xml:space="preserve">Cleistopholis patens </t>
  </si>
  <si>
    <t xml:space="preserve"> Napoleonaea vogelii</t>
  </si>
  <si>
    <t>Ceiba Petandra</t>
  </si>
  <si>
    <t>Cola nigerica</t>
  </si>
  <si>
    <t>Desplatasia subericarpa</t>
  </si>
  <si>
    <t>Tiliaceae</t>
  </si>
  <si>
    <t>Trichillia heudelotii</t>
  </si>
  <si>
    <t>Khaya ivorensis</t>
  </si>
  <si>
    <t>Diospyros dendo</t>
  </si>
  <si>
    <t>Annickia chlorantha</t>
  </si>
  <si>
    <t xml:space="preserve">Stombosia pustulata </t>
  </si>
  <si>
    <t>Canarium schweinfurthii</t>
  </si>
  <si>
    <t>Burseraceae</t>
  </si>
  <si>
    <t>Trichilia heudelotii</t>
  </si>
  <si>
    <t>Napoleonaea  vogelii</t>
  </si>
  <si>
    <t>Zanthoxylum zanthoxyloides</t>
  </si>
  <si>
    <t>Celtis Zenkeri</t>
  </si>
  <si>
    <t>Diospyros mespiliformis</t>
  </si>
  <si>
    <t>Cola Sp</t>
  </si>
  <si>
    <t>Picralima nutida</t>
  </si>
  <si>
    <t>Cola Spp</t>
  </si>
  <si>
    <t>Microdesmis puberula</t>
  </si>
  <si>
    <t>Terminallia ivorensis</t>
  </si>
  <si>
    <t>Cola spp</t>
  </si>
  <si>
    <t>Napoleonaea vogelli</t>
  </si>
  <si>
    <t>Diospyros Muspliformis</t>
  </si>
  <si>
    <t>Dracaenaceae</t>
  </si>
  <si>
    <t>Diospyros crassiflora</t>
  </si>
  <si>
    <t>Bullet Tree</t>
  </si>
  <si>
    <t>Napoleonaea ogelli</t>
  </si>
  <si>
    <t xml:space="preserve">Diospyros suaveolens </t>
  </si>
  <si>
    <t xml:space="preserve">Brachystegia eurycoma </t>
  </si>
  <si>
    <t>Terminalia ivorensis</t>
  </si>
  <si>
    <t>Asparagaceae</t>
  </si>
  <si>
    <t>Zanthoxyllum leuprierii</t>
  </si>
  <si>
    <t xml:space="preserve">Entandrophragma cylindricum </t>
  </si>
  <si>
    <t>Rothmannia witfieldii</t>
  </si>
  <si>
    <t>Baphia pubescens</t>
  </si>
  <si>
    <t xml:space="preserve">Piptadeniastrum africanum </t>
  </si>
  <si>
    <t>Zanthoxyllum zanthoxyloides</t>
  </si>
  <si>
    <t>Pycanthus angolensis</t>
  </si>
  <si>
    <t>Dialium guinensis</t>
  </si>
  <si>
    <t>Celtis milbreadii</t>
  </si>
  <si>
    <t xml:space="preserve">Olax subscorpioidea </t>
  </si>
  <si>
    <t>Rothmania longiflora</t>
  </si>
  <si>
    <t>Pterygota bequarthi</t>
  </si>
  <si>
    <t>Dia lium guinensis</t>
  </si>
  <si>
    <t>Abundance</t>
  </si>
  <si>
    <t>DBH (m)</t>
  </si>
  <si>
    <t>Basal area</t>
  </si>
  <si>
    <t>RDO</t>
  </si>
  <si>
    <t>Pi</t>
  </si>
  <si>
    <t>LnPi</t>
  </si>
  <si>
    <t>PiLnPi</t>
  </si>
  <si>
    <t>RD</t>
  </si>
  <si>
    <t>IVI</t>
  </si>
  <si>
    <t>H'</t>
  </si>
  <si>
    <t>E</t>
  </si>
  <si>
    <t>Plot 5</t>
  </si>
  <si>
    <t>Plot 6</t>
  </si>
  <si>
    <t>Plot 7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</si>
</sst>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202124"/>
      <name val="Calibri"/>
      <charset val="134"/>
      <scheme val="minor"/>
    </font>
    <font>
      <b/>
      <i/>
      <sz val="11"/>
      <color rgb="FF5F6368"/>
      <name val="Calibri"/>
      <charset val="134"/>
    </font>
    <font>
      <i/>
      <sz val="11"/>
      <color rgb="FF202122"/>
      <name val="Calibri"/>
      <charset val="134"/>
      <scheme val="minor"/>
    </font>
    <font>
      <sz val="11"/>
      <color rgb="FF202122"/>
      <name val="Calibri"/>
      <charset val="134"/>
      <scheme val="minor"/>
    </font>
    <font>
      <sz val="10.5"/>
      <color rgb="FF4D5156"/>
      <name val="Arial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</font>
    <font>
      <sz val="11"/>
      <color rgb="FF252525"/>
      <name val="Calibri"/>
      <charset val="134"/>
    </font>
    <font>
      <sz val="11"/>
      <color theme="1"/>
      <name val="Times New Roman"/>
      <charset val="134"/>
    </font>
    <font>
      <sz val="11"/>
      <color rgb="FFFF0000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4D5156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6" borderId="3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30" fillId="13" borderId="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0" fillId="0" borderId="0" xfId="0" applyNumberFormat="1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/>
    <xf numFmtId="0" fontId="9" fillId="0" borderId="0" xfId="0" applyFont="1"/>
    <xf numFmtId="0" fontId="3" fillId="0" borderId="0" xfId="0" applyFont="1"/>
    <xf numFmtId="0" fontId="7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opLeftCell="A21" workbookViewId="0">
      <selection activeCell="D3" sqref="D3:D39"/>
    </sheetView>
  </sheetViews>
  <sheetFormatPr defaultColWidth="9" defaultRowHeight="15" outlineLevelCol="3"/>
  <cols>
    <col min="1" max="3" width="40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spans="1:3">
      <c r="A2" s="1" t="s">
        <v>4</v>
      </c>
      <c r="C2" s="17">
        <v>1</v>
      </c>
    </row>
    <row r="3" spans="1:4">
      <c r="A3" s="16" t="s">
        <v>5</v>
      </c>
      <c r="B3" s="16"/>
      <c r="C3" s="16">
        <v>1</v>
      </c>
      <c r="D3" s="17">
        <v>46</v>
      </c>
    </row>
    <row r="4" spans="1:4">
      <c r="A4" s="16" t="s">
        <v>6</v>
      </c>
      <c r="B4" s="16"/>
      <c r="C4" s="16">
        <v>1</v>
      </c>
      <c r="D4" s="17">
        <v>48.1</v>
      </c>
    </row>
    <row r="5" spans="1:4">
      <c r="A5" s="16" t="s">
        <v>7</v>
      </c>
      <c r="B5" s="16"/>
      <c r="C5" s="16">
        <v>1</v>
      </c>
      <c r="D5" s="17">
        <v>18</v>
      </c>
    </row>
    <row r="6" spans="1:4">
      <c r="A6" s="16" t="s">
        <v>7</v>
      </c>
      <c r="B6" s="16"/>
      <c r="C6" s="16">
        <v>1</v>
      </c>
      <c r="D6" s="17">
        <v>83.6</v>
      </c>
    </row>
    <row r="7" spans="1:4">
      <c r="A7" s="16" t="s">
        <v>7</v>
      </c>
      <c r="B7" s="16"/>
      <c r="C7" s="16">
        <v>1</v>
      </c>
      <c r="D7" s="17">
        <v>34.9</v>
      </c>
    </row>
    <row r="8" spans="1:4">
      <c r="A8" s="16" t="s">
        <v>7</v>
      </c>
      <c r="B8" s="16"/>
      <c r="C8" s="16">
        <v>1</v>
      </c>
      <c r="D8" s="17">
        <v>16.3</v>
      </c>
    </row>
    <row r="9" spans="1:4">
      <c r="A9" s="16" t="s">
        <v>8</v>
      </c>
      <c r="B9" s="16"/>
      <c r="C9" s="16">
        <v>1</v>
      </c>
      <c r="D9" s="17">
        <v>21.2</v>
      </c>
    </row>
    <row r="10" spans="1:4">
      <c r="A10" s="16" t="s">
        <v>9</v>
      </c>
      <c r="B10" s="16"/>
      <c r="C10" s="16">
        <v>1</v>
      </c>
      <c r="D10" s="17">
        <v>18.5</v>
      </c>
    </row>
    <row r="11" spans="1:4">
      <c r="A11" s="16" t="s">
        <v>10</v>
      </c>
      <c r="B11" s="16"/>
      <c r="C11" s="16">
        <v>1</v>
      </c>
      <c r="D11" s="17">
        <v>16</v>
      </c>
    </row>
    <row r="12" spans="1:4">
      <c r="A12" s="16" t="s">
        <v>10</v>
      </c>
      <c r="B12" s="16"/>
      <c r="C12" s="16">
        <v>1</v>
      </c>
      <c r="D12" s="17">
        <v>21.8</v>
      </c>
    </row>
    <row r="13" spans="1:4">
      <c r="A13" s="16" t="s">
        <v>10</v>
      </c>
      <c r="B13" s="16"/>
      <c r="C13" s="16">
        <v>1</v>
      </c>
      <c r="D13" s="17">
        <v>11.1</v>
      </c>
    </row>
    <row r="14" spans="1:4">
      <c r="A14" s="16" t="s">
        <v>10</v>
      </c>
      <c r="B14" s="16"/>
      <c r="C14" s="16">
        <v>1</v>
      </c>
      <c r="D14" s="17">
        <v>17.1</v>
      </c>
    </row>
    <row r="15" spans="1:4">
      <c r="A15" s="16" t="s">
        <v>10</v>
      </c>
      <c r="B15" s="16"/>
      <c r="C15" s="16">
        <v>1</v>
      </c>
      <c r="D15" s="17">
        <v>14</v>
      </c>
    </row>
    <row r="16" spans="1:4">
      <c r="A16" s="16" t="s">
        <v>10</v>
      </c>
      <c r="B16" s="16"/>
      <c r="C16" s="16">
        <v>1</v>
      </c>
      <c r="D16" s="17">
        <v>19</v>
      </c>
    </row>
    <row r="17" spans="1:4">
      <c r="A17" s="16" t="s">
        <v>11</v>
      </c>
      <c r="B17" s="16"/>
      <c r="C17" s="16">
        <v>1</v>
      </c>
      <c r="D17" s="17">
        <v>33.2</v>
      </c>
    </row>
    <row r="18" spans="1:4">
      <c r="A18" s="16" t="s">
        <v>11</v>
      </c>
      <c r="B18" s="16"/>
      <c r="C18" s="16">
        <v>1</v>
      </c>
      <c r="D18" s="17">
        <v>38.2</v>
      </c>
    </row>
    <row r="19" spans="1:4">
      <c r="A19" s="16" t="s">
        <v>11</v>
      </c>
      <c r="B19" s="16"/>
      <c r="C19" s="16">
        <v>1</v>
      </c>
      <c r="D19" s="17">
        <v>39.9</v>
      </c>
    </row>
    <row r="20" spans="1:4">
      <c r="A20" s="16" t="s">
        <v>11</v>
      </c>
      <c r="B20" s="16"/>
      <c r="C20" s="16">
        <v>1</v>
      </c>
      <c r="D20" s="17">
        <v>17.1</v>
      </c>
    </row>
    <row r="21" spans="1:4">
      <c r="A21" s="16" t="s">
        <v>12</v>
      </c>
      <c r="B21" s="16"/>
      <c r="C21" s="16">
        <v>1</v>
      </c>
      <c r="D21" s="17">
        <v>27</v>
      </c>
    </row>
    <row r="22" spans="1:4">
      <c r="A22" s="16" t="s">
        <v>12</v>
      </c>
      <c r="B22" s="16"/>
      <c r="C22" s="16">
        <v>1</v>
      </c>
      <c r="D22" s="17">
        <v>17.6</v>
      </c>
    </row>
    <row r="23" spans="1:4">
      <c r="A23" s="16" t="s">
        <v>13</v>
      </c>
      <c r="B23" s="16"/>
      <c r="C23" s="16">
        <v>1</v>
      </c>
      <c r="D23" s="17">
        <v>51.6</v>
      </c>
    </row>
    <row r="24" spans="1:4">
      <c r="A24" s="16" t="s">
        <v>13</v>
      </c>
      <c r="B24" s="16"/>
      <c r="C24" s="16">
        <v>1</v>
      </c>
      <c r="D24" s="17">
        <v>38.1</v>
      </c>
    </row>
    <row r="25" spans="1:4">
      <c r="A25" s="16" t="s">
        <v>13</v>
      </c>
      <c r="B25" s="16"/>
      <c r="C25" s="16">
        <v>1</v>
      </c>
      <c r="D25" s="17">
        <v>43.9</v>
      </c>
    </row>
    <row r="26" spans="1:4">
      <c r="A26" s="16" t="s">
        <v>13</v>
      </c>
      <c r="B26" s="16"/>
      <c r="C26" s="16">
        <v>1</v>
      </c>
      <c r="D26" s="17">
        <v>41.1</v>
      </c>
    </row>
    <row r="27" spans="1:4">
      <c r="A27" s="16" t="s">
        <v>13</v>
      </c>
      <c r="B27" s="16"/>
      <c r="C27" s="16">
        <v>1</v>
      </c>
      <c r="D27" s="17">
        <v>26.9</v>
      </c>
    </row>
    <row r="28" spans="1:4">
      <c r="A28" s="16" t="s">
        <v>13</v>
      </c>
      <c r="B28" s="16"/>
      <c r="C28" s="16">
        <v>1</v>
      </c>
      <c r="D28" s="17">
        <v>39.7</v>
      </c>
    </row>
    <row r="29" spans="1:4">
      <c r="A29" s="16" t="s">
        <v>14</v>
      </c>
      <c r="B29" s="16"/>
      <c r="C29" s="16">
        <v>1</v>
      </c>
      <c r="D29" s="17">
        <v>46.1</v>
      </c>
    </row>
    <row r="30" spans="1:4">
      <c r="A30" s="16" t="s">
        <v>15</v>
      </c>
      <c r="B30" s="16"/>
      <c r="C30" s="16">
        <v>1</v>
      </c>
      <c r="D30" s="17">
        <v>17.4</v>
      </c>
    </row>
    <row r="31" spans="1:4">
      <c r="A31" s="16" t="s">
        <v>15</v>
      </c>
      <c r="B31" s="16"/>
      <c r="C31" s="16">
        <v>1</v>
      </c>
      <c r="D31" s="17">
        <v>18.2</v>
      </c>
    </row>
    <row r="32" spans="1:4">
      <c r="A32" s="16" t="s">
        <v>16</v>
      </c>
      <c r="B32" s="16"/>
      <c r="C32" s="16">
        <v>1</v>
      </c>
      <c r="D32" s="17">
        <v>52.3</v>
      </c>
    </row>
    <row r="33" spans="1:4">
      <c r="A33" s="16" t="s">
        <v>16</v>
      </c>
      <c r="B33" s="16"/>
      <c r="C33" s="16">
        <v>1</v>
      </c>
      <c r="D33" s="17">
        <v>28.2</v>
      </c>
    </row>
    <row r="34" spans="1:4">
      <c r="A34" s="16" t="s">
        <v>16</v>
      </c>
      <c r="B34" s="16"/>
      <c r="C34" s="16">
        <v>1</v>
      </c>
      <c r="D34" s="17">
        <v>32.1</v>
      </c>
    </row>
    <row r="35" spans="1:4">
      <c r="A35" s="16" t="s">
        <v>16</v>
      </c>
      <c r="B35" s="16"/>
      <c r="C35" s="16">
        <v>1</v>
      </c>
      <c r="D35" s="17">
        <v>75.4</v>
      </c>
    </row>
    <row r="36" spans="1:4">
      <c r="A36" s="16" t="s">
        <v>16</v>
      </c>
      <c r="B36" s="16"/>
      <c r="C36" s="16">
        <v>1</v>
      </c>
      <c r="D36" s="17">
        <v>31</v>
      </c>
    </row>
    <row r="37" spans="1:4">
      <c r="A37" s="16" t="s">
        <v>16</v>
      </c>
      <c r="B37" s="16"/>
      <c r="C37" s="16">
        <v>1</v>
      </c>
      <c r="D37" s="17">
        <v>36.1</v>
      </c>
    </row>
    <row r="38" spans="1:4">
      <c r="A38" s="16" t="s">
        <v>16</v>
      </c>
      <c r="B38" s="16"/>
      <c r="C38" s="16">
        <v>1</v>
      </c>
      <c r="D38" s="17">
        <v>23.4</v>
      </c>
    </row>
    <row r="39" spans="1:4">
      <c r="A39" s="16" t="s">
        <v>17</v>
      </c>
      <c r="B39" s="16"/>
      <c r="C39" s="16">
        <v>1</v>
      </c>
      <c r="D39" s="17">
        <v>127.2</v>
      </c>
    </row>
    <row r="40" spans="3:3">
      <c r="C40">
        <v>1</v>
      </c>
    </row>
    <row r="41" spans="3:3">
      <c r="C41">
        <v>1</v>
      </c>
    </row>
    <row r="42" spans="3:3">
      <c r="C42">
        <v>1</v>
      </c>
    </row>
    <row r="43" s="22" customFormat="1" ht="15.75" spans="1:1">
      <c r="A43" s="22" t="s">
        <v>18</v>
      </c>
    </row>
    <row r="44" spans="1:4">
      <c r="A44" s="16" t="s">
        <v>5</v>
      </c>
      <c r="B44" s="16"/>
      <c r="C44" s="16"/>
      <c r="D44" s="17">
        <v>3</v>
      </c>
    </row>
    <row r="45" spans="1:4">
      <c r="A45" s="16" t="s">
        <v>19</v>
      </c>
      <c r="B45" s="16"/>
      <c r="C45" s="16"/>
      <c r="D45" s="17">
        <v>4</v>
      </c>
    </row>
    <row r="46" spans="1:4">
      <c r="A46" s="16" t="s">
        <v>20</v>
      </c>
      <c r="B46" s="16"/>
      <c r="C46" s="16"/>
      <c r="D46" s="17">
        <v>8</v>
      </c>
    </row>
    <row r="47" spans="1:4">
      <c r="A47" s="16" t="s">
        <v>21</v>
      </c>
      <c r="B47" s="16"/>
      <c r="C47" s="16"/>
      <c r="D47" s="17">
        <v>2</v>
      </c>
    </row>
    <row r="48" spans="1:4">
      <c r="A48" s="16" t="s">
        <v>22</v>
      </c>
      <c r="B48" s="16"/>
      <c r="C48" s="16"/>
      <c r="D48" s="17">
        <v>2</v>
      </c>
    </row>
    <row r="49" spans="1:4">
      <c r="A49" s="16" t="s">
        <v>17</v>
      </c>
      <c r="B49" s="16"/>
      <c r="C49" s="16"/>
      <c r="D49" s="17">
        <v>2</v>
      </c>
    </row>
  </sheetData>
  <sortState ref="A44:D49">
    <sortCondition ref="A44"/>
  </sortState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3"/>
  <sheetViews>
    <sheetView workbookViewId="0">
      <selection activeCell="E1" sqref="E1"/>
    </sheetView>
  </sheetViews>
  <sheetFormatPr defaultColWidth="9.14285714285714" defaultRowHeight="15" outlineLevelCol="3"/>
  <cols>
    <col min="1" max="2" width="29.2857142857143" customWidth="1"/>
    <col min="3" max="3" width="5.14285714285714" customWidth="1"/>
  </cols>
  <sheetData>
    <row r="1" s="1" customFormat="1" spans="1:4">
      <c r="A1" s="2" t="s">
        <v>84</v>
      </c>
      <c r="B1" s="2" t="s">
        <v>85</v>
      </c>
      <c r="C1" s="2" t="s">
        <v>2</v>
      </c>
      <c r="D1" s="2" t="s">
        <v>117</v>
      </c>
    </row>
    <row r="2" spans="1:4">
      <c r="A2" s="3" t="s">
        <v>118</v>
      </c>
      <c r="B2" s="4" t="s">
        <v>95</v>
      </c>
      <c r="C2" s="4">
        <v>1</v>
      </c>
      <c r="D2" s="4">
        <v>71.7</v>
      </c>
    </row>
    <row r="3" spans="1:4">
      <c r="A3" s="3" t="s">
        <v>119</v>
      </c>
      <c r="B3" s="12" t="s">
        <v>120</v>
      </c>
      <c r="C3" s="4">
        <v>1</v>
      </c>
      <c r="D3" s="4">
        <v>6</v>
      </c>
    </row>
    <row r="4" spans="1:4">
      <c r="A4" s="3" t="s">
        <v>121</v>
      </c>
      <c r="B4" s="12" t="s">
        <v>122</v>
      </c>
      <c r="C4" s="4">
        <v>1</v>
      </c>
      <c r="D4" s="4">
        <v>4.2</v>
      </c>
    </row>
    <row r="5" spans="1:4">
      <c r="A5" s="3" t="s">
        <v>123</v>
      </c>
      <c r="B5" s="4" t="s">
        <v>97</v>
      </c>
      <c r="C5" s="4">
        <v>1</v>
      </c>
      <c r="D5" s="4">
        <v>11.9</v>
      </c>
    </row>
    <row r="6" spans="1:4">
      <c r="A6" s="3" t="s">
        <v>96</v>
      </c>
      <c r="B6" s="4" t="s">
        <v>97</v>
      </c>
      <c r="C6" s="4">
        <v>1</v>
      </c>
      <c r="D6" s="4">
        <v>29</v>
      </c>
    </row>
    <row r="7" spans="1:4">
      <c r="A7" s="3" t="s">
        <v>123</v>
      </c>
      <c r="B7" s="4" t="s">
        <v>97</v>
      </c>
      <c r="C7" s="4">
        <v>1</v>
      </c>
      <c r="D7" s="4">
        <v>12</v>
      </c>
    </row>
    <row r="8" spans="1:4">
      <c r="A8" s="3" t="s">
        <v>124</v>
      </c>
      <c r="B8" s="4" t="s">
        <v>88</v>
      </c>
      <c r="C8" s="4">
        <v>1</v>
      </c>
      <c r="D8" s="4">
        <v>9.5</v>
      </c>
    </row>
    <row r="9" spans="1:4">
      <c r="A9" s="3" t="s">
        <v>125</v>
      </c>
      <c r="B9" s="4" t="s">
        <v>126</v>
      </c>
      <c r="C9" s="4">
        <v>1</v>
      </c>
      <c r="D9" s="4">
        <v>7.5</v>
      </c>
    </row>
    <row r="10" spans="1:4">
      <c r="A10" s="3" t="s">
        <v>6</v>
      </c>
      <c r="B10" s="4" t="s">
        <v>88</v>
      </c>
      <c r="C10" s="4">
        <v>1</v>
      </c>
      <c r="D10" s="4">
        <v>16.8</v>
      </c>
    </row>
    <row r="11" spans="1:4">
      <c r="A11" s="3" t="s">
        <v>73</v>
      </c>
      <c r="B11" s="4" t="s">
        <v>89</v>
      </c>
      <c r="C11" s="4">
        <v>1</v>
      </c>
      <c r="D11" s="4">
        <v>14.4</v>
      </c>
    </row>
    <row r="12" spans="1:4">
      <c r="A12" s="3" t="s">
        <v>127</v>
      </c>
      <c r="B12" s="4" t="s">
        <v>95</v>
      </c>
      <c r="C12" s="4">
        <v>1</v>
      </c>
      <c r="D12" s="4">
        <v>8.6</v>
      </c>
    </row>
    <row r="13" spans="1:4">
      <c r="A13" s="3" t="s">
        <v>125</v>
      </c>
      <c r="B13" s="4" t="s">
        <v>126</v>
      </c>
      <c r="C13" s="4">
        <v>1</v>
      </c>
      <c r="D13" s="4">
        <v>8.6</v>
      </c>
    </row>
    <row r="14" spans="1:4">
      <c r="A14" s="3" t="s">
        <v>73</v>
      </c>
      <c r="B14" s="4" t="s">
        <v>89</v>
      </c>
      <c r="C14" s="4">
        <v>1</v>
      </c>
      <c r="D14" s="4">
        <v>27.3</v>
      </c>
    </row>
    <row r="15" spans="1:4">
      <c r="A15" s="3" t="s">
        <v>73</v>
      </c>
      <c r="B15" s="4" t="s">
        <v>89</v>
      </c>
      <c r="C15" s="4">
        <v>1</v>
      </c>
      <c r="D15" s="4">
        <v>27.9</v>
      </c>
    </row>
    <row r="16" spans="1:4">
      <c r="A16" s="3" t="s">
        <v>30</v>
      </c>
      <c r="B16" s="4" t="s">
        <v>101</v>
      </c>
      <c r="C16" s="4">
        <v>1</v>
      </c>
      <c r="D16" s="4">
        <v>12.8</v>
      </c>
    </row>
    <row r="17" spans="1:4">
      <c r="A17" s="3" t="s">
        <v>98</v>
      </c>
      <c r="B17" s="4" t="s">
        <v>97</v>
      </c>
      <c r="C17" s="4">
        <v>1</v>
      </c>
      <c r="D17" s="4">
        <v>17</v>
      </c>
    </row>
    <row r="18" spans="1:4">
      <c r="A18" s="3" t="s">
        <v>73</v>
      </c>
      <c r="B18" s="4" t="s">
        <v>89</v>
      </c>
      <c r="C18" s="4">
        <v>1</v>
      </c>
      <c r="D18" s="4">
        <v>16.7</v>
      </c>
    </row>
    <row r="19" spans="1:4">
      <c r="A19" s="3" t="s">
        <v>73</v>
      </c>
      <c r="B19" s="4" t="s">
        <v>89</v>
      </c>
      <c r="C19" s="4">
        <v>1</v>
      </c>
      <c r="D19" s="4">
        <v>18</v>
      </c>
    </row>
    <row r="20" spans="1:4">
      <c r="A20" s="3" t="s">
        <v>70</v>
      </c>
      <c r="B20" s="4" t="s">
        <v>128</v>
      </c>
      <c r="C20" s="4">
        <v>1</v>
      </c>
      <c r="D20" s="4">
        <v>5.6</v>
      </c>
    </row>
    <row r="21" spans="1:4">
      <c r="A21" s="3" t="s">
        <v>70</v>
      </c>
      <c r="B21" s="4" t="s">
        <v>128</v>
      </c>
      <c r="C21" s="4">
        <v>1</v>
      </c>
      <c r="D21" s="4">
        <v>5.4</v>
      </c>
    </row>
    <row r="22" spans="1:4">
      <c r="A22" s="3" t="s">
        <v>49</v>
      </c>
      <c r="B22" s="4" t="s">
        <v>95</v>
      </c>
      <c r="C22" s="4">
        <v>1</v>
      </c>
      <c r="D22" s="4">
        <v>13.7</v>
      </c>
    </row>
    <row r="23" spans="1:4">
      <c r="A23" s="3" t="s">
        <v>127</v>
      </c>
      <c r="B23" s="4" t="s">
        <v>95</v>
      </c>
      <c r="C23" s="4">
        <v>1</v>
      </c>
      <c r="D23" s="4">
        <v>4.4</v>
      </c>
    </row>
    <row r="24" spans="1:4">
      <c r="A24" s="3" t="s">
        <v>106</v>
      </c>
      <c r="B24" s="4" t="s">
        <v>90</v>
      </c>
      <c r="C24" s="4">
        <v>1</v>
      </c>
      <c r="D24" s="4">
        <v>5.2</v>
      </c>
    </row>
    <row r="25" spans="1:4">
      <c r="A25" s="3" t="s">
        <v>129</v>
      </c>
      <c r="B25" s="4" t="s">
        <v>93</v>
      </c>
      <c r="C25" s="4">
        <v>1</v>
      </c>
      <c r="D25" s="4">
        <v>6.8</v>
      </c>
    </row>
    <row r="26" spans="1:4">
      <c r="A26" s="3" t="s">
        <v>70</v>
      </c>
      <c r="B26" s="4" t="s">
        <v>128</v>
      </c>
      <c r="C26" s="4">
        <v>1</v>
      </c>
      <c r="D26" s="4">
        <v>6</v>
      </c>
    </row>
    <row r="27" spans="1:4">
      <c r="A27" s="3" t="s">
        <v>49</v>
      </c>
      <c r="B27" s="4" t="s">
        <v>95</v>
      </c>
      <c r="C27" s="4">
        <v>1</v>
      </c>
      <c r="D27" s="4">
        <v>6.2</v>
      </c>
    </row>
    <row r="28" spans="1:4">
      <c r="A28" s="3" t="s">
        <v>49</v>
      </c>
      <c r="B28" s="4" t="s">
        <v>95</v>
      </c>
      <c r="C28" s="4">
        <v>1</v>
      </c>
      <c r="D28" s="4">
        <v>18</v>
      </c>
    </row>
    <row r="29" spans="1:4">
      <c r="A29" s="3" t="s">
        <v>130</v>
      </c>
      <c r="B29" s="4" t="s">
        <v>95</v>
      </c>
      <c r="C29" s="4">
        <v>1</v>
      </c>
      <c r="D29" s="4">
        <v>2.5</v>
      </c>
    </row>
    <row r="30" spans="1:4">
      <c r="A30" s="3" t="s">
        <v>49</v>
      </c>
      <c r="B30" s="4" t="s">
        <v>95</v>
      </c>
      <c r="C30" s="4">
        <v>1</v>
      </c>
      <c r="D30" s="4">
        <v>16</v>
      </c>
    </row>
    <row r="31" spans="1:4">
      <c r="A31" s="3" t="s">
        <v>30</v>
      </c>
      <c r="B31" s="4" t="s">
        <v>101</v>
      </c>
      <c r="C31" s="4">
        <v>1</v>
      </c>
      <c r="D31" s="4">
        <v>18</v>
      </c>
    </row>
    <row r="32" spans="1:4">
      <c r="A32" s="3" t="s">
        <v>7</v>
      </c>
      <c r="B32" s="4" t="s">
        <v>89</v>
      </c>
      <c r="C32" s="4">
        <v>1</v>
      </c>
      <c r="D32" s="4">
        <v>15.3</v>
      </c>
    </row>
    <row r="33" spans="1:4">
      <c r="A33" s="3" t="s">
        <v>131</v>
      </c>
      <c r="B33" s="4" t="s">
        <v>93</v>
      </c>
      <c r="C33" s="4">
        <v>1</v>
      </c>
      <c r="D33" s="4">
        <v>13</v>
      </c>
    </row>
    <row r="34" spans="1:4">
      <c r="A34" s="3" t="s">
        <v>30</v>
      </c>
      <c r="B34" s="4" t="s">
        <v>101</v>
      </c>
      <c r="C34" s="4">
        <v>1</v>
      </c>
      <c r="D34" s="4">
        <v>35.9</v>
      </c>
    </row>
    <row r="35" spans="1:4">
      <c r="A35" s="3" t="s">
        <v>132</v>
      </c>
      <c r="B35" s="4" t="s">
        <v>92</v>
      </c>
      <c r="C35" s="4">
        <v>1</v>
      </c>
      <c r="D35" s="4">
        <v>42.2</v>
      </c>
    </row>
    <row r="36" spans="1:4">
      <c r="A36" s="3" t="s">
        <v>127</v>
      </c>
      <c r="B36" s="4" t="s">
        <v>95</v>
      </c>
      <c r="C36" s="4">
        <v>1</v>
      </c>
      <c r="D36" s="4">
        <v>31.5</v>
      </c>
    </row>
    <row r="37" spans="1:4">
      <c r="A37" s="3" t="s">
        <v>25</v>
      </c>
      <c r="B37" s="4" t="s">
        <v>95</v>
      </c>
      <c r="C37" s="4">
        <v>1</v>
      </c>
      <c r="D37" s="4">
        <v>8.4</v>
      </c>
    </row>
    <row r="38" spans="1:4">
      <c r="A38" s="3" t="s">
        <v>133</v>
      </c>
      <c r="B38" s="4" t="s">
        <v>100</v>
      </c>
      <c r="C38" s="4">
        <v>1</v>
      </c>
      <c r="D38" s="4">
        <v>7.4</v>
      </c>
    </row>
    <row r="39" spans="1:4">
      <c r="A39" s="3" t="s">
        <v>134</v>
      </c>
      <c r="B39" s="4" t="s">
        <v>88</v>
      </c>
      <c r="C39" s="4">
        <v>1</v>
      </c>
      <c r="D39" s="4"/>
    </row>
    <row r="40" spans="1:4">
      <c r="A40" s="3" t="s">
        <v>112</v>
      </c>
      <c r="B40" s="4" t="s">
        <v>95</v>
      </c>
      <c r="C40" s="4">
        <v>1</v>
      </c>
      <c r="D40" s="4">
        <v>14.6</v>
      </c>
    </row>
    <row r="41" spans="1:4">
      <c r="A41" s="3" t="s">
        <v>70</v>
      </c>
      <c r="B41" s="4" t="s">
        <v>128</v>
      </c>
      <c r="C41" s="4">
        <v>1</v>
      </c>
      <c r="D41" s="4"/>
    </row>
    <row r="42" spans="1:4">
      <c r="A42" s="3" t="s">
        <v>135</v>
      </c>
      <c r="B42" s="4" t="s">
        <v>95</v>
      </c>
      <c r="C42" s="4">
        <v>1</v>
      </c>
      <c r="D42" s="4">
        <v>7.5</v>
      </c>
    </row>
    <row r="43" spans="1:4">
      <c r="A43" s="3" t="s">
        <v>112</v>
      </c>
      <c r="B43" s="4" t="s">
        <v>95</v>
      </c>
      <c r="C43" s="4">
        <v>1</v>
      </c>
      <c r="D43" s="4">
        <v>12.8</v>
      </c>
    </row>
    <row r="44" spans="1:4">
      <c r="A44" s="3" t="s">
        <v>127</v>
      </c>
      <c r="B44" s="4" t="s">
        <v>95</v>
      </c>
      <c r="C44" s="4">
        <v>1</v>
      </c>
      <c r="D44" s="4">
        <v>11</v>
      </c>
    </row>
    <row r="45" spans="1:4">
      <c r="A45" s="3" t="s">
        <v>25</v>
      </c>
      <c r="B45" s="4" t="s">
        <v>95</v>
      </c>
      <c r="C45" s="4">
        <v>1</v>
      </c>
      <c r="D45" s="4">
        <v>4.5</v>
      </c>
    </row>
    <row r="46" spans="1:4">
      <c r="A46" s="3" t="s">
        <v>15</v>
      </c>
      <c r="B46" s="4" t="s">
        <v>102</v>
      </c>
      <c r="C46" s="4">
        <v>1</v>
      </c>
      <c r="D46" s="4"/>
    </row>
    <row r="47" spans="1:4">
      <c r="A47" s="3" t="s">
        <v>136</v>
      </c>
      <c r="B47" s="4" t="s">
        <v>95</v>
      </c>
      <c r="C47" s="4">
        <v>1</v>
      </c>
      <c r="D47" s="4">
        <v>60</v>
      </c>
    </row>
    <row r="48" spans="1:4">
      <c r="A48" s="3" t="s">
        <v>127</v>
      </c>
      <c r="B48" s="4" t="s">
        <v>95</v>
      </c>
      <c r="C48" s="4">
        <v>1</v>
      </c>
      <c r="D48" s="4">
        <v>11.6</v>
      </c>
    </row>
    <row r="49" spans="1:4">
      <c r="A49" s="3" t="s">
        <v>25</v>
      </c>
      <c r="B49" s="4" t="s">
        <v>95</v>
      </c>
      <c r="C49" s="4">
        <v>1</v>
      </c>
      <c r="D49" s="4">
        <v>6.7</v>
      </c>
    </row>
    <row r="50" spans="1:4">
      <c r="A50" s="3" t="s">
        <v>130</v>
      </c>
      <c r="B50" s="4" t="s">
        <v>95</v>
      </c>
      <c r="C50" s="4">
        <v>1</v>
      </c>
      <c r="D50" s="4">
        <v>10.5</v>
      </c>
    </row>
    <row r="51" spans="1:4">
      <c r="A51" s="3" t="s">
        <v>136</v>
      </c>
      <c r="B51" s="4" t="s">
        <v>95</v>
      </c>
      <c r="C51" s="4">
        <v>1</v>
      </c>
      <c r="D51" s="4">
        <v>12.8</v>
      </c>
    </row>
    <row r="52" spans="1:4">
      <c r="A52" s="3" t="s">
        <v>34</v>
      </c>
      <c r="B52" s="4" t="s">
        <v>93</v>
      </c>
      <c r="C52" s="4">
        <v>1</v>
      </c>
      <c r="D52" s="4">
        <v>14.7</v>
      </c>
    </row>
    <row r="53" spans="1:4">
      <c r="A53" s="3" t="s">
        <v>127</v>
      </c>
      <c r="B53" s="4" t="s">
        <v>95</v>
      </c>
      <c r="C53" s="4">
        <v>1</v>
      </c>
      <c r="D53" s="4">
        <v>36.1</v>
      </c>
    </row>
    <row r="54" spans="1:4">
      <c r="A54" s="3" t="s">
        <v>70</v>
      </c>
      <c r="B54" s="4" t="s">
        <v>128</v>
      </c>
      <c r="C54" s="4">
        <v>1</v>
      </c>
      <c r="D54" s="4">
        <v>5.5</v>
      </c>
    </row>
    <row r="55" spans="1:4">
      <c r="A55" s="3" t="s">
        <v>70</v>
      </c>
      <c r="B55" s="4" t="s">
        <v>128</v>
      </c>
      <c r="C55" s="4">
        <v>1</v>
      </c>
      <c r="D55" s="4">
        <v>7.9</v>
      </c>
    </row>
    <row r="56" spans="1:4">
      <c r="A56" s="3" t="s">
        <v>10</v>
      </c>
      <c r="B56" s="4" t="s">
        <v>92</v>
      </c>
      <c r="C56" s="4">
        <v>1</v>
      </c>
      <c r="D56" s="4">
        <v>6.9</v>
      </c>
    </row>
    <row r="57" spans="1:4">
      <c r="A57" s="3" t="s">
        <v>136</v>
      </c>
      <c r="B57" s="4" t="s">
        <v>95</v>
      </c>
      <c r="C57" s="4">
        <v>1</v>
      </c>
      <c r="D57" s="4">
        <v>47.1</v>
      </c>
    </row>
    <row r="58" spans="1:4">
      <c r="A58" s="3" t="s">
        <v>136</v>
      </c>
      <c r="B58" s="4" t="s">
        <v>95</v>
      </c>
      <c r="C58" s="4">
        <v>1</v>
      </c>
      <c r="D58" s="4">
        <v>13.5</v>
      </c>
    </row>
    <row r="59" spans="1:4">
      <c r="A59" s="3" t="s">
        <v>123</v>
      </c>
      <c r="B59" s="4" t="s">
        <v>97</v>
      </c>
      <c r="C59" s="4">
        <v>1</v>
      </c>
      <c r="D59" s="4">
        <v>3.9</v>
      </c>
    </row>
    <row r="60" spans="1:4">
      <c r="A60" s="3" t="s">
        <v>70</v>
      </c>
      <c r="B60" s="4" t="s">
        <v>128</v>
      </c>
      <c r="C60" s="4">
        <v>1</v>
      </c>
      <c r="D60" s="4">
        <v>4.9</v>
      </c>
    </row>
    <row r="61" spans="1:4">
      <c r="A61" s="3" t="s">
        <v>10</v>
      </c>
      <c r="B61" s="4" t="s">
        <v>92</v>
      </c>
      <c r="C61" s="4">
        <v>1</v>
      </c>
      <c r="D61" s="4">
        <v>6.5</v>
      </c>
    </row>
    <row r="62" spans="1:4">
      <c r="A62" s="3" t="s">
        <v>73</v>
      </c>
      <c r="B62" s="4" t="s">
        <v>89</v>
      </c>
      <c r="C62" s="4">
        <v>1</v>
      </c>
      <c r="D62" s="4">
        <v>13.4</v>
      </c>
    </row>
    <row r="63" spans="1:4">
      <c r="A63" s="3" t="s">
        <v>73</v>
      </c>
      <c r="B63" s="4" t="s">
        <v>89</v>
      </c>
      <c r="C63" s="4">
        <v>1</v>
      </c>
      <c r="D63" s="4">
        <v>9.1</v>
      </c>
    </row>
    <row r="64" spans="1:4">
      <c r="A64" s="3" t="s">
        <v>137</v>
      </c>
      <c r="B64" s="4" t="s">
        <v>95</v>
      </c>
      <c r="C64" s="4">
        <v>1</v>
      </c>
      <c r="D64" s="4">
        <v>27.8</v>
      </c>
    </row>
    <row r="65" spans="1:4">
      <c r="A65" s="3" t="s">
        <v>98</v>
      </c>
      <c r="B65" s="4" t="s">
        <v>97</v>
      </c>
      <c r="C65" s="4">
        <v>1</v>
      </c>
      <c r="D65" s="4">
        <v>10.5</v>
      </c>
    </row>
    <row r="66" spans="1:4">
      <c r="A66" s="3" t="s">
        <v>73</v>
      </c>
      <c r="B66" s="4" t="s">
        <v>89</v>
      </c>
      <c r="C66" s="4">
        <v>1</v>
      </c>
      <c r="D66" s="4">
        <v>21.5</v>
      </c>
    </row>
    <row r="67" spans="1:4">
      <c r="A67" s="3" t="s">
        <v>73</v>
      </c>
      <c r="B67" s="4" t="s">
        <v>89</v>
      </c>
      <c r="C67" s="4">
        <v>1</v>
      </c>
      <c r="D67" s="4">
        <v>14</v>
      </c>
    </row>
    <row r="68" spans="1:4">
      <c r="A68" s="3" t="s">
        <v>135</v>
      </c>
      <c r="B68" s="4" t="s">
        <v>95</v>
      </c>
      <c r="C68" s="4">
        <v>1</v>
      </c>
      <c r="D68" s="4">
        <v>10.2</v>
      </c>
    </row>
    <row r="69" spans="1:4">
      <c r="A69" s="3" t="s">
        <v>10</v>
      </c>
      <c r="B69" s="4" t="s">
        <v>92</v>
      </c>
      <c r="C69" s="4">
        <v>1</v>
      </c>
      <c r="D69" s="4">
        <v>10.5</v>
      </c>
    </row>
    <row r="70" spans="1:4">
      <c r="A70" s="3" t="s">
        <v>30</v>
      </c>
      <c r="B70" s="4" t="s">
        <v>101</v>
      </c>
      <c r="C70" s="4">
        <v>1</v>
      </c>
      <c r="D70" s="4">
        <v>41.1</v>
      </c>
    </row>
    <row r="71" spans="1:4">
      <c r="A71" s="3" t="s">
        <v>70</v>
      </c>
      <c r="B71" s="4" t="s">
        <v>128</v>
      </c>
      <c r="C71" s="4">
        <v>1</v>
      </c>
      <c r="D71" s="4">
        <v>5.8</v>
      </c>
    </row>
    <row r="72" spans="1:4">
      <c r="A72" s="3" t="s">
        <v>10</v>
      </c>
      <c r="B72" s="4" t="s">
        <v>92</v>
      </c>
      <c r="C72" s="4">
        <v>1</v>
      </c>
      <c r="D72" s="4">
        <v>5.5</v>
      </c>
    </row>
    <row r="73" spans="1:4">
      <c r="A73" s="3" t="s">
        <v>15</v>
      </c>
      <c r="B73" s="4" t="s">
        <v>102</v>
      </c>
      <c r="C73" s="4">
        <v>1</v>
      </c>
      <c r="D73" s="4">
        <v>5</v>
      </c>
    </row>
    <row r="74" spans="1:4">
      <c r="A74" s="3" t="s">
        <v>10</v>
      </c>
      <c r="B74" s="4" t="s">
        <v>92</v>
      </c>
      <c r="C74" s="4">
        <v>1</v>
      </c>
      <c r="D74" s="4">
        <v>10.5</v>
      </c>
    </row>
    <row r="75" spans="1:4">
      <c r="A75" s="3" t="s">
        <v>6</v>
      </c>
      <c r="B75" s="4" t="s">
        <v>88</v>
      </c>
      <c r="C75" s="4">
        <v>1</v>
      </c>
      <c r="D75" s="4">
        <v>10.2</v>
      </c>
    </row>
    <row r="76" spans="1:4">
      <c r="A76" s="3" t="s">
        <v>7</v>
      </c>
      <c r="B76" s="4" t="s">
        <v>89</v>
      </c>
      <c r="C76" s="4">
        <v>1</v>
      </c>
      <c r="D76" s="4">
        <v>10.2</v>
      </c>
    </row>
    <row r="77" spans="1:4">
      <c r="A77" s="3" t="s">
        <v>6</v>
      </c>
      <c r="B77" s="4" t="s">
        <v>88</v>
      </c>
      <c r="C77" s="4">
        <v>1</v>
      </c>
      <c r="D77" s="4"/>
    </row>
    <row r="78" spans="1:4">
      <c r="A78" s="3" t="s">
        <v>73</v>
      </c>
      <c r="B78" s="4" t="s">
        <v>89</v>
      </c>
      <c r="C78" s="4">
        <v>1</v>
      </c>
      <c r="D78" s="4">
        <v>10.2</v>
      </c>
    </row>
    <row r="79" spans="1:4">
      <c r="A79" s="3" t="s">
        <v>30</v>
      </c>
      <c r="B79" s="4" t="s">
        <v>101</v>
      </c>
      <c r="C79" s="4">
        <v>1</v>
      </c>
      <c r="D79" s="4">
        <v>4.6</v>
      </c>
    </row>
    <row r="80" spans="1:4">
      <c r="A80" s="3" t="s">
        <v>96</v>
      </c>
      <c r="B80" s="4" t="s">
        <v>97</v>
      </c>
      <c r="C80" s="4">
        <v>1</v>
      </c>
      <c r="D80" s="4">
        <v>18.9</v>
      </c>
    </row>
    <row r="81" spans="1:4">
      <c r="A81" s="3" t="s">
        <v>138</v>
      </c>
      <c r="B81" s="4" t="s">
        <v>95</v>
      </c>
      <c r="C81" s="4">
        <v>2</v>
      </c>
      <c r="D81" s="4">
        <v>4.3</v>
      </c>
    </row>
    <row r="82" spans="1:4">
      <c r="A82" s="3" t="s">
        <v>139</v>
      </c>
      <c r="B82" s="4" t="s">
        <v>108</v>
      </c>
      <c r="C82" s="4">
        <v>2</v>
      </c>
      <c r="D82" s="4">
        <v>4.2</v>
      </c>
    </row>
    <row r="83" spans="1:4">
      <c r="A83" s="3" t="s">
        <v>123</v>
      </c>
      <c r="B83" s="4" t="s">
        <v>97</v>
      </c>
      <c r="C83" s="4">
        <v>2</v>
      </c>
      <c r="D83" s="4">
        <v>29.3</v>
      </c>
    </row>
    <row r="84" spans="1:4">
      <c r="A84" s="3" t="s">
        <v>138</v>
      </c>
      <c r="B84" s="4" t="s">
        <v>95</v>
      </c>
      <c r="C84" s="4">
        <v>2</v>
      </c>
      <c r="D84" s="4">
        <v>29.3</v>
      </c>
    </row>
    <row r="85" spans="1:4">
      <c r="A85" s="3" t="s">
        <v>140</v>
      </c>
      <c r="B85" s="4" t="s">
        <v>92</v>
      </c>
      <c r="C85" s="4">
        <v>2</v>
      </c>
      <c r="D85" s="4">
        <v>12.4</v>
      </c>
    </row>
    <row r="86" spans="1:4">
      <c r="A86" s="3" t="s">
        <v>123</v>
      </c>
      <c r="B86" s="4" t="s">
        <v>97</v>
      </c>
      <c r="C86" s="4">
        <v>2</v>
      </c>
      <c r="D86" s="4">
        <v>13.2</v>
      </c>
    </row>
    <row r="87" spans="1:4">
      <c r="A87" s="3" t="s">
        <v>123</v>
      </c>
      <c r="B87" s="4" t="s">
        <v>97</v>
      </c>
      <c r="C87" s="4">
        <v>2</v>
      </c>
      <c r="D87" s="4">
        <v>14.7</v>
      </c>
    </row>
    <row r="88" spans="1:4">
      <c r="A88" s="3" t="s">
        <v>125</v>
      </c>
      <c r="B88" s="4" t="s">
        <v>126</v>
      </c>
      <c r="C88" s="4">
        <v>2</v>
      </c>
      <c r="D88" s="4">
        <v>10.2</v>
      </c>
    </row>
    <row r="89" spans="1:4">
      <c r="A89" s="3" t="s">
        <v>141</v>
      </c>
      <c r="B89" s="4" t="s">
        <v>126</v>
      </c>
      <c r="C89" s="4">
        <v>2</v>
      </c>
      <c r="D89" s="4">
        <v>10.4</v>
      </c>
    </row>
    <row r="90" spans="1:4">
      <c r="A90" s="3" t="s">
        <v>138</v>
      </c>
      <c r="B90" s="4" t="s">
        <v>95</v>
      </c>
      <c r="C90" s="4">
        <v>2</v>
      </c>
      <c r="D90" s="4">
        <v>10.4</v>
      </c>
    </row>
    <row r="91" spans="1:4">
      <c r="A91" s="3" t="s">
        <v>106</v>
      </c>
      <c r="B91" s="4" t="s">
        <v>90</v>
      </c>
      <c r="C91" s="4">
        <v>2</v>
      </c>
      <c r="D91" s="4">
        <v>11.7</v>
      </c>
    </row>
    <row r="92" spans="1:4">
      <c r="A92" s="3" t="s">
        <v>135</v>
      </c>
      <c r="B92" s="4" t="s">
        <v>95</v>
      </c>
      <c r="C92" s="4">
        <v>2</v>
      </c>
      <c r="D92" s="4">
        <v>10</v>
      </c>
    </row>
    <row r="93" spans="1:4">
      <c r="A93" s="3" t="s">
        <v>142</v>
      </c>
      <c r="B93" s="13" t="s">
        <v>143</v>
      </c>
      <c r="C93" s="4">
        <v>2</v>
      </c>
      <c r="D93" s="4">
        <v>104.5</v>
      </c>
    </row>
    <row r="94" spans="1:4">
      <c r="A94" s="3" t="s">
        <v>73</v>
      </c>
      <c r="B94" s="4" t="s">
        <v>89</v>
      </c>
      <c r="C94" s="4">
        <v>2</v>
      </c>
      <c r="D94" s="4">
        <v>55.5</v>
      </c>
    </row>
    <row r="95" spans="1:4">
      <c r="A95" s="3" t="s">
        <v>25</v>
      </c>
      <c r="B95" s="4" t="s">
        <v>95</v>
      </c>
      <c r="C95" s="4">
        <v>2</v>
      </c>
      <c r="D95" s="4">
        <v>10</v>
      </c>
    </row>
    <row r="96" spans="1:4">
      <c r="A96" s="3" t="s">
        <v>138</v>
      </c>
      <c r="B96" s="4" t="s">
        <v>95</v>
      </c>
      <c r="C96" s="4">
        <v>2</v>
      </c>
      <c r="D96" s="4">
        <v>57.5</v>
      </c>
    </row>
    <row r="97" spans="1:4">
      <c r="A97" s="3" t="s">
        <v>127</v>
      </c>
      <c r="B97" s="4" t="s">
        <v>95</v>
      </c>
      <c r="C97" s="4">
        <v>2</v>
      </c>
      <c r="D97" s="4">
        <v>10</v>
      </c>
    </row>
    <row r="98" spans="1:4">
      <c r="A98" s="3" t="s">
        <v>144</v>
      </c>
      <c r="B98" s="4" t="s">
        <v>97</v>
      </c>
      <c r="C98" s="4">
        <v>2</v>
      </c>
      <c r="D98" s="4">
        <v>10</v>
      </c>
    </row>
    <row r="99" spans="1:4">
      <c r="A99" s="3" t="s">
        <v>96</v>
      </c>
      <c r="B99" s="4" t="s">
        <v>97</v>
      </c>
      <c r="C99" s="4">
        <v>2</v>
      </c>
      <c r="D99" s="4">
        <v>8.9</v>
      </c>
    </row>
    <row r="100" spans="1:4">
      <c r="A100" s="3" t="s">
        <v>145</v>
      </c>
      <c r="B100" s="4" t="s">
        <v>146</v>
      </c>
      <c r="C100" s="4">
        <v>2</v>
      </c>
      <c r="D100" s="4">
        <v>41</v>
      </c>
    </row>
    <row r="101" spans="1:4">
      <c r="A101" s="3" t="s">
        <v>125</v>
      </c>
      <c r="B101" s="4" t="s">
        <v>126</v>
      </c>
      <c r="C101" s="4">
        <v>2</v>
      </c>
      <c r="D101" s="4">
        <v>10</v>
      </c>
    </row>
    <row r="102" spans="1:4">
      <c r="A102" s="3" t="s">
        <v>30</v>
      </c>
      <c r="B102" s="4" t="s">
        <v>101</v>
      </c>
      <c r="C102" s="4">
        <v>2</v>
      </c>
      <c r="D102" s="4">
        <v>10</v>
      </c>
    </row>
    <row r="103" spans="1:4">
      <c r="A103" s="3" t="s">
        <v>96</v>
      </c>
      <c r="B103" s="4" t="s">
        <v>97</v>
      </c>
      <c r="C103" s="4">
        <v>2</v>
      </c>
      <c r="D103" s="4">
        <v>13.5</v>
      </c>
    </row>
    <row r="104" spans="1:4">
      <c r="A104" s="3" t="s">
        <v>147</v>
      </c>
      <c r="B104" s="4" t="s">
        <v>97</v>
      </c>
      <c r="C104" s="4">
        <v>2</v>
      </c>
      <c r="D104" s="4">
        <v>6.4</v>
      </c>
    </row>
    <row r="105" spans="1:4">
      <c r="A105" s="3" t="s">
        <v>138</v>
      </c>
      <c r="B105" s="4" t="s">
        <v>95</v>
      </c>
      <c r="C105" s="4">
        <v>2</v>
      </c>
      <c r="D105" s="4">
        <v>10</v>
      </c>
    </row>
    <row r="106" spans="1:4">
      <c r="A106" s="3" t="s">
        <v>127</v>
      </c>
      <c r="B106" s="4" t="s">
        <v>95</v>
      </c>
      <c r="C106" s="4">
        <v>2</v>
      </c>
      <c r="D106" s="4">
        <v>10</v>
      </c>
    </row>
    <row r="107" spans="1:4">
      <c r="A107" s="3" t="s">
        <v>148</v>
      </c>
      <c r="B107" s="4" t="s">
        <v>128</v>
      </c>
      <c r="C107" s="4">
        <v>2</v>
      </c>
      <c r="D107" s="4">
        <v>5.5</v>
      </c>
    </row>
    <row r="108" spans="1:4">
      <c r="A108" s="3" t="s">
        <v>127</v>
      </c>
      <c r="B108" s="4" t="s">
        <v>95</v>
      </c>
      <c r="C108" s="4">
        <v>2</v>
      </c>
      <c r="D108" s="4">
        <v>10.3</v>
      </c>
    </row>
    <row r="109" spans="1:4">
      <c r="A109" s="3" t="s">
        <v>96</v>
      </c>
      <c r="B109" s="4" t="s">
        <v>97</v>
      </c>
      <c r="C109" s="4">
        <v>2</v>
      </c>
      <c r="D109" s="4">
        <v>10.3</v>
      </c>
    </row>
    <row r="110" spans="1:4">
      <c r="A110" s="3" t="s">
        <v>65</v>
      </c>
      <c r="B110" s="4" t="s">
        <v>88</v>
      </c>
      <c r="C110" s="4">
        <v>2</v>
      </c>
      <c r="D110" s="4">
        <v>10.6</v>
      </c>
    </row>
    <row r="111" spans="1:4">
      <c r="A111" s="3" t="s">
        <v>7</v>
      </c>
      <c r="B111" s="4" t="s">
        <v>89</v>
      </c>
      <c r="C111" s="4">
        <v>2</v>
      </c>
      <c r="D111" s="4">
        <v>10.4</v>
      </c>
    </row>
    <row r="112" spans="1:4">
      <c r="A112" s="3" t="s">
        <v>30</v>
      </c>
      <c r="B112" s="4" t="s">
        <v>101</v>
      </c>
      <c r="C112" s="4">
        <v>2</v>
      </c>
      <c r="D112" s="4">
        <v>16.4</v>
      </c>
    </row>
    <row r="113" spans="1:4">
      <c r="A113" s="3" t="s">
        <v>65</v>
      </c>
      <c r="B113" s="4" t="s">
        <v>88</v>
      </c>
      <c r="C113" s="4">
        <v>2</v>
      </c>
      <c r="D113" s="4">
        <v>14.2</v>
      </c>
    </row>
    <row r="114" spans="1:4">
      <c r="A114" s="3" t="s">
        <v>129</v>
      </c>
      <c r="B114" s="4" t="s">
        <v>93</v>
      </c>
      <c r="C114" s="4">
        <v>2</v>
      </c>
      <c r="D114" s="4">
        <v>10.6</v>
      </c>
    </row>
    <row r="115" spans="1:4">
      <c r="A115" s="3" t="s">
        <v>70</v>
      </c>
      <c r="B115" s="4" t="s">
        <v>128</v>
      </c>
      <c r="C115" s="4">
        <v>2</v>
      </c>
      <c r="D115" s="4">
        <v>10.4</v>
      </c>
    </row>
    <row r="116" spans="1:4">
      <c r="A116" s="3" t="s">
        <v>73</v>
      </c>
      <c r="B116" s="4" t="s">
        <v>95</v>
      </c>
      <c r="C116" s="4">
        <v>2</v>
      </c>
      <c r="D116" s="4">
        <v>18.3</v>
      </c>
    </row>
    <row r="117" spans="1:4">
      <c r="A117" s="3" t="s">
        <v>70</v>
      </c>
      <c r="B117" s="4" t="s">
        <v>128</v>
      </c>
      <c r="C117" s="4">
        <v>2</v>
      </c>
      <c r="D117" s="4">
        <v>4.5</v>
      </c>
    </row>
    <row r="118" spans="1:4">
      <c r="A118" s="3" t="s">
        <v>149</v>
      </c>
      <c r="B118" s="4" t="s">
        <v>88</v>
      </c>
      <c r="C118" s="4">
        <v>2</v>
      </c>
      <c r="D118" s="4">
        <v>13</v>
      </c>
    </row>
    <row r="119" spans="1:4">
      <c r="A119" s="3" t="s">
        <v>73</v>
      </c>
      <c r="B119" s="4" t="s">
        <v>95</v>
      </c>
      <c r="C119" s="4">
        <v>2</v>
      </c>
      <c r="D119" s="4">
        <v>10.2</v>
      </c>
    </row>
    <row r="120" spans="1:4">
      <c r="A120" s="3" t="s">
        <v>73</v>
      </c>
      <c r="B120" s="4" t="s">
        <v>95</v>
      </c>
      <c r="C120" s="4">
        <v>2</v>
      </c>
      <c r="D120" s="4">
        <v>11.4</v>
      </c>
    </row>
    <row r="121" spans="1:4">
      <c r="A121" s="3" t="s">
        <v>73</v>
      </c>
      <c r="B121" s="4" t="s">
        <v>95</v>
      </c>
      <c r="C121" s="4">
        <v>2</v>
      </c>
      <c r="D121" s="4">
        <v>41.2</v>
      </c>
    </row>
    <row r="122" spans="1:4">
      <c r="A122" s="3" t="s">
        <v>96</v>
      </c>
      <c r="B122" s="4" t="s">
        <v>97</v>
      </c>
      <c r="C122" s="4">
        <v>2</v>
      </c>
      <c r="D122" s="4">
        <v>56.6</v>
      </c>
    </row>
    <row r="123" spans="1:4">
      <c r="A123" s="3" t="s">
        <v>70</v>
      </c>
      <c r="B123" s="4" t="s">
        <v>128</v>
      </c>
      <c r="C123" s="4">
        <v>2</v>
      </c>
      <c r="D123" s="4">
        <v>7.6</v>
      </c>
    </row>
    <row r="124" spans="1:4">
      <c r="A124" s="3" t="s">
        <v>70</v>
      </c>
      <c r="B124" s="4" t="s">
        <v>128</v>
      </c>
      <c r="C124" s="4">
        <v>2</v>
      </c>
      <c r="D124" s="4">
        <v>5.6</v>
      </c>
    </row>
    <row r="125" spans="1:4">
      <c r="A125" s="3" t="s">
        <v>68</v>
      </c>
      <c r="B125" s="4" t="s">
        <v>88</v>
      </c>
      <c r="C125" s="4">
        <v>2</v>
      </c>
      <c r="D125" s="4">
        <v>10.2</v>
      </c>
    </row>
    <row r="126" spans="1:4">
      <c r="A126" s="3" t="s">
        <v>61</v>
      </c>
      <c r="B126" s="4" t="s">
        <v>143</v>
      </c>
      <c r="C126" s="4">
        <v>2</v>
      </c>
      <c r="D126" s="4">
        <v>12.3</v>
      </c>
    </row>
    <row r="127" spans="1:4">
      <c r="A127" s="3" t="s">
        <v>30</v>
      </c>
      <c r="B127" s="4" t="s">
        <v>101</v>
      </c>
      <c r="C127" s="4">
        <v>2</v>
      </c>
      <c r="D127" s="4">
        <v>33.3</v>
      </c>
    </row>
    <row r="128" spans="1:4">
      <c r="A128" s="3" t="s">
        <v>129</v>
      </c>
      <c r="B128" s="4" t="s">
        <v>93</v>
      </c>
      <c r="C128" s="4">
        <v>2</v>
      </c>
      <c r="D128" s="4">
        <v>17.6</v>
      </c>
    </row>
    <row r="129" spans="1:4">
      <c r="A129" s="3" t="s">
        <v>98</v>
      </c>
      <c r="B129" s="4" t="s">
        <v>97</v>
      </c>
      <c r="C129" s="4">
        <v>2</v>
      </c>
      <c r="D129" s="4">
        <v>9.3</v>
      </c>
    </row>
    <row r="130" spans="1:4">
      <c r="A130" s="3" t="s">
        <v>150</v>
      </c>
      <c r="B130" s="4" t="s">
        <v>126</v>
      </c>
      <c r="C130" s="4">
        <v>3</v>
      </c>
      <c r="D130" s="4">
        <v>11.2</v>
      </c>
    </row>
    <row r="131" spans="1:4">
      <c r="A131" s="3" t="s">
        <v>151</v>
      </c>
      <c r="B131" s="4" t="s">
        <v>95</v>
      </c>
      <c r="C131" s="4">
        <v>3</v>
      </c>
      <c r="D131" s="4">
        <v>5.3</v>
      </c>
    </row>
    <row r="132" spans="1:4">
      <c r="A132" s="3" t="s">
        <v>151</v>
      </c>
      <c r="B132" s="4" t="s">
        <v>95</v>
      </c>
      <c r="C132" s="4">
        <v>3</v>
      </c>
      <c r="D132" s="4">
        <v>5.6</v>
      </c>
    </row>
    <row r="133" spans="1:4">
      <c r="A133" s="3" t="s">
        <v>151</v>
      </c>
      <c r="B133" s="4" t="s">
        <v>95</v>
      </c>
      <c r="C133" s="4">
        <v>3</v>
      </c>
      <c r="D133" s="4">
        <v>5.2</v>
      </c>
    </row>
    <row r="134" spans="1:4">
      <c r="A134" s="3" t="s">
        <v>151</v>
      </c>
      <c r="B134" s="4" t="s">
        <v>95</v>
      </c>
      <c r="C134" s="4">
        <v>3</v>
      </c>
      <c r="D134" s="4">
        <v>3.3</v>
      </c>
    </row>
    <row r="135" spans="1:4">
      <c r="A135" s="3" t="s">
        <v>30</v>
      </c>
      <c r="B135" s="4" t="s">
        <v>101</v>
      </c>
      <c r="C135" s="4">
        <v>3</v>
      </c>
      <c r="D135" s="4">
        <v>14.8</v>
      </c>
    </row>
    <row r="136" spans="1:4">
      <c r="A136" s="3" t="s">
        <v>25</v>
      </c>
      <c r="B136" s="4" t="s">
        <v>95</v>
      </c>
      <c r="C136" s="4">
        <v>3</v>
      </c>
      <c r="D136" s="4">
        <v>18.3</v>
      </c>
    </row>
    <row r="137" spans="1:4">
      <c r="A137" s="3" t="s">
        <v>25</v>
      </c>
      <c r="B137" s="4" t="s">
        <v>95</v>
      </c>
      <c r="C137" s="4">
        <v>3</v>
      </c>
      <c r="D137" s="4">
        <v>12.1</v>
      </c>
    </row>
    <row r="138" spans="1:4">
      <c r="A138" s="3" t="s">
        <v>25</v>
      </c>
      <c r="B138" s="4" t="s">
        <v>95</v>
      </c>
      <c r="C138" s="4">
        <v>3</v>
      </c>
      <c r="D138" s="4">
        <v>14.7</v>
      </c>
    </row>
    <row r="139" spans="1:4">
      <c r="A139" s="3" t="s">
        <v>119</v>
      </c>
      <c r="B139" s="4" t="s">
        <v>120</v>
      </c>
      <c r="C139" s="4">
        <v>3</v>
      </c>
      <c r="D139" s="4">
        <v>4.5</v>
      </c>
    </row>
    <row r="140" spans="1:4">
      <c r="A140" s="3" t="s">
        <v>6</v>
      </c>
      <c r="B140" s="4" t="s">
        <v>88</v>
      </c>
      <c r="C140" s="4">
        <v>3</v>
      </c>
      <c r="D140" s="4">
        <v>12.4</v>
      </c>
    </row>
    <row r="141" spans="1:4">
      <c r="A141" s="3" t="s">
        <v>152</v>
      </c>
      <c r="B141" s="4"/>
      <c r="C141" s="4">
        <v>3</v>
      </c>
      <c r="D141" s="4">
        <v>21.7</v>
      </c>
    </row>
    <row r="142" spans="1:4">
      <c r="A142" s="3" t="s">
        <v>123</v>
      </c>
      <c r="B142" s="4" t="s">
        <v>97</v>
      </c>
      <c r="C142" s="4">
        <v>3</v>
      </c>
      <c r="D142" s="4">
        <v>10.2</v>
      </c>
    </row>
    <row r="143" spans="1:4">
      <c r="A143" s="3" t="s">
        <v>153</v>
      </c>
      <c r="B143" s="4" t="s">
        <v>100</v>
      </c>
      <c r="C143" s="4">
        <v>3</v>
      </c>
      <c r="D143" s="4">
        <v>11.9</v>
      </c>
    </row>
    <row r="144" spans="1:4">
      <c r="A144" s="3" t="s">
        <v>68</v>
      </c>
      <c r="B144" s="4" t="s">
        <v>88</v>
      </c>
      <c r="C144" s="4">
        <v>3</v>
      </c>
      <c r="D144" s="4">
        <v>3.4</v>
      </c>
    </row>
    <row r="145" spans="1:4">
      <c r="A145" s="3" t="s">
        <v>68</v>
      </c>
      <c r="B145" s="4" t="s">
        <v>88</v>
      </c>
      <c r="C145" s="4">
        <v>3</v>
      </c>
      <c r="D145" s="4">
        <v>10.4</v>
      </c>
    </row>
    <row r="146" spans="1:4">
      <c r="A146" s="3" t="s">
        <v>154</v>
      </c>
      <c r="B146" s="4" t="s">
        <v>95</v>
      </c>
      <c r="C146" s="4">
        <v>3</v>
      </c>
      <c r="D146" s="4">
        <v>10.4</v>
      </c>
    </row>
    <row r="147" spans="1:4">
      <c r="A147" s="3" t="s">
        <v>73</v>
      </c>
      <c r="B147" s="4" t="s">
        <v>95</v>
      </c>
      <c r="C147" s="4">
        <v>3</v>
      </c>
      <c r="D147" s="4">
        <v>29.5</v>
      </c>
    </row>
    <row r="148" spans="1:4">
      <c r="A148" s="3" t="s">
        <v>96</v>
      </c>
      <c r="B148" s="4" t="s">
        <v>97</v>
      </c>
      <c r="C148" s="4">
        <v>3</v>
      </c>
      <c r="D148" s="4">
        <v>8.3</v>
      </c>
    </row>
    <row r="149" spans="1:4">
      <c r="A149" s="3" t="s">
        <v>15</v>
      </c>
      <c r="B149" s="4" t="s">
        <v>102</v>
      </c>
      <c r="C149" s="4">
        <v>3</v>
      </c>
      <c r="D149" s="4">
        <v>10.4</v>
      </c>
    </row>
    <row r="150" spans="1:4">
      <c r="A150" s="3" t="s">
        <v>138</v>
      </c>
      <c r="B150" s="4" t="s">
        <v>95</v>
      </c>
      <c r="C150" s="4">
        <v>3</v>
      </c>
      <c r="D150" s="4">
        <v>14.4</v>
      </c>
    </row>
    <row r="151" spans="1:4">
      <c r="A151" s="3" t="s">
        <v>155</v>
      </c>
      <c r="B151" s="4" t="s">
        <v>95</v>
      </c>
      <c r="C151" s="4">
        <v>3</v>
      </c>
      <c r="D151" s="4">
        <v>33.4</v>
      </c>
    </row>
    <row r="152" spans="1:4">
      <c r="A152" s="3" t="s">
        <v>49</v>
      </c>
      <c r="B152" s="4" t="s">
        <v>95</v>
      </c>
      <c r="C152" s="4">
        <v>3</v>
      </c>
      <c r="D152" s="4">
        <v>24.8</v>
      </c>
    </row>
    <row r="153" spans="1:4">
      <c r="A153" s="3" t="s">
        <v>30</v>
      </c>
      <c r="B153" s="4" t="s">
        <v>101</v>
      </c>
      <c r="C153" s="4">
        <v>3</v>
      </c>
      <c r="D153" s="4">
        <v>24.3</v>
      </c>
    </row>
    <row r="154" spans="1:4">
      <c r="A154" s="3" t="s">
        <v>96</v>
      </c>
      <c r="B154" s="4" t="s">
        <v>97</v>
      </c>
      <c r="C154" s="4">
        <v>3</v>
      </c>
      <c r="D154" s="4">
        <v>10</v>
      </c>
    </row>
    <row r="155" spans="1:4">
      <c r="A155" s="3" t="s">
        <v>156</v>
      </c>
      <c r="B155" s="4" t="s">
        <v>126</v>
      </c>
      <c r="C155" s="4">
        <v>3</v>
      </c>
      <c r="D155" s="4">
        <v>4.4</v>
      </c>
    </row>
    <row r="156" spans="1:4">
      <c r="A156" s="3" t="s">
        <v>127</v>
      </c>
      <c r="B156" s="4" t="s">
        <v>95</v>
      </c>
      <c r="C156" s="4">
        <v>3</v>
      </c>
      <c r="D156" s="4">
        <v>11.3</v>
      </c>
    </row>
    <row r="157" spans="1:4">
      <c r="A157" s="3" t="s">
        <v>157</v>
      </c>
      <c r="B157" s="4" t="s">
        <v>88</v>
      </c>
      <c r="C157" s="4">
        <v>3</v>
      </c>
      <c r="D157" s="4">
        <v>45.6</v>
      </c>
    </row>
    <row r="158" spans="1:4">
      <c r="A158" s="3" t="s">
        <v>15</v>
      </c>
      <c r="B158" s="4" t="s">
        <v>102</v>
      </c>
      <c r="C158" s="4">
        <v>3</v>
      </c>
      <c r="D158" s="4">
        <v>12.2</v>
      </c>
    </row>
    <row r="159" spans="1:4">
      <c r="A159" s="3" t="s">
        <v>96</v>
      </c>
      <c r="B159" s="4" t="s">
        <v>97</v>
      </c>
      <c r="C159" s="4">
        <v>3</v>
      </c>
      <c r="D159" s="4">
        <v>12.3</v>
      </c>
    </row>
    <row r="160" spans="1:4">
      <c r="A160" s="3" t="s">
        <v>15</v>
      </c>
      <c r="B160" s="4" t="s">
        <v>102</v>
      </c>
      <c r="C160" s="4">
        <v>3</v>
      </c>
      <c r="D160" s="4">
        <v>17.8</v>
      </c>
    </row>
    <row r="161" spans="1:4">
      <c r="A161" s="3" t="s">
        <v>129</v>
      </c>
      <c r="B161" s="4" t="s">
        <v>93</v>
      </c>
      <c r="C161" s="4">
        <v>3</v>
      </c>
      <c r="D161" s="4">
        <v>4.6</v>
      </c>
    </row>
    <row r="162" spans="1:4">
      <c r="A162" s="3" t="s">
        <v>25</v>
      </c>
      <c r="B162" s="4" t="s">
        <v>95</v>
      </c>
      <c r="C162" s="4">
        <v>3</v>
      </c>
      <c r="D162" s="4">
        <v>6.6</v>
      </c>
    </row>
    <row r="163" spans="1:4">
      <c r="A163" s="3" t="s">
        <v>73</v>
      </c>
      <c r="B163" s="4" t="s">
        <v>95</v>
      </c>
      <c r="C163" s="4">
        <v>3</v>
      </c>
      <c r="D163" s="4">
        <v>24.3</v>
      </c>
    </row>
    <row r="164" spans="1:4">
      <c r="A164" s="3" t="s">
        <v>73</v>
      </c>
      <c r="B164" s="4" t="s">
        <v>95</v>
      </c>
      <c r="C164" s="4">
        <v>3</v>
      </c>
      <c r="D164" s="4">
        <v>38.1</v>
      </c>
    </row>
    <row r="165" spans="1:4">
      <c r="A165" s="3" t="s">
        <v>25</v>
      </c>
      <c r="B165" s="4" t="s">
        <v>95</v>
      </c>
      <c r="C165" s="4">
        <v>3</v>
      </c>
      <c r="D165" s="4">
        <v>8.3</v>
      </c>
    </row>
    <row r="166" spans="1:4">
      <c r="A166" s="3" t="s">
        <v>30</v>
      </c>
      <c r="B166" s="4" t="s">
        <v>101</v>
      </c>
      <c r="C166" s="4">
        <v>3</v>
      </c>
      <c r="D166" s="4">
        <v>7.9</v>
      </c>
    </row>
    <row r="167" spans="1:4">
      <c r="A167" s="3" t="s">
        <v>127</v>
      </c>
      <c r="B167" s="4" t="s">
        <v>95</v>
      </c>
      <c r="C167" s="4">
        <v>3</v>
      </c>
      <c r="D167" s="4">
        <v>12.5</v>
      </c>
    </row>
    <row r="168" spans="1:4">
      <c r="A168" s="3" t="s">
        <v>138</v>
      </c>
      <c r="B168" s="4" t="s">
        <v>95</v>
      </c>
      <c r="C168" s="4">
        <v>3</v>
      </c>
      <c r="D168" s="4">
        <v>10.2</v>
      </c>
    </row>
    <row r="169" spans="1:4">
      <c r="A169" s="3" t="s">
        <v>34</v>
      </c>
      <c r="B169" s="4" t="s">
        <v>93</v>
      </c>
      <c r="C169" s="4">
        <v>3</v>
      </c>
      <c r="D169" s="4">
        <v>57.8</v>
      </c>
    </row>
    <row r="170" spans="1:4">
      <c r="A170" s="3" t="s">
        <v>15</v>
      </c>
      <c r="B170" s="4" t="s">
        <v>102</v>
      </c>
      <c r="C170" s="4">
        <v>3</v>
      </c>
      <c r="D170" s="4">
        <v>13.3</v>
      </c>
    </row>
    <row r="171" spans="1:4">
      <c r="A171" s="3" t="s">
        <v>15</v>
      </c>
      <c r="B171" s="4" t="s">
        <v>102</v>
      </c>
      <c r="C171" s="4">
        <v>3</v>
      </c>
      <c r="D171" s="4">
        <v>10.2</v>
      </c>
    </row>
    <row r="172" spans="1:4">
      <c r="A172" s="3" t="s">
        <v>15</v>
      </c>
      <c r="B172" s="4" t="s">
        <v>102</v>
      </c>
      <c r="C172" s="4">
        <v>3</v>
      </c>
      <c r="D172" s="4">
        <v>12.2</v>
      </c>
    </row>
    <row r="173" spans="1:4">
      <c r="A173" s="3" t="s">
        <v>138</v>
      </c>
      <c r="B173" s="4" t="s">
        <v>95</v>
      </c>
      <c r="C173" s="4">
        <v>3</v>
      </c>
      <c r="D173" s="4">
        <v>10.1</v>
      </c>
    </row>
    <row r="174" spans="1:4">
      <c r="A174" s="3" t="s">
        <v>130</v>
      </c>
      <c r="B174" s="4" t="s">
        <v>95</v>
      </c>
      <c r="C174" s="4">
        <v>3</v>
      </c>
      <c r="D174" s="4">
        <v>12.1</v>
      </c>
    </row>
    <row r="175" spans="1:4">
      <c r="A175" s="3" t="s">
        <v>10</v>
      </c>
      <c r="B175" s="4" t="s">
        <v>92</v>
      </c>
      <c r="C175" s="4">
        <v>3</v>
      </c>
      <c r="D175" s="4">
        <v>13.6</v>
      </c>
    </row>
    <row r="176" spans="1:4">
      <c r="A176" s="3" t="s">
        <v>10</v>
      </c>
      <c r="B176" s="4" t="s">
        <v>92</v>
      </c>
      <c r="C176" s="4">
        <v>3</v>
      </c>
      <c r="D176" s="4">
        <v>24.1</v>
      </c>
    </row>
    <row r="177" spans="1:4">
      <c r="A177" s="3" t="s">
        <v>65</v>
      </c>
      <c r="B177" s="4" t="s">
        <v>143</v>
      </c>
      <c r="C177" s="4">
        <v>3</v>
      </c>
      <c r="D177" s="4">
        <v>10.6</v>
      </c>
    </row>
    <row r="178" spans="1:4">
      <c r="A178" s="3" t="s">
        <v>127</v>
      </c>
      <c r="B178" s="4" t="s">
        <v>95</v>
      </c>
      <c r="C178" s="4">
        <v>3</v>
      </c>
      <c r="D178" s="4">
        <v>12.1</v>
      </c>
    </row>
    <row r="179" spans="1:4">
      <c r="A179" s="3" t="s">
        <v>123</v>
      </c>
      <c r="B179" s="4" t="s">
        <v>97</v>
      </c>
      <c r="C179" s="4">
        <v>3</v>
      </c>
      <c r="D179" s="4">
        <v>10.2</v>
      </c>
    </row>
    <row r="180" spans="1:4">
      <c r="A180" s="3" t="s">
        <v>129</v>
      </c>
      <c r="B180" s="4" t="s">
        <v>93</v>
      </c>
      <c r="C180" s="4">
        <v>3</v>
      </c>
      <c r="D180" s="4">
        <v>15.9</v>
      </c>
    </row>
    <row r="181" spans="1:4">
      <c r="A181" s="3" t="s">
        <v>25</v>
      </c>
      <c r="B181" s="4" t="s">
        <v>95</v>
      </c>
      <c r="C181" s="4">
        <v>3</v>
      </c>
      <c r="D181" s="4">
        <v>14.3</v>
      </c>
    </row>
    <row r="182" spans="1:4">
      <c r="A182" s="3" t="s">
        <v>25</v>
      </c>
      <c r="B182" s="4" t="s">
        <v>95</v>
      </c>
      <c r="C182" s="4">
        <v>3</v>
      </c>
      <c r="D182" s="4">
        <v>10.4</v>
      </c>
    </row>
    <row r="183" spans="1:4">
      <c r="A183" s="3" t="s">
        <v>158</v>
      </c>
      <c r="B183" s="4" t="s">
        <v>146</v>
      </c>
      <c r="C183" s="4">
        <v>3</v>
      </c>
      <c r="D183" s="4">
        <v>14.4</v>
      </c>
    </row>
    <row r="184" spans="1:4">
      <c r="A184" s="3" t="s">
        <v>159</v>
      </c>
      <c r="B184" s="4"/>
      <c r="C184" s="4">
        <v>3</v>
      </c>
      <c r="D184" s="4">
        <v>4.9</v>
      </c>
    </row>
    <row r="185" spans="1:4">
      <c r="A185" s="3" t="s">
        <v>160</v>
      </c>
      <c r="B185" s="4" t="s">
        <v>146</v>
      </c>
      <c r="C185" s="4">
        <v>3</v>
      </c>
      <c r="D185" s="4">
        <v>16.4</v>
      </c>
    </row>
    <row r="186" spans="1:4">
      <c r="A186" s="3" t="s">
        <v>30</v>
      </c>
      <c r="B186" s="4" t="s">
        <v>101</v>
      </c>
      <c r="C186" s="4">
        <v>3</v>
      </c>
      <c r="D186" s="4">
        <v>72.3</v>
      </c>
    </row>
    <row r="187" spans="1:4">
      <c r="A187" s="3" t="s">
        <v>10</v>
      </c>
      <c r="B187" s="4" t="s">
        <v>92</v>
      </c>
      <c r="C187" s="4">
        <v>3</v>
      </c>
      <c r="D187" s="4">
        <v>10.2</v>
      </c>
    </row>
    <row r="188" spans="1:4">
      <c r="A188" s="3" t="s">
        <v>125</v>
      </c>
      <c r="B188" s="4" t="s">
        <v>126</v>
      </c>
      <c r="C188" s="4">
        <v>3</v>
      </c>
      <c r="D188" s="4">
        <v>4.3</v>
      </c>
    </row>
    <row r="189" spans="1:4">
      <c r="A189" s="3" t="s">
        <v>159</v>
      </c>
      <c r="B189" s="4"/>
      <c r="C189" s="4">
        <v>3</v>
      </c>
      <c r="D189" s="4">
        <v>10.2</v>
      </c>
    </row>
    <row r="190" spans="1:4">
      <c r="A190" s="3" t="s">
        <v>30</v>
      </c>
      <c r="B190" s="4" t="s">
        <v>101</v>
      </c>
      <c r="C190" s="4">
        <v>3</v>
      </c>
      <c r="D190" s="4">
        <v>10.4</v>
      </c>
    </row>
    <row r="191" spans="1:4">
      <c r="A191" s="3" t="s">
        <v>129</v>
      </c>
      <c r="B191" s="4" t="s">
        <v>93</v>
      </c>
      <c r="C191" s="4">
        <v>3</v>
      </c>
      <c r="D191" s="4">
        <v>11.5</v>
      </c>
    </row>
    <row r="192" spans="1:4">
      <c r="A192" s="3" t="s">
        <v>129</v>
      </c>
      <c r="B192" s="4" t="s">
        <v>93</v>
      </c>
      <c r="C192" s="4">
        <v>3</v>
      </c>
      <c r="D192" s="4">
        <v>23.4</v>
      </c>
    </row>
    <row r="193" spans="1:4">
      <c r="A193" s="3" t="s">
        <v>25</v>
      </c>
      <c r="B193" s="4" t="s">
        <v>95</v>
      </c>
      <c r="C193" s="4">
        <v>3</v>
      </c>
      <c r="D193" s="4">
        <v>25.7</v>
      </c>
    </row>
    <row r="194" spans="1:4">
      <c r="A194" s="3" t="s">
        <v>107</v>
      </c>
      <c r="B194" s="4" t="s">
        <v>143</v>
      </c>
      <c r="C194" s="4">
        <v>3</v>
      </c>
      <c r="D194" s="4">
        <v>12.8</v>
      </c>
    </row>
    <row r="195" spans="1:4">
      <c r="A195" s="3" t="s">
        <v>25</v>
      </c>
      <c r="B195" s="4" t="s">
        <v>95</v>
      </c>
      <c r="C195" s="4">
        <v>3</v>
      </c>
      <c r="D195" s="4">
        <v>13.1</v>
      </c>
    </row>
    <row r="196" spans="1:4">
      <c r="A196" s="3" t="s">
        <v>25</v>
      </c>
      <c r="B196" s="4" t="s">
        <v>95</v>
      </c>
      <c r="C196" s="4">
        <v>3</v>
      </c>
      <c r="D196" s="4">
        <v>14.1</v>
      </c>
    </row>
    <row r="197" spans="1:4">
      <c r="A197" s="3" t="s">
        <v>158</v>
      </c>
      <c r="B197" s="4" t="s">
        <v>146</v>
      </c>
      <c r="C197" s="4">
        <v>3</v>
      </c>
      <c r="D197" s="4">
        <v>10.7</v>
      </c>
    </row>
    <row r="198" spans="1:4">
      <c r="A198" s="3" t="s">
        <v>127</v>
      </c>
      <c r="B198" s="4" t="s">
        <v>95</v>
      </c>
      <c r="C198" s="4">
        <v>3</v>
      </c>
      <c r="D198" s="4">
        <v>19.3</v>
      </c>
    </row>
    <row r="199" spans="1:4">
      <c r="A199" s="3" t="s">
        <v>127</v>
      </c>
      <c r="B199" s="4" t="s">
        <v>95</v>
      </c>
      <c r="C199" s="4">
        <v>3</v>
      </c>
      <c r="D199" s="4">
        <v>14.9</v>
      </c>
    </row>
    <row r="200" spans="1:4">
      <c r="A200" s="3" t="s">
        <v>127</v>
      </c>
      <c r="B200" s="4" t="s">
        <v>95</v>
      </c>
      <c r="C200" s="4">
        <v>3</v>
      </c>
      <c r="D200" s="4">
        <v>15</v>
      </c>
    </row>
    <row r="201" spans="1:4">
      <c r="A201" s="3" t="s">
        <v>138</v>
      </c>
      <c r="B201" s="4" t="s">
        <v>95</v>
      </c>
      <c r="C201" s="4">
        <v>3</v>
      </c>
      <c r="D201" s="4">
        <v>24.2</v>
      </c>
    </row>
    <row r="202" spans="1:4">
      <c r="A202" s="3" t="s">
        <v>127</v>
      </c>
      <c r="B202" s="4" t="s">
        <v>95</v>
      </c>
      <c r="C202" s="4">
        <v>4</v>
      </c>
      <c r="D202" s="4">
        <v>16.8</v>
      </c>
    </row>
    <row r="203" spans="1:4">
      <c r="A203" s="3" t="s">
        <v>127</v>
      </c>
      <c r="B203" s="4" t="s">
        <v>95</v>
      </c>
      <c r="C203" s="4">
        <v>4</v>
      </c>
      <c r="D203" s="4">
        <v>14.2</v>
      </c>
    </row>
    <row r="204" spans="1:4">
      <c r="A204" s="3" t="s">
        <v>34</v>
      </c>
      <c r="B204" s="4" t="s">
        <v>93</v>
      </c>
      <c r="C204" s="4">
        <v>4</v>
      </c>
      <c r="D204" s="4">
        <v>15.3</v>
      </c>
    </row>
    <row r="205" spans="1:4">
      <c r="A205" s="3" t="s">
        <v>140</v>
      </c>
      <c r="B205" s="4" t="s">
        <v>92</v>
      </c>
      <c r="C205" s="4">
        <v>4</v>
      </c>
      <c r="D205" s="4">
        <v>10.2</v>
      </c>
    </row>
    <row r="206" spans="1:4">
      <c r="A206" s="3" t="s">
        <v>140</v>
      </c>
      <c r="B206" s="4" t="s">
        <v>92</v>
      </c>
      <c r="C206" s="4">
        <v>4</v>
      </c>
      <c r="D206" s="4">
        <v>7</v>
      </c>
    </row>
    <row r="207" spans="1:4">
      <c r="A207" s="3" t="s">
        <v>121</v>
      </c>
      <c r="B207" s="4" t="s">
        <v>122</v>
      </c>
      <c r="C207" s="4">
        <v>4</v>
      </c>
      <c r="D207" s="4">
        <v>18.4</v>
      </c>
    </row>
    <row r="208" spans="1:4">
      <c r="A208" s="3" t="s">
        <v>125</v>
      </c>
      <c r="B208" s="4" t="s">
        <v>126</v>
      </c>
      <c r="C208" s="4">
        <v>4</v>
      </c>
      <c r="D208" s="4">
        <v>9.6</v>
      </c>
    </row>
    <row r="209" spans="1:4">
      <c r="A209" s="3" t="s">
        <v>138</v>
      </c>
      <c r="B209" s="4" t="s">
        <v>95</v>
      </c>
      <c r="C209" s="4">
        <v>4</v>
      </c>
      <c r="D209" s="4">
        <v>10.7</v>
      </c>
    </row>
    <row r="210" spans="1:4">
      <c r="A210" s="3" t="s">
        <v>129</v>
      </c>
      <c r="B210" s="4" t="s">
        <v>93</v>
      </c>
      <c r="C210" s="4">
        <v>4</v>
      </c>
      <c r="D210" s="4">
        <v>11.2</v>
      </c>
    </row>
    <row r="211" spans="1:4">
      <c r="A211" s="3" t="s">
        <v>106</v>
      </c>
      <c r="B211" s="4" t="s">
        <v>90</v>
      </c>
      <c r="C211" s="4">
        <v>4</v>
      </c>
      <c r="D211" s="4">
        <v>16.5</v>
      </c>
    </row>
    <row r="212" spans="1:4">
      <c r="A212" s="3" t="s">
        <v>106</v>
      </c>
      <c r="B212" s="4" t="s">
        <v>90</v>
      </c>
      <c r="C212" s="4">
        <v>4</v>
      </c>
      <c r="D212" s="4">
        <v>10.6</v>
      </c>
    </row>
    <row r="213" spans="1:4">
      <c r="A213" s="3" t="s">
        <v>96</v>
      </c>
      <c r="B213" s="4" t="s">
        <v>97</v>
      </c>
      <c r="C213" s="4">
        <v>4</v>
      </c>
      <c r="D213" s="4">
        <v>12.6</v>
      </c>
    </row>
    <row r="214" spans="1:4">
      <c r="A214" s="3" t="s">
        <v>129</v>
      </c>
      <c r="B214" s="4" t="s">
        <v>93</v>
      </c>
      <c r="C214" s="4">
        <v>4</v>
      </c>
      <c r="D214" s="4">
        <v>10.6</v>
      </c>
    </row>
    <row r="215" spans="1:4">
      <c r="A215" s="3" t="s">
        <v>136</v>
      </c>
      <c r="B215" s="4" t="s">
        <v>95</v>
      </c>
      <c r="C215" s="4">
        <v>4</v>
      </c>
      <c r="D215" s="4">
        <v>13.6</v>
      </c>
    </row>
    <row r="216" spans="1:4">
      <c r="A216" s="3" t="s">
        <v>70</v>
      </c>
      <c r="B216" s="4" t="s">
        <v>128</v>
      </c>
      <c r="C216" s="4">
        <v>4</v>
      </c>
      <c r="D216" s="4">
        <v>4.3</v>
      </c>
    </row>
    <row r="217" spans="1:4">
      <c r="A217" s="3" t="s">
        <v>96</v>
      </c>
      <c r="B217" s="4" t="s">
        <v>97</v>
      </c>
      <c r="C217" s="4">
        <v>4</v>
      </c>
      <c r="D217" s="4">
        <v>10.2</v>
      </c>
    </row>
    <row r="218" spans="1:4">
      <c r="A218" s="3" t="s">
        <v>70</v>
      </c>
      <c r="B218" s="4" t="s">
        <v>128</v>
      </c>
      <c r="C218" s="4">
        <v>4</v>
      </c>
      <c r="D218" s="4">
        <v>4.3</v>
      </c>
    </row>
    <row r="219" spans="1:4">
      <c r="A219" s="3" t="s">
        <v>73</v>
      </c>
      <c r="B219" s="4" t="s">
        <v>95</v>
      </c>
      <c r="C219" s="4">
        <v>4</v>
      </c>
      <c r="D219" s="4">
        <v>4.7</v>
      </c>
    </row>
    <row r="220" spans="1:4">
      <c r="A220" s="3" t="s">
        <v>138</v>
      </c>
      <c r="B220" s="4" t="s">
        <v>95</v>
      </c>
      <c r="C220" s="4">
        <v>4</v>
      </c>
      <c r="D220" s="4">
        <v>4.2</v>
      </c>
    </row>
    <row r="221" spans="1:4">
      <c r="A221" s="3" t="s">
        <v>138</v>
      </c>
      <c r="B221" s="4" t="s">
        <v>95</v>
      </c>
      <c r="C221" s="4">
        <v>4</v>
      </c>
      <c r="D221" s="4">
        <v>5.8</v>
      </c>
    </row>
    <row r="222" spans="1:4">
      <c r="A222" s="3" t="s">
        <v>73</v>
      </c>
      <c r="B222" s="4" t="s">
        <v>95</v>
      </c>
      <c r="C222" s="4">
        <v>4</v>
      </c>
      <c r="D222" s="4">
        <v>20.4</v>
      </c>
    </row>
    <row r="223" spans="1:4">
      <c r="A223" s="3" t="s">
        <v>161</v>
      </c>
      <c r="B223" s="4" t="s">
        <v>88</v>
      </c>
      <c r="C223" s="4">
        <v>4</v>
      </c>
      <c r="D223" s="4">
        <v>30.5</v>
      </c>
    </row>
    <row r="224" spans="1:4">
      <c r="A224" s="3" t="s">
        <v>17</v>
      </c>
      <c r="B224" s="4" t="s">
        <v>95</v>
      </c>
      <c r="C224" s="4">
        <v>4</v>
      </c>
      <c r="D224" s="4">
        <v>95.6</v>
      </c>
    </row>
    <row r="225" spans="1:4">
      <c r="A225" s="3" t="s">
        <v>127</v>
      </c>
      <c r="B225" s="4" t="s">
        <v>95</v>
      </c>
      <c r="C225" s="4">
        <v>4</v>
      </c>
      <c r="D225" s="4">
        <v>14.3</v>
      </c>
    </row>
    <row r="226" spans="1:4">
      <c r="A226" s="3" t="s">
        <v>129</v>
      </c>
      <c r="B226" s="4" t="s">
        <v>93</v>
      </c>
      <c r="C226" s="4">
        <v>4</v>
      </c>
      <c r="D226" s="4">
        <v>15.6</v>
      </c>
    </row>
    <row r="227" spans="1:4">
      <c r="A227" s="3" t="s">
        <v>129</v>
      </c>
      <c r="B227" s="4" t="s">
        <v>93</v>
      </c>
      <c r="C227" s="4">
        <v>4</v>
      </c>
      <c r="D227" s="4">
        <v>8.8</v>
      </c>
    </row>
    <row r="228" spans="1:4">
      <c r="A228" s="3" t="s">
        <v>162</v>
      </c>
      <c r="B228" s="4" t="s">
        <v>163</v>
      </c>
      <c r="C228" s="4">
        <v>4</v>
      </c>
      <c r="D228" s="4">
        <v>15</v>
      </c>
    </row>
    <row r="229" spans="1:4">
      <c r="A229" s="3" t="s">
        <v>157</v>
      </c>
      <c r="B229" s="4" t="s">
        <v>88</v>
      </c>
      <c r="C229" s="4">
        <v>4</v>
      </c>
      <c r="D229" s="4">
        <v>36</v>
      </c>
    </row>
    <row r="230" spans="1:4">
      <c r="A230" s="3" t="s">
        <v>25</v>
      </c>
      <c r="B230" s="4" t="s">
        <v>95</v>
      </c>
      <c r="C230" s="4">
        <v>4</v>
      </c>
      <c r="D230" s="4">
        <v>55.6</v>
      </c>
    </row>
    <row r="231" spans="1:4">
      <c r="A231" s="3" t="s">
        <v>7</v>
      </c>
      <c r="B231" s="4" t="s">
        <v>89</v>
      </c>
      <c r="C231" s="4">
        <v>4</v>
      </c>
      <c r="D231" s="4">
        <v>10.2</v>
      </c>
    </row>
    <row r="232" spans="1:4">
      <c r="A232" s="3" t="s">
        <v>7</v>
      </c>
      <c r="B232" s="4" t="s">
        <v>89</v>
      </c>
      <c r="C232" s="4">
        <v>4</v>
      </c>
      <c r="D232" s="4">
        <v>80.3</v>
      </c>
    </row>
    <row r="233" spans="1:4">
      <c r="A233" s="3" t="s">
        <v>50</v>
      </c>
      <c r="B233" s="4" t="s">
        <v>100</v>
      </c>
      <c r="C233" s="4">
        <v>4</v>
      </c>
      <c r="D233" s="4">
        <v>14.6</v>
      </c>
    </row>
    <row r="234" spans="1:4">
      <c r="A234" s="3" t="s">
        <v>127</v>
      </c>
      <c r="B234" s="4" t="s">
        <v>95</v>
      </c>
      <c r="C234" s="4">
        <v>4</v>
      </c>
      <c r="D234" s="4">
        <v>14</v>
      </c>
    </row>
    <row r="235" spans="1:4">
      <c r="A235" s="3" t="s">
        <v>127</v>
      </c>
      <c r="B235" s="4" t="s">
        <v>95</v>
      </c>
      <c r="C235" s="4">
        <v>4</v>
      </c>
      <c r="D235" s="4">
        <v>2</v>
      </c>
    </row>
    <row r="236" spans="1:4">
      <c r="A236" s="3" t="s">
        <v>127</v>
      </c>
      <c r="B236" s="4" t="s">
        <v>95</v>
      </c>
      <c r="C236" s="4">
        <v>4</v>
      </c>
      <c r="D236" s="4">
        <v>10.2</v>
      </c>
    </row>
    <row r="237" spans="1:4">
      <c r="A237" s="3" t="s">
        <v>129</v>
      </c>
      <c r="B237" s="4" t="s">
        <v>93</v>
      </c>
      <c r="C237" s="4">
        <v>4</v>
      </c>
      <c r="D237" s="4">
        <v>15.1</v>
      </c>
    </row>
    <row r="238" spans="1:4">
      <c r="A238" s="3" t="s">
        <v>129</v>
      </c>
      <c r="B238" s="4" t="s">
        <v>93</v>
      </c>
      <c r="C238" s="4">
        <v>4</v>
      </c>
      <c r="D238" s="4">
        <v>15.3</v>
      </c>
    </row>
    <row r="239" spans="1:4">
      <c r="A239" s="3" t="s">
        <v>161</v>
      </c>
      <c r="B239" s="4" t="s">
        <v>88</v>
      </c>
      <c r="C239" s="4">
        <v>4</v>
      </c>
      <c r="D239" s="4">
        <v>37</v>
      </c>
    </row>
    <row r="240" spans="1:4">
      <c r="A240" s="3" t="s">
        <v>161</v>
      </c>
      <c r="B240" s="4" t="s">
        <v>88</v>
      </c>
      <c r="C240" s="4">
        <v>4</v>
      </c>
      <c r="D240" s="4">
        <v>16.3</v>
      </c>
    </row>
    <row r="241" spans="1:4">
      <c r="A241" s="3" t="s">
        <v>164</v>
      </c>
      <c r="B241" s="4" t="s">
        <v>88</v>
      </c>
      <c r="C241" s="4">
        <v>4</v>
      </c>
      <c r="D241" s="4">
        <v>15.5</v>
      </c>
    </row>
    <row r="242" spans="1:4">
      <c r="A242" s="3" t="s">
        <v>157</v>
      </c>
      <c r="B242" s="4" t="s">
        <v>88</v>
      </c>
      <c r="C242" s="4">
        <v>4</v>
      </c>
      <c r="D242" s="4">
        <v>15.3</v>
      </c>
    </row>
    <row r="243" spans="1:4">
      <c r="A243" s="3" t="s">
        <v>98</v>
      </c>
      <c r="B243" s="4" t="s">
        <v>97</v>
      </c>
      <c r="C243" s="4">
        <v>4</v>
      </c>
      <c r="D243" s="4">
        <v>10.2</v>
      </c>
    </row>
    <row r="244" spans="1:4">
      <c r="A244" s="3" t="s">
        <v>158</v>
      </c>
      <c r="B244" s="4" t="s">
        <v>146</v>
      </c>
      <c r="C244" s="4">
        <v>4</v>
      </c>
      <c r="D244" s="4">
        <v>13.3</v>
      </c>
    </row>
    <row r="245" spans="1:4">
      <c r="A245" s="3" t="s">
        <v>129</v>
      </c>
      <c r="B245" s="4" t="s">
        <v>93</v>
      </c>
      <c r="C245" s="4">
        <v>4</v>
      </c>
      <c r="D245" s="4">
        <v>7.8</v>
      </c>
    </row>
    <row r="246" spans="1:4">
      <c r="A246" s="3" t="s">
        <v>165</v>
      </c>
      <c r="B246" s="4" t="s">
        <v>95</v>
      </c>
      <c r="C246" s="4">
        <v>4</v>
      </c>
      <c r="D246" s="4">
        <v>6.3</v>
      </c>
    </row>
    <row r="247" spans="1:4">
      <c r="A247" s="3" t="s">
        <v>65</v>
      </c>
      <c r="B247" s="4" t="s">
        <v>88</v>
      </c>
      <c r="C247" s="4">
        <v>4</v>
      </c>
      <c r="D247" s="4">
        <v>11.1</v>
      </c>
    </row>
    <row r="248" spans="1:4">
      <c r="A248" s="3" t="s">
        <v>138</v>
      </c>
      <c r="B248" s="4" t="s">
        <v>95</v>
      </c>
      <c r="C248" s="4">
        <v>4</v>
      </c>
      <c r="D248" s="4">
        <v>10.2</v>
      </c>
    </row>
    <row r="249" spans="1:4">
      <c r="A249" s="3" t="s">
        <v>50</v>
      </c>
      <c r="B249" s="4" t="s">
        <v>100</v>
      </c>
      <c r="C249" s="4">
        <v>4</v>
      </c>
      <c r="D249" s="4">
        <v>22.7</v>
      </c>
    </row>
    <row r="250" spans="1:4">
      <c r="A250" s="3" t="s">
        <v>50</v>
      </c>
      <c r="B250" s="4" t="s">
        <v>100</v>
      </c>
      <c r="C250" s="4">
        <v>4</v>
      </c>
      <c r="D250" s="4">
        <v>11.5</v>
      </c>
    </row>
    <row r="251" spans="1:4">
      <c r="A251" s="3" t="s">
        <v>25</v>
      </c>
      <c r="B251" s="4" t="s">
        <v>95</v>
      </c>
      <c r="C251" s="4">
        <v>5</v>
      </c>
      <c r="D251" s="4">
        <v>10</v>
      </c>
    </row>
    <row r="252" spans="1:4">
      <c r="A252" s="3" t="s">
        <v>139</v>
      </c>
      <c r="B252" s="4" t="s">
        <v>108</v>
      </c>
      <c r="C252" s="4">
        <v>5</v>
      </c>
      <c r="D252" s="4">
        <v>10</v>
      </c>
    </row>
    <row r="253" spans="1:4">
      <c r="A253" s="3" t="s">
        <v>25</v>
      </c>
      <c r="B253" s="4" t="s">
        <v>95</v>
      </c>
      <c r="C253" s="4">
        <v>5</v>
      </c>
      <c r="D253" s="4">
        <v>11</v>
      </c>
    </row>
    <row r="254" spans="1:4">
      <c r="A254" s="3" t="s">
        <v>25</v>
      </c>
      <c r="B254" s="4" t="s">
        <v>95</v>
      </c>
      <c r="C254" s="4">
        <v>5</v>
      </c>
      <c r="D254" s="4">
        <v>3.8</v>
      </c>
    </row>
    <row r="255" spans="1:4">
      <c r="A255" s="3" t="s">
        <v>127</v>
      </c>
      <c r="B255" s="4" t="s">
        <v>95</v>
      </c>
      <c r="C255" s="4">
        <v>5</v>
      </c>
      <c r="D255" s="4">
        <v>10</v>
      </c>
    </row>
    <row r="256" spans="1:4">
      <c r="A256" s="3" t="s">
        <v>166</v>
      </c>
      <c r="B256" s="4" t="s">
        <v>167</v>
      </c>
      <c r="C256" s="4">
        <v>5</v>
      </c>
      <c r="D256" s="4">
        <v>4.8</v>
      </c>
    </row>
    <row r="257" spans="1:4">
      <c r="A257" s="3" t="s">
        <v>127</v>
      </c>
      <c r="B257" s="4" t="s">
        <v>95</v>
      </c>
      <c r="C257" s="4">
        <v>5</v>
      </c>
      <c r="D257" s="4">
        <v>4.8</v>
      </c>
    </row>
    <row r="258" spans="1:4">
      <c r="A258" s="3" t="s">
        <v>25</v>
      </c>
      <c r="B258" s="4" t="s">
        <v>95</v>
      </c>
      <c r="C258" s="4">
        <v>5</v>
      </c>
      <c r="D258" s="4">
        <v>7.2</v>
      </c>
    </row>
    <row r="259" spans="1:4">
      <c r="A259" s="3" t="s">
        <v>10</v>
      </c>
      <c r="B259" s="4" t="s">
        <v>92</v>
      </c>
      <c r="C259" s="4">
        <v>5</v>
      </c>
      <c r="D259" s="4">
        <v>10</v>
      </c>
    </row>
    <row r="260" spans="1:4">
      <c r="A260" s="3" t="s">
        <v>10</v>
      </c>
      <c r="B260" s="4" t="s">
        <v>92</v>
      </c>
      <c r="C260" s="4">
        <v>5</v>
      </c>
      <c r="D260" s="4">
        <v>12.1</v>
      </c>
    </row>
    <row r="261" spans="1:4">
      <c r="A261" s="3" t="s">
        <v>10</v>
      </c>
      <c r="B261" s="4" t="s">
        <v>92</v>
      </c>
      <c r="C261" s="4">
        <v>5</v>
      </c>
      <c r="D261" s="4">
        <v>7.2</v>
      </c>
    </row>
    <row r="262" spans="1:4">
      <c r="A262" s="3" t="s">
        <v>168</v>
      </c>
      <c r="B262" s="4" t="s">
        <v>91</v>
      </c>
      <c r="C262" s="4">
        <v>5</v>
      </c>
      <c r="D262" s="4">
        <v>99.3</v>
      </c>
    </row>
    <row r="263" spans="1:4">
      <c r="A263" s="3" t="s">
        <v>17</v>
      </c>
      <c r="B263" s="4" t="s">
        <v>95</v>
      </c>
      <c r="C263" s="4">
        <v>5</v>
      </c>
      <c r="D263" s="4">
        <v>50.4</v>
      </c>
    </row>
    <row r="264" spans="1:4">
      <c r="A264" s="3" t="s">
        <v>136</v>
      </c>
      <c r="B264" s="4" t="s">
        <v>95</v>
      </c>
      <c r="C264" s="4">
        <v>5</v>
      </c>
      <c r="D264" s="4">
        <v>79.9</v>
      </c>
    </row>
    <row r="265" spans="1:4">
      <c r="A265" s="3" t="s">
        <v>169</v>
      </c>
      <c r="B265" s="4" t="s">
        <v>143</v>
      </c>
      <c r="C265" s="4">
        <v>5</v>
      </c>
      <c r="D265" s="4">
        <v>11.4</v>
      </c>
    </row>
    <row r="266" spans="1:4">
      <c r="A266" s="3" t="s">
        <v>169</v>
      </c>
      <c r="B266" s="4" t="s">
        <v>143</v>
      </c>
      <c r="C266" s="4">
        <v>5</v>
      </c>
      <c r="D266" s="4">
        <v>16.1</v>
      </c>
    </row>
    <row r="267" spans="1:4">
      <c r="A267" s="3" t="s">
        <v>131</v>
      </c>
      <c r="B267" s="4" t="s">
        <v>93</v>
      </c>
      <c r="C267" s="4">
        <v>5</v>
      </c>
      <c r="D267" s="4">
        <v>12.3</v>
      </c>
    </row>
    <row r="268" spans="1:4">
      <c r="A268" s="3" t="s">
        <v>168</v>
      </c>
      <c r="B268" s="4" t="s">
        <v>91</v>
      </c>
      <c r="C268" s="4">
        <v>5</v>
      </c>
      <c r="D268" s="4">
        <v>71.9</v>
      </c>
    </row>
    <row r="269" spans="1:4">
      <c r="A269" s="3" t="s">
        <v>17</v>
      </c>
      <c r="B269" s="4" t="s">
        <v>95</v>
      </c>
      <c r="C269" s="4">
        <v>5</v>
      </c>
      <c r="D269" s="4">
        <v>95.1</v>
      </c>
    </row>
    <row r="270" spans="1:4">
      <c r="A270" s="3" t="s">
        <v>170</v>
      </c>
      <c r="B270" s="4" t="s">
        <v>90</v>
      </c>
      <c r="C270" s="4">
        <v>5</v>
      </c>
      <c r="D270" s="4">
        <v>35.3</v>
      </c>
    </row>
    <row r="271" spans="1:4">
      <c r="A271" s="3" t="s">
        <v>158</v>
      </c>
      <c r="B271" s="4" t="s">
        <v>146</v>
      </c>
      <c r="C271" s="4">
        <v>5</v>
      </c>
      <c r="D271" s="4">
        <v>60.5</v>
      </c>
    </row>
    <row r="272" spans="1:4">
      <c r="A272" s="3" t="s">
        <v>25</v>
      </c>
      <c r="B272" s="4" t="s">
        <v>95</v>
      </c>
      <c r="C272" s="4">
        <v>5</v>
      </c>
      <c r="D272" s="4">
        <v>10</v>
      </c>
    </row>
    <row r="273" spans="1:4">
      <c r="A273" s="3" t="s">
        <v>25</v>
      </c>
      <c r="B273" s="4" t="s">
        <v>95</v>
      </c>
      <c r="C273" s="4">
        <v>5</v>
      </c>
      <c r="D273" s="4">
        <v>10.2</v>
      </c>
    </row>
    <row r="274" spans="1:4">
      <c r="A274" s="3" t="s">
        <v>25</v>
      </c>
      <c r="B274" s="4" t="s">
        <v>95</v>
      </c>
      <c r="C274" s="4">
        <v>5</v>
      </c>
      <c r="D274" s="4">
        <v>12.4</v>
      </c>
    </row>
    <row r="275" spans="1:4">
      <c r="A275" s="3" t="s">
        <v>6</v>
      </c>
      <c r="B275" s="4" t="s">
        <v>88</v>
      </c>
      <c r="C275" s="4">
        <v>5</v>
      </c>
      <c r="D275" s="4">
        <v>6.5</v>
      </c>
    </row>
    <row r="276" spans="1:4">
      <c r="A276" s="3" t="s">
        <v>171</v>
      </c>
      <c r="B276" s="4" t="s">
        <v>88</v>
      </c>
      <c r="C276" s="4">
        <v>5</v>
      </c>
      <c r="D276" s="4">
        <v>10</v>
      </c>
    </row>
    <row r="277" spans="1:4">
      <c r="A277" s="3" t="s">
        <v>166</v>
      </c>
      <c r="B277" s="4" t="s">
        <v>90</v>
      </c>
      <c r="C277" s="4">
        <v>5</v>
      </c>
      <c r="D277" s="4">
        <v>6.5</v>
      </c>
    </row>
    <row r="278" spans="1:4">
      <c r="A278" s="3" t="s">
        <v>66</v>
      </c>
      <c r="B278" s="4" t="s">
        <v>102</v>
      </c>
      <c r="C278" s="4">
        <v>5</v>
      </c>
      <c r="D278" s="4">
        <v>10.4</v>
      </c>
    </row>
    <row r="279" spans="1:4">
      <c r="A279" s="3" t="s">
        <v>172</v>
      </c>
      <c r="B279" s="4" t="s">
        <v>90</v>
      </c>
      <c r="C279" s="4">
        <v>5</v>
      </c>
      <c r="D279" s="4">
        <v>32.5</v>
      </c>
    </row>
    <row r="280" spans="1:4">
      <c r="A280" s="3" t="s">
        <v>25</v>
      </c>
      <c r="B280" s="4" t="s">
        <v>95</v>
      </c>
      <c r="C280" s="4">
        <v>5</v>
      </c>
      <c r="D280" s="4">
        <v>21.3</v>
      </c>
    </row>
    <row r="281" spans="1:4">
      <c r="A281" s="3" t="s">
        <v>173</v>
      </c>
      <c r="B281" s="4" t="s">
        <v>92</v>
      </c>
      <c r="C281" s="4">
        <v>5</v>
      </c>
      <c r="D281" s="4">
        <v>12.3</v>
      </c>
    </row>
    <row r="282" spans="1:4">
      <c r="A282" s="3" t="s">
        <v>174</v>
      </c>
      <c r="B282" s="4" t="s">
        <v>95</v>
      </c>
      <c r="C282" s="4">
        <v>5</v>
      </c>
      <c r="D282" s="4">
        <v>6.7</v>
      </c>
    </row>
    <row r="283" spans="1:4">
      <c r="A283" s="3" t="s">
        <v>17</v>
      </c>
      <c r="B283" s="4" t="s">
        <v>95</v>
      </c>
      <c r="C283" s="4">
        <v>5</v>
      </c>
      <c r="D283" s="4">
        <v>8.8</v>
      </c>
    </row>
    <row r="284" spans="1:4">
      <c r="A284" s="3" t="s">
        <v>127</v>
      </c>
      <c r="B284" s="4" t="s">
        <v>95</v>
      </c>
      <c r="C284" s="4">
        <v>5</v>
      </c>
      <c r="D284" s="4">
        <v>14.8</v>
      </c>
    </row>
    <row r="285" spans="1:4">
      <c r="A285" s="3" t="s">
        <v>173</v>
      </c>
      <c r="B285" s="4" t="s">
        <v>92</v>
      </c>
      <c r="C285" s="4">
        <v>5</v>
      </c>
      <c r="D285" s="4">
        <v>10.2</v>
      </c>
    </row>
    <row r="286" spans="1:4">
      <c r="A286" s="3" t="s">
        <v>68</v>
      </c>
      <c r="B286" s="4" t="s">
        <v>88</v>
      </c>
      <c r="C286" s="4">
        <v>5</v>
      </c>
      <c r="D286" s="4">
        <v>10.3</v>
      </c>
    </row>
    <row r="287" spans="1:4">
      <c r="A287" s="3" t="s">
        <v>25</v>
      </c>
      <c r="B287" s="4" t="s">
        <v>95</v>
      </c>
      <c r="C287" s="4">
        <v>5</v>
      </c>
      <c r="D287" s="4">
        <v>10</v>
      </c>
    </row>
    <row r="288" spans="1:4">
      <c r="A288" s="3" t="s">
        <v>174</v>
      </c>
      <c r="B288" s="4" t="s">
        <v>95</v>
      </c>
      <c r="C288" s="4">
        <v>5</v>
      </c>
      <c r="D288" s="4">
        <v>10.2</v>
      </c>
    </row>
    <row r="289" spans="1:4">
      <c r="A289" s="3" t="s">
        <v>174</v>
      </c>
      <c r="B289" s="4" t="s">
        <v>95</v>
      </c>
      <c r="C289" s="4">
        <v>5</v>
      </c>
      <c r="D289" s="4">
        <v>7.3</v>
      </c>
    </row>
    <row r="290" spans="1:4">
      <c r="A290" s="3" t="s">
        <v>158</v>
      </c>
      <c r="B290" s="4" t="s">
        <v>146</v>
      </c>
      <c r="C290" s="4">
        <v>5</v>
      </c>
      <c r="D290" s="4">
        <v>15.9</v>
      </c>
    </row>
    <row r="291" spans="1:4">
      <c r="A291" s="3" t="s">
        <v>123</v>
      </c>
      <c r="B291" s="4" t="s">
        <v>97</v>
      </c>
      <c r="C291" s="4">
        <v>5</v>
      </c>
      <c r="D291" s="4">
        <v>10.2</v>
      </c>
    </row>
    <row r="292" spans="1:4">
      <c r="A292" s="3" t="s">
        <v>123</v>
      </c>
      <c r="B292" s="4" t="s">
        <v>97</v>
      </c>
      <c r="C292" s="4">
        <v>5</v>
      </c>
      <c r="D292" s="4">
        <v>10.4</v>
      </c>
    </row>
    <row r="293" spans="1:4">
      <c r="A293" s="3" t="s">
        <v>25</v>
      </c>
      <c r="B293" s="4" t="s">
        <v>95</v>
      </c>
      <c r="C293" s="4">
        <v>5</v>
      </c>
      <c r="D293" s="4">
        <v>13.4</v>
      </c>
    </row>
    <row r="294" spans="1:4">
      <c r="A294" s="3" t="s">
        <v>175</v>
      </c>
      <c r="B294" s="4" t="s">
        <v>92</v>
      </c>
      <c r="C294" s="4">
        <v>5</v>
      </c>
      <c r="D294" s="4">
        <v>11.1</v>
      </c>
    </row>
    <row r="295" spans="1:4">
      <c r="A295" s="3" t="s">
        <v>176</v>
      </c>
      <c r="B295" s="4" t="s">
        <v>126</v>
      </c>
      <c r="C295" s="4">
        <v>5</v>
      </c>
      <c r="D295" s="4">
        <v>10.4</v>
      </c>
    </row>
    <row r="296" spans="1:4">
      <c r="A296" s="3" t="s">
        <v>177</v>
      </c>
      <c r="B296" s="4" t="s">
        <v>93</v>
      </c>
      <c r="C296" s="4">
        <v>5</v>
      </c>
      <c r="D296" s="4">
        <v>16.3</v>
      </c>
    </row>
    <row r="297" spans="1:4">
      <c r="A297" s="3" t="s">
        <v>25</v>
      </c>
      <c r="B297" s="4" t="s">
        <v>95</v>
      </c>
      <c r="C297" s="4">
        <v>5</v>
      </c>
      <c r="D297" s="4">
        <v>10</v>
      </c>
    </row>
    <row r="298" spans="1:4">
      <c r="A298" s="3" t="s">
        <v>25</v>
      </c>
      <c r="B298" s="4" t="s">
        <v>95</v>
      </c>
      <c r="C298" s="4">
        <v>5</v>
      </c>
      <c r="D298" s="4">
        <v>9.6</v>
      </c>
    </row>
    <row r="299" spans="1:4">
      <c r="A299" s="3" t="s">
        <v>142</v>
      </c>
      <c r="B299" s="4" t="s">
        <v>143</v>
      </c>
      <c r="C299" s="4">
        <v>5</v>
      </c>
      <c r="D299" s="4">
        <v>15</v>
      </c>
    </row>
    <row r="300" spans="1:4">
      <c r="A300" s="3" t="s">
        <v>176</v>
      </c>
      <c r="B300" s="4" t="s">
        <v>126</v>
      </c>
      <c r="C300" s="4">
        <v>5</v>
      </c>
      <c r="D300" s="4">
        <v>14.5</v>
      </c>
    </row>
    <row r="301" spans="1:4">
      <c r="A301" s="3" t="s">
        <v>176</v>
      </c>
      <c r="B301" s="4" t="s">
        <v>126</v>
      </c>
      <c r="C301" s="4">
        <v>5</v>
      </c>
      <c r="D301" s="4">
        <v>5.7</v>
      </c>
    </row>
    <row r="302" spans="1:4">
      <c r="A302" s="3" t="s">
        <v>178</v>
      </c>
      <c r="B302" s="4" t="s">
        <v>95</v>
      </c>
      <c r="C302" s="4">
        <v>5</v>
      </c>
      <c r="D302" s="4">
        <v>39.4</v>
      </c>
    </row>
    <row r="303" spans="1:4">
      <c r="A303" s="3" t="s">
        <v>96</v>
      </c>
      <c r="B303" s="4" t="s">
        <v>97</v>
      </c>
      <c r="C303" s="4">
        <v>5</v>
      </c>
      <c r="D303" s="4">
        <v>12.1</v>
      </c>
    </row>
    <row r="304" spans="1:4">
      <c r="A304" s="3" t="s">
        <v>176</v>
      </c>
      <c r="B304" s="4" t="s">
        <v>126</v>
      </c>
      <c r="C304" s="4">
        <v>5</v>
      </c>
      <c r="D304" s="4">
        <v>10</v>
      </c>
    </row>
    <row r="305" spans="1:4">
      <c r="A305" s="3" t="s">
        <v>179</v>
      </c>
      <c r="B305" s="4" t="s">
        <v>101</v>
      </c>
      <c r="C305" s="4">
        <v>5</v>
      </c>
      <c r="D305" s="4">
        <v>67.8</v>
      </c>
    </row>
    <row r="306" spans="1:4">
      <c r="A306" s="3" t="s">
        <v>127</v>
      </c>
      <c r="B306" s="4" t="s">
        <v>95</v>
      </c>
      <c r="C306" s="4">
        <v>5</v>
      </c>
      <c r="D306" s="4">
        <v>10</v>
      </c>
    </row>
    <row r="307" spans="1:4">
      <c r="A307" s="3" t="s">
        <v>127</v>
      </c>
      <c r="B307" s="4" t="s">
        <v>95</v>
      </c>
      <c r="C307" s="4">
        <v>5</v>
      </c>
      <c r="D307" s="4">
        <v>10.6</v>
      </c>
    </row>
    <row r="308" spans="1:4">
      <c r="A308" s="3" t="s">
        <v>121</v>
      </c>
      <c r="B308" s="4" t="s">
        <v>122</v>
      </c>
      <c r="C308" s="4">
        <v>5</v>
      </c>
      <c r="D308" s="4">
        <v>7</v>
      </c>
    </row>
    <row r="309" spans="1:4">
      <c r="A309" s="3" t="s">
        <v>180</v>
      </c>
      <c r="B309" s="4" t="s">
        <v>100</v>
      </c>
      <c r="C309" s="4">
        <v>5</v>
      </c>
      <c r="D309" s="4">
        <v>18.4</v>
      </c>
    </row>
    <row r="310" spans="1:4">
      <c r="A310" s="3" t="s">
        <v>63</v>
      </c>
      <c r="B310" s="4" t="s">
        <v>92</v>
      </c>
      <c r="C310" s="4">
        <v>5</v>
      </c>
      <c r="D310" s="4">
        <v>15.5</v>
      </c>
    </row>
    <row r="311" spans="1:4">
      <c r="A311" s="3" t="s">
        <v>25</v>
      </c>
      <c r="B311" s="4" t="s">
        <v>95</v>
      </c>
      <c r="C311" s="4">
        <v>5</v>
      </c>
      <c r="D311" s="4">
        <v>7.8</v>
      </c>
    </row>
    <row r="312" spans="1:4">
      <c r="A312" s="3" t="s">
        <v>158</v>
      </c>
      <c r="B312" s="4" t="s">
        <v>146</v>
      </c>
      <c r="C312" s="4">
        <v>5</v>
      </c>
      <c r="D312" s="4">
        <v>53.5</v>
      </c>
    </row>
    <row r="313" spans="1:4">
      <c r="A313" s="3" t="s">
        <v>174</v>
      </c>
      <c r="B313" s="4" t="s">
        <v>95</v>
      </c>
      <c r="C313" s="4">
        <v>5</v>
      </c>
      <c r="D313" s="4">
        <v>70.9</v>
      </c>
    </row>
    <row r="314" spans="1:4">
      <c r="A314" s="3" t="s">
        <v>129</v>
      </c>
      <c r="B314" s="4" t="s">
        <v>93</v>
      </c>
      <c r="C314" s="4">
        <v>5</v>
      </c>
      <c r="D314" s="4">
        <v>15.3</v>
      </c>
    </row>
    <row r="315" spans="1:4">
      <c r="A315" s="3" t="s">
        <v>129</v>
      </c>
      <c r="B315" s="4" t="s">
        <v>93</v>
      </c>
      <c r="C315" s="4">
        <v>5</v>
      </c>
      <c r="D315" s="4">
        <v>21.1</v>
      </c>
    </row>
    <row r="316" spans="1:4">
      <c r="A316" s="3" t="s">
        <v>142</v>
      </c>
      <c r="B316" s="4" t="s">
        <v>143</v>
      </c>
      <c r="C316" s="4">
        <v>5</v>
      </c>
      <c r="D316" s="4">
        <v>21.4</v>
      </c>
    </row>
    <row r="317" spans="1:4">
      <c r="A317" s="3" t="s">
        <v>142</v>
      </c>
      <c r="B317" s="4" t="s">
        <v>143</v>
      </c>
      <c r="C317" s="4">
        <v>5</v>
      </c>
      <c r="D317" s="4">
        <v>11.7</v>
      </c>
    </row>
    <row r="318" spans="1:4">
      <c r="A318" s="3" t="s">
        <v>68</v>
      </c>
      <c r="B318" s="4" t="s">
        <v>88</v>
      </c>
      <c r="C318" s="4">
        <v>5</v>
      </c>
      <c r="D318" s="4">
        <v>11.6</v>
      </c>
    </row>
    <row r="319" spans="1:4">
      <c r="A319" s="3" t="s">
        <v>127</v>
      </c>
      <c r="B319" s="4" t="s">
        <v>95</v>
      </c>
      <c r="C319" s="4">
        <v>5</v>
      </c>
      <c r="D319" s="4">
        <v>4.6</v>
      </c>
    </row>
    <row r="320" spans="1:4">
      <c r="A320" s="3" t="s">
        <v>180</v>
      </c>
      <c r="B320" s="4" t="s">
        <v>100</v>
      </c>
      <c r="C320" s="4">
        <v>5</v>
      </c>
      <c r="D320" s="4">
        <v>10.2</v>
      </c>
    </row>
    <row r="321" spans="1:4">
      <c r="A321" s="3" t="s">
        <v>180</v>
      </c>
      <c r="B321" s="4" t="s">
        <v>100</v>
      </c>
      <c r="C321" s="4">
        <v>5</v>
      </c>
      <c r="D321" s="4">
        <v>4.2</v>
      </c>
    </row>
    <row r="322" spans="1:4">
      <c r="A322" s="3" t="s">
        <v>127</v>
      </c>
      <c r="B322" s="4" t="s">
        <v>95</v>
      </c>
      <c r="C322" s="4">
        <v>5</v>
      </c>
      <c r="D322" s="4">
        <v>14</v>
      </c>
    </row>
    <row r="323" spans="1:4">
      <c r="A323" s="3" t="s">
        <v>181</v>
      </c>
      <c r="B323" s="4" t="s">
        <v>182</v>
      </c>
      <c r="C323" s="4">
        <v>5</v>
      </c>
      <c r="D323" s="4">
        <v>10</v>
      </c>
    </row>
    <row r="324" spans="1:4">
      <c r="A324" s="3" t="s">
        <v>25</v>
      </c>
      <c r="B324" s="4" t="s">
        <v>95</v>
      </c>
      <c r="C324" s="4">
        <v>5</v>
      </c>
      <c r="D324" s="4">
        <v>10</v>
      </c>
    </row>
    <row r="325" spans="1:4">
      <c r="A325" s="3" t="s">
        <v>176</v>
      </c>
      <c r="B325" s="4" t="s">
        <v>126</v>
      </c>
      <c r="C325" s="4">
        <v>5</v>
      </c>
      <c r="D325" s="4">
        <v>5</v>
      </c>
    </row>
    <row r="326" spans="1:4">
      <c r="A326" s="3" t="s">
        <v>174</v>
      </c>
      <c r="B326" s="4" t="s">
        <v>95</v>
      </c>
      <c r="C326" s="4">
        <v>5</v>
      </c>
      <c r="D326" s="4">
        <v>6.3</v>
      </c>
    </row>
    <row r="327" spans="1:4">
      <c r="A327" s="3" t="s">
        <v>30</v>
      </c>
      <c r="B327" s="4" t="s">
        <v>101</v>
      </c>
      <c r="C327" s="4">
        <v>5</v>
      </c>
      <c r="D327" s="4">
        <v>55.7</v>
      </c>
    </row>
    <row r="328" spans="1:4">
      <c r="A328" s="3" t="s">
        <v>180</v>
      </c>
      <c r="B328" s="4" t="s">
        <v>100</v>
      </c>
      <c r="C328" s="4">
        <v>5</v>
      </c>
      <c r="D328" s="4">
        <v>15.7</v>
      </c>
    </row>
    <row r="329" spans="1:4">
      <c r="A329" s="3" t="s">
        <v>127</v>
      </c>
      <c r="B329" s="4" t="s">
        <v>95</v>
      </c>
      <c r="C329" s="4">
        <v>5</v>
      </c>
      <c r="D329" s="4">
        <v>23.3</v>
      </c>
    </row>
    <row r="330" spans="1:4">
      <c r="A330" s="3" t="s">
        <v>183</v>
      </c>
      <c r="B330" s="4" t="s">
        <v>89</v>
      </c>
      <c r="C330" s="4">
        <v>5</v>
      </c>
      <c r="D330" s="4">
        <v>20.8</v>
      </c>
    </row>
    <row r="331" spans="1:4">
      <c r="A331" s="3" t="s">
        <v>183</v>
      </c>
      <c r="B331" s="4" t="s">
        <v>89</v>
      </c>
      <c r="C331" s="4">
        <v>5</v>
      </c>
      <c r="D331" s="4">
        <v>19.4</v>
      </c>
    </row>
    <row r="332" spans="1:4">
      <c r="A332" s="3" t="s">
        <v>129</v>
      </c>
      <c r="B332" s="4" t="s">
        <v>93</v>
      </c>
      <c r="C332" s="4">
        <v>5</v>
      </c>
      <c r="D332" s="4">
        <v>10.2</v>
      </c>
    </row>
    <row r="333" spans="1:4">
      <c r="A333" s="3" t="s">
        <v>142</v>
      </c>
      <c r="B333" s="4" t="s">
        <v>143</v>
      </c>
      <c r="C333" s="4">
        <v>5</v>
      </c>
      <c r="D333" s="4">
        <v>30.9</v>
      </c>
    </row>
    <row r="334" spans="1:4">
      <c r="A334" s="3" t="s">
        <v>127</v>
      </c>
      <c r="B334" s="4" t="s">
        <v>95</v>
      </c>
      <c r="C334" s="4">
        <v>5</v>
      </c>
      <c r="D334" s="4">
        <v>11.1</v>
      </c>
    </row>
    <row r="335" spans="1:4">
      <c r="A335" s="3" t="s">
        <v>169</v>
      </c>
      <c r="B335" s="14" t="s">
        <v>184</v>
      </c>
      <c r="C335" s="4">
        <v>5</v>
      </c>
      <c r="D335" s="4">
        <v>11.1</v>
      </c>
    </row>
    <row r="336" spans="1:4">
      <c r="A336" s="3" t="s">
        <v>169</v>
      </c>
      <c r="B336" s="14" t="s">
        <v>184</v>
      </c>
      <c r="C336" s="4">
        <v>5</v>
      </c>
      <c r="D336" s="4">
        <v>10</v>
      </c>
    </row>
    <row r="337" spans="1:4">
      <c r="A337" s="3" t="s">
        <v>120</v>
      </c>
      <c r="B337" s="4"/>
      <c r="C337" s="4">
        <v>5</v>
      </c>
      <c r="D337" s="4">
        <v>6.1</v>
      </c>
    </row>
    <row r="338" spans="1:4">
      <c r="A338" s="3" t="s">
        <v>121</v>
      </c>
      <c r="B338" s="4" t="s">
        <v>122</v>
      </c>
      <c r="C338" s="4">
        <v>5</v>
      </c>
      <c r="D338" s="4">
        <v>3.2</v>
      </c>
    </row>
    <row r="339" spans="1:4">
      <c r="A339" s="3" t="s">
        <v>127</v>
      </c>
      <c r="B339" s="4" t="s">
        <v>95</v>
      </c>
      <c r="C339" s="4">
        <v>5</v>
      </c>
      <c r="D339" s="4">
        <v>14</v>
      </c>
    </row>
    <row r="340" spans="1:4">
      <c r="A340" s="3" t="s">
        <v>127</v>
      </c>
      <c r="B340" s="4" t="s">
        <v>95</v>
      </c>
      <c r="C340" s="4">
        <v>5</v>
      </c>
      <c r="D340" s="4">
        <v>13.1</v>
      </c>
    </row>
    <row r="341" spans="1:4">
      <c r="A341" s="3" t="s">
        <v>68</v>
      </c>
      <c r="B341" s="14" t="s">
        <v>185</v>
      </c>
      <c r="C341" s="4">
        <v>5</v>
      </c>
      <c r="D341" s="4">
        <v>6.6</v>
      </c>
    </row>
    <row r="342" spans="1:4">
      <c r="A342" s="3" t="s">
        <v>68</v>
      </c>
      <c r="B342" s="14" t="s">
        <v>185</v>
      </c>
      <c r="C342" s="4">
        <v>5</v>
      </c>
      <c r="D342" s="4">
        <v>10</v>
      </c>
    </row>
    <row r="343" spans="1:4">
      <c r="A343" s="3" t="s">
        <v>186</v>
      </c>
      <c r="B343" s="4" t="s">
        <v>101</v>
      </c>
      <c r="C343" s="4">
        <v>5</v>
      </c>
      <c r="D343" s="4">
        <v>10.3</v>
      </c>
    </row>
    <row r="344" spans="1:4">
      <c r="A344" s="3" t="s">
        <v>17</v>
      </c>
      <c r="B344" s="4" t="s">
        <v>95</v>
      </c>
      <c r="C344" s="4">
        <v>5</v>
      </c>
      <c r="D344" s="4">
        <v>14.8</v>
      </c>
    </row>
    <row r="345" spans="1:4">
      <c r="A345" s="3" t="s">
        <v>25</v>
      </c>
      <c r="B345" s="4" t="s">
        <v>95</v>
      </c>
      <c r="C345" s="4">
        <v>5</v>
      </c>
      <c r="D345" s="4">
        <v>7.2</v>
      </c>
    </row>
    <row r="346" spans="1:4">
      <c r="A346" s="3" t="s">
        <v>127</v>
      </c>
      <c r="B346" s="4" t="s">
        <v>95</v>
      </c>
      <c r="C346" s="4">
        <v>5</v>
      </c>
      <c r="D346" s="4">
        <v>6.2</v>
      </c>
    </row>
    <row r="347" spans="1:4">
      <c r="A347" s="3" t="s">
        <v>68</v>
      </c>
      <c r="B347" s="4" t="s">
        <v>187</v>
      </c>
      <c r="C347" s="4">
        <v>5</v>
      </c>
      <c r="D347" s="4">
        <v>10</v>
      </c>
    </row>
    <row r="348" spans="1:4">
      <c r="A348" s="3" t="s">
        <v>121</v>
      </c>
      <c r="B348" s="4" t="s">
        <v>122</v>
      </c>
      <c r="C348" s="4">
        <v>5</v>
      </c>
      <c r="D348" s="4">
        <v>7.7</v>
      </c>
    </row>
    <row r="349" spans="1:4">
      <c r="A349" s="3" t="s">
        <v>25</v>
      </c>
      <c r="B349" s="4" t="s">
        <v>95</v>
      </c>
      <c r="C349" s="4">
        <v>5</v>
      </c>
      <c r="D349" s="4">
        <v>7.3</v>
      </c>
    </row>
    <row r="350" spans="1:4">
      <c r="A350" s="3" t="s">
        <v>68</v>
      </c>
      <c r="B350" s="4" t="s">
        <v>187</v>
      </c>
      <c r="C350" s="4">
        <v>5</v>
      </c>
      <c r="D350" s="4">
        <v>44.2</v>
      </c>
    </row>
    <row r="351" spans="1:4">
      <c r="A351" s="3" t="s">
        <v>25</v>
      </c>
      <c r="B351" s="4" t="s">
        <v>95</v>
      </c>
      <c r="C351" s="4">
        <v>5</v>
      </c>
      <c r="D351" s="4">
        <v>19.1</v>
      </c>
    </row>
    <row r="352" spans="1:4">
      <c r="A352" s="3" t="s">
        <v>25</v>
      </c>
      <c r="B352" s="4" t="s">
        <v>95</v>
      </c>
      <c r="C352" s="4">
        <v>5</v>
      </c>
      <c r="D352" s="4">
        <v>4.4</v>
      </c>
    </row>
    <row r="353" spans="1:4">
      <c r="A353" s="3" t="s">
        <v>25</v>
      </c>
      <c r="B353" s="4" t="s">
        <v>95</v>
      </c>
      <c r="C353" s="4">
        <v>5</v>
      </c>
      <c r="D353" s="4">
        <v>6.5</v>
      </c>
    </row>
    <row r="354" spans="1:4">
      <c r="A354" s="3" t="s">
        <v>25</v>
      </c>
      <c r="B354" s="4" t="s">
        <v>95</v>
      </c>
      <c r="C354" s="4">
        <v>5</v>
      </c>
      <c r="D354" s="4">
        <v>3.9</v>
      </c>
    </row>
    <row r="355" spans="1:4">
      <c r="A355" s="3" t="s">
        <v>17</v>
      </c>
      <c r="B355" s="4" t="s">
        <v>95</v>
      </c>
      <c r="C355" s="4">
        <v>5</v>
      </c>
      <c r="D355" s="4">
        <v>10</v>
      </c>
    </row>
    <row r="356" spans="1:4">
      <c r="A356" s="3" t="s">
        <v>25</v>
      </c>
      <c r="B356" s="4" t="s">
        <v>95</v>
      </c>
      <c r="C356" s="4">
        <v>5</v>
      </c>
      <c r="D356" s="4">
        <v>140.2</v>
      </c>
    </row>
    <row r="357" spans="1:4">
      <c r="A357" s="3" t="s">
        <v>25</v>
      </c>
      <c r="B357" s="4" t="s">
        <v>95</v>
      </c>
      <c r="C357" s="4">
        <v>5</v>
      </c>
      <c r="D357" s="4">
        <v>7.2</v>
      </c>
    </row>
    <row r="358" spans="1:4">
      <c r="A358" s="3" t="s">
        <v>65</v>
      </c>
      <c r="B358" s="4" t="s">
        <v>143</v>
      </c>
      <c r="C358" s="4">
        <v>5</v>
      </c>
      <c r="D358" s="4">
        <v>10.3</v>
      </c>
    </row>
    <row r="359" spans="1:4">
      <c r="A359" s="3" t="s">
        <v>25</v>
      </c>
      <c r="B359" s="4" t="s">
        <v>95</v>
      </c>
      <c r="C359" s="4">
        <v>5</v>
      </c>
      <c r="D359" s="4">
        <v>7.2</v>
      </c>
    </row>
    <row r="360" spans="1:4">
      <c r="A360" s="3" t="s">
        <v>25</v>
      </c>
      <c r="B360" s="4" t="s">
        <v>95</v>
      </c>
      <c r="C360" s="4">
        <v>5</v>
      </c>
      <c r="D360" s="4">
        <v>5.3</v>
      </c>
    </row>
    <row r="361" spans="1:4">
      <c r="A361" s="3" t="s">
        <v>188</v>
      </c>
      <c r="B361" s="4"/>
      <c r="C361" s="4">
        <v>5</v>
      </c>
      <c r="D361" s="4">
        <v>55.3</v>
      </c>
    </row>
    <row r="362" spans="1:4">
      <c r="A362" s="3" t="s">
        <v>142</v>
      </c>
      <c r="B362" s="4" t="s">
        <v>143</v>
      </c>
      <c r="C362" s="4">
        <v>6</v>
      </c>
      <c r="D362" s="4">
        <v>89.2</v>
      </c>
    </row>
    <row r="363" spans="1:4">
      <c r="A363" s="3" t="s">
        <v>178</v>
      </c>
      <c r="B363" s="4" t="s">
        <v>95</v>
      </c>
      <c r="C363" s="4">
        <v>6</v>
      </c>
      <c r="D363" s="4">
        <v>13.1</v>
      </c>
    </row>
    <row r="364" spans="1:4">
      <c r="A364" s="3" t="s">
        <v>63</v>
      </c>
      <c r="B364" s="4" t="s">
        <v>92</v>
      </c>
      <c r="C364" s="4">
        <v>6</v>
      </c>
      <c r="D364" s="4">
        <v>22.6</v>
      </c>
    </row>
    <row r="365" spans="1:4">
      <c r="A365" s="3" t="s">
        <v>96</v>
      </c>
      <c r="B365" s="4" t="s">
        <v>97</v>
      </c>
      <c r="C365" s="4">
        <v>6</v>
      </c>
      <c r="D365" s="4">
        <v>12</v>
      </c>
    </row>
    <row r="366" spans="1:4">
      <c r="A366" s="3" t="s">
        <v>96</v>
      </c>
      <c r="B366" s="4" t="s">
        <v>97</v>
      </c>
      <c r="C366" s="4">
        <v>6</v>
      </c>
      <c r="D366" s="4">
        <v>10.2</v>
      </c>
    </row>
    <row r="367" spans="1:4">
      <c r="A367" s="3" t="s">
        <v>96</v>
      </c>
      <c r="B367" s="4" t="s">
        <v>97</v>
      </c>
      <c r="C367" s="4">
        <v>6</v>
      </c>
      <c r="D367" s="4">
        <v>31.5</v>
      </c>
    </row>
    <row r="368" spans="1:4">
      <c r="A368" s="3" t="s">
        <v>96</v>
      </c>
      <c r="B368" s="4" t="s">
        <v>97</v>
      </c>
      <c r="C368" s="4">
        <v>6</v>
      </c>
      <c r="D368" s="4">
        <v>17.2</v>
      </c>
    </row>
    <row r="369" spans="1:4">
      <c r="A369" s="3" t="s">
        <v>96</v>
      </c>
      <c r="B369" s="4" t="s">
        <v>97</v>
      </c>
      <c r="C369" s="4">
        <v>6</v>
      </c>
      <c r="D369" s="4">
        <v>38.9</v>
      </c>
    </row>
    <row r="370" spans="1:4">
      <c r="A370" s="3" t="s">
        <v>96</v>
      </c>
      <c r="B370" s="4" t="s">
        <v>97</v>
      </c>
      <c r="C370" s="4">
        <v>6</v>
      </c>
      <c r="D370" s="4">
        <v>13.4</v>
      </c>
    </row>
    <row r="371" spans="1:4">
      <c r="A371" s="3" t="s">
        <v>127</v>
      </c>
      <c r="B371" s="4" t="s">
        <v>95</v>
      </c>
      <c r="C371" s="4">
        <v>6</v>
      </c>
      <c r="D371" s="4">
        <v>10.2</v>
      </c>
    </row>
    <row r="372" spans="1:4">
      <c r="A372" s="3" t="s">
        <v>138</v>
      </c>
      <c r="B372" s="4" t="s">
        <v>95</v>
      </c>
      <c r="C372" s="4">
        <v>6</v>
      </c>
      <c r="D372" s="4">
        <v>15.5</v>
      </c>
    </row>
    <row r="373" spans="1:4">
      <c r="A373" s="3" t="s">
        <v>189</v>
      </c>
      <c r="B373" s="4" t="s">
        <v>97</v>
      </c>
      <c r="C373" s="4">
        <v>6</v>
      </c>
      <c r="D373" s="4">
        <v>4.3</v>
      </c>
    </row>
    <row r="374" spans="1:4">
      <c r="A374" s="3" t="s">
        <v>142</v>
      </c>
      <c r="B374" s="4" t="s">
        <v>143</v>
      </c>
      <c r="C374" s="4">
        <v>6</v>
      </c>
      <c r="D374" s="4">
        <v>14.3</v>
      </c>
    </row>
    <row r="375" spans="1:4">
      <c r="A375" s="3" t="s">
        <v>166</v>
      </c>
      <c r="B375" s="4" t="s">
        <v>167</v>
      </c>
      <c r="C375" s="4">
        <v>6</v>
      </c>
      <c r="D375" s="4">
        <v>4.5</v>
      </c>
    </row>
    <row r="376" spans="1:4">
      <c r="A376" s="3" t="s">
        <v>190</v>
      </c>
      <c r="B376" s="4" t="s">
        <v>184</v>
      </c>
      <c r="C376" s="4">
        <v>6</v>
      </c>
      <c r="D376" s="4">
        <v>11.7</v>
      </c>
    </row>
    <row r="377" spans="1:4">
      <c r="A377" s="3" t="s">
        <v>191</v>
      </c>
      <c r="B377" s="4" t="s">
        <v>95</v>
      </c>
      <c r="C377" s="4">
        <v>6</v>
      </c>
      <c r="D377" s="4">
        <v>44</v>
      </c>
    </row>
    <row r="378" spans="1:4">
      <c r="A378" s="3" t="s">
        <v>17</v>
      </c>
      <c r="B378" s="4" t="s">
        <v>95</v>
      </c>
      <c r="C378" s="4">
        <v>6</v>
      </c>
      <c r="D378" s="4">
        <v>29.3</v>
      </c>
    </row>
    <row r="379" spans="1:4">
      <c r="A379" s="3" t="s">
        <v>10</v>
      </c>
      <c r="B379" s="4" t="s">
        <v>92</v>
      </c>
      <c r="C379" s="4">
        <v>6</v>
      </c>
      <c r="D379" s="4">
        <v>14.1</v>
      </c>
    </row>
    <row r="380" spans="1:4">
      <c r="A380" s="3" t="s">
        <v>142</v>
      </c>
      <c r="B380" s="4" t="s">
        <v>143</v>
      </c>
      <c r="C380" s="4">
        <v>6</v>
      </c>
      <c r="D380" s="4">
        <v>30.1</v>
      </c>
    </row>
    <row r="381" spans="1:4">
      <c r="A381" s="3" t="s">
        <v>158</v>
      </c>
      <c r="B381" s="4" t="s">
        <v>146</v>
      </c>
      <c r="C381" s="4">
        <v>6</v>
      </c>
      <c r="D381" s="4">
        <v>53.2</v>
      </c>
    </row>
    <row r="382" spans="1:4">
      <c r="A382" s="3" t="s">
        <v>121</v>
      </c>
      <c r="B382" s="4" t="s">
        <v>122</v>
      </c>
      <c r="C382" s="4">
        <v>6</v>
      </c>
      <c r="D382" s="4">
        <v>8.9</v>
      </c>
    </row>
    <row r="383" spans="1:4">
      <c r="A383" s="3" t="s">
        <v>121</v>
      </c>
      <c r="B383" s="4" t="s">
        <v>122</v>
      </c>
      <c r="C383" s="4">
        <v>6</v>
      </c>
      <c r="D383" s="4">
        <v>7.3</v>
      </c>
    </row>
    <row r="384" spans="1:4">
      <c r="A384" s="3" t="s">
        <v>179</v>
      </c>
      <c r="B384" s="4" t="s">
        <v>101</v>
      </c>
      <c r="C384" s="4">
        <v>6</v>
      </c>
      <c r="D384" s="4">
        <v>32.6</v>
      </c>
    </row>
    <row r="385" spans="1:4">
      <c r="A385" s="3" t="s">
        <v>180</v>
      </c>
      <c r="B385" s="4" t="s">
        <v>100</v>
      </c>
      <c r="C385" s="4">
        <v>6</v>
      </c>
      <c r="D385" s="4">
        <v>18.9</v>
      </c>
    </row>
    <row r="386" spans="1:4">
      <c r="A386" s="3" t="s">
        <v>179</v>
      </c>
      <c r="B386" s="4" t="s">
        <v>101</v>
      </c>
      <c r="C386" s="4">
        <v>6</v>
      </c>
      <c r="D386" s="4">
        <v>37.7</v>
      </c>
    </row>
    <row r="387" spans="1:4">
      <c r="A387" s="3" t="s">
        <v>192</v>
      </c>
      <c r="B387" s="4" t="s">
        <v>95</v>
      </c>
      <c r="C387" s="4">
        <v>6</v>
      </c>
      <c r="D387" s="4">
        <v>10.4</v>
      </c>
    </row>
    <row r="388" spans="1:4">
      <c r="A388" s="3" t="s">
        <v>193</v>
      </c>
      <c r="B388" s="4" t="s">
        <v>120</v>
      </c>
      <c r="C388" s="4">
        <v>6</v>
      </c>
      <c r="D388" s="4">
        <v>21.3</v>
      </c>
    </row>
    <row r="389" spans="1:4">
      <c r="A389" s="3" t="s">
        <v>192</v>
      </c>
      <c r="B389" s="4" t="s">
        <v>95</v>
      </c>
      <c r="C389" s="4">
        <v>6</v>
      </c>
      <c r="D389" s="4">
        <v>10</v>
      </c>
    </row>
    <row r="390" spans="1:4">
      <c r="A390" s="3" t="s">
        <v>25</v>
      </c>
      <c r="B390" s="4" t="s">
        <v>95</v>
      </c>
      <c r="C390" s="4">
        <v>6</v>
      </c>
      <c r="D390" s="4">
        <v>12.4</v>
      </c>
    </row>
    <row r="391" spans="1:4">
      <c r="A391" s="3" t="s">
        <v>121</v>
      </c>
      <c r="B391" s="4" t="s">
        <v>122</v>
      </c>
      <c r="C391" s="4">
        <v>6</v>
      </c>
      <c r="D391" s="4">
        <v>3.9</v>
      </c>
    </row>
    <row r="392" spans="1:4">
      <c r="A392" s="3" t="s">
        <v>176</v>
      </c>
      <c r="B392" s="4" t="s">
        <v>126</v>
      </c>
      <c r="C392" s="4">
        <v>6</v>
      </c>
      <c r="D392" s="4">
        <v>6.7</v>
      </c>
    </row>
    <row r="393" spans="1:4">
      <c r="A393" s="3" t="s">
        <v>192</v>
      </c>
      <c r="B393" s="4" t="s">
        <v>95</v>
      </c>
      <c r="C393" s="4">
        <v>6</v>
      </c>
      <c r="D393" s="4">
        <v>10.1</v>
      </c>
    </row>
    <row r="394" spans="1:4">
      <c r="A394" s="15" t="s">
        <v>194</v>
      </c>
      <c r="B394" s="4" t="s">
        <v>93</v>
      </c>
      <c r="C394" s="4">
        <v>6</v>
      </c>
      <c r="D394" s="4">
        <v>7.5</v>
      </c>
    </row>
    <row r="395" spans="1:4">
      <c r="A395" s="3" t="s">
        <v>25</v>
      </c>
      <c r="B395" s="4" t="s">
        <v>95</v>
      </c>
      <c r="C395" s="4">
        <v>6</v>
      </c>
      <c r="D395" s="4">
        <v>10.6</v>
      </c>
    </row>
    <row r="396" spans="1:4">
      <c r="A396" s="3" t="s">
        <v>49</v>
      </c>
      <c r="B396" s="4" t="s">
        <v>95</v>
      </c>
      <c r="C396" s="4">
        <v>6</v>
      </c>
      <c r="D396" s="4">
        <v>4.6</v>
      </c>
    </row>
    <row r="397" spans="1:4">
      <c r="A397" s="3" t="s">
        <v>25</v>
      </c>
      <c r="B397" s="4" t="s">
        <v>95</v>
      </c>
      <c r="C397" s="4">
        <v>6</v>
      </c>
      <c r="D397" s="4">
        <v>13.4</v>
      </c>
    </row>
    <row r="398" spans="1:4">
      <c r="A398" s="15" t="s">
        <v>195</v>
      </c>
      <c r="B398" s="4" t="s">
        <v>100</v>
      </c>
      <c r="C398" s="4">
        <v>6</v>
      </c>
      <c r="D398" s="4">
        <v>8.5</v>
      </c>
    </row>
    <row r="399" spans="1:4">
      <c r="A399" s="15" t="s">
        <v>195</v>
      </c>
      <c r="B399" s="4" t="s">
        <v>100</v>
      </c>
      <c r="C399" s="4">
        <v>6</v>
      </c>
      <c r="D399" s="4">
        <v>11.2</v>
      </c>
    </row>
    <row r="400" spans="1:4">
      <c r="A400" s="3" t="s">
        <v>196</v>
      </c>
      <c r="B400" s="4"/>
      <c r="C400" s="4">
        <v>6</v>
      </c>
      <c r="D400" s="4">
        <v>22.1</v>
      </c>
    </row>
    <row r="401" spans="1:4">
      <c r="A401" s="3" t="s">
        <v>17</v>
      </c>
      <c r="B401" s="4" t="s">
        <v>95</v>
      </c>
      <c r="C401" s="4">
        <v>6</v>
      </c>
      <c r="D401" s="4">
        <v>97.3</v>
      </c>
    </row>
    <row r="402" spans="1:4">
      <c r="A402" s="3" t="s">
        <v>139</v>
      </c>
      <c r="B402" s="4" t="s">
        <v>108</v>
      </c>
      <c r="C402" s="4">
        <v>6</v>
      </c>
      <c r="D402" s="4">
        <v>15.7</v>
      </c>
    </row>
    <row r="403" spans="1:4">
      <c r="A403" s="3" t="s">
        <v>127</v>
      </c>
      <c r="B403" s="4" t="s">
        <v>95</v>
      </c>
      <c r="C403" s="4">
        <v>6</v>
      </c>
      <c r="D403" s="4">
        <v>20</v>
      </c>
    </row>
    <row r="404" spans="1:4">
      <c r="A404" s="3" t="s">
        <v>179</v>
      </c>
      <c r="B404" s="4" t="s">
        <v>101</v>
      </c>
      <c r="C404" s="4">
        <v>6</v>
      </c>
      <c r="D404" s="4">
        <v>51.8</v>
      </c>
    </row>
    <row r="405" spans="1:4">
      <c r="A405" s="3" t="s">
        <v>127</v>
      </c>
      <c r="B405" s="4" t="s">
        <v>95</v>
      </c>
      <c r="C405" s="4">
        <v>6</v>
      </c>
      <c r="D405" s="4">
        <v>10.1</v>
      </c>
    </row>
    <row r="406" spans="1:4">
      <c r="A406" s="3" t="s">
        <v>169</v>
      </c>
      <c r="B406" s="4" t="s">
        <v>184</v>
      </c>
      <c r="C406" s="4">
        <v>6</v>
      </c>
      <c r="D406" s="4">
        <v>19.3</v>
      </c>
    </row>
    <row r="407" spans="1:4">
      <c r="A407" s="3" t="s">
        <v>169</v>
      </c>
      <c r="B407" s="4" t="s">
        <v>184</v>
      </c>
      <c r="C407" s="4">
        <v>6</v>
      </c>
      <c r="D407" s="4">
        <v>20.4</v>
      </c>
    </row>
    <row r="408" spans="1:4">
      <c r="A408" s="3" t="s">
        <v>169</v>
      </c>
      <c r="B408" s="4" t="s">
        <v>184</v>
      </c>
      <c r="C408" s="4">
        <v>6</v>
      </c>
      <c r="D408" s="4">
        <v>21.6</v>
      </c>
    </row>
    <row r="409" spans="1:4">
      <c r="A409" s="3" t="s">
        <v>197</v>
      </c>
      <c r="B409" s="4" t="s">
        <v>100</v>
      </c>
      <c r="C409" s="4">
        <v>6</v>
      </c>
      <c r="D409" s="4">
        <v>23.6</v>
      </c>
    </row>
    <row r="410" spans="1:4">
      <c r="A410" s="3" t="s">
        <v>198</v>
      </c>
      <c r="B410" s="4" t="s">
        <v>97</v>
      </c>
      <c r="C410" s="4">
        <v>6</v>
      </c>
      <c r="D410" s="4">
        <v>7.5</v>
      </c>
    </row>
    <row r="411" spans="1:4">
      <c r="A411" s="3" t="s">
        <v>125</v>
      </c>
      <c r="B411" s="4" t="s">
        <v>126</v>
      </c>
      <c r="C411" s="4">
        <v>6</v>
      </c>
      <c r="D411" s="4">
        <v>7.8</v>
      </c>
    </row>
    <row r="412" spans="1:4">
      <c r="A412" s="3" t="s">
        <v>68</v>
      </c>
      <c r="B412" s="4" t="s">
        <v>187</v>
      </c>
      <c r="C412" s="4">
        <v>6</v>
      </c>
      <c r="D412" s="4">
        <v>7.5</v>
      </c>
    </row>
    <row r="413" spans="1:4">
      <c r="A413" s="3" t="s">
        <v>142</v>
      </c>
      <c r="B413" s="4" t="s">
        <v>143</v>
      </c>
      <c r="C413" s="4">
        <v>6</v>
      </c>
      <c r="D413" s="4">
        <v>31.8</v>
      </c>
    </row>
    <row r="414" spans="1:4">
      <c r="A414" s="3" t="s">
        <v>25</v>
      </c>
      <c r="B414" s="4" t="s">
        <v>95</v>
      </c>
      <c r="C414" s="4">
        <v>6</v>
      </c>
      <c r="D414" s="4">
        <v>13</v>
      </c>
    </row>
    <row r="415" spans="1:4">
      <c r="A415" s="3" t="s">
        <v>157</v>
      </c>
      <c r="B415" s="4" t="s">
        <v>88</v>
      </c>
      <c r="C415" s="4">
        <v>6</v>
      </c>
      <c r="D415" s="4">
        <v>12.8</v>
      </c>
    </row>
    <row r="416" spans="1:4">
      <c r="A416" s="3" t="s">
        <v>25</v>
      </c>
      <c r="B416" s="4" t="s">
        <v>95</v>
      </c>
      <c r="C416" s="4">
        <v>6</v>
      </c>
      <c r="D416" s="4">
        <v>6.3</v>
      </c>
    </row>
    <row r="417" spans="1:4">
      <c r="A417" s="3" t="s">
        <v>173</v>
      </c>
      <c r="B417" s="4" t="s">
        <v>92</v>
      </c>
      <c r="C417" s="4">
        <v>6</v>
      </c>
      <c r="D417" s="4">
        <v>10.2</v>
      </c>
    </row>
    <row r="418" spans="1:4">
      <c r="A418" s="3" t="s">
        <v>96</v>
      </c>
      <c r="B418" s="4" t="s">
        <v>97</v>
      </c>
      <c r="C418" s="4">
        <v>6</v>
      </c>
      <c r="D418" s="4">
        <v>10.4</v>
      </c>
    </row>
    <row r="419" spans="1:4">
      <c r="A419" s="3" t="s">
        <v>158</v>
      </c>
      <c r="B419" s="4" t="s">
        <v>146</v>
      </c>
      <c r="C419" s="4">
        <v>6</v>
      </c>
      <c r="D419" s="4">
        <v>13.2</v>
      </c>
    </row>
    <row r="420" spans="1:4">
      <c r="A420" s="3" t="s">
        <v>158</v>
      </c>
      <c r="B420" s="4" t="s">
        <v>146</v>
      </c>
      <c r="C420" s="4">
        <v>6</v>
      </c>
      <c r="D420" s="4">
        <v>11.9</v>
      </c>
    </row>
    <row r="421" spans="1:4">
      <c r="A421" s="3" t="s">
        <v>63</v>
      </c>
      <c r="B421" s="4" t="s">
        <v>92</v>
      </c>
      <c r="C421" s="4">
        <v>6</v>
      </c>
      <c r="D421" s="4">
        <v>15.8</v>
      </c>
    </row>
    <row r="422" spans="1:4">
      <c r="A422" s="3" t="s">
        <v>199</v>
      </c>
      <c r="B422" s="4" t="s">
        <v>100</v>
      </c>
      <c r="C422" s="4">
        <v>6</v>
      </c>
      <c r="D422" s="4">
        <v>20.8</v>
      </c>
    </row>
    <row r="423" spans="1:4">
      <c r="A423" s="3" t="s">
        <v>96</v>
      </c>
      <c r="B423" s="4" t="s">
        <v>97</v>
      </c>
      <c r="C423" s="4">
        <v>6</v>
      </c>
      <c r="D423" s="4">
        <v>16.8</v>
      </c>
    </row>
    <row r="424" spans="1:4">
      <c r="A424" s="3" t="s">
        <v>17</v>
      </c>
      <c r="B424" s="4" t="s">
        <v>95</v>
      </c>
      <c r="C424" s="4">
        <v>6</v>
      </c>
      <c r="D424" s="4">
        <v>48</v>
      </c>
    </row>
    <row r="425" spans="1:4">
      <c r="A425" s="3" t="s">
        <v>200</v>
      </c>
      <c r="B425" s="4" t="s">
        <v>88</v>
      </c>
      <c r="C425" s="4">
        <v>6</v>
      </c>
      <c r="D425" s="4">
        <v>21.3</v>
      </c>
    </row>
    <row r="426" spans="1:4">
      <c r="A426" s="3" t="s">
        <v>179</v>
      </c>
      <c r="B426" s="4" t="s">
        <v>101</v>
      </c>
      <c r="C426" s="4">
        <v>6</v>
      </c>
      <c r="D426" s="4">
        <v>39.3</v>
      </c>
    </row>
    <row r="427" spans="1:4">
      <c r="A427" s="3" t="s">
        <v>158</v>
      </c>
      <c r="B427" s="4" t="s">
        <v>146</v>
      </c>
      <c r="C427" s="4">
        <v>6</v>
      </c>
      <c r="D427" s="4">
        <v>25</v>
      </c>
    </row>
    <row r="428" spans="1:4">
      <c r="A428" s="3" t="s">
        <v>201</v>
      </c>
      <c r="B428" s="4" t="s">
        <v>88</v>
      </c>
      <c r="C428" s="4">
        <v>6</v>
      </c>
      <c r="D428" s="4">
        <v>10</v>
      </c>
    </row>
    <row r="429" spans="1:4">
      <c r="A429" s="3" t="s">
        <v>140</v>
      </c>
      <c r="B429" s="4" t="s">
        <v>92</v>
      </c>
      <c r="C429" s="4">
        <v>6</v>
      </c>
      <c r="D429" s="4">
        <v>28.2</v>
      </c>
    </row>
    <row r="430" spans="1:4">
      <c r="A430" s="3" t="s">
        <v>125</v>
      </c>
      <c r="B430" s="4" t="s">
        <v>126</v>
      </c>
      <c r="C430" s="4">
        <v>6</v>
      </c>
      <c r="D430" s="4">
        <v>10.3</v>
      </c>
    </row>
    <row r="431" spans="1:4">
      <c r="A431" s="3" t="s">
        <v>68</v>
      </c>
      <c r="B431" s="4" t="s">
        <v>187</v>
      </c>
      <c r="C431" s="4">
        <v>6</v>
      </c>
      <c r="D431" s="4">
        <v>21.2</v>
      </c>
    </row>
    <row r="432" spans="1:4">
      <c r="A432" s="3" t="s">
        <v>96</v>
      </c>
      <c r="B432" s="4" t="s">
        <v>97</v>
      </c>
      <c r="C432" s="4">
        <v>6</v>
      </c>
      <c r="D432" s="4">
        <v>22.9</v>
      </c>
    </row>
    <row r="433" spans="1:4">
      <c r="A433" s="3" t="s">
        <v>129</v>
      </c>
      <c r="B433" s="4" t="s">
        <v>93</v>
      </c>
      <c r="C433" s="4">
        <v>6</v>
      </c>
      <c r="D433" s="4">
        <v>13.7</v>
      </c>
    </row>
    <row r="434" spans="1:4">
      <c r="A434" s="3" t="s">
        <v>142</v>
      </c>
      <c r="B434" s="4" t="s">
        <v>184</v>
      </c>
      <c r="C434" s="4">
        <v>6</v>
      </c>
      <c r="D434" s="4">
        <v>41.7</v>
      </c>
    </row>
    <row r="435" spans="1:4">
      <c r="A435" s="3" t="s">
        <v>139</v>
      </c>
      <c r="B435" s="4" t="s">
        <v>108</v>
      </c>
      <c r="C435" s="4">
        <v>6</v>
      </c>
      <c r="D435" s="4">
        <v>10.1</v>
      </c>
    </row>
    <row r="436" spans="1:4">
      <c r="A436" s="3" t="s">
        <v>136</v>
      </c>
      <c r="B436" s="4" t="s">
        <v>95</v>
      </c>
      <c r="C436" s="4">
        <v>6</v>
      </c>
      <c r="D436" s="4">
        <v>10.8</v>
      </c>
    </row>
    <row r="437" spans="1:4">
      <c r="A437" s="3" t="s">
        <v>173</v>
      </c>
      <c r="B437" s="4" t="s">
        <v>92</v>
      </c>
      <c r="C437" s="4">
        <v>6</v>
      </c>
      <c r="D437" s="4">
        <v>10.8</v>
      </c>
    </row>
    <row r="438" spans="1:4">
      <c r="A438" s="3" t="s">
        <v>135</v>
      </c>
      <c r="B438" s="4" t="s">
        <v>95</v>
      </c>
      <c r="C438" s="4">
        <v>6</v>
      </c>
      <c r="D438" s="4">
        <v>10.8</v>
      </c>
    </row>
    <row r="439" spans="1:4">
      <c r="A439" s="3" t="s">
        <v>30</v>
      </c>
      <c r="B439" s="4" t="s">
        <v>101</v>
      </c>
      <c r="C439" s="4">
        <v>6</v>
      </c>
      <c r="D439" s="4">
        <v>12.3</v>
      </c>
    </row>
    <row r="440" spans="1:4">
      <c r="A440" s="3" t="s">
        <v>142</v>
      </c>
      <c r="B440" s="4" t="s">
        <v>184</v>
      </c>
      <c r="C440" s="4">
        <v>6</v>
      </c>
      <c r="D440" s="4">
        <v>9.4</v>
      </c>
    </row>
    <row r="441" spans="1:4">
      <c r="A441" s="3" t="s">
        <v>142</v>
      </c>
      <c r="B441" s="4" t="s">
        <v>184</v>
      </c>
      <c r="C441" s="4">
        <v>6</v>
      </c>
      <c r="D441" s="4">
        <v>19</v>
      </c>
    </row>
    <row r="442" spans="1:4">
      <c r="A442" s="3" t="s">
        <v>96</v>
      </c>
      <c r="B442" s="4" t="s">
        <v>97</v>
      </c>
      <c r="C442" s="4">
        <v>6</v>
      </c>
      <c r="D442" s="4">
        <v>15.8</v>
      </c>
    </row>
    <row r="443" spans="1:4">
      <c r="A443" s="3" t="s">
        <v>68</v>
      </c>
      <c r="B443" s="4" t="s">
        <v>187</v>
      </c>
      <c r="C443" s="4">
        <v>6</v>
      </c>
      <c r="D443" s="4">
        <v>4.5</v>
      </c>
    </row>
    <row r="444" spans="1:4">
      <c r="A444" s="3" t="s">
        <v>173</v>
      </c>
      <c r="B444" s="4" t="s">
        <v>92</v>
      </c>
      <c r="C444" s="4">
        <v>6</v>
      </c>
      <c r="D444" s="4">
        <v>15.5</v>
      </c>
    </row>
    <row r="445" spans="1:4">
      <c r="A445" s="3" t="s">
        <v>142</v>
      </c>
      <c r="B445" s="4" t="s">
        <v>184</v>
      </c>
      <c r="C445" s="4">
        <v>6</v>
      </c>
      <c r="D445" s="4">
        <v>7.8</v>
      </c>
    </row>
    <row r="446" spans="1:4">
      <c r="A446" s="3" t="s">
        <v>173</v>
      </c>
      <c r="B446" s="4" t="s">
        <v>92</v>
      </c>
      <c r="C446" s="4">
        <v>6</v>
      </c>
      <c r="D446" s="4">
        <v>10</v>
      </c>
    </row>
    <row r="447" spans="1:4">
      <c r="A447" s="3" t="s">
        <v>51</v>
      </c>
      <c r="B447" s="4" t="s">
        <v>95</v>
      </c>
      <c r="C447" s="4">
        <v>6</v>
      </c>
      <c r="D447" s="4">
        <v>13.3</v>
      </c>
    </row>
    <row r="448" spans="1:4">
      <c r="A448" s="3" t="s">
        <v>51</v>
      </c>
      <c r="B448" s="4" t="s">
        <v>95</v>
      </c>
      <c r="C448" s="4">
        <v>6</v>
      </c>
      <c r="D448" s="4">
        <v>25</v>
      </c>
    </row>
    <row r="449" spans="1:4">
      <c r="A449" s="3" t="s">
        <v>16</v>
      </c>
      <c r="B449" s="4" t="s">
        <v>89</v>
      </c>
      <c r="C449" s="4">
        <v>6</v>
      </c>
      <c r="D449" s="4">
        <v>86.7</v>
      </c>
    </row>
    <row r="450" spans="1:4">
      <c r="A450" s="3" t="s">
        <v>142</v>
      </c>
      <c r="B450" s="4" t="s">
        <v>184</v>
      </c>
      <c r="C450" s="4">
        <v>6</v>
      </c>
      <c r="D450" s="4">
        <v>43.9</v>
      </c>
    </row>
    <row r="451" spans="1:4">
      <c r="A451" s="3" t="s">
        <v>127</v>
      </c>
      <c r="B451" s="4" t="s">
        <v>95</v>
      </c>
      <c r="C451" s="4">
        <v>6</v>
      </c>
      <c r="D451" s="4">
        <v>15.5</v>
      </c>
    </row>
    <row r="452" spans="1:4">
      <c r="A452" s="3" t="s">
        <v>127</v>
      </c>
      <c r="B452" s="4" t="s">
        <v>95</v>
      </c>
      <c r="C452" s="4">
        <v>6</v>
      </c>
      <c r="D452" s="4">
        <v>11.1</v>
      </c>
    </row>
    <row r="453" spans="1:4">
      <c r="A453" s="3" t="s">
        <v>158</v>
      </c>
      <c r="B453" s="4" t="s">
        <v>146</v>
      </c>
      <c r="C453" s="4">
        <v>7</v>
      </c>
      <c r="D453" s="4">
        <v>40.5</v>
      </c>
    </row>
    <row r="454" spans="1:4">
      <c r="A454" s="3" t="s">
        <v>158</v>
      </c>
      <c r="B454" s="4" t="s">
        <v>146</v>
      </c>
      <c r="C454" s="4">
        <v>7</v>
      </c>
      <c r="D454" s="4">
        <v>55.8</v>
      </c>
    </row>
    <row r="455" spans="1:4">
      <c r="A455" s="3" t="s">
        <v>30</v>
      </c>
      <c r="B455" s="4" t="s">
        <v>101</v>
      </c>
      <c r="C455" s="4">
        <v>7</v>
      </c>
      <c r="D455" s="4">
        <v>40.4</v>
      </c>
    </row>
    <row r="456" spans="1:4">
      <c r="A456" s="3" t="s">
        <v>63</v>
      </c>
      <c r="B456" s="4" t="s">
        <v>92</v>
      </c>
      <c r="C456" s="4">
        <v>7</v>
      </c>
      <c r="D456" s="4">
        <v>40.4</v>
      </c>
    </row>
    <row r="457" spans="1:4">
      <c r="A457" s="3" t="s">
        <v>30</v>
      </c>
      <c r="B457" s="4" t="s">
        <v>101</v>
      </c>
      <c r="C457" s="4">
        <v>7</v>
      </c>
      <c r="D457" s="4">
        <v>58.9</v>
      </c>
    </row>
    <row r="458" spans="1:4">
      <c r="A458" s="3" t="s">
        <v>130</v>
      </c>
      <c r="B458" s="4" t="s">
        <v>95</v>
      </c>
      <c r="C458" s="4">
        <v>7</v>
      </c>
      <c r="D458" s="4">
        <v>3.7</v>
      </c>
    </row>
    <row r="459" spans="1:4">
      <c r="A459" s="3" t="s">
        <v>25</v>
      </c>
      <c r="B459" s="4" t="s">
        <v>95</v>
      </c>
      <c r="C459" s="4">
        <v>7</v>
      </c>
      <c r="D459" s="4">
        <v>6.9</v>
      </c>
    </row>
    <row r="460" spans="1:4">
      <c r="A460" s="3" t="s">
        <v>25</v>
      </c>
      <c r="B460" s="4" t="s">
        <v>95</v>
      </c>
      <c r="C460" s="4">
        <v>7</v>
      </c>
      <c r="D460" s="4">
        <v>30.8</v>
      </c>
    </row>
    <row r="461" spans="1:4">
      <c r="A461" s="3" t="s">
        <v>68</v>
      </c>
      <c r="B461" s="4" t="s">
        <v>187</v>
      </c>
      <c r="C461" s="4">
        <v>7</v>
      </c>
      <c r="D461" s="4">
        <v>7.8</v>
      </c>
    </row>
    <row r="462" spans="1:4">
      <c r="A462" s="3" t="s">
        <v>140</v>
      </c>
      <c r="B462" s="4" t="s">
        <v>92</v>
      </c>
      <c r="C462" s="4">
        <v>7</v>
      </c>
      <c r="D462" s="4">
        <v>16.2</v>
      </c>
    </row>
    <row r="463" spans="1:4">
      <c r="A463" s="3" t="s">
        <v>140</v>
      </c>
      <c r="B463" s="4" t="s">
        <v>92</v>
      </c>
      <c r="C463" s="4">
        <v>7</v>
      </c>
      <c r="D463" s="4">
        <v>26.6</v>
      </c>
    </row>
    <row r="464" spans="1:4">
      <c r="A464" s="3" t="s">
        <v>30</v>
      </c>
      <c r="B464" s="4" t="s">
        <v>101</v>
      </c>
      <c r="C464" s="4">
        <v>7</v>
      </c>
      <c r="D464" s="4">
        <v>37.9</v>
      </c>
    </row>
    <row r="465" spans="1:4">
      <c r="A465" s="3" t="s">
        <v>140</v>
      </c>
      <c r="B465" s="4" t="s">
        <v>92</v>
      </c>
      <c r="C465" s="4">
        <v>7</v>
      </c>
      <c r="D465" s="4">
        <v>13.3</v>
      </c>
    </row>
    <row r="466" spans="1:4">
      <c r="A466" s="3" t="s">
        <v>65</v>
      </c>
      <c r="B466" s="4" t="s">
        <v>184</v>
      </c>
      <c r="C466" s="4">
        <v>7</v>
      </c>
      <c r="D466" s="4">
        <v>3.2</v>
      </c>
    </row>
    <row r="467" spans="1:4">
      <c r="A467" s="3" t="s">
        <v>25</v>
      </c>
      <c r="B467" s="4" t="s">
        <v>95</v>
      </c>
      <c r="C467" s="4">
        <v>7</v>
      </c>
      <c r="D467" s="4">
        <v>7.4</v>
      </c>
    </row>
    <row r="468" spans="1:4">
      <c r="A468" s="3" t="s">
        <v>202</v>
      </c>
      <c r="B468" s="4" t="s">
        <v>203</v>
      </c>
      <c r="C468" s="4">
        <v>7</v>
      </c>
      <c r="D468" s="4">
        <v>58.8</v>
      </c>
    </row>
    <row r="469" spans="1:4">
      <c r="A469" s="3" t="s">
        <v>25</v>
      </c>
      <c r="B469" s="4" t="s">
        <v>95</v>
      </c>
      <c r="C469" s="4">
        <v>7</v>
      </c>
      <c r="D469" s="4">
        <v>8.7</v>
      </c>
    </row>
    <row r="470" spans="1:4">
      <c r="A470" s="3" t="s">
        <v>25</v>
      </c>
      <c r="B470" s="4" t="s">
        <v>95</v>
      </c>
      <c r="C470" s="4">
        <v>7</v>
      </c>
      <c r="D470" s="4">
        <v>10.1</v>
      </c>
    </row>
    <row r="471" spans="1:4">
      <c r="A471" s="3" t="s">
        <v>25</v>
      </c>
      <c r="B471" s="4" t="s">
        <v>95</v>
      </c>
      <c r="C471" s="4">
        <v>7</v>
      </c>
      <c r="D471" s="4">
        <v>10.2</v>
      </c>
    </row>
    <row r="472" spans="1:4">
      <c r="A472" s="3" t="s">
        <v>25</v>
      </c>
      <c r="B472" s="4" t="s">
        <v>95</v>
      </c>
      <c r="C472" s="4">
        <v>7</v>
      </c>
      <c r="D472" s="4">
        <v>8.1</v>
      </c>
    </row>
    <row r="473" spans="1:4">
      <c r="A473" s="3" t="s">
        <v>138</v>
      </c>
      <c r="B473" s="4" t="s">
        <v>95</v>
      </c>
      <c r="C473" s="4">
        <v>7</v>
      </c>
      <c r="D473" s="4">
        <v>4.9</v>
      </c>
    </row>
    <row r="474" spans="1:4">
      <c r="A474" s="3" t="s">
        <v>204</v>
      </c>
      <c r="B474" s="4" t="s">
        <v>95</v>
      </c>
      <c r="C474" s="4">
        <v>7</v>
      </c>
      <c r="D474" s="4">
        <v>7.6</v>
      </c>
    </row>
    <row r="475" spans="1:4">
      <c r="A475" s="3" t="s">
        <v>127</v>
      </c>
      <c r="B475" s="4" t="s">
        <v>95</v>
      </c>
      <c r="C475" s="4">
        <v>7</v>
      </c>
      <c r="D475" s="4">
        <v>11.8</v>
      </c>
    </row>
    <row r="476" spans="1:4">
      <c r="A476" s="3" t="s">
        <v>205</v>
      </c>
      <c r="B476" s="4" t="s">
        <v>95</v>
      </c>
      <c r="C476" s="4">
        <v>7</v>
      </c>
      <c r="D476" s="4">
        <v>50.8</v>
      </c>
    </row>
    <row r="477" spans="1:4">
      <c r="A477" s="3" t="s">
        <v>30</v>
      </c>
      <c r="B477" s="4" t="s">
        <v>101</v>
      </c>
      <c r="C477" s="4">
        <v>7</v>
      </c>
      <c r="D477" s="4">
        <v>45.3</v>
      </c>
    </row>
    <row r="478" spans="1:4">
      <c r="A478" s="3" t="s">
        <v>96</v>
      </c>
      <c r="B478" s="4" t="s">
        <v>97</v>
      </c>
      <c r="C478" s="4">
        <v>7</v>
      </c>
      <c r="D478" s="4">
        <v>13.2</v>
      </c>
    </row>
    <row r="479" spans="1:4">
      <c r="A479" s="3" t="s">
        <v>129</v>
      </c>
      <c r="B479" s="4" t="s">
        <v>93</v>
      </c>
      <c r="C479" s="4">
        <v>7</v>
      </c>
      <c r="D479" s="4">
        <v>10.4</v>
      </c>
    </row>
    <row r="480" spans="1:4">
      <c r="A480" s="3" t="s">
        <v>204</v>
      </c>
      <c r="B480" s="4" t="s">
        <v>95</v>
      </c>
      <c r="C480" s="4">
        <v>7</v>
      </c>
      <c r="D480" s="4">
        <v>4.1</v>
      </c>
    </row>
    <row r="481" spans="1:4">
      <c r="A481" s="3" t="s">
        <v>204</v>
      </c>
      <c r="B481" s="4" t="s">
        <v>95</v>
      </c>
      <c r="C481" s="4">
        <v>7</v>
      </c>
      <c r="D481" s="4">
        <v>10.2</v>
      </c>
    </row>
    <row r="482" spans="1:4">
      <c r="A482" s="3" t="s">
        <v>125</v>
      </c>
      <c r="B482" s="4" t="s">
        <v>126</v>
      </c>
      <c r="C482" s="4">
        <v>7</v>
      </c>
      <c r="D482" s="4">
        <v>12</v>
      </c>
    </row>
    <row r="483" spans="1:4">
      <c r="A483" s="3" t="s">
        <v>206</v>
      </c>
      <c r="B483" s="4" t="s">
        <v>100</v>
      </c>
      <c r="C483" s="4">
        <v>7</v>
      </c>
      <c r="D483" s="4">
        <v>24.8</v>
      </c>
    </row>
    <row r="484" spans="1:4">
      <c r="A484" s="3" t="s">
        <v>206</v>
      </c>
      <c r="B484" s="4" t="s">
        <v>100</v>
      </c>
      <c r="C484" s="4">
        <v>7</v>
      </c>
      <c r="D484" s="4">
        <v>16.5</v>
      </c>
    </row>
    <row r="485" spans="1:4">
      <c r="A485" s="3" t="s">
        <v>136</v>
      </c>
      <c r="B485" s="4" t="s">
        <v>95</v>
      </c>
      <c r="C485" s="4">
        <v>7</v>
      </c>
      <c r="D485" s="4">
        <v>10.2</v>
      </c>
    </row>
    <row r="486" spans="1:4">
      <c r="A486" s="3" t="s">
        <v>138</v>
      </c>
      <c r="B486" s="4" t="s">
        <v>95</v>
      </c>
      <c r="C486" s="4">
        <v>7</v>
      </c>
      <c r="D486" s="4">
        <v>23.8</v>
      </c>
    </row>
    <row r="487" spans="1:4">
      <c r="A487" s="3" t="s">
        <v>65</v>
      </c>
      <c r="B487" s="4" t="s">
        <v>184</v>
      </c>
      <c r="C487" s="4">
        <v>7</v>
      </c>
      <c r="D487" s="4">
        <v>5.3</v>
      </c>
    </row>
    <row r="488" spans="1:4">
      <c r="A488" s="3" t="s">
        <v>136</v>
      </c>
      <c r="B488" s="4" t="s">
        <v>95</v>
      </c>
      <c r="C488" s="4">
        <v>7</v>
      </c>
      <c r="D488" s="4">
        <v>12</v>
      </c>
    </row>
    <row r="489" spans="1:4">
      <c r="A489" s="3" t="s">
        <v>138</v>
      </c>
      <c r="B489" s="4" t="s">
        <v>95</v>
      </c>
      <c r="C489" s="4">
        <v>7</v>
      </c>
      <c r="D489" s="4">
        <v>10.2</v>
      </c>
    </row>
    <row r="490" spans="1:4">
      <c r="A490" s="3" t="s">
        <v>138</v>
      </c>
      <c r="B490" s="4" t="s">
        <v>95</v>
      </c>
      <c r="C490" s="4">
        <v>7</v>
      </c>
      <c r="D490" s="4">
        <v>7.2</v>
      </c>
    </row>
    <row r="491" spans="1:4">
      <c r="A491" s="3" t="s">
        <v>138</v>
      </c>
      <c r="B491" s="4" t="s">
        <v>95</v>
      </c>
      <c r="C491" s="4">
        <v>7</v>
      </c>
      <c r="D491" s="4">
        <v>9.3</v>
      </c>
    </row>
    <row r="492" spans="1:4">
      <c r="A492" s="3" t="s">
        <v>25</v>
      </c>
      <c r="B492" s="4" t="s">
        <v>95</v>
      </c>
      <c r="C492" s="4">
        <v>7</v>
      </c>
      <c r="D492" s="4">
        <v>21.3</v>
      </c>
    </row>
    <row r="493" spans="1:4">
      <c r="A493" s="3" t="s">
        <v>125</v>
      </c>
      <c r="B493" s="4" t="s">
        <v>126</v>
      </c>
      <c r="C493" s="4">
        <v>7</v>
      </c>
      <c r="D493" s="4">
        <v>9.3</v>
      </c>
    </row>
    <row r="494" spans="1:4">
      <c r="A494" s="3" t="s">
        <v>25</v>
      </c>
      <c r="B494" s="4" t="s">
        <v>95</v>
      </c>
      <c r="C494" s="4">
        <v>7</v>
      </c>
      <c r="D494" s="4">
        <v>11.4</v>
      </c>
    </row>
    <row r="495" spans="1:4">
      <c r="A495" s="3" t="s">
        <v>63</v>
      </c>
      <c r="B495" s="4" t="s">
        <v>92</v>
      </c>
      <c r="C495" s="4">
        <v>7</v>
      </c>
      <c r="D495" s="4">
        <v>54.8</v>
      </c>
    </row>
    <row r="496" spans="1:4">
      <c r="A496" s="3" t="s">
        <v>68</v>
      </c>
      <c r="B496" s="4" t="s">
        <v>187</v>
      </c>
      <c r="C496" s="4">
        <v>7</v>
      </c>
      <c r="D496" s="4">
        <v>4.3</v>
      </c>
    </row>
    <row r="497" spans="1:4">
      <c r="A497" s="3" t="s">
        <v>68</v>
      </c>
      <c r="B497" s="4" t="s">
        <v>187</v>
      </c>
      <c r="C497" s="4">
        <v>7</v>
      </c>
      <c r="D497" s="4">
        <v>28.9</v>
      </c>
    </row>
    <row r="498" spans="1:4">
      <c r="A498" s="3" t="s">
        <v>96</v>
      </c>
      <c r="B498" s="4" t="s">
        <v>97</v>
      </c>
      <c r="C498" s="4">
        <v>7</v>
      </c>
      <c r="D498" s="4">
        <v>10.4</v>
      </c>
    </row>
    <row r="499" spans="1:4">
      <c r="A499" s="3" t="s">
        <v>96</v>
      </c>
      <c r="B499" s="4" t="s">
        <v>97</v>
      </c>
      <c r="C499" s="4">
        <v>7</v>
      </c>
      <c r="D499" s="4">
        <v>5.7</v>
      </c>
    </row>
    <row r="500" spans="1:4">
      <c r="A500" s="3" t="s">
        <v>138</v>
      </c>
      <c r="B500" s="4" t="s">
        <v>95</v>
      </c>
      <c r="C500" s="4">
        <v>7</v>
      </c>
      <c r="D500" s="4">
        <v>4.3</v>
      </c>
    </row>
    <row r="501" spans="1:4">
      <c r="A501" s="3" t="s">
        <v>138</v>
      </c>
      <c r="B501" s="4" t="s">
        <v>95</v>
      </c>
      <c r="C501" s="4">
        <v>7</v>
      </c>
      <c r="D501" s="4">
        <v>10.2</v>
      </c>
    </row>
    <row r="502" spans="1:4">
      <c r="A502" s="3" t="s">
        <v>138</v>
      </c>
      <c r="B502" s="4" t="s">
        <v>95</v>
      </c>
      <c r="C502" s="4">
        <v>7</v>
      </c>
      <c r="D502" s="4">
        <v>8</v>
      </c>
    </row>
    <row r="503" spans="1:4">
      <c r="A503" s="3" t="s">
        <v>169</v>
      </c>
      <c r="B503" s="4" t="s">
        <v>184</v>
      </c>
      <c r="C503" s="4">
        <v>7</v>
      </c>
      <c r="D503" s="4">
        <v>10.2</v>
      </c>
    </row>
    <row r="504" spans="1:4">
      <c r="A504" s="3" t="s">
        <v>25</v>
      </c>
      <c r="B504" s="4" t="s">
        <v>95</v>
      </c>
      <c r="C504" s="4">
        <v>7</v>
      </c>
      <c r="D504" s="4">
        <v>8.4</v>
      </c>
    </row>
    <row r="505" spans="1:4">
      <c r="A505" s="3" t="s">
        <v>138</v>
      </c>
      <c r="B505" s="4" t="s">
        <v>95</v>
      </c>
      <c r="C505" s="4">
        <v>7</v>
      </c>
      <c r="D505" s="4">
        <v>7.7</v>
      </c>
    </row>
    <row r="506" spans="1:4">
      <c r="A506" s="3" t="s">
        <v>207</v>
      </c>
      <c r="B506" s="4" t="s">
        <v>100</v>
      </c>
      <c r="C506" s="4">
        <v>7</v>
      </c>
      <c r="D506" s="4">
        <v>14.1</v>
      </c>
    </row>
    <row r="507" spans="1:4">
      <c r="A507" s="3" t="s">
        <v>96</v>
      </c>
      <c r="B507" s="4" t="s">
        <v>95</v>
      </c>
      <c r="C507" s="4">
        <v>7</v>
      </c>
      <c r="D507" s="4">
        <v>14.7</v>
      </c>
    </row>
    <row r="508" spans="1:4">
      <c r="A508" s="3" t="s">
        <v>96</v>
      </c>
      <c r="B508" s="4" t="s">
        <v>95</v>
      </c>
      <c r="C508" s="4">
        <v>7</v>
      </c>
      <c r="D508" s="4">
        <v>23</v>
      </c>
    </row>
    <row r="509" spans="1:4">
      <c r="A509" s="3" t="s">
        <v>135</v>
      </c>
      <c r="B509" s="4" t="s">
        <v>95</v>
      </c>
      <c r="C509" s="4">
        <v>7</v>
      </c>
      <c r="D509" s="4">
        <v>60</v>
      </c>
    </row>
    <row r="510" spans="1:4">
      <c r="A510" s="3" t="s">
        <v>136</v>
      </c>
      <c r="B510" s="4" t="s">
        <v>95</v>
      </c>
      <c r="C510" s="4">
        <v>7</v>
      </c>
      <c r="D510" s="4">
        <v>7.1</v>
      </c>
    </row>
    <row r="511" spans="1:4">
      <c r="A511" s="3" t="s">
        <v>138</v>
      </c>
      <c r="B511" s="4" t="s">
        <v>95</v>
      </c>
      <c r="C511" s="4">
        <v>7</v>
      </c>
      <c r="D511" s="4">
        <v>3.6</v>
      </c>
    </row>
    <row r="512" spans="1:4">
      <c r="A512" s="3" t="s">
        <v>138</v>
      </c>
      <c r="B512" s="4" t="s">
        <v>95</v>
      </c>
      <c r="C512" s="4">
        <v>7</v>
      </c>
      <c r="D512" s="4">
        <v>4.2</v>
      </c>
    </row>
    <row r="513" spans="1:4">
      <c r="A513" s="3" t="s">
        <v>138</v>
      </c>
      <c r="B513" s="4" t="s">
        <v>95</v>
      </c>
      <c r="C513" s="4">
        <v>7</v>
      </c>
      <c r="D513" s="4">
        <v>2.7</v>
      </c>
    </row>
    <row r="514" spans="1:4">
      <c r="A514" s="3" t="s">
        <v>138</v>
      </c>
      <c r="B514" s="4" t="s">
        <v>95</v>
      </c>
      <c r="C514" s="4">
        <v>7</v>
      </c>
      <c r="D514" s="4">
        <v>8.3</v>
      </c>
    </row>
    <row r="515" spans="1:4">
      <c r="A515" s="3" t="s">
        <v>138</v>
      </c>
      <c r="B515" s="4" t="s">
        <v>95</v>
      </c>
      <c r="C515" s="4">
        <v>7</v>
      </c>
      <c r="D515" s="4">
        <v>10.4</v>
      </c>
    </row>
    <row r="516" spans="1:4">
      <c r="A516" s="3" t="s">
        <v>14</v>
      </c>
      <c r="B516" s="4" t="s">
        <v>89</v>
      </c>
      <c r="C516" s="4">
        <v>7</v>
      </c>
      <c r="D516" s="4">
        <v>10.7</v>
      </c>
    </row>
    <row r="517" spans="1:4">
      <c r="A517" s="3" t="s">
        <v>15</v>
      </c>
      <c r="B517" s="4" t="s">
        <v>102</v>
      </c>
      <c r="C517" s="4">
        <v>7</v>
      </c>
      <c r="D517" s="4">
        <v>10.3</v>
      </c>
    </row>
    <row r="518" spans="1:4">
      <c r="A518" s="3" t="s">
        <v>138</v>
      </c>
      <c r="B518" s="4" t="s">
        <v>95</v>
      </c>
      <c r="C518" s="4">
        <v>7</v>
      </c>
      <c r="D518" s="4">
        <v>10.7</v>
      </c>
    </row>
    <row r="519" spans="1:4">
      <c r="A519" s="3" t="s">
        <v>204</v>
      </c>
      <c r="B519" s="4" t="s">
        <v>95</v>
      </c>
      <c r="C519" s="4">
        <v>7</v>
      </c>
      <c r="D519" s="4">
        <v>6.3</v>
      </c>
    </row>
    <row r="520" spans="1:4">
      <c r="A520" s="3" t="s">
        <v>204</v>
      </c>
      <c r="B520" s="4" t="s">
        <v>95</v>
      </c>
      <c r="C520" s="4">
        <v>7</v>
      </c>
      <c r="D520" s="4">
        <v>10.2</v>
      </c>
    </row>
    <row r="521" spans="1:4">
      <c r="A521" s="3" t="s">
        <v>138</v>
      </c>
      <c r="B521" s="4" t="s">
        <v>95</v>
      </c>
      <c r="C521" s="4">
        <v>7</v>
      </c>
      <c r="D521" s="4">
        <v>8.9</v>
      </c>
    </row>
    <row r="522" spans="1:4">
      <c r="A522" s="3" t="s">
        <v>138</v>
      </c>
      <c r="B522" s="4" t="s">
        <v>95</v>
      </c>
      <c r="C522" s="4">
        <v>7</v>
      </c>
      <c r="D522" s="4">
        <v>8.5</v>
      </c>
    </row>
    <row r="523" spans="1:4">
      <c r="A523" s="3" t="s">
        <v>138</v>
      </c>
      <c r="B523" s="4" t="s">
        <v>95</v>
      </c>
      <c r="C523" s="4">
        <v>7</v>
      </c>
      <c r="D523" s="4">
        <v>6.2</v>
      </c>
    </row>
    <row r="524" spans="1:4">
      <c r="A524" s="3" t="s">
        <v>208</v>
      </c>
      <c r="B524" s="4" t="s">
        <v>95</v>
      </c>
      <c r="C524" s="4">
        <v>7</v>
      </c>
      <c r="D524" s="4">
        <v>6.6</v>
      </c>
    </row>
    <row r="525" spans="1:4">
      <c r="A525" s="3" t="s">
        <v>49</v>
      </c>
      <c r="B525" s="4" t="s">
        <v>95</v>
      </c>
      <c r="C525" s="4">
        <v>7</v>
      </c>
      <c r="D525" s="4">
        <v>13.1</v>
      </c>
    </row>
    <row r="526" spans="1:4">
      <c r="A526" s="3" t="s">
        <v>49</v>
      </c>
      <c r="B526" s="4" t="s">
        <v>95</v>
      </c>
      <c r="C526" s="4">
        <v>7</v>
      </c>
      <c r="D526" s="4">
        <v>11.2</v>
      </c>
    </row>
    <row r="527" spans="1:4">
      <c r="A527" s="3" t="s">
        <v>138</v>
      </c>
      <c r="B527" s="4" t="s">
        <v>95</v>
      </c>
      <c r="C527" s="4">
        <v>7</v>
      </c>
      <c r="D527" s="4">
        <v>10.4</v>
      </c>
    </row>
    <row r="528" spans="1:4">
      <c r="A528" s="3" t="s">
        <v>139</v>
      </c>
      <c r="B528" s="4" t="s">
        <v>108</v>
      </c>
      <c r="C528" s="4">
        <v>7</v>
      </c>
      <c r="D528" s="4">
        <v>10.3</v>
      </c>
    </row>
    <row r="529" spans="1:4">
      <c r="A529" s="3" t="s">
        <v>130</v>
      </c>
      <c r="B529" s="4" t="s">
        <v>95</v>
      </c>
      <c r="C529" s="4">
        <v>7</v>
      </c>
      <c r="D529" s="4">
        <v>23.7</v>
      </c>
    </row>
    <row r="530" spans="1:4">
      <c r="A530" s="3" t="s">
        <v>136</v>
      </c>
      <c r="B530" s="4" t="s">
        <v>95</v>
      </c>
      <c r="C530" s="4">
        <v>7</v>
      </c>
      <c r="D530" s="4">
        <v>10.1</v>
      </c>
    </row>
    <row r="531" spans="1:4">
      <c r="A531" s="3" t="s">
        <v>96</v>
      </c>
      <c r="B531" s="4" t="s">
        <v>97</v>
      </c>
      <c r="C531" s="4">
        <v>7</v>
      </c>
      <c r="D531" s="4">
        <v>10.7</v>
      </c>
    </row>
    <row r="532" spans="1:4">
      <c r="A532" s="3" t="s">
        <v>136</v>
      </c>
      <c r="B532" s="4" t="s">
        <v>95</v>
      </c>
      <c r="C532" s="4">
        <v>7</v>
      </c>
      <c r="D532" s="4">
        <v>14.8</v>
      </c>
    </row>
    <row r="533" spans="1:4">
      <c r="A533" s="3" t="s">
        <v>136</v>
      </c>
      <c r="B533" s="4" t="s">
        <v>95</v>
      </c>
      <c r="C533" s="4">
        <v>7</v>
      </c>
      <c r="D533" s="4">
        <v>12.8</v>
      </c>
    </row>
    <row r="534" spans="1:4">
      <c r="A534" s="3" t="s">
        <v>25</v>
      </c>
      <c r="B534" s="4" t="s">
        <v>95</v>
      </c>
      <c r="C534" s="4">
        <v>7</v>
      </c>
      <c r="D534" s="4">
        <v>10.1</v>
      </c>
    </row>
    <row r="535" spans="1:4">
      <c r="A535" s="3" t="s">
        <v>25</v>
      </c>
      <c r="B535" s="4" t="s">
        <v>95</v>
      </c>
      <c r="C535" s="4">
        <v>7</v>
      </c>
      <c r="D535" s="4">
        <v>23.5</v>
      </c>
    </row>
    <row r="536" spans="1:4">
      <c r="A536" s="3" t="s">
        <v>138</v>
      </c>
      <c r="B536" s="4" t="s">
        <v>95</v>
      </c>
      <c r="C536" s="4">
        <v>7</v>
      </c>
      <c r="D536" s="4">
        <v>5.5</v>
      </c>
    </row>
    <row r="537" spans="1:4">
      <c r="A537" s="3" t="s">
        <v>25</v>
      </c>
      <c r="B537" s="4" t="s">
        <v>95</v>
      </c>
      <c r="C537" s="4">
        <v>7</v>
      </c>
      <c r="D537" s="4">
        <v>7.3</v>
      </c>
    </row>
    <row r="538" spans="1:4">
      <c r="A538" s="3" t="s">
        <v>16</v>
      </c>
      <c r="B538" s="4" t="s">
        <v>89</v>
      </c>
      <c r="C538" s="4">
        <v>7</v>
      </c>
      <c r="D538" s="4">
        <v>10.2</v>
      </c>
    </row>
    <row r="539" spans="1:4">
      <c r="A539" s="3" t="s">
        <v>209</v>
      </c>
      <c r="B539" s="4" t="s">
        <v>128</v>
      </c>
      <c r="C539" s="4">
        <v>7</v>
      </c>
      <c r="D539" s="4">
        <v>14.2</v>
      </c>
    </row>
    <row r="540" spans="1:4">
      <c r="A540" s="3" t="s">
        <v>210</v>
      </c>
      <c r="B540" s="4" t="s">
        <v>95</v>
      </c>
      <c r="C540" s="4">
        <v>7</v>
      </c>
      <c r="D540" s="4">
        <v>8.9</v>
      </c>
    </row>
    <row r="541" spans="1:4">
      <c r="A541" s="3" t="s">
        <v>125</v>
      </c>
      <c r="B541" s="4" t="s">
        <v>126</v>
      </c>
      <c r="C541" s="4">
        <v>7</v>
      </c>
      <c r="D541" s="4">
        <v>8.4</v>
      </c>
    </row>
    <row r="542" spans="1:4">
      <c r="A542" s="3" t="s">
        <v>158</v>
      </c>
      <c r="B542" s="4" t="s">
        <v>146</v>
      </c>
      <c r="C542" s="4">
        <v>7</v>
      </c>
      <c r="D542" s="4">
        <v>26.9</v>
      </c>
    </row>
    <row r="543" spans="1:4">
      <c r="A543" s="3" t="s">
        <v>30</v>
      </c>
      <c r="B543" s="4" t="s">
        <v>101</v>
      </c>
      <c r="C543" s="4">
        <v>7</v>
      </c>
      <c r="D543" s="4">
        <v>54</v>
      </c>
    </row>
    <row r="544" spans="1:4">
      <c r="A544" s="3" t="s">
        <v>25</v>
      </c>
      <c r="B544" s="4" t="s">
        <v>95</v>
      </c>
      <c r="C544" s="4">
        <v>7</v>
      </c>
      <c r="D544" s="4">
        <v>23</v>
      </c>
    </row>
    <row r="545" spans="1:4">
      <c r="A545" s="3" t="s">
        <v>130</v>
      </c>
      <c r="B545" s="4" t="s">
        <v>95</v>
      </c>
      <c r="C545" s="4">
        <v>7</v>
      </c>
      <c r="D545" s="4">
        <v>16</v>
      </c>
    </row>
    <row r="546" spans="1:4">
      <c r="A546" s="3" t="s">
        <v>211</v>
      </c>
      <c r="B546" s="4"/>
      <c r="C546" s="4">
        <v>7</v>
      </c>
      <c r="D546" s="4">
        <v>13.6</v>
      </c>
    </row>
    <row r="547" spans="1:4">
      <c r="A547" s="3" t="s">
        <v>49</v>
      </c>
      <c r="B547" s="4" t="s">
        <v>95</v>
      </c>
      <c r="C547" s="4">
        <v>7</v>
      </c>
      <c r="D547" s="4">
        <v>11.4</v>
      </c>
    </row>
    <row r="548" spans="1:4">
      <c r="A548" s="3" t="s">
        <v>166</v>
      </c>
      <c r="B548" s="4" t="s">
        <v>167</v>
      </c>
      <c r="C548" s="4">
        <v>7</v>
      </c>
      <c r="D548" s="4">
        <v>8.6</v>
      </c>
    </row>
    <row r="549" spans="1:4">
      <c r="A549" s="3" t="s">
        <v>138</v>
      </c>
      <c r="B549" s="4" t="s">
        <v>95</v>
      </c>
      <c r="C549" s="4">
        <v>7</v>
      </c>
      <c r="D549" s="4">
        <v>8.5</v>
      </c>
    </row>
    <row r="550" spans="1:4">
      <c r="A550" s="3" t="s">
        <v>127</v>
      </c>
      <c r="B550" s="4" t="s">
        <v>95</v>
      </c>
      <c r="C550" s="4">
        <v>7</v>
      </c>
      <c r="D550" s="4">
        <v>10.2</v>
      </c>
    </row>
    <row r="551" spans="1:4">
      <c r="A551" s="3" t="s">
        <v>130</v>
      </c>
      <c r="B551" s="4" t="s">
        <v>95</v>
      </c>
      <c r="C551" s="4">
        <v>7</v>
      </c>
      <c r="D551" s="4">
        <v>10.4</v>
      </c>
    </row>
    <row r="552" spans="1:4">
      <c r="A552" s="3" t="s">
        <v>25</v>
      </c>
      <c r="B552" s="4" t="s">
        <v>95</v>
      </c>
      <c r="C552" s="4">
        <v>7</v>
      </c>
      <c r="D552" s="4">
        <v>12.4</v>
      </c>
    </row>
    <row r="553" spans="1:4">
      <c r="A553" s="3" t="s">
        <v>25</v>
      </c>
      <c r="B553" s="4" t="s">
        <v>95</v>
      </c>
      <c r="C553" s="4">
        <v>7</v>
      </c>
      <c r="D553" s="4">
        <v>12</v>
      </c>
    </row>
    <row r="554" spans="1:4">
      <c r="A554" s="3" t="s">
        <v>51</v>
      </c>
      <c r="B554" s="4" t="s">
        <v>95</v>
      </c>
      <c r="C554" s="4">
        <v>7</v>
      </c>
      <c r="D554" s="4">
        <v>12.8</v>
      </c>
    </row>
    <row r="555" spans="1:4">
      <c r="A555" s="3" t="s">
        <v>140</v>
      </c>
      <c r="B555" s="4" t="s">
        <v>92</v>
      </c>
      <c r="C555" s="4">
        <v>7</v>
      </c>
      <c r="D555" s="4">
        <v>12</v>
      </c>
    </row>
    <row r="556" spans="1:4">
      <c r="A556" s="3" t="s">
        <v>136</v>
      </c>
      <c r="B556" s="4" t="s">
        <v>95</v>
      </c>
      <c r="C556" s="4">
        <v>7</v>
      </c>
      <c r="D556" s="4">
        <v>8.3</v>
      </c>
    </row>
    <row r="557" spans="1:4">
      <c r="A557" s="3" t="s">
        <v>183</v>
      </c>
      <c r="B557" s="4" t="s">
        <v>89</v>
      </c>
      <c r="C557" s="4">
        <v>7</v>
      </c>
      <c r="D557" s="4">
        <v>20.8</v>
      </c>
    </row>
    <row r="558" spans="1:4">
      <c r="A558" s="3" t="s">
        <v>127</v>
      </c>
      <c r="B558" s="4" t="s">
        <v>95</v>
      </c>
      <c r="C558" s="4">
        <v>7</v>
      </c>
      <c r="D558" s="4">
        <v>10</v>
      </c>
    </row>
    <row r="559" spans="1:4">
      <c r="A559" s="3" t="s">
        <v>129</v>
      </c>
      <c r="B559" s="4" t="s">
        <v>93</v>
      </c>
      <c r="C559" s="4">
        <v>7</v>
      </c>
      <c r="D559" s="4">
        <v>14.2</v>
      </c>
    </row>
    <row r="560" spans="1:4">
      <c r="A560" s="3" t="s">
        <v>156</v>
      </c>
      <c r="B560" s="4" t="s">
        <v>126</v>
      </c>
      <c r="C560" s="4">
        <v>7</v>
      </c>
      <c r="D560" s="4">
        <v>6.2</v>
      </c>
    </row>
    <row r="561" spans="1:4">
      <c r="A561" s="3" t="s">
        <v>17</v>
      </c>
      <c r="B561" s="4" t="s">
        <v>95</v>
      </c>
      <c r="C561" s="4">
        <v>7</v>
      </c>
      <c r="D561" s="4">
        <v>95.5</v>
      </c>
    </row>
    <row r="562" spans="1:4">
      <c r="A562" s="3" t="s">
        <v>7</v>
      </c>
      <c r="B562" s="4" t="s">
        <v>89</v>
      </c>
      <c r="C562" s="4">
        <v>7</v>
      </c>
      <c r="D562" s="4">
        <v>24</v>
      </c>
    </row>
    <row r="563" spans="1:4">
      <c r="A563" s="3" t="s">
        <v>140</v>
      </c>
      <c r="B563" s="4" t="s">
        <v>92</v>
      </c>
      <c r="C563" s="4">
        <v>7</v>
      </c>
      <c r="D563" s="4">
        <v>7.7</v>
      </c>
    </row>
    <row r="564" spans="1:4">
      <c r="A564" s="3" t="s">
        <v>96</v>
      </c>
      <c r="B564" s="4" t="s">
        <v>97</v>
      </c>
      <c r="C564" s="4">
        <v>7</v>
      </c>
      <c r="D564" s="4">
        <v>21.3</v>
      </c>
    </row>
    <row r="565" spans="1:4">
      <c r="A565" s="3" t="s">
        <v>166</v>
      </c>
      <c r="B565" s="4" t="s">
        <v>167</v>
      </c>
      <c r="C565" s="4">
        <v>7</v>
      </c>
      <c r="D565" s="4">
        <v>4.3</v>
      </c>
    </row>
    <row r="566" spans="1:4">
      <c r="A566" s="3" t="s">
        <v>25</v>
      </c>
      <c r="B566" s="4" t="s">
        <v>95</v>
      </c>
      <c r="C566" s="4">
        <v>8</v>
      </c>
      <c r="D566" s="4">
        <v>10.2</v>
      </c>
    </row>
    <row r="567" spans="1:4">
      <c r="A567" s="3" t="s">
        <v>65</v>
      </c>
      <c r="B567" s="4" t="s">
        <v>88</v>
      </c>
      <c r="C567" s="4">
        <v>8</v>
      </c>
      <c r="D567" s="4">
        <v>6.6</v>
      </c>
    </row>
    <row r="568" spans="1:4">
      <c r="A568" s="3" t="s">
        <v>212</v>
      </c>
      <c r="B568" s="4" t="s">
        <v>213</v>
      </c>
      <c r="C568" s="4">
        <v>8</v>
      </c>
      <c r="D568" s="4">
        <v>11.6</v>
      </c>
    </row>
    <row r="569" spans="1:4">
      <c r="A569" s="3" t="s">
        <v>25</v>
      </c>
      <c r="B569" s="4" t="s">
        <v>95</v>
      </c>
      <c r="C569" s="4">
        <v>8</v>
      </c>
      <c r="D569" s="4">
        <v>11.4</v>
      </c>
    </row>
    <row r="570" spans="1:4">
      <c r="A570" s="3" t="s">
        <v>25</v>
      </c>
      <c r="B570" s="4" t="s">
        <v>95</v>
      </c>
      <c r="C570" s="4">
        <v>8</v>
      </c>
      <c r="D570" s="4">
        <v>11.3</v>
      </c>
    </row>
    <row r="571" spans="1:4">
      <c r="A571" s="3" t="s">
        <v>147</v>
      </c>
      <c r="B571" s="4" t="s">
        <v>97</v>
      </c>
      <c r="C571" s="4">
        <v>8</v>
      </c>
      <c r="D571" s="4">
        <v>11.4</v>
      </c>
    </row>
    <row r="572" spans="1:4">
      <c r="A572" s="3" t="s">
        <v>214</v>
      </c>
      <c r="B572" s="4" t="s">
        <v>95</v>
      </c>
      <c r="C572" s="4">
        <v>8</v>
      </c>
      <c r="D572" s="4">
        <v>10.4</v>
      </c>
    </row>
    <row r="573" spans="1:4">
      <c r="A573" s="3" t="s">
        <v>25</v>
      </c>
      <c r="B573" s="4" t="s">
        <v>95</v>
      </c>
      <c r="C573" s="4">
        <v>8</v>
      </c>
      <c r="D573" s="4">
        <v>7.5</v>
      </c>
    </row>
    <row r="574" spans="1:4">
      <c r="A574" s="3" t="s">
        <v>25</v>
      </c>
      <c r="B574" s="4" t="s">
        <v>95</v>
      </c>
      <c r="C574" s="4">
        <v>8</v>
      </c>
      <c r="D574" s="4">
        <v>16.4</v>
      </c>
    </row>
    <row r="575" spans="1:4">
      <c r="A575" s="3" t="s">
        <v>215</v>
      </c>
      <c r="B575" s="4" t="s">
        <v>102</v>
      </c>
      <c r="C575" s="4">
        <v>8</v>
      </c>
      <c r="D575" s="4">
        <v>10.2</v>
      </c>
    </row>
    <row r="576" spans="1:4">
      <c r="A576" s="3" t="s">
        <v>25</v>
      </c>
      <c r="B576" s="4" t="s">
        <v>95</v>
      </c>
      <c r="C576" s="4">
        <v>8</v>
      </c>
      <c r="D576" s="4">
        <v>7.2</v>
      </c>
    </row>
    <row r="577" spans="1:4">
      <c r="A577" s="3" t="s">
        <v>25</v>
      </c>
      <c r="B577" s="4" t="s">
        <v>95</v>
      </c>
      <c r="C577" s="4">
        <v>8</v>
      </c>
      <c r="D577" s="4">
        <v>10.4</v>
      </c>
    </row>
    <row r="578" spans="1:4">
      <c r="A578" s="3" t="s">
        <v>30</v>
      </c>
      <c r="B578" s="4" t="s">
        <v>101</v>
      </c>
      <c r="C578" s="4">
        <v>8</v>
      </c>
      <c r="D578" s="4">
        <v>88.3</v>
      </c>
    </row>
    <row r="579" spans="1:4">
      <c r="A579" s="3" t="s">
        <v>197</v>
      </c>
      <c r="B579" s="4" t="s">
        <v>100</v>
      </c>
      <c r="C579" s="4">
        <v>8</v>
      </c>
      <c r="D579" s="4">
        <v>26.7</v>
      </c>
    </row>
    <row r="580" spans="1:4">
      <c r="A580" s="3" t="s">
        <v>216</v>
      </c>
      <c r="B580" s="4" t="s">
        <v>122</v>
      </c>
      <c r="C580" s="4">
        <v>8</v>
      </c>
      <c r="D580" s="4">
        <v>7.8</v>
      </c>
    </row>
    <row r="581" spans="1:4">
      <c r="A581" s="3" t="s">
        <v>136</v>
      </c>
      <c r="B581" s="4" t="s">
        <v>95</v>
      </c>
      <c r="C581" s="4">
        <v>8</v>
      </c>
      <c r="D581" s="4">
        <v>4.5</v>
      </c>
    </row>
    <row r="582" spans="1:4">
      <c r="A582" s="3" t="s">
        <v>136</v>
      </c>
      <c r="B582" s="4" t="s">
        <v>95</v>
      </c>
      <c r="C582" s="4">
        <v>8</v>
      </c>
      <c r="D582" s="4">
        <v>4.6</v>
      </c>
    </row>
    <row r="583" spans="1:4">
      <c r="A583" s="3" t="s">
        <v>123</v>
      </c>
      <c r="B583" s="4" t="s">
        <v>97</v>
      </c>
      <c r="C583" s="4">
        <v>8</v>
      </c>
      <c r="D583" s="4">
        <v>10.2</v>
      </c>
    </row>
    <row r="584" spans="1:4">
      <c r="A584" s="3" t="s">
        <v>147</v>
      </c>
      <c r="B584" s="4" t="s">
        <v>97</v>
      </c>
      <c r="C584" s="4">
        <v>8</v>
      </c>
      <c r="D584" s="4">
        <v>10.1</v>
      </c>
    </row>
    <row r="585" spans="1:4">
      <c r="A585" s="3" t="s">
        <v>136</v>
      </c>
      <c r="B585" s="4" t="s">
        <v>95</v>
      </c>
      <c r="C585" s="4">
        <v>8</v>
      </c>
      <c r="D585" s="4">
        <v>10.8</v>
      </c>
    </row>
    <row r="586" spans="1:4">
      <c r="A586" s="3" t="s">
        <v>125</v>
      </c>
      <c r="B586" s="4" t="s">
        <v>126</v>
      </c>
      <c r="C586" s="4">
        <v>8</v>
      </c>
      <c r="D586" s="4">
        <v>7.2</v>
      </c>
    </row>
    <row r="587" spans="1:4">
      <c r="A587" s="3" t="s">
        <v>25</v>
      </c>
      <c r="B587" s="4" t="s">
        <v>95</v>
      </c>
      <c r="C587" s="4">
        <v>8</v>
      </c>
      <c r="D587" s="4">
        <v>10.3</v>
      </c>
    </row>
    <row r="588" spans="1:4">
      <c r="A588" s="3" t="s">
        <v>25</v>
      </c>
      <c r="B588" s="4" t="s">
        <v>95</v>
      </c>
      <c r="C588" s="4">
        <v>8</v>
      </c>
      <c r="D588" s="4">
        <v>7.3</v>
      </c>
    </row>
    <row r="589" spans="1:4">
      <c r="A589" s="3" t="s">
        <v>119</v>
      </c>
      <c r="B589" s="4" t="s">
        <v>120</v>
      </c>
      <c r="C589" s="4">
        <v>8</v>
      </c>
      <c r="D589" s="4">
        <v>10.1</v>
      </c>
    </row>
    <row r="590" spans="1:4">
      <c r="A590" s="3" t="s">
        <v>49</v>
      </c>
      <c r="B590" s="4" t="s">
        <v>91</v>
      </c>
      <c r="C590" s="4">
        <v>8</v>
      </c>
      <c r="D590" s="4">
        <v>6.1</v>
      </c>
    </row>
    <row r="591" spans="1:4">
      <c r="A591" s="3" t="s">
        <v>138</v>
      </c>
      <c r="B591" s="4" t="s">
        <v>91</v>
      </c>
      <c r="C591" s="4">
        <v>8</v>
      </c>
      <c r="D591" s="4">
        <v>10.1</v>
      </c>
    </row>
    <row r="592" spans="1:4">
      <c r="A592" s="3" t="s">
        <v>136</v>
      </c>
      <c r="B592" s="4" t="s">
        <v>91</v>
      </c>
      <c r="C592" s="4">
        <v>8</v>
      </c>
      <c r="D592" s="4">
        <v>10</v>
      </c>
    </row>
    <row r="593" spans="1:4">
      <c r="A593" s="3" t="s">
        <v>129</v>
      </c>
      <c r="B593" s="4" t="s">
        <v>93</v>
      </c>
      <c r="C593" s="4">
        <v>8</v>
      </c>
      <c r="D593" s="4">
        <v>12.8</v>
      </c>
    </row>
    <row r="594" spans="1:4">
      <c r="A594" s="3" t="s">
        <v>129</v>
      </c>
      <c r="B594" s="4" t="s">
        <v>93</v>
      </c>
      <c r="C594" s="4">
        <v>8</v>
      </c>
      <c r="D594" s="4">
        <v>8.7</v>
      </c>
    </row>
    <row r="595" spans="1:4">
      <c r="A595" s="3" t="s">
        <v>68</v>
      </c>
      <c r="B595" s="4" t="s">
        <v>88</v>
      </c>
      <c r="C595" s="4">
        <v>8</v>
      </c>
      <c r="D595" s="4">
        <v>10</v>
      </c>
    </row>
    <row r="596" spans="1:4">
      <c r="A596" s="3" t="s">
        <v>14</v>
      </c>
      <c r="B596" s="4" t="s">
        <v>89</v>
      </c>
      <c r="C596" s="4">
        <v>8</v>
      </c>
      <c r="D596" s="4">
        <v>10</v>
      </c>
    </row>
    <row r="597" spans="1:4">
      <c r="A597" s="3" t="s">
        <v>136</v>
      </c>
      <c r="B597" s="4" t="s">
        <v>91</v>
      </c>
      <c r="C597" s="4">
        <v>8</v>
      </c>
      <c r="D597" s="4">
        <v>6.9</v>
      </c>
    </row>
    <row r="598" spans="1:4">
      <c r="A598" s="3" t="s">
        <v>125</v>
      </c>
      <c r="B598" s="4" t="s">
        <v>126</v>
      </c>
      <c r="C598" s="4">
        <v>8</v>
      </c>
      <c r="D598" s="4">
        <v>4.6</v>
      </c>
    </row>
    <row r="599" spans="1:4">
      <c r="A599" s="3" t="s">
        <v>173</v>
      </c>
      <c r="B599" s="4" t="s">
        <v>92</v>
      </c>
      <c r="C599" s="4">
        <v>8</v>
      </c>
      <c r="D599" s="4">
        <v>11.3</v>
      </c>
    </row>
    <row r="600" spans="1:4">
      <c r="A600" s="3" t="s">
        <v>6</v>
      </c>
      <c r="B600" s="4" t="s">
        <v>143</v>
      </c>
      <c r="C600" s="4">
        <v>8</v>
      </c>
      <c r="D600" s="4">
        <v>54.7</v>
      </c>
    </row>
    <row r="601" spans="1:4">
      <c r="A601" s="3" t="s">
        <v>158</v>
      </c>
      <c r="B601" s="4" t="s">
        <v>146</v>
      </c>
      <c r="C601" s="4">
        <v>8</v>
      </c>
      <c r="D601" s="4">
        <v>60.4</v>
      </c>
    </row>
    <row r="602" spans="1:4">
      <c r="A602" s="3" t="s">
        <v>65</v>
      </c>
      <c r="B602" s="4" t="s">
        <v>88</v>
      </c>
      <c r="C602" s="4">
        <v>8</v>
      </c>
      <c r="D602" s="4">
        <v>27.3</v>
      </c>
    </row>
    <row r="603" spans="1:4">
      <c r="A603" s="3" t="s">
        <v>30</v>
      </c>
      <c r="B603" s="4" t="s">
        <v>101</v>
      </c>
      <c r="C603" s="4">
        <v>8</v>
      </c>
      <c r="D603" s="4">
        <v>42.7</v>
      </c>
    </row>
    <row r="604" spans="1:4">
      <c r="A604" s="3" t="s">
        <v>25</v>
      </c>
      <c r="B604" s="4" t="s">
        <v>95</v>
      </c>
      <c r="C604" s="4">
        <v>8</v>
      </c>
      <c r="D604" s="4">
        <v>14.3</v>
      </c>
    </row>
    <row r="605" spans="1:4">
      <c r="A605" s="3" t="s">
        <v>138</v>
      </c>
      <c r="B605" s="4" t="s">
        <v>91</v>
      </c>
      <c r="C605" s="4">
        <v>8</v>
      </c>
      <c r="D605" s="4">
        <v>10.7</v>
      </c>
    </row>
    <row r="606" spans="1:4">
      <c r="A606" s="3" t="s">
        <v>136</v>
      </c>
      <c r="B606" s="4" t="s">
        <v>91</v>
      </c>
      <c r="C606" s="4">
        <v>8</v>
      </c>
      <c r="D606" s="4">
        <v>8.2</v>
      </c>
    </row>
    <row r="607" spans="1:4">
      <c r="A607" s="3" t="s">
        <v>30</v>
      </c>
      <c r="B607" s="4" t="s">
        <v>101</v>
      </c>
      <c r="C607" s="4">
        <v>8</v>
      </c>
      <c r="D607" s="4">
        <v>55.6</v>
      </c>
    </row>
    <row r="608" spans="1:4">
      <c r="A608" s="3" t="s">
        <v>140</v>
      </c>
      <c r="B608" s="4" t="s">
        <v>92</v>
      </c>
      <c r="C608" s="4">
        <v>8</v>
      </c>
      <c r="D608" s="4">
        <v>21</v>
      </c>
    </row>
    <row r="609" spans="1:4">
      <c r="A609" s="3" t="s">
        <v>125</v>
      </c>
      <c r="B609" s="4" t="s">
        <v>126</v>
      </c>
      <c r="C609" s="4">
        <v>8</v>
      </c>
      <c r="D609" s="4">
        <v>10.1</v>
      </c>
    </row>
    <row r="610" spans="1:4">
      <c r="A610" s="3" t="s">
        <v>125</v>
      </c>
      <c r="B610" s="4" t="s">
        <v>126</v>
      </c>
      <c r="C610" s="4">
        <v>8</v>
      </c>
      <c r="D610" s="4">
        <v>10.4</v>
      </c>
    </row>
    <row r="611" spans="1:4">
      <c r="A611" s="3" t="s">
        <v>217</v>
      </c>
      <c r="B611" s="4" t="s">
        <v>88</v>
      </c>
      <c r="C611" s="4">
        <v>8</v>
      </c>
      <c r="D611" s="4">
        <v>10.8</v>
      </c>
    </row>
    <row r="612" spans="1:4">
      <c r="A612" s="3" t="s">
        <v>30</v>
      </c>
      <c r="B612" s="4" t="s">
        <v>101</v>
      </c>
      <c r="C612" s="4">
        <v>8</v>
      </c>
      <c r="D612" s="4">
        <v>45.5</v>
      </c>
    </row>
    <row r="613" spans="1:4">
      <c r="A613" s="3" t="s">
        <v>136</v>
      </c>
      <c r="B613" s="4" t="s">
        <v>91</v>
      </c>
      <c r="C613" s="4">
        <v>8</v>
      </c>
      <c r="D613" s="4">
        <v>4.6</v>
      </c>
    </row>
    <row r="614" spans="1:4">
      <c r="A614" s="3" t="s">
        <v>30</v>
      </c>
      <c r="B614" s="4" t="s">
        <v>101</v>
      </c>
      <c r="C614" s="4">
        <v>8</v>
      </c>
      <c r="D614" s="4">
        <v>43.3</v>
      </c>
    </row>
    <row r="615" spans="1:4">
      <c r="A615" s="3" t="s">
        <v>169</v>
      </c>
      <c r="B615" s="4" t="s">
        <v>88</v>
      </c>
      <c r="C615" s="4">
        <v>8</v>
      </c>
      <c r="D615" s="4">
        <v>18.3</v>
      </c>
    </row>
    <row r="616" spans="1:4">
      <c r="A616" s="3" t="s">
        <v>138</v>
      </c>
      <c r="B616" s="4" t="s">
        <v>91</v>
      </c>
      <c r="C616" s="4">
        <v>8</v>
      </c>
      <c r="D616" s="4">
        <v>10.4</v>
      </c>
    </row>
    <row r="617" spans="1:4">
      <c r="A617" s="3" t="s">
        <v>158</v>
      </c>
      <c r="B617" s="4" t="s">
        <v>146</v>
      </c>
      <c r="C617" s="4">
        <v>8</v>
      </c>
      <c r="D617" s="4">
        <v>113.1</v>
      </c>
    </row>
    <row r="618" spans="1:4">
      <c r="A618" s="3" t="s">
        <v>96</v>
      </c>
      <c r="B618" s="4" t="s">
        <v>97</v>
      </c>
      <c r="C618" s="4">
        <v>8</v>
      </c>
      <c r="D618" s="4">
        <v>11.8</v>
      </c>
    </row>
    <row r="619" spans="1:4">
      <c r="A619" s="3" t="s">
        <v>136</v>
      </c>
      <c r="B619" s="4" t="s">
        <v>91</v>
      </c>
      <c r="C619" s="4">
        <v>8</v>
      </c>
      <c r="D619" s="4">
        <v>18.6</v>
      </c>
    </row>
    <row r="620" spans="1:4">
      <c r="A620" s="3" t="s">
        <v>217</v>
      </c>
      <c r="B620" s="4" t="s">
        <v>88</v>
      </c>
      <c r="C620" s="4">
        <v>8</v>
      </c>
      <c r="D620" s="4">
        <v>19.9</v>
      </c>
    </row>
    <row r="621" spans="1:4">
      <c r="A621" s="3" t="s">
        <v>217</v>
      </c>
      <c r="B621" s="4" t="s">
        <v>88</v>
      </c>
      <c r="C621" s="4">
        <v>8</v>
      </c>
      <c r="D621" s="4">
        <v>23.5</v>
      </c>
    </row>
    <row r="622" spans="1:4">
      <c r="A622" s="3" t="s">
        <v>96</v>
      </c>
      <c r="B622" s="4" t="s">
        <v>97</v>
      </c>
      <c r="C622" s="4">
        <v>8</v>
      </c>
      <c r="D622" s="4">
        <v>10.2</v>
      </c>
    </row>
    <row r="623" spans="1:4">
      <c r="A623" s="3" t="s">
        <v>65</v>
      </c>
      <c r="B623" s="4" t="s">
        <v>88</v>
      </c>
      <c r="C623" s="4">
        <v>8</v>
      </c>
      <c r="D623" s="4"/>
    </row>
    <row r="624" spans="1:4">
      <c r="A624" s="3" t="s">
        <v>166</v>
      </c>
      <c r="B624" s="4" t="s">
        <v>167</v>
      </c>
      <c r="C624" s="4">
        <v>8</v>
      </c>
      <c r="D624" s="4">
        <v>12.4</v>
      </c>
    </row>
    <row r="625" spans="1:4">
      <c r="A625" s="3" t="s">
        <v>70</v>
      </c>
      <c r="B625" s="4" t="s">
        <v>128</v>
      </c>
      <c r="C625" s="4">
        <v>8</v>
      </c>
      <c r="D625" s="4">
        <v>10.1</v>
      </c>
    </row>
    <row r="626" spans="1:4">
      <c r="A626" s="3" t="s">
        <v>96</v>
      </c>
      <c r="B626" s="4" t="s">
        <v>97</v>
      </c>
      <c r="C626" s="4">
        <v>8</v>
      </c>
      <c r="D626" s="4">
        <v>10.4</v>
      </c>
    </row>
    <row r="627" spans="1:4">
      <c r="A627" s="3" t="s">
        <v>96</v>
      </c>
      <c r="B627" s="4" t="s">
        <v>97</v>
      </c>
      <c r="C627" s="4">
        <v>8</v>
      </c>
      <c r="D627" s="4">
        <v>10</v>
      </c>
    </row>
    <row r="628" spans="1:4">
      <c r="A628" s="3" t="s">
        <v>218</v>
      </c>
      <c r="B628" s="4" t="s">
        <v>100</v>
      </c>
      <c r="C628" s="4">
        <v>8</v>
      </c>
      <c r="D628" s="4">
        <v>17.2</v>
      </c>
    </row>
    <row r="629" spans="1:4">
      <c r="A629" s="3" t="s">
        <v>219</v>
      </c>
      <c r="B629" s="4" t="s">
        <v>89</v>
      </c>
      <c r="C629" s="4">
        <v>8</v>
      </c>
      <c r="D629" s="4">
        <v>10.1</v>
      </c>
    </row>
    <row r="630" spans="1:4">
      <c r="A630" s="3" t="s">
        <v>158</v>
      </c>
      <c r="B630" s="4" t="s">
        <v>146</v>
      </c>
      <c r="C630" s="4">
        <v>8</v>
      </c>
      <c r="D630" s="4">
        <v>50.4</v>
      </c>
    </row>
    <row r="631" spans="1:4">
      <c r="A631" s="3" t="s">
        <v>65</v>
      </c>
      <c r="B631" s="4" t="s">
        <v>88</v>
      </c>
      <c r="C631" s="4">
        <v>8</v>
      </c>
      <c r="D631" s="4">
        <v>16.4</v>
      </c>
    </row>
    <row r="632" spans="1:4">
      <c r="A632" s="3" t="s">
        <v>220</v>
      </c>
      <c r="B632" s="4" t="s">
        <v>95</v>
      </c>
      <c r="C632" s="4">
        <v>8</v>
      </c>
      <c r="D632" s="4">
        <v>28.5</v>
      </c>
    </row>
    <row r="633" spans="1:4">
      <c r="A633" s="3" t="s">
        <v>25</v>
      </c>
      <c r="B633" s="4" t="s">
        <v>91</v>
      </c>
      <c r="C633" s="4">
        <v>8</v>
      </c>
      <c r="D633" s="4">
        <v>35.8</v>
      </c>
    </row>
    <row r="634" spans="1:4">
      <c r="A634" s="3" t="s">
        <v>30</v>
      </c>
      <c r="B634" s="4" t="s">
        <v>101</v>
      </c>
      <c r="C634" s="4">
        <v>8</v>
      </c>
      <c r="D634" s="4">
        <v>20.8</v>
      </c>
    </row>
    <row r="635" spans="1:4">
      <c r="A635" s="3" t="s">
        <v>178</v>
      </c>
      <c r="B635" s="4" t="s">
        <v>95</v>
      </c>
      <c r="C635" s="4">
        <v>8</v>
      </c>
      <c r="D635" s="4">
        <v>24</v>
      </c>
    </row>
    <row r="636" spans="1:4">
      <c r="A636" s="3" t="s">
        <v>127</v>
      </c>
      <c r="B636" s="4" t="s">
        <v>95</v>
      </c>
      <c r="C636" s="4">
        <v>8</v>
      </c>
      <c r="D636" s="4">
        <v>12.9</v>
      </c>
    </row>
    <row r="637" spans="1:4">
      <c r="A637" s="3" t="s">
        <v>123</v>
      </c>
      <c r="B637" s="4" t="s">
        <v>97</v>
      </c>
      <c r="C637" s="4">
        <v>8</v>
      </c>
      <c r="D637" s="4">
        <v>15.7</v>
      </c>
    </row>
    <row r="638" spans="1:4">
      <c r="A638" s="3" t="s">
        <v>140</v>
      </c>
      <c r="B638" s="4" t="s">
        <v>92</v>
      </c>
      <c r="C638" s="4">
        <v>8</v>
      </c>
      <c r="D638" s="4">
        <v>20.9</v>
      </c>
    </row>
    <row r="639" spans="1:4">
      <c r="A639" s="3" t="s">
        <v>123</v>
      </c>
      <c r="B639" s="4" t="s">
        <v>97</v>
      </c>
      <c r="C639" s="4">
        <v>8</v>
      </c>
      <c r="D639" s="4">
        <v>16.6</v>
      </c>
    </row>
    <row r="640" spans="1:4">
      <c r="A640" s="3" t="s">
        <v>138</v>
      </c>
      <c r="B640" s="4" t="s">
        <v>95</v>
      </c>
      <c r="C640" s="4">
        <v>8</v>
      </c>
      <c r="D640" s="4">
        <v>22.3</v>
      </c>
    </row>
    <row r="641" spans="1:4">
      <c r="A641" s="3" t="s">
        <v>147</v>
      </c>
      <c r="B641" s="4" t="s">
        <v>97</v>
      </c>
      <c r="C641" s="4">
        <v>8</v>
      </c>
      <c r="D641" s="4">
        <v>12.5</v>
      </c>
    </row>
    <row r="642" spans="1:4">
      <c r="A642" s="3" t="s">
        <v>14</v>
      </c>
      <c r="B642" s="4" t="s">
        <v>89</v>
      </c>
      <c r="C642" s="4">
        <v>8</v>
      </c>
      <c r="D642" s="4">
        <v>10.2</v>
      </c>
    </row>
    <row r="643" spans="1:4">
      <c r="A643" s="3" t="s">
        <v>17</v>
      </c>
      <c r="B643" s="4" t="s">
        <v>95</v>
      </c>
      <c r="C643" s="4">
        <v>8</v>
      </c>
      <c r="D643" s="4">
        <v>62.1</v>
      </c>
    </row>
    <row r="644" spans="1:4">
      <c r="A644" s="3" t="s">
        <v>140</v>
      </c>
      <c r="B644" s="4" t="s">
        <v>92</v>
      </c>
      <c r="C644" s="4">
        <v>8</v>
      </c>
      <c r="D644" s="4">
        <v>3.3</v>
      </c>
    </row>
    <row r="645" spans="1:4">
      <c r="A645" s="3" t="s">
        <v>125</v>
      </c>
      <c r="B645" s="4" t="s">
        <v>126</v>
      </c>
      <c r="C645" s="4">
        <v>8</v>
      </c>
      <c r="D645" s="4">
        <v>3.9</v>
      </c>
    </row>
    <row r="646" spans="1:4">
      <c r="A646" s="3" t="s">
        <v>96</v>
      </c>
      <c r="B646" s="4" t="s">
        <v>97</v>
      </c>
      <c r="C646" s="4">
        <v>8</v>
      </c>
      <c r="D646" s="4">
        <v>22.1</v>
      </c>
    </row>
    <row r="647" spans="1:4">
      <c r="A647" s="3" t="s">
        <v>15</v>
      </c>
      <c r="B647" s="4" t="s">
        <v>102</v>
      </c>
      <c r="C647" s="4">
        <v>8</v>
      </c>
      <c r="D647" s="4">
        <v>6.8</v>
      </c>
    </row>
    <row r="648" spans="1:4">
      <c r="A648" s="3" t="s">
        <v>123</v>
      </c>
      <c r="B648" s="4" t="s">
        <v>97</v>
      </c>
      <c r="C648" s="4">
        <v>8</v>
      </c>
      <c r="D648" s="4">
        <v>7.6</v>
      </c>
    </row>
    <row r="649" spans="1:4">
      <c r="A649" s="3" t="s">
        <v>166</v>
      </c>
      <c r="B649" s="4" t="s">
        <v>167</v>
      </c>
      <c r="C649" s="4">
        <v>8</v>
      </c>
      <c r="D649" s="4">
        <v>14.4</v>
      </c>
    </row>
    <row r="650" spans="1:4">
      <c r="A650" s="8" t="s">
        <v>16</v>
      </c>
      <c r="B650" s="9" t="s">
        <v>89</v>
      </c>
      <c r="C650" s="4">
        <v>8</v>
      </c>
      <c r="D650" s="4">
        <v>11.4</v>
      </c>
    </row>
    <row r="651" spans="1:4">
      <c r="A651" s="3" t="s">
        <v>15</v>
      </c>
      <c r="B651" s="4" t="s">
        <v>102</v>
      </c>
      <c r="C651" s="4">
        <v>8</v>
      </c>
      <c r="D651" s="4">
        <v>10.2</v>
      </c>
    </row>
    <row r="652" spans="1:4">
      <c r="A652" s="3" t="s">
        <v>125</v>
      </c>
      <c r="B652" s="4" t="s">
        <v>126</v>
      </c>
      <c r="C652" s="4">
        <v>8</v>
      </c>
      <c r="D652" s="4">
        <v>10.4</v>
      </c>
    </row>
    <row r="653" spans="1:4">
      <c r="A653" s="3" t="s">
        <v>30</v>
      </c>
      <c r="B653" s="4" t="s">
        <v>101</v>
      </c>
      <c r="C653" s="4">
        <v>8</v>
      </c>
      <c r="D653" s="4">
        <v>10.5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3"/>
  <sheetViews>
    <sheetView workbookViewId="0">
      <selection activeCell="L478" sqref="$A1:$XFD1048576"/>
    </sheetView>
  </sheetViews>
  <sheetFormatPr defaultColWidth="9.14285714285714" defaultRowHeight="15" outlineLevelCol="3"/>
  <cols>
    <col min="1" max="1" width="27.5714285714286" customWidth="1"/>
    <col min="2" max="2" width="16.5714285714286" customWidth="1"/>
  </cols>
  <sheetData>
    <row r="1" spans="1:4">
      <c r="A1" s="2" t="s">
        <v>221</v>
      </c>
      <c r="B1" s="2" t="s">
        <v>85</v>
      </c>
      <c r="C1" s="2" t="s">
        <v>86</v>
      </c>
      <c r="D1" s="2" t="s">
        <v>222</v>
      </c>
    </row>
    <row r="2" spans="1:4">
      <c r="A2" s="3" t="s">
        <v>223</v>
      </c>
      <c r="B2" s="4" t="s">
        <v>120</v>
      </c>
      <c r="C2" s="4">
        <v>1</v>
      </c>
      <c r="D2" s="4">
        <v>21.5</v>
      </c>
    </row>
    <row r="3" spans="1:4">
      <c r="A3" s="3" t="s">
        <v>169</v>
      </c>
      <c r="B3" s="11" t="s">
        <v>184</v>
      </c>
      <c r="C3" s="4">
        <v>1</v>
      </c>
      <c r="D3" s="4">
        <v>14.5</v>
      </c>
    </row>
    <row r="4" spans="1:4">
      <c r="A4" s="3" t="s">
        <v>202</v>
      </c>
      <c r="B4" s="4" t="s">
        <v>95</v>
      </c>
      <c r="C4" s="4">
        <v>1</v>
      </c>
      <c r="D4" s="4">
        <v>45</v>
      </c>
    </row>
    <row r="5" spans="1:4">
      <c r="A5" s="3" t="s">
        <v>141</v>
      </c>
      <c r="B5" s="4" t="s">
        <v>126</v>
      </c>
      <c r="C5" s="4">
        <v>1</v>
      </c>
      <c r="D5" s="4">
        <v>17</v>
      </c>
    </row>
    <row r="6" spans="1:4">
      <c r="A6" s="3" t="s">
        <v>96</v>
      </c>
      <c r="B6" s="4" t="s">
        <v>97</v>
      </c>
      <c r="C6" s="4">
        <v>1</v>
      </c>
      <c r="D6" s="4">
        <v>13.5</v>
      </c>
    </row>
    <row r="7" spans="1:4">
      <c r="A7" s="3" t="s">
        <v>209</v>
      </c>
      <c r="B7" s="4" t="s">
        <v>128</v>
      </c>
      <c r="C7" s="4">
        <v>1</v>
      </c>
      <c r="D7" s="4">
        <v>10.2</v>
      </c>
    </row>
    <row r="8" spans="1:4">
      <c r="A8" s="3" t="s">
        <v>96</v>
      </c>
      <c r="B8" s="4" t="s">
        <v>97</v>
      </c>
      <c r="C8" s="4">
        <v>1</v>
      </c>
      <c r="D8" s="4">
        <v>11</v>
      </c>
    </row>
    <row r="9" spans="1:4">
      <c r="A9" s="3" t="s">
        <v>96</v>
      </c>
      <c r="B9" s="4" t="s">
        <v>97</v>
      </c>
      <c r="C9" s="4">
        <v>1</v>
      </c>
      <c r="D9" s="4">
        <v>18</v>
      </c>
    </row>
    <row r="10" spans="1:4">
      <c r="A10" s="3" t="s">
        <v>96</v>
      </c>
      <c r="B10" s="4" t="s">
        <v>97</v>
      </c>
      <c r="C10" s="4">
        <v>1</v>
      </c>
      <c r="D10" s="4">
        <v>16</v>
      </c>
    </row>
    <row r="11" spans="1:4">
      <c r="A11" s="3" t="s">
        <v>224</v>
      </c>
      <c r="B11" s="4" t="s">
        <v>89</v>
      </c>
      <c r="C11" s="4">
        <v>1</v>
      </c>
      <c r="D11" s="4">
        <v>32</v>
      </c>
    </row>
    <row r="12" spans="1:4">
      <c r="A12" s="3" t="s">
        <v>141</v>
      </c>
      <c r="B12" s="4" t="s">
        <v>126</v>
      </c>
      <c r="C12" s="4">
        <v>1</v>
      </c>
      <c r="D12" s="4">
        <v>11</v>
      </c>
    </row>
    <row r="13" spans="1:4">
      <c r="A13" s="3" t="s">
        <v>141</v>
      </c>
      <c r="B13" s="4" t="s">
        <v>126</v>
      </c>
      <c r="C13" s="4">
        <v>1</v>
      </c>
      <c r="D13" s="4">
        <v>40</v>
      </c>
    </row>
    <row r="14" spans="1:4">
      <c r="A14" s="3" t="s">
        <v>225</v>
      </c>
      <c r="B14" s="11" t="s">
        <v>226</v>
      </c>
      <c r="C14" s="4">
        <v>1</v>
      </c>
      <c r="D14" s="4">
        <v>24.5</v>
      </c>
    </row>
    <row r="15" spans="1:4">
      <c r="A15" s="3" t="s">
        <v>227</v>
      </c>
      <c r="B15" s="4" t="s">
        <v>97</v>
      </c>
      <c r="C15" s="4">
        <v>1</v>
      </c>
      <c r="D15" s="4">
        <v>44</v>
      </c>
    </row>
    <row r="16" spans="1:4">
      <c r="A16" s="3" t="s">
        <v>10</v>
      </c>
      <c r="B16" s="4" t="s">
        <v>92</v>
      </c>
      <c r="C16" s="4">
        <v>1</v>
      </c>
      <c r="D16" s="4">
        <v>10</v>
      </c>
    </row>
    <row r="17" spans="1:4">
      <c r="A17" s="3" t="s">
        <v>10</v>
      </c>
      <c r="B17" s="4" t="s">
        <v>92</v>
      </c>
      <c r="C17" s="4">
        <v>1</v>
      </c>
      <c r="D17" s="4">
        <v>11</v>
      </c>
    </row>
    <row r="18" spans="1:4">
      <c r="A18" s="3" t="s">
        <v>10</v>
      </c>
      <c r="B18" s="4" t="s">
        <v>92</v>
      </c>
      <c r="C18" s="4">
        <v>1</v>
      </c>
      <c r="D18" s="4">
        <v>12</v>
      </c>
    </row>
    <row r="19" spans="1:4">
      <c r="A19" s="3" t="s">
        <v>25</v>
      </c>
      <c r="B19" s="4" t="s">
        <v>95</v>
      </c>
      <c r="C19" s="4">
        <v>1</v>
      </c>
      <c r="D19" s="4">
        <v>82.5</v>
      </c>
    </row>
    <row r="20" spans="1:4">
      <c r="A20" s="3" t="s">
        <v>123</v>
      </c>
      <c r="B20" s="4" t="s">
        <v>97</v>
      </c>
      <c r="C20" s="4">
        <v>1</v>
      </c>
      <c r="D20" s="4">
        <v>12</v>
      </c>
    </row>
    <row r="21" spans="1:4">
      <c r="A21" s="3" t="s">
        <v>123</v>
      </c>
      <c r="B21" s="4" t="s">
        <v>97</v>
      </c>
      <c r="C21" s="4">
        <v>1</v>
      </c>
      <c r="D21" s="4">
        <v>11</v>
      </c>
    </row>
    <row r="22" spans="1:4">
      <c r="A22" s="3" t="s">
        <v>228</v>
      </c>
      <c r="B22" s="4" t="s">
        <v>229</v>
      </c>
      <c r="C22" s="4">
        <v>1</v>
      </c>
      <c r="D22" s="4">
        <v>94</v>
      </c>
    </row>
    <row r="23" spans="1:4">
      <c r="A23" s="3" t="s">
        <v>228</v>
      </c>
      <c r="B23" s="4" t="s">
        <v>229</v>
      </c>
      <c r="C23" s="4">
        <v>1</v>
      </c>
      <c r="D23" s="4">
        <v>45</v>
      </c>
    </row>
    <row r="24" spans="1:4">
      <c r="A24" s="3" t="s">
        <v>230</v>
      </c>
      <c r="B24" s="4" t="s">
        <v>101</v>
      </c>
      <c r="C24" s="4">
        <v>1</v>
      </c>
      <c r="D24" s="4">
        <v>34</v>
      </c>
    </row>
    <row r="25" spans="1:4">
      <c r="A25" s="3" t="s">
        <v>10</v>
      </c>
      <c r="B25" s="4" t="s">
        <v>92</v>
      </c>
      <c r="C25" s="4">
        <v>1</v>
      </c>
      <c r="D25" s="4">
        <v>14</v>
      </c>
    </row>
    <row r="26" spans="1:4">
      <c r="A26" s="3" t="s">
        <v>209</v>
      </c>
      <c r="B26" s="4" t="s">
        <v>128</v>
      </c>
      <c r="C26" s="4">
        <v>1</v>
      </c>
      <c r="D26" s="4">
        <v>14</v>
      </c>
    </row>
    <row r="27" spans="1:4">
      <c r="A27" s="3" t="s">
        <v>228</v>
      </c>
      <c r="B27" s="4" t="s">
        <v>229</v>
      </c>
      <c r="C27" s="4">
        <v>1</v>
      </c>
      <c r="D27" s="4">
        <v>27</v>
      </c>
    </row>
    <row r="28" spans="1:4">
      <c r="A28" s="3" t="s">
        <v>231</v>
      </c>
      <c r="B28" s="4" t="s">
        <v>120</v>
      </c>
      <c r="C28" s="4">
        <v>1</v>
      </c>
      <c r="D28" s="4">
        <v>35</v>
      </c>
    </row>
    <row r="29" spans="1:4">
      <c r="A29" s="3" t="s">
        <v>228</v>
      </c>
      <c r="B29" s="4" t="s">
        <v>229</v>
      </c>
      <c r="C29" s="4">
        <v>1</v>
      </c>
      <c r="D29" s="4">
        <v>37</v>
      </c>
    </row>
    <row r="30" spans="1:4">
      <c r="A30" s="3" t="s">
        <v>205</v>
      </c>
      <c r="B30" s="4" t="s">
        <v>95</v>
      </c>
      <c r="C30" s="4">
        <v>1</v>
      </c>
      <c r="D30" s="4">
        <v>36</v>
      </c>
    </row>
    <row r="31" spans="1:4">
      <c r="A31" s="3" t="s">
        <v>228</v>
      </c>
      <c r="B31" s="4" t="s">
        <v>229</v>
      </c>
      <c r="C31" s="4">
        <v>1</v>
      </c>
      <c r="D31" s="4">
        <v>30</v>
      </c>
    </row>
    <row r="32" spans="1:4">
      <c r="A32" s="3" t="s">
        <v>223</v>
      </c>
      <c r="B32" s="4" t="s">
        <v>120</v>
      </c>
      <c r="C32" s="4">
        <v>1</v>
      </c>
      <c r="D32" s="4">
        <v>62</v>
      </c>
    </row>
    <row r="33" spans="1:4">
      <c r="A33" s="3" t="s">
        <v>228</v>
      </c>
      <c r="B33" s="4" t="s">
        <v>229</v>
      </c>
      <c r="C33" s="4">
        <v>1</v>
      </c>
      <c r="D33" s="4">
        <v>39</v>
      </c>
    </row>
    <row r="34" spans="1:4">
      <c r="A34" s="3" t="s">
        <v>141</v>
      </c>
      <c r="B34" s="4" t="s">
        <v>126</v>
      </c>
      <c r="C34" s="4">
        <v>1</v>
      </c>
      <c r="D34" s="4">
        <v>27</v>
      </c>
    </row>
    <row r="35" spans="1:4">
      <c r="A35" s="3" t="s">
        <v>232</v>
      </c>
      <c r="B35" s="4" t="s">
        <v>126</v>
      </c>
      <c r="C35" s="4">
        <v>1</v>
      </c>
      <c r="D35" s="4">
        <v>20</v>
      </c>
    </row>
    <row r="36" spans="1:4">
      <c r="A36" s="3" t="s">
        <v>233</v>
      </c>
      <c r="B36" s="4" t="s">
        <v>88</v>
      </c>
      <c r="C36" s="4">
        <v>1</v>
      </c>
      <c r="D36" s="4">
        <v>21</v>
      </c>
    </row>
    <row r="37" spans="1:4">
      <c r="A37" s="3" t="s">
        <v>96</v>
      </c>
      <c r="B37" s="4" t="s">
        <v>97</v>
      </c>
      <c r="C37" s="4">
        <v>1</v>
      </c>
      <c r="D37" s="4">
        <v>31</v>
      </c>
    </row>
    <row r="38" spans="1:4">
      <c r="A38" s="3" t="s">
        <v>169</v>
      </c>
      <c r="B38" s="11" t="s">
        <v>184</v>
      </c>
      <c r="C38" s="4">
        <v>1</v>
      </c>
      <c r="D38" s="4">
        <v>14</v>
      </c>
    </row>
    <row r="39" spans="1:4">
      <c r="A39" s="3" t="s">
        <v>234</v>
      </c>
      <c r="B39" s="4" t="s">
        <v>128</v>
      </c>
      <c r="C39" s="4">
        <v>1</v>
      </c>
      <c r="D39" s="4">
        <v>21</v>
      </c>
    </row>
    <row r="40" spans="1:4">
      <c r="A40" s="3" t="s">
        <v>121</v>
      </c>
      <c r="B40" s="4" t="s">
        <v>122</v>
      </c>
      <c r="C40" s="4">
        <v>1</v>
      </c>
      <c r="D40" s="4">
        <v>20</v>
      </c>
    </row>
    <row r="41" spans="1:4">
      <c r="A41" s="3" t="s">
        <v>96</v>
      </c>
      <c r="B41" s="4" t="s">
        <v>97</v>
      </c>
      <c r="C41" s="4">
        <v>1</v>
      </c>
      <c r="D41" s="4">
        <v>20</v>
      </c>
    </row>
    <row r="42" spans="1:4">
      <c r="A42" s="3" t="s">
        <v>234</v>
      </c>
      <c r="B42" s="4" t="s">
        <v>128</v>
      </c>
      <c r="C42" s="4">
        <v>1</v>
      </c>
      <c r="D42" s="4">
        <v>40</v>
      </c>
    </row>
    <row r="43" spans="1:4">
      <c r="A43" s="3" t="s">
        <v>96</v>
      </c>
      <c r="B43" s="4" t="s">
        <v>97</v>
      </c>
      <c r="C43" s="4">
        <v>1</v>
      </c>
      <c r="D43" s="4">
        <v>32</v>
      </c>
    </row>
    <row r="44" spans="1:4">
      <c r="A44" s="3" t="s">
        <v>96</v>
      </c>
      <c r="B44" s="4" t="s">
        <v>97</v>
      </c>
      <c r="C44" s="4">
        <v>1</v>
      </c>
      <c r="D44" s="4">
        <v>32</v>
      </c>
    </row>
    <row r="45" spans="1:4">
      <c r="A45" s="3" t="s">
        <v>235</v>
      </c>
      <c r="B45" s="4" t="s">
        <v>92</v>
      </c>
      <c r="C45" s="4">
        <v>1</v>
      </c>
      <c r="D45" s="4">
        <v>35</v>
      </c>
    </row>
    <row r="46" spans="1:4">
      <c r="A46" s="3" t="s">
        <v>236</v>
      </c>
      <c r="B46" s="4" t="s">
        <v>110</v>
      </c>
      <c r="C46" s="4">
        <v>1</v>
      </c>
      <c r="D46" s="4">
        <v>17</v>
      </c>
    </row>
    <row r="47" spans="1:4">
      <c r="A47" s="3" t="s">
        <v>96</v>
      </c>
      <c r="B47" s="4" t="s">
        <v>97</v>
      </c>
      <c r="C47" s="4">
        <v>1</v>
      </c>
      <c r="D47" s="4">
        <v>15</v>
      </c>
    </row>
    <row r="48" spans="1:4">
      <c r="A48" s="3" t="s">
        <v>96</v>
      </c>
      <c r="B48" s="4" t="s">
        <v>97</v>
      </c>
      <c r="C48" s="4">
        <v>1</v>
      </c>
      <c r="D48" s="4">
        <v>17</v>
      </c>
    </row>
    <row r="49" spans="1:4">
      <c r="A49" s="3" t="s">
        <v>96</v>
      </c>
      <c r="B49" s="4" t="s">
        <v>97</v>
      </c>
      <c r="C49" s="4">
        <v>1</v>
      </c>
      <c r="D49" s="4">
        <v>20</v>
      </c>
    </row>
    <row r="50" spans="1:4">
      <c r="A50" s="3" t="s">
        <v>96</v>
      </c>
      <c r="B50" s="4" t="s">
        <v>97</v>
      </c>
      <c r="C50" s="4">
        <v>1</v>
      </c>
      <c r="D50" s="4">
        <v>22</v>
      </c>
    </row>
    <row r="51" spans="1:4">
      <c r="A51" s="3" t="s">
        <v>10</v>
      </c>
      <c r="B51" s="4" t="s">
        <v>92</v>
      </c>
      <c r="C51" s="4">
        <v>1</v>
      </c>
      <c r="D51" s="4">
        <v>10</v>
      </c>
    </row>
    <row r="52" spans="1:4">
      <c r="A52" s="3" t="s">
        <v>10</v>
      </c>
      <c r="B52" s="4" t="s">
        <v>92</v>
      </c>
      <c r="C52" s="4">
        <v>1</v>
      </c>
      <c r="D52" s="4">
        <v>16</v>
      </c>
    </row>
    <row r="53" spans="1:4">
      <c r="A53" s="3" t="s">
        <v>10</v>
      </c>
      <c r="B53" s="4" t="s">
        <v>92</v>
      </c>
      <c r="C53" s="4">
        <v>1</v>
      </c>
      <c r="D53" s="4">
        <v>14</v>
      </c>
    </row>
    <row r="54" spans="1:4">
      <c r="A54" s="3" t="s">
        <v>10</v>
      </c>
      <c r="B54" s="4" t="s">
        <v>92</v>
      </c>
      <c r="C54" s="4">
        <v>1</v>
      </c>
      <c r="D54" s="4">
        <v>20</v>
      </c>
    </row>
    <row r="55" spans="1:4">
      <c r="A55" s="3" t="s">
        <v>237</v>
      </c>
      <c r="B55" s="4"/>
      <c r="C55" s="4">
        <v>1</v>
      </c>
      <c r="D55" s="4">
        <v>45</v>
      </c>
    </row>
    <row r="56" spans="1:4">
      <c r="A56" s="3" t="s">
        <v>10</v>
      </c>
      <c r="B56" s="4" t="s">
        <v>92</v>
      </c>
      <c r="C56" s="4">
        <v>1</v>
      </c>
      <c r="D56" s="4">
        <v>26</v>
      </c>
    </row>
    <row r="57" spans="1:4">
      <c r="A57" s="3" t="s">
        <v>10</v>
      </c>
      <c r="B57" s="4" t="s">
        <v>92</v>
      </c>
      <c r="C57" s="4">
        <v>1</v>
      </c>
      <c r="D57" s="4">
        <v>20</v>
      </c>
    </row>
    <row r="58" spans="1:4">
      <c r="A58" s="3" t="s">
        <v>228</v>
      </c>
      <c r="B58" s="4" t="s">
        <v>229</v>
      </c>
      <c r="C58" s="4">
        <v>1</v>
      </c>
      <c r="D58" s="4">
        <v>22</v>
      </c>
    </row>
    <row r="59" spans="1:4">
      <c r="A59" s="3" t="s">
        <v>228</v>
      </c>
      <c r="B59" s="4" t="s">
        <v>229</v>
      </c>
      <c r="C59" s="4">
        <v>1</v>
      </c>
      <c r="D59" s="4">
        <v>18</v>
      </c>
    </row>
    <row r="60" spans="1:4">
      <c r="A60" s="3" t="s">
        <v>232</v>
      </c>
      <c r="B60" s="4" t="s">
        <v>126</v>
      </c>
      <c r="C60" s="4">
        <v>1</v>
      </c>
      <c r="D60" s="4">
        <v>16</v>
      </c>
    </row>
    <row r="61" spans="1:4">
      <c r="A61" s="3" t="s">
        <v>238</v>
      </c>
      <c r="B61" s="4" t="s">
        <v>122</v>
      </c>
      <c r="C61" s="4">
        <v>1</v>
      </c>
      <c r="D61" s="4">
        <v>14</v>
      </c>
    </row>
    <row r="62" spans="1:4">
      <c r="A62" s="3" t="s">
        <v>239</v>
      </c>
      <c r="B62" s="4" t="s">
        <v>146</v>
      </c>
      <c r="C62" s="4">
        <v>1</v>
      </c>
      <c r="D62" s="4">
        <v>45</v>
      </c>
    </row>
    <row r="63" spans="1:4">
      <c r="A63" s="3" t="s">
        <v>169</v>
      </c>
      <c r="B63" s="11" t="s">
        <v>184</v>
      </c>
      <c r="C63" s="4">
        <v>1</v>
      </c>
      <c r="D63" s="4">
        <v>14</v>
      </c>
    </row>
    <row r="64" spans="1:4">
      <c r="A64" s="3" t="s">
        <v>169</v>
      </c>
      <c r="B64" s="11" t="s">
        <v>184</v>
      </c>
      <c r="C64" s="4">
        <v>1</v>
      </c>
      <c r="D64" s="4">
        <v>16</v>
      </c>
    </row>
    <row r="65" spans="1:4">
      <c r="A65" s="3" t="s">
        <v>169</v>
      </c>
      <c r="B65" s="11" t="s">
        <v>184</v>
      </c>
      <c r="C65" s="4">
        <v>1</v>
      </c>
      <c r="D65" s="4">
        <v>17</v>
      </c>
    </row>
    <row r="66" spans="1:4">
      <c r="A66" s="3" t="s">
        <v>169</v>
      </c>
      <c r="B66" s="11" t="s">
        <v>184</v>
      </c>
      <c r="C66" s="4">
        <v>1</v>
      </c>
      <c r="D66" s="4">
        <v>12</v>
      </c>
    </row>
    <row r="67" spans="1:4">
      <c r="A67" s="3" t="s">
        <v>235</v>
      </c>
      <c r="B67" s="4" t="s">
        <v>92</v>
      </c>
      <c r="C67" s="4">
        <v>1</v>
      </c>
      <c r="D67" s="4">
        <v>16</v>
      </c>
    </row>
    <row r="68" spans="1:4">
      <c r="A68" s="3" t="s">
        <v>240</v>
      </c>
      <c r="B68" s="4" t="s">
        <v>91</v>
      </c>
      <c r="C68" s="4">
        <v>1</v>
      </c>
      <c r="D68" s="4">
        <v>11</v>
      </c>
    </row>
    <row r="69" spans="1:4">
      <c r="A69" s="3" t="s">
        <v>240</v>
      </c>
      <c r="B69" s="4" t="s">
        <v>91</v>
      </c>
      <c r="C69" s="4">
        <v>1</v>
      </c>
      <c r="D69" s="4">
        <v>10</v>
      </c>
    </row>
    <row r="70" spans="1:4">
      <c r="A70" s="3" t="s">
        <v>240</v>
      </c>
      <c r="B70" s="4" t="s">
        <v>91</v>
      </c>
      <c r="C70" s="4">
        <v>1</v>
      </c>
      <c r="D70" s="4">
        <v>10</v>
      </c>
    </row>
    <row r="71" spans="1:4">
      <c r="A71" s="3" t="s">
        <v>240</v>
      </c>
      <c r="B71" s="4" t="s">
        <v>91</v>
      </c>
      <c r="C71" s="4">
        <v>1</v>
      </c>
      <c r="D71" s="4">
        <v>9</v>
      </c>
    </row>
    <row r="72" spans="1:4">
      <c r="A72" s="3" t="s">
        <v>240</v>
      </c>
      <c r="B72" s="4" t="s">
        <v>91</v>
      </c>
      <c r="C72" s="4">
        <v>1</v>
      </c>
      <c r="D72" s="4">
        <v>10</v>
      </c>
    </row>
    <row r="73" spans="1:4">
      <c r="A73" s="3" t="s">
        <v>228</v>
      </c>
      <c r="B73" s="4" t="s">
        <v>229</v>
      </c>
      <c r="C73" s="4">
        <v>1</v>
      </c>
      <c r="D73" s="4">
        <v>35</v>
      </c>
    </row>
    <row r="74" spans="1:4">
      <c r="A74" s="3" t="s">
        <v>135</v>
      </c>
      <c r="B74" s="4" t="s">
        <v>95</v>
      </c>
      <c r="C74" s="4">
        <v>1</v>
      </c>
      <c r="D74" s="4">
        <v>30</v>
      </c>
    </row>
    <row r="75" spans="1:4">
      <c r="A75" s="3" t="s">
        <v>241</v>
      </c>
      <c r="B75" s="4" t="s">
        <v>242</v>
      </c>
      <c r="C75" s="4">
        <v>1</v>
      </c>
      <c r="D75" s="4">
        <v>12</v>
      </c>
    </row>
    <row r="76" spans="1:4">
      <c r="A76" s="3" t="s">
        <v>241</v>
      </c>
      <c r="B76" s="4" t="s">
        <v>242</v>
      </c>
      <c r="C76" s="4">
        <v>1</v>
      </c>
      <c r="D76" s="4">
        <v>16</v>
      </c>
    </row>
    <row r="77" spans="1:4">
      <c r="A77" s="3" t="s">
        <v>241</v>
      </c>
      <c r="B77" s="4" t="s">
        <v>242</v>
      </c>
      <c r="C77" s="4">
        <v>1</v>
      </c>
      <c r="D77" s="4">
        <v>13</v>
      </c>
    </row>
    <row r="78" spans="1:4">
      <c r="A78" s="3" t="s">
        <v>243</v>
      </c>
      <c r="B78" s="4" t="s">
        <v>100</v>
      </c>
      <c r="C78" s="4">
        <v>1</v>
      </c>
      <c r="D78" s="4">
        <v>17</v>
      </c>
    </row>
    <row r="79" spans="1:4">
      <c r="A79" s="3" t="s">
        <v>10</v>
      </c>
      <c r="B79" s="4" t="s">
        <v>92</v>
      </c>
      <c r="C79" s="4">
        <v>2</v>
      </c>
      <c r="D79" s="4">
        <v>13</v>
      </c>
    </row>
    <row r="80" spans="1:4">
      <c r="A80" s="3" t="s">
        <v>96</v>
      </c>
      <c r="B80" s="4" t="s">
        <v>97</v>
      </c>
      <c r="C80" s="4">
        <v>2</v>
      </c>
      <c r="D80" s="4">
        <v>19</v>
      </c>
    </row>
    <row r="81" spans="1:4">
      <c r="A81" s="3" t="s">
        <v>123</v>
      </c>
      <c r="B81" s="4" t="s">
        <v>97</v>
      </c>
      <c r="C81" s="4">
        <v>2</v>
      </c>
      <c r="D81" s="4">
        <v>13</v>
      </c>
    </row>
    <row r="82" spans="1:4">
      <c r="A82" s="3" t="s">
        <v>65</v>
      </c>
      <c r="B82" s="4" t="s">
        <v>184</v>
      </c>
      <c r="C82" s="4">
        <v>2</v>
      </c>
      <c r="D82" s="4">
        <v>11</v>
      </c>
    </row>
    <row r="83" spans="1:4">
      <c r="A83" s="3" t="s">
        <v>96</v>
      </c>
      <c r="B83" s="4" t="s">
        <v>97</v>
      </c>
      <c r="C83" s="4">
        <v>2</v>
      </c>
      <c r="D83" s="4">
        <v>21</v>
      </c>
    </row>
    <row r="84" spans="1:4">
      <c r="A84" s="3" t="s">
        <v>238</v>
      </c>
      <c r="B84" s="4" t="s">
        <v>122</v>
      </c>
      <c r="C84" s="4">
        <v>2</v>
      </c>
      <c r="D84" s="4">
        <v>10</v>
      </c>
    </row>
    <row r="85" spans="1:4">
      <c r="A85" s="3" t="s">
        <v>96</v>
      </c>
      <c r="B85" s="4" t="s">
        <v>97</v>
      </c>
      <c r="C85" s="4">
        <v>2</v>
      </c>
      <c r="D85" s="4">
        <v>15</v>
      </c>
    </row>
    <row r="86" spans="1:4">
      <c r="A86" s="3" t="s">
        <v>123</v>
      </c>
      <c r="B86" s="4" t="s">
        <v>97</v>
      </c>
      <c r="C86" s="4">
        <v>2</v>
      </c>
      <c r="D86" s="4">
        <v>14</v>
      </c>
    </row>
    <row r="87" spans="1:4">
      <c r="A87" s="3" t="s">
        <v>244</v>
      </c>
      <c r="B87" s="4" t="s">
        <v>100</v>
      </c>
      <c r="C87" s="4">
        <v>2</v>
      </c>
      <c r="D87" s="4">
        <v>44</v>
      </c>
    </row>
    <row r="88" spans="1:4">
      <c r="A88" s="3" t="s">
        <v>96</v>
      </c>
      <c r="B88" s="4" t="s">
        <v>97</v>
      </c>
      <c r="C88" s="4">
        <v>2</v>
      </c>
      <c r="D88" s="4">
        <v>13</v>
      </c>
    </row>
    <row r="89" spans="1:4">
      <c r="A89" s="3" t="s">
        <v>140</v>
      </c>
      <c r="B89" s="4" t="s">
        <v>92</v>
      </c>
      <c r="C89" s="4">
        <v>2</v>
      </c>
      <c r="D89" s="4">
        <v>26</v>
      </c>
    </row>
    <row r="90" spans="1:4">
      <c r="A90" s="3" t="s">
        <v>245</v>
      </c>
      <c r="B90" s="4" t="s">
        <v>128</v>
      </c>
      <c r="C90" s="4">
        <v>2</v>
      </c>
      <c r="D90" s="4">
        <v>12</v>
      </c>
    </row>
    <row r="91" spans="1:4">
      <c r="A91" s="3" t="s">
        <v>245</v>
      </c>
      <c r="B91" s="4" t="s">
        <v>128</v>
      </c>
      <c r="C91" s="4">
        <v>2</v>
      </c>
      <c r="D91" s="4">
        <v>10</v>
      </c>
    </row>
    <row r="92" spans="1:4">
      <c r="A92" s="3" t="s">
        <v>240</v>
      </c>
      <c r="B92" s="4" t="s">
        <v>91</v>
      </c>
      <c r="C92" s="4">
        <v>2</v>
      </c>
      <c r="D92" s="4">
        <v>10</v>
      </c>
    </row>
    <row r="93" spans="1:4">
      <c r="A93" s="3" t="s">
        <v>240</v>
      </c>
      <c r="B93" s="4" t="s">
        <v>91</v>
      </c>
      <c r="C93" s="4">
        <v>2</v>
      </c>
      <c r="D93" s="4">
        <v>10</v>
      </c>
    </row>
    <row r="94" spans="1:4">
      <c r="A94" s="3" t="s">
        <v>96</v>
      </c>
      <c r="B94" s="4" t="s">
        <v>97</v>
      </c>
      <c r="C94" s="4">
        <v>2</v>
      </c>
      <c r="D94" s="4">
        <v>15</v>
      </c>
    </row>
    <row r="95" spans="1:4">
      <c r="A95" s="3" t="s">
        <v>232</v>
      </c>
      <c r="B95" s="4" t="s">
        <v>126</v>
      </c>
      <c r="C95" s="4">
        <v>2</v>
      </c>
      <c r="D95" s="4">
        <v>15</v>
      </c>
    </row>
    <row r="96" spans="1:4">
      <c r="A96" s="3" t="s">
        <v>230</v>
      </c>
      <c r="B96" s="4" t="s">
        <v>101</v>
      </c>
      <c r="C96" s="4">
        <v>2</v>
      </c>
      <c r="D96" s="4">
        <v>45</v>
      </c>
    </row>
    <row r="97" spans="1:4">
      <c r="A97" s="3" t="s">
        <v>10</v>
      </c>
      <c r="B97" s="4" t="s">
        <v>92</v>
      </c>
      <c r="C97" s="4">
        <v>2</v>
      </c>
      <c r="D97" s="4">
        <v>28</v>
      </c>
    </row>
    <row r="98" spans="1:4">
      <c r="A98" s="3" t="s">
        <v>140</v>
      </c>
      <c r="B98" s="4" t="s">
        <v>92</v>
      </c>
      <c r="C98" s="4">
        <v>2</v>
      </c>
      <c r="D98" s="4">
        <v>19</v>
      </c>
    </row>
    <row r="99" spans="1:4">
      <c r="A99" s="3" t="s">
        <v>241</v>
      </c>
      <c r="B99" s="4" t="s">
        <v>242</v>
      </c>
      <c r="C99" s="4">
        <v>2</v>
      </c>
      <c r="D99" s="4">
        <v>16</v>
      </c>
    </row>
    <row r="100" spans="1:4">
      <c r="A100" s="3" t="s">
        <v>202</v>
      </c>
      <c r="B100" s="4" t="s">
        <v>203</v>
      </c>
      <c r="C100" s="4">
        <v>2</v>
      </c>
      <c r="D100" s="4">
        <v>66</v>
      </c>
    </row>
    <row r="101" spans="1:4">
      <c r="A101" s="3" t="s">
        <v>10</v>
      </c>
      <c r="B101" s="4" t="s">
        <v>92</v>
      </c>
      <c r="C101" s="4">
        <v>2</v>
      </c>
      <c r="D101" s="4">
        <v>10</v>
      </c>
    </row>
    <row r="102" spans="1:4">
      <c r="A102" s="3" t="s">
        <v>246</v>
      </c>
      <c r="B102" s="4"/>
      <c r="C102" s="4">
        <v>2</v>
      </c>
      <c r="D102" s="4">
        <v>22</v>
      </c>
    </row>
    <row r="103" spans="1:4">
      <c r="A103" s="3" t="s">
        <v>247</v>
      </c>
      <c r="B103" s="4" t="s">
        <v>126</v>
      </c>
      <c r="C103" s="4">
        <v>2</v>
      </c>
      <c r="D103" s="4">
        <v>10</v>
      </c>
    </row>
    <row r="104" spans="1:4">
      <c r="A104" s="3" t="s">
        <v>247</v>
      </c>
      <c r="B104" s="4" t="s">
        <v>126</v>
      </c>
      <c r="C104" s="4">
        <v>2</v>
      </c>
      <c r="D104" s="4">
        <v>14</v>
      </c>
    </row>
    <row r="105" spans="1:4">
      <c r="A105" s="3" t="s">
        <v>96</v>
      </c>
      <c r="B105" s="4" t="s">
        <v>97</v>
      </c>
      <c r="C105" s="4">
        <v>2</v>
      </c>
      <c r="D105" s="4">
        <v>14</v>
      </c>
    </row>
    <row r="106" spans="1:4">
      <c r="A106" s="3" t="s">
        <v>96</v>
      </c>
      <c r="B106" s="4" t="s">
        <v>97</v>
      </c>
      <c r="C106" s="4">
        <v>2</v>
      </c>
      <c r="D106" s="4">
        <v>12</v>
      </c>
    </row>
    <row r="107" spans="1:4">
      <c r="A107" s="3" t="s">
        <v>236</v>
      </c>
      <c r="B107" s="4" t="s">
        <v>110</v>
      </c>
      <c r="C107" s="4">
        <v>2</v>
      </c>
      <c r="D107" s="4">
        <v>45</v>
      </c>
    </row>
    <row r="108" spans="1:4">
      <c r="A108" s="3" t="s">
        <v>169</v>
      </c>
      <c r="B108" s="4" t="s">
        <v>184</v>
      </c>
      <c r="C108" s="4">
        <v>2</v>
      </c>
      <c r="D108" s="4">
        <v>14</v>
      </c>
    </row>
    <row r="109" spans="1:4">
      <c r="A109" s="3" t="s">
        <v>10</v>
      </c>
      <c r="B109" s="4" t="s">
        <v>92</v>
      </c>
      <c r="C109" s="4">
        <v>2</v>
      </c>
      <c r="D109" s="4">
        <v>13</v>
      </c>
    </row>
    <row r="110" spans="1:4">
      <c r="A110" s="3" t="s">
        <v>10</v>
      </c>
      <c r="B110" s="4" t="s">
        <v>92</v>
      </c>
      <c r="C110" s="4">
        <v>2</v>
      </c>
      <c r="D110" s="4">
        <v>13.5</v>
      </c>
    </row>
    <row r="111" spans="1:4">
      <c r="A111" s="3" t="s">
        <v>10</v>
      </c>
      <c r="B111" s="4" t="s">
        <v>92</v>
      </c>
      <c r="C111" s="4">
        <v>2</v>
      </c>
      <c r="D111" s="4">
        <v>16</v>
      </c>
    </row>
    <row r="112" spans="1:4">
      <c r="A112" s="3" t="s">
        <v>237</v>
      </c>
      <c r="B112" s="4"/>
      <c r="C112" s="4">
        <v>2</v>
      </c>
      <c r="D112" s="4">
        <v>13</v>
      </c>
    </row>
    <row r="113" spans="1:4">
      <c r="A113" s="3" t="s">
        <v>248</v>
      </c>
      <c r="B113" s="4" t="s">
        <v>249</v>
      </c>
      <c r="C113" s="4">
        <v>2</v>
      </c>
      <c r="D113" s="4">
        <v>17</v>
      </c>
    </row>
    <row r="114" spans="1:4">
      <c r="A114" s="3" t="s">
        <v>205</v>
      </c>
      <c r="B114" s="4" t="s">
        <v>95</v>
      </c>
      <c r="C114" s="4">
        <v>2</v>
      </c>
      <c r="D114" s="4">
        <v>15</v>
      </c>
    </row>
    <row r="115" spans="1:4">
      <c r="A115" s="3" t="s">
        <v>230</v>
      </c>
      <c r="B115" s="4" t="s">
        <v>101</v>
      </c>
      <c r="C115" s="4">
        <v>2</v>
      </c>
      <c r="D115" s="4">
        <v>22</v>
      </c>
    </row>
    <row r="116" spans="1:4">
      <c r="A116" s="3" t="s">
        <v>250</v>
      </c>
      <c r="B116" s="4" t="s">
        <v>100</v>
      </c>
      <c r="C116" s="4">
        <v>2</v>
      </c>
      <c r="D116" s="4">
        <v>10</v>
      </c>
    </row>
    <row r="117" spans="1:4">
      <c r="A117" s="3" t="s">
        <v>250</v>
      </c>
      <c r="B117" s="4" t="s">
        <v>100</v>
      </c>
      <c r="C117" s="4">
        <v>2</v>
      </c>
      <c r="D117" s="4">
        <v>14</v>
      </c>
    </row>
    <row r="118" spans="1:4">
      <c r="A118" s="3" t="s">
        <v>140</v>
      </c>
      <c r="B118" s="4" t="s">
        <v>92</v>
      </c>
      <c r="C118" s="4">
        <v>2</v>
      </c>
      <c r="D118" s="4">
        <v>15</v>
      </c>
    </row>
    <row r="119" spans="1:4">
      <c r="A119" s="3" t="s">
        <v>205</v>
      </c>
      <c r="B119" s="4" t="s">
        <v>95</v>
      </c>
      <c r="C119" s="4">
        <v>2</v>
      </c>
      <c r="D119" s="4">
        <v>17</v>
      </c>
    </row>
    <row r="120" spans="1:4">
      <c r="A120" s="3" t="s">
        <v>10</v>
      </c>
      <c r="B120" s="4" t="s">
        <v>92</v>
      </c>
      <c r="C120" s="4">
        <v>2</v>
      </c>
      <c r="D120" s="4">
        <v>23</v>
      </c>
    </row>
    <row r="121" spans="1:4">
      <c r="A121" s="3" t="s">
        <v>96</v>
      </c>
      <c r="B121" s="4" t="s">
        <v>97</v>
      </c>
      <c r="C121" s="4">
        <v>2</v>
      </c>
      <c r="D121" s="4">
        <v>40</v>
      </c>
    </row>
    <row r="122" spans="1:4">
      <c r="A122" s="3" t="s">
        <v>250</v>
      </c>
      <c r="B122" s="4" t="s">
        <v>100</v>
      </c>
      <c r="C122" s="4">
        <v>2</v>
      </c>
      <c r="D122" s="4">
        <v>14</v>
      </c>
    </row>
    <row r="123" spans="1:4">
      <c r="A123" s="3" t="s">
        <v>228</v>
      </c>
      <c r="B123" s="4" t="s">
        <v>229</v>
      </c>
      <c r="C123" s="4">
        <v>2</v>
      </c>
      <c r="D123" s="4">
        <v>32</v>
      </c>
    </row>
    <row r="124" spans="1:4">
      <c r="A124" s="3" t="s">
        <v>158</v>
      </c>
      <c r="B124" s="4" t="s">
        <v>146</v>
      </c>
      <c r="C124" s="4">
        <v>2</v>
      </c>
      <c r="D124" s="4">
        <v>30</v>
      </c>
    </row>
    <row r="125" spans="1:4">
      <c r="A125" s="3" t="s">
        <v>10</v>
      </c>
      <c r="B125" s="4" t="s">
        <v>92</v>
      </c>
      <c r="C125" s="4">
        <v>2</v>
      </c>
      <c r="D125" s="4">
        <v>19</v>
      </c>
    </row>
    <row r="126" spans="1:4">
      <c r="A126" s="3" t="s">
        <v>10</v>
      </c>
      <c r="B126" s="4" t="s">
        <v>92</v>
      </c>
      <c r="C126" s="4">
        <v>2</v>
      </c>
      <c r="D126" s="4">
        <v>12</v>
      </c>
    </row>
    <row r="127" spans="1:4">
      <c r="A127" s="3" t="s">
        <v>251</v>
      </c>
      <c r="B127" s="4" t="s">
        <v>122</v>
      </c>
      <c r="C127" s="4">
        <v>2</v>
      </c>
      <c r="D127" s="4">
        <v>10</v>
      </c>
    </row>
    <row r="128" spans="1:4">
      <c r="A128" s="3" t="s">
        <v>252</v>
      </c>
      <c r="B128" s="4" t="s">
        <v>163</v>
      </c>
      <c r="C128" s="4">
        <v>2</v>
      </c>
      <c r="D128" s="4">
        <v>16</v>
      </c>
    </row>
    <row r="129" spans="1:4">
      <c r="A129" s="3" t="s">
        <v>169</v>
      </c>
      <c r="B129" s="4" t="s">
        <v>184</v>
      </c>
      <c r="C129" s="4">
        <v>2</v>
      </c>
      <c r="D129" s="4">
        <v>16</v>
      </c>
    </row>
    <row r="130" spans="1:4">
      <c r="A130" s="3" t="s">
        <v>169</v>
      </c>
      <c r="B130" s="4" t="s">
        <v>184</v>
      </c>
      <c r="C130" s="4">
        <v>2</v>
      </c>
      <c r="D130" s="4">
        <v>15</v>
      </c>
    </row>
    <row r="131" spans="1:4">
      <c r="A131" s="3" t="s">
        <v>169</v>
      </c>
      <c r="B131" s="4" t="s">
        <v>184</v>
      </c>
      <c r="C131" s="4">
        <v>2</v>
      </c>
      <c r="D131" s="4">
        <v>17</v>
      </c>
    </row>
    <row r="132" spans="1:4">
      <c r="A132" s="3" t="s">
        <v>248</v>
      </c>
      <c r="B132" s="4" t="s">
        <v>249</v>
      </c>
      <c r="C132" s="4">
        <v>2</v>
      </c>
      <c r="D132" s="4">
        <v>14</v>
      </c>
    </row>
    <row r="133" spans="1:4">
      <c r="A133" s="3" t="s">
        <v>248</v>
      </c>
      <c r="B133" s="4" t="s">
        <v>249</v>
      </c>
      <c r="C133" s="4">
        <v>2</v>
      </c>
      <c r="D133" s="4">
        <v>16</v>
      </c>
    </row>
    <row r="134" spans="1:4">
      <c r="A134" s="3" t="s">
        <v>250</v>
      </c>
      <c r="B134" s="4" t="s">
        <v>100</v>
      </c>
      <c r="C134" s="4">
        <v>2</v>
      </c>
      <c r="D134" s="4">
        <v>13</v>
      </c>
    </row>
    <row r="135" spans="1:4">
      <c r="A135" s="3" t="s">
        <v>232</v>
      </c>
      <c r="B135" s="4" t="s">
        <v>126</v>
      </c>
      <c r="C135" s="4">
        <v>2</v>
      </c>
      <c r="D135" s="4">
        <v>110</v>
      </c>
    </row>
    <row r="136" spans="1:4">
      <c r="A136" s="3" t="s">
        <v>232</v>
      </c>
      <c r="B136" s="4" t="s">
        <v>126</v>
      </c>
      <c r="C136" s="4">
        <v>2</v>
      </c>
      <c r="D136" s="4">
        <v>16</v>
      </c>
    </row>
    <row r="137" spans="1:4">
      <c r="A137" s="3" t="s">
        <v>253</v>
      </c>
      <c r="B137" s="4" t="s">
        <v>97</v>
      </c>
      <c r="C137" s="4">
        <v>2</v>
      </c>
      <c r="D137" s="4">
        <v>45</v>
      </c>
    </row>
    <row r="138" spans="1:4">
      <c r="A138" s="3" t="s">
        <v>232</v>
      </c>
      <c r="B138" s="4" t="s">
        <v>126</v>
      </c>
      <c r="C138" s="4">
        <v>2</v>
      </c>
      <c r="D138" s="4">
        <v>48</v>
      </c>
    </row>
    <row r="139" spans="1:4">
      <c r="A139" s="3" t="s">
        <v>96</v>
      </c>
      <c r="B139" s="4" t="s">
        <v>97</v>
      </c>
      <c r="C139" s="4">
        <v>2</v>
      </c>
      <c r="D139" s="4">
        <v>39</v>
      </c>
    </row>
    <row r="140" spans="1:4">
      <c r="A140" s="3" t="s">
        <v>96</v>
      </c>
      <c r="B140" s="4" t="s">
        <v>97</v>
      </c>
      <c r="C140" s="4">
        <v>2</v>
      </c>
      <c r="D140" s="4">
        <v>24</v>
      </c>
    </row>
    <row r="141" spans="1:4">
      <c r="A141" s="3" t="s">
        <v>254</v>
      </c>
      <c r="B141" s="4" t="s">
        <v>128</v>
      </c>
      <c r="C141" s="4">
        <v>2</v>
      </c>
      <c r="D141" s="4">
        <v>20</v>
      </c>
    </row>
    <row r="142" spans="1:4">
      <c r="A142" s="3" t="s">
        <v>232</v>
      </c>
      <c r="B142" s="4" t="s">
        <v>126</v>
      </c>
      <c r="C142" s="4">
        <v>2</v>
      </c>
      <c r="D142" s="4">
        <v>16</v>
      </c>
    </row>
    <row r="143" spans="1:4">
      <c r="A143" s="3" t="s">
        <v>255</v>
      </c>
      <c r="B143" s="4" t="s">
        <v>95</v>
      </c>
      <c r="C143" s="4">
        <v>2</v>
      </c>
      <c r="D143" s="4">
        <v>23</v>
      </c>
    </row>
    <row r="144" spans="1:4">
      <c r="A144" s="3" t="s">
        <v>96</v>
      </c>
      <c r="B144" s="4" t="s">
        <v>97</v>
      </c>
      <c r="C144" s="4">
        <v>2</v>
      </c>
      <c r="D144" s="4">
        <v>28</v>
      </c>
    </row>
    <row r="145" spans="1:4">
      <c r="A145" s="3" t="s">
        <v>232</v>
      </c>
      <c r="B145" s="4" t="s">
        <v>126</v>
      </c>
      <c r="C145" s="4">
        <v>2</v>
      </c>
      <c r="D145" s="4">
        <v>26</v>
      </c>
    </row>
    <row r="146" spans="1:4">
      <c r="A146" s="3" t="s">
        <v>256</v>
      </c>
      <c r="B146" s="4" t="s">
        <v>92</v>
      </c>
      <c r="C146" s="4">
        <v>3</v>
      </c>
      <c r="D146" s="4">
        <v>11</v>
      </c>
    </row>
    <row r="147" spans="1:4">
      <c r="A147" s="3" t="s">
        <v>232</v>
      </c>
      <c r="B147" s="4" t="s">
        <v>126</v>
      </c>
      <c r="C147" s="4">
        <v>3</v>
      </c>
      <c r="D147" s="4">
        <v>11</v>
      </c>
    </row>
    <row r="148" spans="1:4">
      <c r="A148" s="3" t="s">
        <v>254</v>
      </c>
      <c r="B148" s="4" t="s">
        <v>128</v>
      </c>
      <c r="C148" s="4">
        <v>3</v>
      </c>
      <c r="D148" s="4">
        <v>24</v>
      </c>
    </row>
    <row r="149" spans="1:4">
      <c r="A149" s="3" t="s">
        <v>96</v>
      </c>
      <c r="B149" s="4" t="s">
        <v>97</v>
      </c>
      <c r="C149" s="4">
        <v>3</v>
      </c>
      <c r="D149" s="4">
        <v>24</v>
      </c>
    </row>
    <row r="150" spans="1:4">
      <c r="A150" s="3" t="s">
        <v>232</v>
      </c>
      <c r="B150" s="4" t="s">
        <v>126</v>
      </c>
      <c r="C150" s="4">
        <v>3</v>
      </c>
      <c r="D150" s="4">
        <v>19</v>
      </c>
    </row>
    <row r="151" spans="1:4">
      <c r="A151" s="3" t="s">
        <v>232</v>
      </c>
      <c r="B151" s="4" t="s">
        <v>126</v>
      </c>
      <c r="C151" s="4">
        <v>3</v>
      </c>
      <c r="D151" s="4">
        <v>30</v>
      </c>
    </row>
    <row r="152" spans="1:4">
      <c r="A152" s="3" t="s">
        <v>257</v>
      </c>
      <c r="B152" s="4" t="s">
        <v>95</v>
      </c>
      <c r="C152" s="4">
        <v>3</v>
      </c>
      <c r="D152" s="4">
        <v>13</v>
      </c>
    </row>
    <row r="153" spans="1:4">
      <c r="A153" s="3" t="s">
        <v>257</v>
      </c>
      <c r="B153" s="4" t="s">
        <v>95</v>
      </c>
      <c r="C153" s="4">
        <v>3</v>
      </c>
      <c r="D153" s="4">
        <v>11</v>
      </c>
    </row>
    <row r="154" spans="1:4">
      <c r="A154" s="3" t="s">
        <v>209</v>
      </c>
      <c r="B154" s="4" t="s">
        <v>128</v>
      </c>
      <c r="C154" s="4">
        <v>3</v>
      </c>
      <c r="D154" s="4">
        <v>15</v>
      </c>
    </row>
    <row r="155" spans="1:4">
      <c r="A155" s="3" t="s">
        <v>209</v>
      </c>
      <c r="B155" s="4" t="s">
        <v>128</v>
      </c>
      <c r="C155" s="4">
        <v>3</v>
      </c>
      <c r="D155" s="4">
        <v>12</v>
      </c>
    </row>
    <row r="156" spans="1:4">
      <c r="A156" s="3" t="s">
        <v>235</v>
      </c>
      <c r="B156" s="4" t="s">
        <v>92</v>
      </c>
      <c r="C156" s="4">
        <v>3</v>
      </c>
      <c r="D156" s="4">
        <v>19</v>
      </c>
    </row>
    <row r="157" spans="1:4">
      <c r="A157" s="3" t="s">
        <v>169</v>
      </c>
      <c r="B157" s="11" t="s">
        <v>184</v>
      </c>
      <c r="C157" s="4">
        <v>3</v>
      </c>
      <c r="D157" s="4">
        <v>17</v>
      </c>
    </row>
    <row r="158" spans="1:4">
      <c r="A158" s="3" t="s">
        <v>254</v>
      </c>
      <c r="B158" s="4" t="s">
        <v>128</v>
      </c>
      <c r="C158" s="4">
        <v>3</v>
      </c>
      <c r="D158" s="4">
        <v>12</v>
      </c>
    </row>
    <row r="159" spans="1:4">
      <c r="A159" s="3" t="s">
        <v>235</v>
      </c>
      <c r="B159" s="4" t="s">
        <v>92</v>
      </c>
      <c r="C159" s="4">
        <v>3</v>
      </c>
      <c r="D159" s="4">
        <v>15</v>
      </c>
    </row>
    <row r="160" spans="1:4">
      <c r="A160" s="3" t="s">
        <v>254</v>
      </c>
      <c r="B160" s="4" t="s">
        <v>128</v>
      </c>
      <c r="C160" s="4">
        <v>3</v>
      </c>
      <c r="D160" s="4">
        <v>15</v>
      </c>
    </row>
    <row r="161" spans="1:4">
      <c r="A161" s="3" t="s">
        <v>7</v>
      </c>
      <c r="B161" s="4" t="s">
        <v>89</v>
      </c>
      <c r="C161" s="4">
        <v>3</v>
      </c>
      <c r="D161" s="4">
        <v>13</v>
      </c>
    </row>
    <row r="162" spans="1:4">
      <c r="A162" s="3" t="s">
        <v>96</v>
      </c>
      <c r="B162" s="4" t="s">
        <v>97</v>
      </c>
      <c r="C162" s="4">
        <v>3</v>
      </c>
      <c r="D162" s="4">
        <v>10</v>
      </c>
    </row>
    <row r="163" spans="1:4">
      <c r="A163" s="3" t="s">
        <v>258</v>
      </c>
      <c r="B163" s="4" t="s">
        <v>167</v>
      </c>
      <c r="C163" s="4">
        <v>3</v>
      </c>
      <c r="D163" s="4">
        <v>12</v>
      </c>
    </row>
    <row r="164" spans="1:4">
      <c r="A164" s="3" t="s">
        <v>258</v>
      </c>
      <c r="B164" s="4" t="s">
        <v>167</v>
      </c>
      <c r="C164" s="4">
        <v>3</v>
      </c>
      <c r="D164" s="4">
        <v>12</v>
      </c>
    </row>
    <row r="165" spans="1:4">
      <c r="A165" s="3" t="s">
        <v>238</v>
      </c>
      <c r="B165" s="4" t="s">
        <v>122</v>
      </c>
      <c r="C165" s="4">
        <v>3</v>
      </c>
      <c r="D165" s="4">
        <v>12</v>
      </c>
    </row>
    <row r="166" spans="1:4">
      <c r="A166" s="3" t="s">
        <v>250</v>
      </c>
      <c r="B166" s="4" t="s">
        <v>100</v>
      </c>
      <c r="C166" s="4">
        <v>3</v>
      </c>
      <c r="D166" s="4">
        <v>10</v>
      </c>
    </row>
    <row r="167" spans="1:4">
      <c r="A167" s="3" t="s">
        <v>259</v>
      </c>
      <c r="B167" s="4" t="s">
        <v>95</v>
      </c>
      <c r="C167" s="4">
        <v>3</v>
      </c>
      <c r="D167" s="4">
        <v>13</v>
      </c>
    </row>
    <row r="168" spans="1:4">
      <c r="A168" s="3" t="s">
        <v>259</v>
      </c>
      <c r="B168" s="4" t="s">
        <v>95</v>
      </c>
      <c r="C168" s="4">
        <v>3</v>
      </c>
      <c r="D168" s="4">
        <v>14</v>
      </c>
    </row>
    <row r="169" spans="1:4">
      <c r="A169" s="3" t="s">
        <v>202</v>
      </c>
      <c r="B169" s="4" t="s">
        <v>95</v>
      </c>
      <c r="C169" s="4">
        <v>3</v>
      </c>
      <c r="D169" s="4">
        <v>11</v>
      </c>
    </row>
    <row r="170" spans="1:4">
      <c r="A170" s="3" t="s">
        <v>240</v>
      </c>
      <c r="B170" s="4" t="s">
        <v>95</v>
      </c>
      <c r="C170" s="4">
        <v>3</v>
      </c>
      <c r="D170" s="4">
        <v>11</v>
      </c>
    </row>
    <row r="171" spans="1:4">
      <c r="A171" s="3" t="s">
        <v>240</v>
      </c>
      <c r="B171" s="4" t="s">
        <v>95</v>
      </c>
      <c r="C171" s="4">
        <v>3</v>
      </c>
      <c r="D171" s="4">
        <v>10</v>
      </c>
    </row>
    <row r="172" spans="1:4">
      <c r="A172" s="3" t="s">
        <v>247</v>
      </c>
      <c r="B172" s="4" t="s">
        <v>126</v>
      </c>
      <c r="C172" s="4">
        <v>3</v>
      </c>
      <c r="D172" s="4">
        <v>16</v>
      </c>
    </row>
    <row r="173" spans="1:4">
      <c r="A173" s="3" t="s">
        <v>236</v>
      </c>
      <c r="B173" s="4" t="s">
        <v>110</v>
      </c>
      <c r="C173" s="4">
        <v>3</v>
      </c>
      <c r="D173" s="4">
        <v>32</v>
      </c>
    </row>
    <row r="174" spans="1:4">
      <c r="A174" s="3" t="s">
        <v>140</v>
      </c>
      <c r="B174" s="4" t="s">
        <v>92</v>
      </c>
      <c r="C174" s="4">
        <v>3</v>
      </c>
      <c r="D174" s="4">
        <v>12</v>
      </c>
    </row>
    <row r="175" spans="1:4">
      <c r="A175" s="3" t="s">
        <v>260</v>
      </c>
      <c r="B175" s="4" t="s">
        <v>95</v>
      </c>
      <c r="C175" s="4">
        <v>3</v>
      </c>
      <c r="D175" s="4">
        <v>18</v>
      </c>
    </row>
    <row r="176" spans="1:4">
      <c r="A176" s="3" t="s">
        <v>230</v>
      </c>
      <c r="B176" s="4" t="s">
        <v>101</v>
      </c>
      <c r="C176" s="4">
        <v>3</v>
      </c>
      <c r="D176" s="4">
        <v>19</v>
      </c>
    </row>
    <row r="177" spans="1:4">
      <c r="A177" s="3" t="s">
        <v>256</v>
      </c>
      <c r="B177" s="4" t="s">
        <v>92</v>
      </c>
      <c r="C177" s="4">
        <v>3</v>
      </c>
      <c r="D177" s="4">
        <v>19</v>
      </c>
    </row>
    <row r="178" spans="1:4">
      <c r="A178" s="3" t="s">
        <v>169</v>
      </c>
      <c r="B178" s="11" t="s">
        <v>184</v>
      </c>
      <c r="C178" s="4">
        <v>3</v>
      </c>
      <c r="D178" s="4">
        <v>15</v>
      </c>
    </row>
    <row r="179" spans="1:4">
      <c r="A179" s="3" t="s">
        <v>169</v>
      </c>
      <c r="B179" s="11" t="s">
        <v>184</v>
      </c>
      <c r="C179" s="4">
        <v>3</v>
      </c>
      <c r="D179" s="4">
        <v>24</v>
      </c>
    </row>
    <row r="180" spans="1:4">
      <c r="A180" s="3" t="s">
        <v>96</v>
      </c>
      <c r="B180" s="4" t="s">
        <v>97</v>
      </c>
      <c r="C180" s="4">
        <v>3</v>
      </c>
      <c r="D180" s="4">
        <v>24</v>
      </c>
    </row>
    <row r="181" spans="1:4">
      <c r="A181" s="3" t="s">
        <v>261</v>
      </c>
      <c r="B181" s="4" t="s">
        <v>122</v>
      </c>
      <c r="C181" s="4">
        <v>3</v>
      </c>
      <c r="D181" s="4">
        <v>10</v>
      </c>
    </row>
    <row r="182" spans="1:4">
      <c r="A182" s="3" t="s">
        <v>260</v>
      </c>
      <c r="B182" s="4" t="s">
        <v>95</v>
      </c>
      <c r="C182" s="4">
        <v>3</v>
      </c>
      <c r="D182" s="4">
        <v>13</v>
      </c>
    </row>
    <row r="183" spans="1:4">
      <c r="A183" s="3" t="s">
        <v>140</v>
      </c>
      <c r="B183" s="4" t="s">
        <v>92</v>
      </c>
      <c r="C183" s="4">
        <v>3</v>
      </c>
      <c r="D183" s="4">
        <v>13</v>
      </c>
    </row>
    <row r="184" spans="1:4">
      <c r="A184" s="3" t="s">
        <v>141</v>
      </c>
      <c r="B184" s="4" t="s">
        <v>126</v>
      </c>
      <c r="C184" s="4">
        <v>3</v>
      </c>
      <c r="D184" s="4">
        <v>66</v>
      </c>
    </row>
    <row r="185" spans="1:4">
      <c r="A185" s="3" t="s">
        <v>240</v>
      </c>
      <c r="B185" s="4" t="s">
        <v>95</v>
      </c>
      <c r="C185" s="4">
        <v>3</v>
      </c>
      <c r="D185" s="4">
        <v>11</v>
      </c>
    </row>
    <row r="186" spans="1:4">
      <c r="A186" s="3" t="s">
        <v>254</v>
      </c>
      <c r="B186" s="4" t="s">
        <v>128</v>
      </c>
      <c r="C186" s="4">
        <v>3</v>
      </c>
      <c r="D186" s="4">
        <v>16</v>
      </c>
    </row>
    <row r="187" spans="1:4">
      <c r="A187" s="3" t="s">
        <v>140</v>
      </c>
      <c r="B187" s="4" t="s">
        <v>92</v>
      </c>
      <c r="C187" s="4">
        <v>3</v>
      </c>
      <c r="D187" s="4">
        <v>20</v>
      </c>
    </row>
    <row r="188" spans="1:4">
      <c r="A188" s="3" t="s">
        <v>7</v>
      </c>
      <c r="B188" s="4" t="s">
        <v>89</v>
      </c>
      <c r="C188" s="4">
        <v>3</v>
      </c>
      <c r="D188" s="4">
        <v>12</v>
      </c>
    </row>
    <row r="189" spans="1:4">
      <c r="A189" s="3" t="s">
        <v>262</v>
      </c>
      <c r="B189" s="4" t="s">
        <v>128</v>
      </c>
      <c r="C189" s="4">
        <v>3</v>
      </c>
      <c r="D189" s="4">
        <v>13</v>
      </c>
    </row>
    <row r="190" spans="1:4">
      <c r="A190" s="3" t="s">
        <v>140</v>
      </c>
      <c r="B190" s="4" t="s">
        <v>92</v>
      </c>
      <c r="C190" s="4">
        <v>3</v>
      </c>
      <c r="D190" s="4">
        <v>17</v>
      </c>
    </row>
    <row r="191" spans="1:4">
      <c r="A191" s="3" t="s">
        <v>96</v>
      </c>
      <c r="B191" s="4" t="s">
        <v>97</v>
      </c>
      <c r="C191" s="4">
        <v>3</v>
      </c>
      <c r="D191" s="4">
        <v>32</v>
      </c>
    </row>
    <row r="192" spans="1:4">
      <c r="A192" s="3" t="s">
        <v>141</v>
      </c>
      <c r="B192" s="4" t="s">
        <v>126</v>
      </c>
      <c r="C192" s="4">
        <v>3</v>
      </c>
      <c r="D192" s="4">
        <v>30</v>
      </c>
    </row>
    <row r="193" spans="1:4">
      <c r="A193" s="3" t="s">
        <v>140</v>
      </c>
      <c r="B193" s="4" t="s">
        <v>92</v>
      </c>
      <c r="C193" s="4">
        <v>3</v>
      </c>
      <c r="D193" s="4">
        <v>19</v>
      </c>
    </row>
    <row r="194" spans="1:4">
      <c r="A194" s="3" t="s">
        <v>140</v>
      </c>
      <c r="B194" s="4" t="s">
        <v>92</v>
      </c>
      <c r="C194" s="4">
        <v>3</v>
      </c>
      <c r="D194" s="4">
        <v>16</v>
      </c>
    </row>
    <row r="195" spans="1:4">
      <c r="A195" s="3" t="s">
        <v>246</v>
      </c>
      <c r="B195" s="4"/>
      <c r="C195" s="4">
        <v>3</v>
      </c>
      <c r="D195" s="4">
        <v>22</v>
      </c>
    </row>
    <row r="196" spans="1:4">
      <c r="A196" s="3" t="s">
        <v>233</v>
      </c>
      <c r="B196" s="4" t="s">
        <v>88</v>
      </c>
      <c r="C196" s="4">
        <v>3</v>
      </c>
      <c r="D196" s="4">
        <v>22</v>
      </c>
    </row>
    <row r="197" spans="1:4">
      <c r="A197" s="3" t="s">
        <v>141</v>
      </c>
      <c r="B197" s="4" t="s">
        <v>126</v>
      </c>
      <c r="C197" s="4">
        <v>3</v>
      </c>
      <c r="D197" s="4">
        <v>32</v>
      </c>
    </row>
    <row r="198" spans="1:4">
      <c r="A198" s="3" t="s">
        <v>158</v>
      </c>
      <c r="B198" s="4" t="s">
        <v>146</v>
      </c>
      <c r="C198" s="4">
        <v>3</v>
      </c>
      <c r="D198" s="4">
        <v>156</v>
      </c>
    </row>
    <row r="199" spans="1:4">
      <c r="A199" s="3" t="s">
        <v>82</v>
      </c>
      <c r="B199" s="4" t="s">
        <v>104</v>
      </c>
      <c r="C199" s="4">
        <v>3</v>
      </c>
      <c r="D199" s="4">
        <v>60</v>
      </c>
    </row>
    <row r="200" spans="1:4">
      <c r="A200" s="3" t="s">
        <v>140</v>
      </c>
      <c r="B200" s="4" t="s">
        <v>92</v>
      </c>
      <c r="C200" s="4">
        <v>3</v>
      </c>
      <c r="D200" s="4">
        <v>16</v>
      </c>
    </row>
    <row r="201" spans="1:4">
      <c r="A201" s="3" t="s">
        <v>254</v>
      </c>
      <c r="B201" s="4" t="s">
        <v>128</v>
      </c>
      <c r="C201" s="4">
        <v>3</v>
      </c>
      <c r="D201" s="4">
        <v>16</v>
      </c>
    </row>
    <row r="202" spans="1:4">
      <c r="A202" s="3" t="s">
        <v>233</v>
      </c>
      <c r="B202" s="4" t="s">
        <v>88</v>
      </c>
      <c r="C202" s="4">
        <v>3</v>
      </c>
      <c r="D202" s="4">
        <v>25</v>
      </c>
    </row>
    <row r="203" spans="1:4">
      <c r="A203" s="3" t="s">
        <v>243</v>
      </c>
      <c r="B203" s="4" t="s">
        <v>100</v>
      </c>
      <c r="C203" s="4">
        <v>3</v>
      </c>
      <c r="D203" s="4">
        <v>24</v>
      </c>
    </row>
    <row r="204" spans="1:4">
      <c r="A204" s="3" t="s">
        <v>141</v>
      </c>
      <c r="B204" s="4" t="s">
        <v>126</v>
      </c>
      <c r="C204" s="4">
        <v>3</v>
      </c>
      <c r="D204" s="4">
        <v>20</v>
      </c>
    </row>
    <row r="205" spans="1:4">
      <c r="A205" s="3"/>
      <c r="B205" s="4"/>
      <c r="C205" s="4">
        <v>3</v>
      </c>
      <c r="D205" s="4">
        <v>27</v>
      </c>
    </row>
    <row r="206" spans="1:4">
      <c r="A206" s="3" t="s">
        <v>257</v>
      </c>
      <c r="B206" s="4" t="s">
        <v>95</v>
      </c>
      <c r="C206" s="4">
        <v>3</v>
      </c>
      <c r="D206" s="4">
        <v>19</v>
      </c>
    </row>
    <row r="207" spans="1:4">
      <c r="A207" s="3" t="s">
        <v>96</v>
      </c>
      <c r="B207" s="4" t="s">
        <v>97</v>
      </c>
      <c r="C207" s="4">
        <v>4</v>
      </c>
      <c r="D207" s="4">
        <v>114</v>
      </c>
    </row>
    <row r="208" spans="1:4">
      <c r="A208" s="3" t="s">
        <v>240</v>
      </c>
      <c r="B208" s="4" t="s">
        <v>95</v>
      </c>
      <c r="C208" s="4">
        <v>4</v>
      </c>
      <c r="D208" s="4">
        <v>10</v>
      </c>
    </row>
    <row r="209" spans="1:4">
      <c r="A209" s="3" t="s">
        <v>141</v>
      </c>
      <c r="B209" s="4" t="s">
        <v>126</v>
      </c>
      <c r="C209" s="4">
        <v>4</v>
      </c>
      <c r="D209" s="4">
        <v>22</v>
      </c>
    </row>
    <row r="210" spans="1:4">
      <c r="A210" s="3" t="s">
        <v>261</v>
      </c>
      <c r="B210" s="4" t="s">
        <v>122</v>
      </c>
      <c r="C210" s="4">
        <v>4</v>
      </c>
      <c r="D210" s="4">
        <v>14</v>
      </c>
    </row>
    <row r="211" spans="1:4">
      <c r="A211" s="3" t="s">
        <v>140</v>
      </c>
      <c r="B211" s="4" t="s">
        <v>92</v>
      </c>
      <c r="C211" s="4">
        <v>4</v>
      </c>
      <c r="D211" s="4">
        <v>18</v>
      </c>
    </row>
    <row r="212" spans="1:4">
      <c r="A212" s="3" t="s">
        <v>140</v>
      </c>
      <c r="B212" s="4" t="s">
        <v>92</v>
      </c>
      <c r="C212" s="4">
        <v>4</v>
      </c>
      <c r="D212" s="4">
        <v>10</v>
      </c>
    </row>
    <row r="213" spans="1:4">
      <c r="A213" s="3" t="s">
        <v>141</v>
      </c>
      <c r="B213" s="4" t="s">
        <v>126</v>
      </c>
      <c r="C213" s="4">
        <v>4</v>
      </c>
      <c r="D213" s="4">
        <v>24</v>
      </c>
    </row>
    <row r="214" spans="1:4">
      <c r="A214" s="3" t="s">
        <v>169</v>
      </c>
      <c r="B214" s="4" t="s">
        <v>184</v>
      </c>
      <c r="C214" s="4">
        <v>4</v>
      </c>
      <c r="D214" s="4">
        <v>13</v>
      </c>
    </row>
    <row r="215" spans="1:4">
      <c r="A215" s="3" t="s">
        <v>140</v>
      </c>
      <c r="B215" s="4" t="s">
        <v>92</v>
      </c>
      <c r="C215" s="4">
        <v>4</v>
      </c>
      <c r="D215" s="4">
        <v>10</v>
      </c>
    </row>
    <row r="216" spans="1:4">
      <c r="A216" s="3" t="s">
        <v>141</v>
      </c>
      <c r="B216" s="4" t="s">
        <v>126</v>
      </c>
      <c r="C216" s="4">
        <v>4</v>
      </c>
      <c r="D216" s="4">
        <v>19</v>
      </c>
    </row>
    <row r="217" spans="1:4">
      <c r="A217" s="3" t="s">
        <v>96</v>
      </c>
      <c r="B217" s="4" t="s">
        <v>97</v>
      </c>
      <c r="C217" s="4">
        <v>4</v>
      </c>
      <c r="D217" s="4">
        <v>25</v>
      </c>
    </row>
    <row r="218" spans="1:4">
      <c r="A218" s="3" t="s">
        <v>228</v>
      </c>
      <c r="B218" s="4" t="s">
        <v>229</v>
      </c>
      <c r="C218" s="4">
        <v>4</v>
      </c>
      <c r="D218" s="4">
        <v>43</v>
      </c>
    </row>
    <row r="219" spans="1:4">
      <c r="A219" s="3" t="s">
        <v>140</v>
      </c>
      <c r="B219" s="4" t="s">
        <v>92</v>
      </c>
      <c r="C219" s="4">
        <v>4</v>
      </c>
      <c r="D219" s="4">
        <v>22</v>
      </c>
    </row>
    <row r="220" spans="1:4">
      <c r="A220" s="3" t="s">
        <v>96</v>
      </c>
      <c r="B220" s="4" t="s">
        <v>97</v>
      </c>
      <c r="C220" s="4">
        <v>4</v>
      </c>
      <c r="D220" s="4">
        <v>18</v>
      </c>
    </row>
    <row r="221" spans="1:4">
      <c r="A221" s="3" t="s">
        <v>243</v>
      </c>
      <c r="B221" s="4" t="s">
        <v>100</v>
      </c>
      <c r="C221" s="4">
        <v>4</v>
      </c>
      <c r="D221" s="4">
        <v>16</v>
      </c>
    </row>
    <row r="222" spans="1:4">
      <c r="A222" s="3" t="s">
        <v>141</v>
      </c>
      <c r="B222" s="4" t="s">
        <v>126</v>
      </c>
      <c r="C222" s="4">
        <v>4</v>
      </c>
      <c r="D222" s="4">
        <v>19</v>
      </c>
    </row>
    <row r="223" spans="1:4">
      <c r="A223" s="3" t="s">
        <v>209</v>
      </c>
      <c r="B223" s="4" t="s">
        <v>128</v>
      </c>
      <c r="C223" s="4">
        <v>4</v>
      </c>
      <c r="D223" s="4">
        <v>19</v>
      </c>
    </row>
    <row r="224" spans="1:4">
      <c r="A224" s="3" t="s">
        <v>209</v>
      </c>
      <c r="B224" s="4" t="s">
        <v>128</v>
      </c>
      <c r="C224" s="4">
        <v>4</v>
      </c>
      <c r="D224" s="4">
        <v>10</v>
      </c>
    </row>
    <row r="225" spans="1:4">
      <c r="A225" s="3" t="s">
        <v>260</v>
      </c>
      <c r="B225" s="4" t="s">
        <v>95</v>
      </c>
      <c r="C225" s="4">
        <v>4</v>
      </c>
      <c r="D225" s="4">
        <v>10</v>
      </c>
    </row>
    <row r="226" spans="1:4">
      <c r="A226" s="3" t="s">
        <v>209</v>
      </c>
      <c r="B226" s="4" t="s">
        <v>128</v>
      </c>
      <c r="C226" s="4">
        <v>4</v>
      </c>
      <c r="D226" s="4">
        <v>23</v>
      </c>
    </row>
    <row r="227" spans="1:4">
      <c r="A227" s="3" t="s">
        <v>141</v>
      </c>
      <c r="B227" s="4" t="s">
        <v>126</v>
      </c>
      <c r="C227" s="4">
        <v>4</v>
      </c>
      <c r="D227" s="4">
        <v>16</v>
      </c>
    </row>
    <row r="228" spans="1:4">
      <c r="A228" s="3" t="s">
        <v>260</v>
      </c>
      <c r="B228" s="4" t="s">
        <v>95</v>
      </c>
      <c r="C228" s="4">
        <v>4</v>
      </c>
      <c r="D228" s="4">
        <v>14</v>
      </c>
    </row>
    <row r="229" spans="1:4">
      <c r="A229" s="3" t="s">
        <v>80</v>
      </c>
      <c r="B229" s="11" t="s">
        <v>263</v>
      </c>
      <c r="C229" s="4">
        <v>4</v>
      </c>
      <c r="D229" s="4">
        <v>13</v>
      </c>
    </row>
    <row r="230" spans="1:4">
      <c r="A230" s="3" t="s">
        <v>233</v>
      </c>
      <c r="B230" s="4" t="s">
        <v>88</v>
      </c>
      <c r="C230" s="4">
        <v>4</v>
      </c>
      <c r="D230" s="4">
        <v>39</v>
      </c>
    </row>
    <row r="231" spans="1:4">
      <c r="A231" s="3" t="s">
        <v>260</v>
      </c>
      <c r="B231" s="4" t="s">
        <v>95</v>
      </c>
      <c r="C231" s="4">
        <v>4</v>
      </c>
      <c r="D231" s="4">
        <v>12</v>
      </c>
    </row>
    <row r="232" spans="1:4">
      <c r="A232" s="3" t="s">
        <v>80</v>
      </c>
      <c r="B232" s="11" t="s">
        <v>263</v>
      </c>
      <c r="C232" s="4">
        <v>4</v>
      </c>
      <c r="D232" s="4">
        <v>22</v>
      </c>
    </row>
    <row r="233" spans="1:4">
      <c r="A233" s="3" t="s">
        <v>80</v>
      </c>
      <c r="B233" s="11" t="s">
        <v>263</v>
      </c>
      <c r="C233" s="4">
        <v>4</v>
      </c>
      <c r="D233" s="4">
        <v>24</v>
      </c>
    </row>
    <row r="234" spans="1:4">
      <c r="A234" s="3" t="s">
        <v>15</v>
      </c>
      <c r="B234" s="4" t="s">
        <v>102</v>
      </c>
      <c r="C234" s="4">
        <v>4</v>
      </c>
      <c r="D234" s="4">
        <v>14</v>
      </c>
    </row>
    <row r="235" spans="1:4">
      <c r="A235" s="3" t="s">
        <v>264</v>
      </c>
      <c r="B235" s="4" t="s">
        <v>128</v>
      </c>
      <c r="C235" s="4">
        <v>4</v>
      </c>
      <c r="D235" s="4">
        <v>51</v>
      </c>
    </row>
    <row r="236" spans="1:4">
      <c r="A236" s="3" t="s">
        <v>80</v>
      </c>
      <c r="B236" s="11" t="s">
        <v>263</v>
      </c>
      <c r="C236" s="4">
        <v>4</v>
      </c>
      <c r="D236" s="4">
        <v>22</v>
      </c>
    </row>
    <row r="237" spans="1:4">
      <c r="A237" s="3" t="s">
        <v>141</v>
      </c>
      <c r="B237" s="4" t="s">
        <v>126</v>
      </c>
      <c r="C237" s="4">
        <v>4</v>
      </c>
      <c r="D237" s="4">
        <v>13</v>
      </c>
    </row>
    <row r="238" spans="1:4">
      <c r="A238" s="3" t="s">
        <v>261</v>
      </c>
      <c r="B238" s="4" t="s">
        <v>122</v>
      </c>
      <c r="C238" s="4">
        <v>4</v>
      </c>
      <c r="D238" s="4">
        <v>11</v>
      </c>
    </row>
    <row r="239" spans="1:4">
      <c r="A239" s="3" t="s">
        <v>141</v>
      </c>
      <c r="B239" s="4" t="s">
        <v>126</v>
      </c>
      <c r="C239" s="4">
        <v>4</v>
      </c>
      <c r="D239" s="4">
        <v>16</v>
      </c>
    </row>
    <row r="240" spans="1:4">
      <c r="A240" s="3" t="s">
        <v>169</v>
      </c>
      <c r="B240" s="4" t="s">
        <v>184</v>
      </c>
      <c r="C240" s="4">
        <v>4</v>
      </c>
      <c r="D240" s="4">
        <v>22</v>
      </c>
    </row>
    <row r="241" spans="1:4">
      <c r="A241" s="3" t="s">
        <v>228</v>
      </c>
      <c r="B241" s="4" t="s">
        <v>229</v>
      </c>
      <c r="C241" s="4">
        <v>4</v>
      </c>
      <c r="D241" s="4">
        <v>65</v>
      </c>
    </row>
    <row r="242" spans="1:4">
      <c r="A242" s="3" t="s">
        <v>265</v>
      </c>
      <c r="B242" s="4"/>
      <c r="C242" s="4">
        <v>4</v>
      </c>
      <c r="D242" s="4">
        <v>31</v>
      </c>
    </row>
    <row r="243" spans="1:4">
      <c r="A243" s="3" t="s">
        <v>236</v>
      </c>
      <c r="B243" s="4" t="s">
        <v>110</v>
      </c>
      <c r="C243" s="4">
        <v>4</v>
      </c>
      <c r="D243" s="4">
        <v>32</v>
      </c>
    </row>
    <row r="244" spans="1:4">
      <c r="A244" s="3" t="s">
        <v>256</v>
      </c>
      <c r="B244" s="4" t="s">
        <v>92</v>
      </c>
      <c r="C244" s="4">
        <v>4</v>
      </c>
      <c r="D244" s="4">
        <v>23</v>
      </c>
    </row>
    <row r="245" spans="1:4">
      <c r="A245" s="3" t="s">
        <v>228</v>
      </c>
      <c r="B245" s="4" t="s">
        <v>229</v>
      </c>
      <c r="C245" s="4">
        <v>4</v>
      </c>
      <c r="D245" s="4">
        <v>40</v>
      </c>
    </row>
    <row r="246" spans="1:4">
      <c r="A246" s="3" t="s">
        <v>141</v>
      </c>
      <c r="B246" s="4" t="s">
        <v>126</v>
      </c>
      <c r="C246" s="4">
        <v>4</v>
      </c>
      <c r="D246" s="4">
        <v>23</v>
      </c>
    </row>
    <row r="247" spans="1:4">
      <c r="A247" s="3" t="s">
        <v>266</v>
      </c>
      <c r="B247" s="4" t="s">
        <v>122</v>
      </c>
      <c r="C247" s="4">
        <v>4</v>
      </c>
      <c r="D247" s="4">
        <v>15</v>
      </c>
    </row>
    <row r="248" spans="1:4">
      <c r="A248" s="3" t="s">
        <v>205</v>
      </c>
      <c r="B248" s="4" t="s">
        <v>95</v>
      </c>
      <c r="C248" s="4">
        <v>4</v>
      </c>
      <c r="D248" s="4">
        <v>39</v>
      </c>
    </row>
    <row r="249" spans="1:4">
      <c r="A249" s="3" t="s">
        <v>96</v>
      </c>
      <c r="B249" s="4" t="s">
        <v>97</v>
      </c>
      <c r="C249" s="4">
        <v>4</v>
      </c>
      <c r="D249" s="4">
        <v>18</v>
      </c>
    </row>
    <row r="250" spans="1:4">
      <c r="A250" s="3" t="s">
        <v>228</v>
      </c>
      <c r="B250" s="4" t="s">
        <v>229</v>
      </c>
      <c r="C250" s="4">
        <v>4</v>
      </c>
      <c r="D250" s="4">
        <v>19</v>
      </c>
    </row>
    <row r="251" spans="1:4">
      <c r="A251" s="3" t="s">
        <v>140</v>
      </c>
      <c r="B251" s="4" t="s">
        <v>92</v>
      </c>
      <c r="C251" s="4">
        <v>4</v>
      </c>
      <c r="D251" s="4">
        <v>12</v>
      </c>
    </row>
    <row r="252" spans="1:4">
      <c r="A252" s="3" t="s">
        <v>141</v>
      </c>
      <c r="B252" s="4" t="s">
        <v>126</v>
      </c>
      <c r="C252" s="4">
        <v>4</v>
      </c>
      <c r="D252" s="4">
        <v>19</v>
      </c>
    </row>
    <row r="253" spans="1:4">
      <c r="A253" s="3" t="s">
        <v>96</v>
      </c>
      <c r="B253" s="4" t="s">
        <v>97</v>
      </c>
      <c r="C253" s="4">
        <v>4</v>
      </c>
      <c r="D253" s="4">
        <v>65</v>
      </c>
    </row>
    <row r="254" spans="1:4">
      <c r="A254" s="3" t="s">
        <v>267</v>
      </c>
      <c r="B254" s="4" t="s">
        <v>128</v>
      </c>
      <c r="C254" s="4">
        <v>4</v>
      </c>
      <c r="D254" s="4">
        <v>13</v>
      </c>
    </row>
    <row r="255" spans="1:4">
      <c r="A255" s="3" t="s">
        <v>228</v>
      </c>
      <c r="B255" s="4" t="s">
        <v>229</v>
      </c>
      <c r="C255" s="4">
        <v>4</v>
      </c>
      <c r="D255" s="4">
        <v>26</v>
      </c>
    </row>
    <row r="256" spans="1:4">
      <c r="A256" s="3" t="s">
        <v>140</v>
      </c>
      <c r="B256" s="4" t="s">
        <v>92</v>
      </c>
      <c r="C256" s="4">
        <v>4</v>
      </c>
      <c r="D256" s="4">
        <v>22</v>
      </c>
    </row>
    <row r="257" spans="1:4">
      <c r="A257" s="3" t="s">
        <v>96</v>
      </c>
      <c r="B257" s="4" t="s">
        <v>97</v>
      </c>
      <c r="C257" s="4">
        <v>4</v>
      </c>
      <c r="D257" s="4">
        <v>31</v>
      </c>
    </row>
    <row r="258" spans="1:4">
      <c r="A258" s="3" t="s">
        <v>209</v>
      </c>
      <c r="B258" s="4" t="s">
        <v>128</v>
      </c>
      <c r="C258" s="4">
        <v>4</v>
      </c>
      <c r="D258" s="4">
        <v>17</v>
      </c>
    </row>
    <row r="259" spans="1:4">
      <c r="A259" s="3" t="s">
        <v>141</v>
      </c>
      <c r="B259" s="4" t="s">
        <v>126</v>
      </c>
      <c r="C259" s="4">
        <v>4</v>
      </c>
      <c r="D259" s="4">
        <v>30</v>
      </c>
    </row>
    <row r="260" spans="1:4">
      <c r="A260" s="3" t="s">
        <v>228</v>
      </c>
      <c r="B260" s="4" t="s">
        <v>229</v>
      </c>
      <c r="C260" s="4">
        <v>4</v>
      </c>
      <c r="D260" s="4">
        <v>42</v>
      </c>
    </row>
    <row r="261" spans="1:4">
      <c r="A261" s="3" t="s">
        <v>205</v>
      </c>
      <c r="B261" s="4" t="s">
        <v>95</v>
      </c>
      <c r="C261" s="4">
        <v>4</v>
      </c>
      <c r="D261" s="4">
        <v>32</v>
      </c>
    </row>
    <row r="262" spans="1:4">
      <c r="A262" s="3" t="s">
        <v>240</v>
      </c>
      <c r="B262" s="4" t="s">
        <v>95</v>
      </c>
      <c r="C262" s="4">
        <v>4</v>
      </c>
      <c r="D262" s="4">
        <v>11</v>
      </c>
    </row>
    <row r="263" spans="1:4">
      <c r="A263" s="3" t="s">
        <v>10</v>
      </c>
      <c r="B263" s="4" t="s">
        <v>92</v>
      </c>
      <c r="C263" s="4">
        <v>4</v>
      </c>
      <c r="D263" s="4">
        <v>13</v>
      </c>
    </row>
    <row r="264" spans="1:4">
      <c r="A264" s="3" t="s">
        <v>10</v>
      </c>
      <c r="B264" s="4" t="s">
        <v>92</v>
      </c>
      <c r="C264" s="4">
        <v>4</v>
      </c>
      <c r="D264" s="4">
        <v>16</v>
      </c>
    </row>
    <row r="265" spans="1:4">
      <c r="A265" s="3" t="s">
        <v>10</v>
      </c>
      <c r="B265" s="4" t="s">
        <v>92</v>
      </c>
      <c r="C265" s="4">
        <v>4</v>
      </c>
      <c r="D265" s="4">
        <v>20</v>
      </c>
    </row>
    <row r="266" spans="1:4">
      <c r="A266" s="3" t="s">
        <v>233</v>
      </c>
      <c r="B266" s="4" t="s">
        <v>88</v>
      </c>
      <c r="C266" s="4">
        <v>4</v>
      </c>
      <c r="D266" s="4">
        <v>34</v>
      </c>
    </row>
    <row r="267" spans="1:4">
      <c r="A267" s="3" t="s">
        <v>235</v>
      </c>
      <c r="B267" s="4" t="s">
        <v>92</v>
      </c>
      <c r="C267" s="4">
        <v>4</v>
      </c>
      <c r="D267" s="4">
        <v>42</v>
      </c>
    </row>
    <row r="268" spans="1:4">
      <c r="A268" s="3" t="s">
        <v>140</v>
      </c>
      <c r="B268" s="4" t="s">
        <v>92</v>
      </c>
      <c r="C268" s="4">
        <v>4</v>
      </c>
      <c r="D268" s="4">
        <v>13</v>
      </c>
    </row>
    <row r="269" spans="1:4">
      <c r="A269" s="3" t="s">
        <v>141</v>
      </c>
      <c r="B269" s="4" t="s">
        <v>126</v>
      </c>
      <c r="C269" s="4">
        <v>5</v>
      </c>
      <c r="D269" s="4">
        <v>10</v>
      </c>
    </row>
    <row r="270" spans="1:4">
      <c r="A270" s="3" t="s">
        <v>169</v>
      </c>
      <c r="B270" s="4" t="s">
        <v>184</v>
      </c>
      <c r="C270" s="4">
        <v>5</v>
      </c>
      <c r="D270" s="4">
        <v>10</v>
      </c>
    </row>
    <row r="271" spans="1:4">
      <c r="A271" s="3" t="s">
        <v>140</v>
      </c>
      <c r="B271" s="4" t="s">
        <v>92</v>
      </c>
      <c r="C271" s="4">
        <v>5</v>
      </c>
      <c r="D271" s="4">
        <v>13</v>
      </c>
    </row>
    <row r="272" spans="1:4">
      <c r="A272" s="3" t="s">
        <v>209</v>
      </c>
      <c r="B272" s="4" t="s">
        <v>128</v>
      </c>
      <c r="C272" s="4">
        <v>5</v>
      </c>
      <c r="D272" s="4">
        <v>13</v>
      </c>
    </row>
    <row r="273" spans="1:4">
      <c r="A273" s="3" t="s">
        <v>260</v>
      </c>
      <c r="B273" s="4" t="s">
        <v>95</v>
      </c>
      <c r="C273" s="4">
        <v>5</v>
      </c>
      <c r="D273" s="4">
        <v>14</v>
      </c>
    </row>
    <row r="274" spans="1:4">
      <c r="A274" s="3" t="s">
        <v>261</v>
      </c>
      <c r="B274" s="4" t="s">
        <v>122</v>
      </c>
      <c r="C274" s="4">
        <v>5</v>
      </c>
      <c r="D274" s="4">
        <v>13</v>
      </c>
    </row>
    <row r="275" spans="1:4">
      <c r="A275" s="3" t="s">
        <v>140</v>
      </c>
      <c r="B275" s="4" t="s">
        <v>92</v>
      </c>
      <c r="C275" s="4">
        <v>5</v>
      </c>
      <c r="D275" s="4">
        <v>21</v>
      </c>
    </row>
    <row r="276" spans="1:4">
      <c r="A276" s="3" t="s">
        <v>268</v>
      </c>
      <c r="B276" s="4" t="s">
        <v>184</v>
      </c>
      <c r="C276" s="4">
        <v>5</v>
      </c>
      <c r="D276" s="4">
        <v>97</v>
      </c>
    </row>
    <row r="277" spans="1:4">
      <c r="A277" s="3" t="s">
        <v>25</v>
      </c>
      <c r="B277" s="4" t="s">
        <v>95</v>
      </c>
      <c r="C277" s="4">
        <v>5</v>
      </c>
      <c r="D277" s="4">
        <v>115</v>
      </c>
    </row>
    <row r="278" spans="1:4">
      <c r="A278" s="3" t="s">
        <v>141</v>
      </c>
      <c r="B278" s="4" t="s">
        <v>126</v>
      </c>
      <c r="C278" s="4">
        <v>5</v>
      </c>
      <c r="D278" s="4">
        <v>18</v>
      </c>
    </row>
    <row r="279" spans="1:4">
      <c r="A279" s="3" t="s">
        <v>237</v>
      </c>
      <c r="B279" s="4" t="s">
        <v>108</v>
      </c>
      <c r="C279" s="4">
        <v>5</v>
      </c>
      <c r="D279" s="4">
        <v>56</v>
      </c>
    </row>
    <row r="280" spans="1:4">
      <c r="A280" s="3" t="s">
        <v>123</v>
      </c>
      <c r="B280" s="4" t="s">
        <v>97</v>
      </c>
      <c r="C280" s="4">
        <v>5</v>
      </c>
      <c r="D280" s="4">
        <v>27</v>
      </c>
    </row>
    <row r="281" spans="1:4">
      <c r="A281" s="3" t="s">
        <v>267</v>
      </c>
      <c r="B281" s="4" t="s">
        <v>128</v>
      </c>
      <c r="C281" s="4">
        <v>5</v>
      </c>
      <c r="D281" s="4">
        <v>13</v>
      </c>
    </row>
    <row r="282" spans="1:4">
      <c r="A282" s="3" t="s">
        <v>169</v>
      </c>
      <c r="B282" s="4" t="s">
        <v>184</v>
      </c>
      <c r="C282" s="4">
        <v>5</v>
      </c>
      <c r="D282" s="4">
        <v>14</v>
      </c>
    </row>
    <row r="283" spans="1:4">
      <c r="A283" s="3" t="s">
        <v>169</v>
      </c>
      <c r="B283" s="4" t="s">
        <v>184</v>
      </c>
      <c r="C283" s="4">
        <v>5</v>
      </c>
      <c r="D283" s="4">
        <v>16</v>
      </c>
    </row>
    <row r="284" spans="1:4">
      <c r="A284" s="3" t="s">
        <v>169</v>
      </c>
      <c r="B284" s="4" t="s">
        <v>184</v>
      </c>
      <c r="C284" s="4">
        <v>5</v>
      </c>
      <c r="D284" s="4">
        <v>13</v>
      </c>
    </row>
    <row r="285" spans="1:4">
      <c r="A285" s="3" t="s">
        <v>96</v>
      </c>
      <c r="B285" s="4" t="s">
        <v>97</v>
      </c>
      <c r="C285" s="4">
        <v>5</v>
      </c>
      <c r="D285" s="4">
        <v>27</v>
      </c>
    </row>
    <row r="286" spans="1:4">
      <c r="A286" s="3" t="s">
        <v>10</v>
      </c>
      <c r="B286" s="4" t="s">
        <v>92</v>
      </c>
      <c r="C286" s="4">
        <v>5</v>
      </c>
      <c r="D286" s="4">
        <v>18</v>
      </c>
    </row>
    <row r="287" spans="1:4">
      <c r="A287" s="3" t="s">
        <v>96</v>
      </c>
      <c r="B287" s="4" t="s">
        <v>97</v>
      </c>
      <c r="C287" s="4">
        <v>5</v>
      </c>
      <c r="D287" s="4">
        <v>18</v>
      </c>
    </row>
    <row r="288" spans="1:4">
      <c r="A288" s="3" t="s">
        <v>240</v>
      </c>
      <c r="B288" s="4" t="s">
        <v>95</v>
      </c>
      <c r="C288" s="4">
        <v>5</v>
      </c>
      <c r="D288" s="4">
        <v>10</v>
      </c>
    </row>
    <row r="289" spans="1:4">
      <c r="A289" s="3" t="s">
        <v>141</v>
      </c>
      <c r="B289" s="4" t="s">
        <v>126</v>
      </c>
      <c r="C289" s="4">
        <v>5</v>
      </c>
      <c r="D289" s="4">
        <v>49</v>
      </c>
    </row>
    <row r="290" spans="1:4">
      <c r="A290" s="3" t="s">
        <v>96</v>
      </c>
      <c r="B290" s="4" t="s">
        <v>97</v>
      </c>
      <c r="C290" s="4">
        <v>5</v>
      </c>
      <c r="D290" s="4">
        <v>49</v>
      </c>
    </row>
    <row r="291" spans="1:4">
      <c r="A291" s="3" t="s">
        <v>169</v>
      </c>
      <c r="B291" s="4" t="s">
        <v>184</v>
      </c>
      <c r="C291" s="4">
        <v>5</v>
      </c>
      <c r="D291" s="4">
        <v>15</v>
      </c>
    </row>
    <row r="292" spans="1:4">
      <c r="A292" s="3" t="s">
        <v>123</v>
      </c>
      <c r="B292" s="4" t="s">
        <v>97</v>
      </c>
      <c r="C292" s="4">
        <v>5</v>
      </c>
      <c r="D292" s="4">
        <v>13</v>
      </c>
    </row>
    <row r="293" spans="1:4">
      <c r="A293" s="3" t="s">
        <v>14</v>
      </c>
      <c r="B293" s="4" t="s">
        <v>89</v>
      </c>
      <c r="C293" s="4">
        <v>5</v>
      </c>
      <c r="D293" s="4">
        <v>13</v>
      </c>
    </row>
    <row r="294" spans="1:4">
      <c r="A294" s="3" t="s">
        <v>269</v>
      </c>
      <c r="B294" s="4" t="s">
        <v>203</v>
      </c>
      <c r="C294" s="4">
        <v>5</v>
      </c>
      <c r="D294" s="4">
        <v>18</v>
      </c>
    </row>
    <row r="295" spans="1:4">
      <c r="A295" s="3" t="s">
        <v>80</v>
      </c>
      <c r="B295" s="4" t="s">
        <v>270</v>
      </c>
      <c r="C295" s="4">
        <v>5</v>
      </c>
      <c r="D295" s="4">
        <v>15</v>
      </c>
    </row>
    <row r="296" spans="1:4">
      <c r="A296" s="3" t="s">
        <v>169</v>
      </c>
      <c r="B296" s="4" t="s">
        <v>184</v>
      </c>
      <c r="C296" s="4">
        <v>5</v>
      </c>
      <c r="D296" s="4">
        <v>13</v>
      </c>
    </row>
    <row r="297" spans="1:4">
      <c r="A297" s="3" t="s">
        <v>246</v>
      </c>
      <c r="B297" s="4" t="s">
        <v>108</v>
      </c>
      <c r="C297" s="4">
        <v>5</v>
      </c>
      <c r="D297" s="4">
        <v>13</v>
      </c>
    </row>
    <row r="298" spans="1:4">
      <c r="A298" s="3" t="s">
        <v>140</v>
      </c>
      <c r="B298" s="4" t="s">
        <v>92</v>
      </c>
      <c r="C298" s="4">
        <v>5</v>
      </c>
      <c r="D298" s="4">
        <v>16</v>
      </c>
    </row>
    <row r="299" spans="1:4">
      <c r="A299" s="3" t="s">
        <v>169</v>
      </c>
      <c r="B299" s="4" t="s">
        <v>184</v>
      </c>
      <c r="C299" s="4">
        <v>5</v>
      </c>
      <c r="D299" s="4">
        <v>13</v>
      </c>
    </row>
    <row r="300" spans="1:4">
      <c r="A300" s="3" t="s">
        <v>269</v>
      </c>
      <c r="B300" s="4" t="s">
        <v>203</v>
      </c>
      <c r="C300" s="4">
        <v>5</v>
      </c>
      <c r="D300" s="4">
        <v>26</v>
      </c>
    </row>
    <row r="301" spans="1:4">
      <c r="A301" s="3" t="s">
        <v>80</v>
      </c>
      <c r="B301" s="4" t="s">
        <v>270</v>
      </c>
      <c r="C301" s="4">
        <v>5</v>
      </c>
      <c r="D301" s="4">
        <v>27</v>
      </c>
    </row>
    <row r="302" spans="1:4">
      <c r="A302" s="3" t="s">
        <v>141</v>
      </c>
      <c r="B302" s="4" t="s">
        <v>126</v>
      </c>
      <c r="C302" s="4">
        <v>5</v>
      </c>
      <c r="D302" s="4">
        <v>14</v>
      </c>
    </row>
    <row r="303" spans="1:4">
      <c r="A303" s="3" t="s">
        <v>267</v>
      </c>
      <c r="B303" s="4" t="s">
        <v>128</v>
      </c>
      <c r="C303" s="4">
        <v>5</v>
      </c>
      <c r="D303" s="4">
        <v>16</v>
      </c>
    </row>
    <row r="304" spans="1:4">
      <c r="A304" s="3" t="s">
        <v>237</v>
      </c>
      <c r="B304" s="4" t="s">
        <v>108</v>
      </c>
      <c r="C304" s="4">
        <v>5</v>
      </c>
      <c r="D304" s="4">
        <v>100</v>
      </c>
    </row>
    <row r="305" spans="1:4">
      <c r="A305" s="3" t="s">
        <v>260</v>
      </c>
      <c r="B305" s="4" t="s">
        <v>95</v>
      </c>
      <c r="C305" s="4">
        <v>6</v>
      </c>
      <c r="D305" s="4">
        <v>11</v>
      </c>
    </row>
    <row r="306" spans="1:4">
      <c r="A306" s="3" t="s">
        <v>267</v>
      </c>
      <c r="B306" s="4" t="s">
        <v>128</v>
      </c>
      <c r="C306" s="4">
        <v>6</v>
      </c>
      <c r="D306" s="4">
        <v>10</v>
      </c>
    </row>
    <row r="307" spans="1:4">
      <c r="A307" s="3" t="s">
        <v>169</v>
      </c>
      <c r="B307" s="4" t="s">
        <v>184</v>
      </c>
      <c r="C307" s="4">
        <v>6</v>
      </c>
      <c r="D307" s="4">
        <v>11</v>
      </c>
    </row>
    <row r="308" spans="1:4">
      <c r="A308" s="3" t="s">
        <v>141</v>
      </c>
      <c r="B308" s="4" t="s">
        <v>126</v>
      </c>
      <c r="C308" s="4">
        <v>6</v>
      </c>
      <c r="D308" s="4">
        <v>19</v>
      </c>
    </row>
    <row r="309" spans="1:4">
      <c r="A309" s="3" t="s">
        <v>140</v>
      </c>
      <c r="B309" s="4" t="s">
        <v>92</v>
      </c>
      <c r="C309" s="4">
        <v>6</v>
      </c>
      <c r="D309" s="4">
        <v>23</v>
      </c>
    </row>
    <row r="310" spans="1:4">
      <c r="A310" s="3" t="s">
        <v>250</v>
      </c>
      <c r="B310" s="4" t="s">
        <v>100</v>
      </c>
      <c r="C310" s="4">
        <v>6</v>
      </c>
      <c r="D310" s="4">
        <v>26</v>
      </c>
    </row>
    <row r="311" spans="1:4">
      <c r="A311" s="3" t="s">
        <v>238</v>
      </c>
      <c r="B311" s="4" t="s">
        <v>122</v>
      </c>
      <c r="C311" s="4">
        <v>6</v>
      </c>
      <c r="D311" s="4">
        <v>13</v>
      </c>
    </row>
    <row r="312" spans="1:4">
      <c r="A312" s="3" t="s">
        <v>10</v>
      </c>
      <c r="B312" s="4" t="s">
        <v>92</v>
      </c>
      <c r="C312" s="4">
        <v>6</v>
      </c>
      <c r="D312" s="4">
        <v>15</v>
      </c>
    </row>
    <row r="313" spans="1:4">
      <c r="A313" s="3" t="s">
        <v>96</v>
      </c>
      <c r="B313" s="4" t="s">
        <v>97</v>
      </c>
      <c r="C313" s="4">
        <v>6</v>
      </c>
      <c r="D313" s="4">
        <v>22</v>
      </c>
    </row>
    <row r="314" spans="1:4">
      <c r="A314" s="3" t="s">
        <v>271</v>
      </c>
      <c r="B314" s="4" t="s">
        <v>163</v>
      </c>
      <c r="C314" s="4">
        <v>6</v>
      </c>
      <c r="D314" s="4">
        <v>27</v>
      </c>
    </row>
    <row r="315" spans="1:4">
      <c r="A315" s="3" t="s">
        <v>27</v>
      </c>
      <c r="B315" s="4" t="s">
        <v>100</v>
      </c>
      <c r="C315" s="4">
        <v>6</v>
      </c>
      <c r="D315" s="4">
        <v>17</v>
      </c>
    </row>
    <row r="316" spans="1:4">
      <c r="A316" s="3" t="s">
        <v>169</v>
      </c>
      <c r="B316" s="4" t="s">
        <v>184</v>
      </c>
      <c r="C316" s="4">
        <v>6</v>
      </c>
      <c r="D316" s="4">
        <v>14</v>
      </c>
    </row>
    <row r="317" spans="1:4">
      <c r="A317" s="3" t="s">
        <v>240</v>
      </c>
      <c r="B317" s="4" t="s">
        <v>95</v>
      </c>
      <c r="C317" s="4">
        <v>6</v>
      </c>
      <c r="D317" s="4">
        <v>13</v>
      </c>
    </row>
    <row r="318" spans="1:4">
      <c r="A318" s="3" t="s">
        <v>169</v>
      </c>
      <c r="B318" s="4" t="s">
        <v>184</v>
      </c>
      <c r="C318" s="4">
        <v>6</v>
      </c>
      <c r="D318" s="4">
        <v>13</v>
      </c>
    </row>
    <row r="319" spans="1:4">
      <c r="A319" s="3" t="s">
        <v>141</v>
      </c>
      <c r="B319" s="4" t="s">
        <v>126</v>
      </c>
      <c r="C319" s="4">
        <v>6</v>
      </c>
      <c r="D319" s="4">
        <v>10</v>
      </c>
    </row>
    <row r="320" spans="1:4">
      <c r="A320" s="3" t="s">
        <v>231</v>
      </c>
      <c r="B320" s="4" t="s">
        <v>120</v>
      </c>
      <c r="C320" s="4">
        <v>6</v>
      </c>
      <c r="D320" s="4">
        <v>42</v>
      </c>
    </row>
    <row r="321" spans="1:4">
      <c r="A321" s="3" t="s">
        <v>231</v>
      </c>
      <c r="B321" s="4" t="s">
        <v>120</v>
      </c>
      <c r="C321" s="4">
        <v>6</v>
      </c>
      <c r="D321" s="4">
        <v>39</v>
      </c>
    </row>
    <row r="322" spans="1:4">
      <c r="A322" s="3" t="s">
        <v>96</v>
      </c>
      <c r="B322" s="4" t="s">
        <v>97</v>
      </c>
      <c r="C322" s="4">
        <v>6</v>
      </c>
      <c r="D322" s="4">
        <v>15</v>
      </c>
    </row>
    <row r="323" spans="1:4">
      <c r="A323" s="3" t="s">
        <v>253</v>
      </c>
      <c r="B323" s="4" t="s">
        <v>97</v>
      </c>
      <c r="C323" s="4">
        <v>6</v>
      </c>
      <c r="D323" s="4">
        <v>42</v>
      </c>
    </row>
    <row r="324" spans="1:4">
      <c r="A324" s="3" t="s">
        <v>141</v>
      </c>
      <c r="B324" s="4" t="s">
        <v>126</v>
      </c>
      <c r="C324" s="4">
        <v>6</v>
      </c>
      <c r="D324" s="4">
        <v>14</v>
      </c>
    </row>
    <row r="325" spans="1:4">
      <c r="A325" s="3" t="s">
        <v>141</v>
      </c>
      <c r="B325" s="4" t="s">
        <v>126</v>
      </c>
      <c r="C325" s="4">
        <v>6</v>
      </c>
      <c r="D325" s="4">
        <v>14</v>
      </c>
    </row>
    <row r="326" spans="1:4">
      <c r="A326" s="3" t="s">
        <v>251</v>
      </c>
      <c r="B326" s="4" t="s">
        <v>122</v>
      </c>
      <c r="C326" s="4">
        <v>6</v>
      </c>
      <c r="D326" s="4">
        <v>14</v>
      </c>
    </row>
    <row r="327" spans="1:4">
      <c r="A327" s="3" t="s">
        <v>140</v>
      </c>
      <c r="B327" s="4" t="s">
        <v>92</v>
      </c>
      <c r="C327" s="4">
        <v>6</v>
      </c>
      <c r="D327" s="4">
        <v>14</v>
      </c>
    </row>
    <row r="328" spans="1:4">
      <c r="A328" s="3" t="s">
        <v>123</v>
      </c>
      <c r="B328" s="4" t="s">
        <v>97</v>
      </c>
      <c r="C328" s="4">
        <v>6</v>
      </c>
      <c r="D328" s="4">
        <v>10</v>
      </c>
    </row>
    <row r="329" spans="1:4">
      <c r="A329" s="3" t="s">
        <v>140</v>
      </c>
      <c r="B329" s="4" t="s">
        <v>92</v>
      </c>
      <c r="C329" s="4">
        <v>6</v>
      </c>
      <c r="D329" s="4">
        <v>26</v>
      </c>
    </row>
    <row r="330" spans="1:4">
      <c r="A330" s="3" t="s">
        <v>38</v>
      </c>
      <c r="B330" s="4" t="s">
        <v>104</v>
      </c>
      <c r="C330" s="4">
        <v>6</v>
      </c>
      <c r="D330" s="4">
        <v>40</v>
      </c>
    </row>
    <row r="331" spans="1:4">
      <c r="A331" s="3" t="s">
        <v>140</v>
      </c>
      <c r="B331" s="4" t="s">
        <v>92</v>
      </c>
      <c r="C331" s="4">
        <v>6</v>
      </c>
      <c r="D331" s="4">
        <v>17</v>
      </c>
    </row>
    <row r="332" spans="1:4">
      <c r="A332" s="3" t="s">
        <v>209</v>
      </c>
      <c r="B332" s="4" t="s">
        <v>128</v>
      </c>
      <c r="C332" s="4">
        <v>6</v>
      </c>
      <c r="D332" s="4">
        <v>17</v>
      </c>
    </row>
    <row r="333" spans="1:4">
      <c r="A333" s="3" t="s">
        <v>169</v>
      </c>
      <c r="B333" s="4" t="s">
        <v>184</v>
      </c>
      <c r="C333" s="4">
        <v>6</v>
      </c>
      <c r="D333" s="4">
        <v>17</v>
      </c>
    </row>
    <row r="334" spans="1:4">
      <c r="A334" s="3" t="s">
        <v>209</v>
      </c>
      <c r="B334" s="4" t="s">
        <v>128</v>
      </c>
      <c r="C334" s="4">
        <v>6</v>
      </c>
      <c r="D334" s="4">
        <v>17</v>
      </c>
    </row>
    <row r="335" spans="1:4">
      <c r="A335" s="3" t="s">
        <v>96</v>
      </c>
      <c r="B335" s="4" t="s">
        <v>97</v>
      </c>
      <c r="C335" s="4">
        <v>6</v>
      </c>
      <c r="D335" s="4">
        <v>17</v>
      </c>
    </row>
    <row r="336" spans="1:4">
      <c r="A336" s="3" t="s">
        <v>141</v>
      </c>
      <c r="B336" s="4" t="s">
        <v>126</v>
      </c>
      <c r="C336" s="4">
        <v>6</v>
      </c>
      <c r="D336" s="4">
        <v>23</v>
      </c>
    </row>
    <row r="337" spans="1:4">
      <c r="A337" s="3" t="s">
        <v>169</v>
      </c>
      <c r="B337" s="4" t="s">
        <v>184</v>
      </c>
      <c r="C337" s="4">
        <v>6</v>
      </c>
      <c r="D337" s="4">
        <v>12</v>
      </c>
    </row>
    <row r="338" spans="1:4">
      <c r="A338" s="3" t="s">
        <v>96</v>
      </c>
      <c r="B338" s="4" t="s">
        <v>97</v>
      </c>
      <c r="C338" s="4">
        <v>6</v>
      </c>
      <c r="D338" s="4">
        <v>26</v>
      </c>
    </row>
    <row r="339" spans="1:4">
      <c r="A339" s="3" t="s">
        <v>253</v>
      </c>
      <c r="B339" s="4" t="s">
        <v>97</v>
      </c>
      <c r="C339" s="4">
        <v>6</v>
      </c>
      <c r="D339" s="4">
        <v>26</v>
      </c>
    </row>
    <row r="340" spans="1:4">
      <c r="A340" s="3" t="s">
        <v>158</v>
      </c>
      <c r="B340" s="4" t="s">
        <v>146</v>
      </c>
      <c r="C340" s="4">
        <v>7</v>
      </c>
      <c r="D340" s="4">
        <v>160</v>
      </c>
    </row>
    <row r="341" spans="1:4">
      <c r="A341" s="3" t="s">
        <v>238</v>
      </c>
      <c r="B341" s="4" t="s">
        <v>122</v>
      </c>
      <c r="C341" s="4">
        <v>7</v>
      </c>
      <c r="D341" s="4">
        <v>18</v>
      </c>
    </row>
    <row r="342" spans="1:4">
      <c r="A342" s="3" t="s">
        <v>223</v>
      </c>
      <c r="B342" s="4" t="s">
        <v>120</v>
      </c>
      <c r="C342" s="4">
        <v>7</v>
      </c>
      <c r="D342" s="4">
        <v>51</v>
      </c>
    </row>
    <row r="343" spans="1:4">
      <c r="A343" s="3" t="s">
        <v>228</v>
      </c>
      <c r="B343" s="4" t="s">
        <v>229</v>
      </c>
      <c r="C343" s="4">
        <v>7</v>
      </c>
      <c r="D343" s="4">
        <v>48</v>
      </c>
    </row>
    <row r="344" spans="1:4">
      <c r="A344" s="3" t="s">
        <v>238</v>
      </c>
      <c r="B344" s="4" t="s">
        <v>122</v>
      </c>
      <c r="C344" s="4">
        <v>7</v>
      </c>
      <c r="D344" s="4">
        <v>12</v>
      </c>
    </row>
    <row r="345" spans="1:4">
      <c r="A345" s="3" t="s">
        <v>250</v>
      </c>
      <c r="B345" s="4" t="s">
        <v>100</v>
      </c>
      <c r="C345" s="4">
        <v>7</v>
      </c>
      <c r="D345" s="4">
        <v>17</v>
      </c>
    </row>
    <row r="346" spans="1:4">
      <c r="A346" s="3" t="s">
        <v>96</v>
      </c>
      <c r="B346" s="4" t="s">
        <v>97</v>
      </c>
      <c r="C346" s="4">
        <v>7</v>
      </c>
      <c r="D346" s="4">
        <v>31</v>
      </c>
    </row>
    <row r="347" spans="1:4">
      <c r="A347" s="3" t="s">
        <v>141</v>
      </c>
      <c r="B347" s="4" t="s">
        <v>126</v>
      </c>
      <c r="C347" s="4">
        <v>7</v>
      </c>
      <c r="D347" s="4">
        <v>43</v>
      </c>
    </row>
    <row r="348" spans="1:4">
      <c r="A348" s="3" t="s">
        <v>244</v>
      </c>
      <c r="B348" s="4"/>
      <c r="C348" s="4">
        <v>7</v>
      </c>
      <c r="D348" s="4">
        <v>69</v>
      </c>
    </row>
    <row r="349" spans="1:4">
      <c r="A349" s="3" t="s">
        <v>237</v>
      </c>
      <c r="B349" s="4"/>
      <c r="C349" s="4">
        <v>7</v>
      </c>
      <c r="D349" s="4">
        <v>72</v>
      </c>
    </row>
    <row r="350" spans="1:4">
      <c r="A350" s="3" t="s">
        <v>228</v>
      </c>
      <c r="B350" s="4" t="s">
        <v>229</v>
      </c>
      <c r="C350" s="4">
        <v>7</v>
      </c>
      <c r="D350" s="4">
        <v>28</v>
      </c>
    </row>
    <row r="351" spans="1:4">
      <c r="A351" s="3" t="s">
        <v>96</v>
      </c>
      <c r="B351" s="4" t="s">
        <v>97</v>
      </c>
      <c r="C351" s="4">
        <v>7</v>
      </c>
      <c r="D351" s="4">
        <v>17</v>
      </c>
    </row>
    <row r="352" spans="1:4">
      <c r="A352" s="3" t="s">
        <v>140</v>
      </c>
      <c r="B352" s="4" t="s">
        <v>92</v>
      </c>
      <c r="C352" s="4">
        <v>7</v>
      </c>
      <c r="D352" s="4">
        <v>14</v>
      </c>
    </row>
    <row r="353" spans="1:4">
      <c r="A353" s="3" t="s">
        <v>205</v>
      </c>
      <c r="B353" s="4" t="s">
        <v>95</v>
      </c>
      <c r="C353" s="4">
        <v>7</v>
      </c>
      <c r="D353" s="4">
        <v>19</v>
      </c>
    </row>
    <row r="354" spans="1:4">
      <c r="A354" s="3" t="s">
        <v>96</v>
      </c>
      <c r="B354" s="4" t="s">
        <v>97</v>
      </c>
      <c r="C354" s="4">
        <v>7</v>
      </c>
      <c r="D354" s="4">
        <v>27</v>
      </c>
    </row>
    <row r="355" spans="1:4">
      <c r="A355" s="3" t="s">
        <v>205</v>
      </c>
      <c r="B355" s="4" t="s">
        <v>95</v>
      </c>
      <c r="C355" s="4">
        <v>7</v>
      </c>
      <c r="D355" s="4">
        <v>21</v>
      </c>
    </row>
    <row r="356" spans="1:4">
      <c r="A356" s="3" t="s">
        <v>272</v>
      </c>
      <c r="B356" s="4" t="s">
        <v>100</v>
      </c>
      <c r="C356" s="4">
        <v>7</v>
      </c>
      <c r="D356" s="4">
        <v>17</v>
      </c>
    </row>
    <row r="357" spans="1:4">
      <c r="A357" s="3" t="s">
        <v>230</v>
      </c>
      <c r="B357" s="4" t="s">
        <v>101</v>
      </c>
      <c r="C357" s="4">
        <v>7</v>
      </c>
      <c r="D357" s="4">
        <v>17</v>
      </c>
    </row>
    <row r="358" spans="1:4">
      <c r="A358" s="3" t="s">
        <v>140</v>
      </c>
      <c r="B358" s="4" t="s">
        <v>92</v>
      </c>
      <c r="C358" s="4">
        <v>7</v>
      </c>
      <c r="D358" s="4">
        <v>32</v>
      </c>
    </row>
    <row r="359" spans="1:4">
      <c r="A359" s="3" t="s">
        <v>250</v>
      </c>
      <c r="B359" s="4" t="s">
        <v>100</v>
      </c>
      <c r="C359" s="4">
        <v>7</v>
      </c>
      <c r="D359" s="4">
        <v>12</v>
      </c>
    </row>
    <row r="360" spans="1:4">
      <c r="A360" s="3" t="s">
        <v>169</v>
      </c>
      <c r="B360" s="4" t="s">
        <v>184</v>
      </c>
      <c r="C360" s="4">
        <v>7</v>
      </c>
      <c r="D360" s="4">
        <v>10</v>
      </c>
    </row>
    <row r="361" spans="1:4">
      <c r="A361" s="3" t="s">
        <v>141</v>
      </c>
      <c r="B361" s="4" t="s">
        <v>126</v>
      </c>
      <c r="C361" s="4">
        <v>7</v>
      </c>
      <c r="D361" s="4">
        <v>20</v>
      </c>
    </row>
    <row r="362" spans="1:4">
      <c r="A362" s="3" t="s">
        <v>240</v>
      </c>
      <c r="B362" s="4" t="s">
        <v>95</v>
      </c>
      <c r="C362" s="4">
        <v>7</v>
      </c>
      <c r="D362" s="4">
        <v>13</v>
      </c>
    </row>
    <row r="363" spans="1:4">
      <c r="A363" s="3" t="s">
        <v>169</v>
      </c>
      <c r="B363" s="4" t="s">
        <v>184</v>
      </c>
      <c r="C363" s="4">
        <v>7</v>
      </c>
      <c r="D363" s="4">
        <v>14</v>
      </c>
    </row>
    <row r="364" spans="1:4">
      <c r="A364" s="3" t="s">
        <v>169</v>
      </c>
      <c r="B364" s="4" t="s">
        <v>184</v>
      </c>
      <c r="C364" s="4">
        <v>7</v>
      </c>
      <c r="D364" s="4">
        <v>16</v>
      </c>
    </row>
    <row r="365" spans="1:4">
      <c r="A365" s="3" t="s">
        <v>169</v>
      </c>
      <c r="B365" s="4" t="s">
        <v>184</v>
      </c>
      <c r="C365" s="4">
        <v>7</v>
      </c>
      <c r="D365" s="4">
        <v>22</v>
      </c>
    </row>
    <row r="366" spans="1:4">
      <c r="A366" s="3" t="s">
        <v>140</v>
      </c>
      <c r="B366" s="4" t="s">
        <v>92</v>
      </c>
      <c r="C366" s="4">
        <v>7</v>
      </c>
      <c r="D366" s="4">
        <v>33</v>
      </c>
    </row>
    <row r="367" spans="1:4">
      <c r="A367" s="3" t="s">
        <v>273</v>
      </c>
      <c r="B367" s="4" t="s">
        <v>120</v>
      </c>
      <c r="C367" s="4">
        <v>7</v>
      </c>
      <c r="D367" s="4">
        <v>10</v>
      </c>
    </row>
    <row r="368" spans="1:4">
      <c r="A368" s="3" t="s">
        <v>141</v>
      </c>
      <c r="B368" s="4" t="s">
        <v>126</v>
      </c>
      <c r="C368" s="4">
        <v>7</v>
      </c>
      <c r="D368" s="4">
        <v>20</v>
      </c>
    </row>
    <row r="369" spans="1:4">
      <c r="A369" s="3" t="s">
        <v>235</v>
      </c>
      <c r="B369" s="4" t="s">
        <v>92</v>
      </c>
      <c r="C369" s="4">
        <v>7</v>
      </c>
      <c r="D369" s="4">
        <v>37</v>
      </c>
    </row>
    <row r="370" spans="1:4">
      <c r="A370" s="3" t="s">
        <v>274</v>
      </c>
      <c r="B370" s="4" t="s">
        <v>143</v>
      </c>
      <c r="C370" s="4">
        <v>7</v>
      </c>
      <c r="D370" s="4">
        <v>10</v>
      </c>
    </row>
    <row r="371" spans="1:4">
      <c r="A371" s="3" t="s">
        <v>73</v>
      </c>
      <c r="B371" s="4"/>
      <c r="C371" s="4">
        <v>7</v>
      </c>
      <c r="D371" s="4">
        <v>21</v>
      </c>
    </row>
    <row r="372" spans="1:4">
      <c r="A372" s="3" t="s">
        <v>73</v>
      </c>
      <c r="B372" s="4"/>
      <c r="C372" s="4">
        <v>7</v>
      </c>
      <c r="D372" s="4">
        <v>39</v>
      </c>
    </row>
    <row r="373" spans="1:4">
      <c r="A373" s="3" t="s">
        <v>10</v>
      </c>
      <c r="B373" s="4" t="s">
        <v>92</v>
      </c>
      <c r="C373" s="4">
        <v>7</v>
      </c>
      <c r="D373" s="4">
        <v>10</v>
      </c>
    </row>
    <row r="374" spans="1:4">
      <c r="A374" s="3" t="s">
        <v>14</v>
      </c>
      <c r="B374" s="4"/>
      <c r="C374" s="4">
        <v>7</v>
      </c>
      <c r="D374" s="4">
        <v>75</v>
      </c>
    </row>
    <row r="375" spans="1:4">
      <c r="A375" s="3" t="s">
        <v>267</v>
      </c>
      <c r="B375" s="4"/>
      <c r="C375" s="4">
        <v>7</v>
      </c>
      <c r="D375" s="4">
        <v>31</v>
      </c>
    </row>
    <row r="376" spans="1:4">
      <c r="A376" s="3" t="s">
        <v>140</v>
      </c>
      <c r="B376" s="4" t="s">
        <v>92</v>
      </c>
      <c r="C376" s="4">
        <v>7</v>
      </c>
      <c r="D376" s="4">
        <v>28</v>
      </c>
    </row>
    <row r="377" spans="1:4">
      <c r="A377" s="3" t="s">
        <v>96</v>
      </c>
      <c r="B377" s="4" t="s">
        <v>97</v>
      </c>
      <c r="C377" s="4">
        <v>7</v>
      </c>
      <c r="D377" s="4">
        <v>16</v>
      </c>
    </row>
    <row r="378" spans="1:4">
      <c r="A378" s="3" t="s">
        <v>96</v>
      </c>
      <c r="B378" s="4" t="s">
        <v>97</v>
      </c>
      <c r="C378" s="4">
        <v>7</v>
      </c>
      <c r="D378" s="4">
        <v>13</v>
      </c>
    </row>
    <row r="379" spans="1:4">
      <c r="A379" s="3" t="s">
        <v>135</v>
      </c>
      <c r="B379" s="4" t="s">
        <v>95</v>
      </c>
      <c r="C379" s="4">
        <v>7</v>
      </c>
      <c r="D379" s="4">
        <v>10</v>
      </c>
    </row>
    <row r="380" spans="1:4">
      <c r="A380" s="3" t="s">
        <v>96</v>
      </c>
      <c r="B380" s="4" t="s">
        <v>97</v>
      </c>
      <c r="C380" s="4">
        <v>7</v>
      </c>
      <c r="D380" s="4">
        <v>22</v>
      </c>
    </row>
    <row r="381" spans="1:4">
      <c r="A381" s="3" t="s">
        <v>123</v>
      </c>
      <c r="B381" s="4" t="s">
        <v>97</v>
      </c>
      <c r="C381" s="4">
        <v>7</v>
      </c>
      <c r="D381" s="4">
        <v>21</v>
      </c>
    </row>
    <row r="382" spans="1:4">
      <c r="A382" s="3" t="s">
        <v>123</v>
      </c>
      <c r="B382" s="4" t="s">
        <v>97</v>
      </c>
      <c r="C382" s="4">
        <v>7</v>
      </c>
      <c r="D382" s="4">
        <v>20</v>
      </c>
    </row>
    <row r="383" spans="1:4">
      <c r="A383" s="3" t="s">
        <v>209</v>
      </c>
      <c r="B383" s="4" t="s">
        <v>128</v>
      </c>
      <c r="C383" s="4">
        <v>7</v>
      </c>
      <c r="D383" s="4">
        <v>13</v>
      </c>
    </row>
    <row r="384" spans="1:4">
      <c r="A384" s="3" t="s">
        <v>267</v>
      </c>
      <c r="B384" s="4" t="s">
        <v>128</v>
      </c>
      <c r="C384" s="4">
        <v>7</v>
      </c>
      <c r="D384" s="4">
        <v>10</v>
      </c>
    </row>
    <row r="385" spans="1:4">
      <c r="A385" s="3" t="s">
        <v>140</v>
      </c>
      <c r="B385" s="4" t="s">
        <v>92</v>
      </c>
      <c r="C385" s="4">
        <v>7</v>
      </c>
      <c r="D385" s="4">
        <v>22</v>
      </c>
    </row>
    <row r="386" spans="1:4">
      <c r="A386" s="3" t="s">
        <v>140</v>
      </c>
      <c r="B386" s="4" t="s">
        <v>92</v>
      </c>
      <c r="C386" s="4">
        <v>7</v>
      </c>
      <c r="D386" s="4">
        <v>19</v>
      </c>
    </row>
    <row r="387" spans="1:4">
      <c r="A387" s="3" t="s">
        <v>275</v>
      </c>
      <c r="B387" s="4" t="s">
        <v>226</v>
      </c>
      <c r="C387" s="4">
        <v>7</v>
      </c>
      <c r="D387" s="4">
        <v>20</v>
      </c>
    </row>
    <row r="388" spans="1:4">
      <c r="A388" s="3" t="s">
        <v>238</v>
      </c>
      <c r="B388" s="4" t="s">
        <v>122</v>
      </c>
      <c r="C388" s="4">
        <v>7</v>
      </c>
      <c r="D388" s="4">
        <v>15</v>
      </c>
    </row>
    <row r="389" spans="1:4">
      <c r="A389" s="3" t="s">
        <v>10</v>
      </c>
      <c r="B389" s="4" t="s">
        <v>92</v>
      </c>
      <c r="C389" s="4">
        <v>7</v>
      </c>
      <c r="D389" s="4">
        <v>10</v>
      </c>
    </row>
    <row r="390" spans="1:4">
      <c r="A390" s="3" t="s">
        <v>141</v>
      </c>
      <c r="B390" s="4" t="s">
        <v>126</v>
      </c>
      <c r="C390" s="4">
        <v>7</v>
      </c>
      <c r="D390" s="4">
        <v>26</v>
      </c>
    </row>
    <row r="391" spans="1:4">
      <c r="A391" s="3" t="s">
        <v>231</v>
      </c>
      <c r="B391" s="4"/>
      <c r="C391" s="4">
        <v>7</v>
      </c>
      <c r="D391" s="4">
        <v>17</v>
      </c>
    </row>
    <row r="392" spans="1:4">
      <c r="A392" s="3" t="s">
        <v>140</v>
      </c>
      <c r="B392" s="4" t="s">
        <v>92</v>
      </c>
      <c r="C392" s="4">
        <v>7</v>
      </c>
      <c r="D392" s="4">
        <v>18</v>
      </c>
    </row>
    <row r="393" spans="1:4">
      <c r="A393" s="3" t="s">
        <v>205</v>
      </c>
      <c r="B393" s="4" t="s">
        <v>95</v>
      </c>
      <c r="C393" s="4">
        <v>7</v>
      </c>
      <c r="D393" s="4">
        <v>10</v>
      </c>
    </row>
    <row r="394" spans="1:4">
      <c r="A394" s="3" t="s">
        <v>96</v>
      </c>
      <c r="B394" s="4" t="s">
        <v>97</v>
      </c>
      <c r="C394" s="4">
        <v>8</v>
      </c>
      <c r="D394" s="4">
        <v>17</v>
      </c>
    </row>
    <row r="395" spans="1:4">
      <c r="A395" s="3" t="s">
        <v>123</v>
      </c>
      <c r="B395" s="4" t="s">
        <v>97</v>
      </c>
      <c r="C395" s="4">
        <v>8</v>
      </c>
      <c r="D395" s="4">
        <v>13</v>
      </c>
    </row>
    <row r="396" spans="1:4">
      <c r="A396" s="3" t="s">
        <v>140</v>
      </c>
      <c r="B396" s="4" t="s">
        <v>92</v>
      </c>
      <c r="C396" s="4">
        <v>8</v>
      </c>
      <c r="D396" s="4">
        <v>21</v>
      </c>
    </row>
    <row r="397" spans="1:4">
      <c r="A397" s="3" t="s">
        <v>96</v>
      </c>
      <c r="B397" s="4" t="s">
        <v>97</v>
      </c>
      <c r="C397" s="4">
        <v>8</v>
      </c>
      <c r="D397" s="4">
        <v>19</v>
      </c>
    </row>
    <row r="398" spans="1:4">
      <c r="A398" s="3" t="s">
        <v>141</v>
      </c>
      <c r="B398" s="4" t="s">
        <v>126</v>
      </c>
      <c r="C398" s="4">
        <v>8</v>
      </c>
      <c r="D398" s="4">
        <v>25</v>
      </c>
    </row>
    <row r="399" spans="1:4">
      <c r="A399" s="3" t="s">
        <v>267</v>
      </c>
      <c r="B399" s="4" t="s">
        <v>128</v>
      </c>
      <c r="C399" s="4">
        <v>8</v>
      </c>
      <c r="D399" s="4">
        <v>21</v>
      </c>
    </row>
    <row r="400" spans="1:4">
      <c r="A400" s="3" t="s">
        <v>140</v>
      </c>
      <c r="B400" s="4" t="s">
        <v>92</v>
      </c>
      <c r="C400" s="4">
        <v>8</v>
      </c>
      <c r="D400" s="4">
        <v>30</v>
      </c>
    </row>
    <row r="401" spans="1:4">
      <c r="A401" s="3" t="s">
        <v>140</v>
      </c>
      <c r="B401" s="4" t="s">
        <v>92</v>
      </c>
      <c r="C401" s="4">
        <v>8</v>
      </c>
      <c r="D401" s="4">
        <v>23</v>
      </c>
    </row>
    <row r="402" spans="1:4">
      <c r="A402" s="3" t="s">
        <v>140</v>
      </c>
      <c r="B402" s="4" t="s">
        <v>92</v>
      </c>
      <c r="C402" s="4">
        <v>8</v>
      </c>
      <c r="D402" s="4">
        <v>22</v>
      </c>
    </row>
    <row r="403" spans="1:4">
      <c r="A403" s="3" t="s">
        <v>271</v>
      </c>
      <c r="B403" s="4"/>
      <c r="C403" s="4">
        <v>8</v>
      </c>
      <c r="D403" s="4">
        <v>16</v>
      </c>
    </row>
    <row r="404" spans="1:4">
      <c r="A404" s="3" t="s">
        <v>145</v>
      </c>
      <c r="B404" s="4" t="s">
        <v>146</v>
      </c>
      <c r="C404" s="4">
        <v>8</v>
      </c>
      <c r="D404" s="4">
        <v>42</v>
      </c>
    </row>
    <row r="405" spans="1:4">
      <c r="A405" s="3" t="s">
        <v>140</v>
      </c>
      <c r="B405" s="4" t="s">
        <v>92</v>
      </c>
      <c r="C405" s="4">
        <v>8</v>
      </c>
      <c r="D405" s="4">
        <v>10</v>
      </c>
    </row>
    <row r="406" spans="1:4">
      <c r="A406" s="3" t="s">
        <v>14</v>
      </c>
      <c r="B406" s="4"/>
      <c r="C406" s="4">
        <v>8</v>
      </c>
      <c r="D406" s="4">
        <v>60</v>
      </c>
    </row>
    <row r="407" spans="1:4">
      <c r="A407" s="3" t="s">
        <v>145</v>
      </c>
      <c r="B407" s="4" t="s">
        <v>146</v>
      </c>
      <c r="C407" s="4">
        <v>8</v>
      </c>
      <c r="D407" s="4">
        <v>14</v>
      </c>
    </row>
    <row r="408" spans="1:4">
      <c r="A408" s="3" t="s">
        <v>237</v>
      </c>
      <c r="B408" s="4"/>
      <c r="C408" s="4">
        <v>8</v>
      </c>
      <c r="D408" s="4">
        <v>30</v>
      </c>
    </row>
    <row r="409" spans="1:4">
      <c r="A409" s="3" t="s">
        <v>96</v>
      </c>
      <c r="B409" s="4" t="s">
        <v>97</v>
      </c>
      <c r="C409" s="4">
        <v>8</v>
      </c>
      <c r="D409" s="4">
        <v>65</v>
      </c>
    </row>
    <row r="410" spans="1:4">
      <c r="A410" s="3" t="s">
        <v>96</v>
      </c>
      <c r="B410" s="4" t="s">
        <v>97</v>
      </c>
      <c r="C410" s="4">
        <v>8</v>
      </c>
      <c r="D410" s="4">
        <v>35</v>
      </c>
    </row>
    <row r="411" spans="1:4">
      <c r="A411" s="3" t="s">
        <v>145</v>
      </c>
      <c r="B411" s="4" t="s">
        <v>146</v>
      </c>
      <c r="C411" s="4">
        <v>8</v>
      </c>
      <c r="D411" s="4">
        <v>35</v>
      </c>
    </row>
    <row r="412" spans="1:4">
      <c r="A412" s="3" t="s">
        <v>140</v>
      </c>
      <c r="B412" s="4" t="s">
        <v>92</v>
      </c>
      <c r="C412" s="4">
        <v>8</v>
      </c>
      <c r="D412" s="4">
        <v>12</v>
      </c>
    </row>
    <row r="413" spans="1:4">
      <c r="A413" s="3" t="s">
        <v>238</v>
      </c>
      <c r="B413" s="4" t="s">
        <v>122</v>
      </c>
      <c r="C413" s="4">
        <v>8</v>
      </c>
      <c r="D413" s="4">
        <v>14</v>
      </c>
    </row>
    <row r="414" spans="1:4">
      <c r="A414" s="3" t="s">
        <v>96</v>
      </c>
      <c r="B414" s="4" t="s">
        <v>97</v>
      </c>
      <c r="C414" s="4">
        <v>8</v>
      </c>
      <c r="D414" s="4">
        <v>12</v>
      </c>
    </row>
    <row r="415" spans="1:4">
      <c r="A415" s="3" t="s">
        <v>96</v>
      </c>
      <c r="B415" s="4" t="s">
        <v>97</v>
      </c>
      <c r="C415" s="4">
        <v>8</v>
      </c>
      <c r="D415" s="4">
        <v>15</v>
      </c>
    </row>
    <row r="416" spans="1:4">
      <c r="A416" s="3" t="s">
        <v>276</v>
      </c>
      <c r="B416" s="4"/>
      <c r="C416" s="4">
        <v>8</v>
      </c>
      <c r="D416" s="4">
        <v>24</v>
      </c>
    </row>
    <row r="417" spans="1:4">
      <c r="A417" s="3" t="s">
        <v>96</v>
      </c>
      <c r="B417" s="4" t="s">
        <v>97</v>
      </c>
      <c r="C417" s="4">
        <v>8</v>
      </c>
      <c r="D417" s="4">
        <v>15</v>
      </c>
    </row>
    <row r="418" spans="1:4">
      <c r="A418" s="3" t="s">
        <v>96</v>
      </c>
      <c r="B418" s="4" t="s">
        <v>97</v>
      </c>
      <c r="C418" s="4">
        <v>8</v>
      </c>
      <c r="D418" s="4">
        <v>14</v>
      </c>
    </row>
    <row r="419" spans="1:4">
      <c r="A419" s="3" t="s">
        <v>141</v>
      </c>
      <c r="B419" s="4" t="s">
        <v>126</v>
      </c>
      <c r="C419" s="4">
        <v>8</v>
      </c>
      <c r="D419" s="4">
        <v>13</v>
      </c>
    </row>
    <row r="420" spans="1:4">
      <c r="A420" s="3" t="s">
        <v>96</v>
      </c>
      <c r="B420" s="4" t="s">
        <v>126</v>
      </c>
      <c r="C420" s="4">
        <v>8</v>
      </c>
      <c r="D420" s="4">
        <v>27</v>
      </c>
    </row>
    <row r="421" spans="1:4">
      <c r="A421" s="3" t="s">
        <v>123</v>
      </c>
      <c r="B421" s="4" t="s">
        <v>126</v>
      </c>
      <c r="C421" s="4">
        <v>8</v>
      </c>
      <c r="D421" s="4">
        <v>20</v>
      </c>
    </row>
    <row r="422" spans="1:4">
      <c r="A422" s="3" t="s">
        <v>123</v>
      </c>
      <c r="B422" s="4" t="s">
        <v>126</v>
      </c>
      <c r="C422" s="4">
        <v>8</v>
      </c>
      <c r="D422" s="4">
        <v>20</v>
      </c>
    </row>
    <row r="423" spans="1:4">
      <c r="A423" s="3" t="s">
        <v>96</v>
      </c>
      <c r="B423" s="4" t="s">
        <v>97</v>
      </c>
      <c r="C423" s="4">
        <v>8</v>
      </c>
      <c r="D423" s="4">
        <v>33</v>
      </c>
    </row>
    <row r="424" spans="1:4">
      <c r="A424" s="3" t="s">
        <v>243</v>
      </c>
      <c r="B424" s="4" t="s">
        <v>100</v>
      </c>
      <c r="C424" s="4">
        <v>8</v>
      </c>
      <c r="D424" s="4">
        <v>24</v>
      </c>
    </row>
    <row r="425" spans="1:4">
      <c r="A425" s="3" t="s">
        <v>169</v>
      </c>
      <c r="B425" s="4" t="s">
        <v>184</v>
      </c>
      <c r="C425" s="4">
        <v>8</v>
      </c>
      <c r="D425" s="4">
        <v>20</v>
      </c>
    </row>
    <row r="426" spans="1:4">
      <c r="A426" s="3" t="s">
        <v>96</v>
      </c>
      <c r="B426" s="4" t="s">
        <v>97</v>
      </c>
      <c r="C426" s="4">
        <v>8</v>
      </c>
      <c r="D426" s="4">
        <v>89</v>
      </c>
    </row>
    <row r="427" spans="1:4">
      <c r="A427" s="3" t="s">
        <v>140</v>
      </c>
      <c r="B427" s="4" t="s">
        <v>92</v>
      </c>
      <c r="C427" s="4">
        <v>8</v>
      </c>
      <c r="D427" s="4">
        <v>24</v>
      </c>
    </row>
    <row r="428" spans="1:4">
      <c r="A428" s="3" t="s">
        <v>277</v>
      </c>
      <c r="B428" s="4" t="s">
        <v>104</v>
      </c>
      <c r="C428" s="4">
        <v>8</v>
      </c>
      <c r="D428" s="4">
        <v>42</v>
      </c>
    </row>
    <row r="429" spans="1:4">
      <c r="A429" s="3" t="s">
        <v>238</v>
      </c>
      <c r="B429" s="4" t="s">
        <v>122</v>
      </c>
      <c r="C429" s="4">
        <v>8</v>
      </c>
      <c r="D429" s="4">
        <v>12</v>
      </c>
    </row>
    <row r="430" spans="1:4">
      <c r="A430" s="3" t="s">
        <v>250</v>
      </c>
      <c r="B430" s="4" t="s">
        <v>100</v>
      </c>
      <c r="C430" s="4">
        <v>8</v>
      </c>
      <c r="D430" s="4">
        <v>14</v>
      </c>
    </row>
    <row r="431" spans="1:4">
      <c r="A431" s="3" t="s">
        <v>25</v>
      </c>
      <c r="B431" s="4" t="s">
        <v>95</v>
      </c>
      <c r="C431" s="4">
        <v>8</v>
      </c>
      <c r="D431" s="4">
        <v>10.2</v>
      </c>
    </row>
    <row r="432" spans="1:4">
      <c r="A432" s="3" t="s">
        <v>278</v>
      </c>
      <c r="B432" s="4"/>
      <c r="C432" s="4">
        <v>8</v>
      </c>
      <c r="D432" s="4">
        <v>6.6</v>
      </c>
    </row>
    <row r="433" spans="1:4">
      <c r="A433" s="3" t="s">
        <v>279</v>
      </c>
      <c r="B433" s="4" t="s">
        <v>97</v>
      </c>
      <c r="C433" s="4">
        <v>8</v>
      </c>
      <c r="D433" s="4">
        <v>11.6</v>
      </c>
    </row>
    <row r="434" spans="1:4">
      <c r="A434" s="3" t="s">
        <v>25</v>
      </c>
      <c r="B434" s="4" t="s">
        <v>95</v>
      </c>
      <c r="C434" s="4">
        <v>8</v>
      </c>
      <c r="D434" s="4">
        <v>11.4</v>
      </c>
    </row>
    <row r="435" spans="1:4">
      <c r="A435" s="3" t="s">
        <v>25</v>
      </c>
      <c r="B435" s="4" t="s">
        <v>95</v>
      </c>
      <c r="C435" s="4">
        <v>8</v>
      </c>
      <c r="D435" s="4">
        <v>11.3</v>
      </c>
    </row>
    <row r="436" spans="1:4">
      <c r="A436" s="3" t="s">
        <v>123</v>
      </c>
      <c r="B436" s="4" t="s">
        <v>97</v>
      </c>
      <c r="C436" s="4">
        <v>8</v>
      </c>
      <c r="D436" s="4">
        <v>11.4</v>
      </c>
    </row>
    <row r="437" spans="1:4">
      <c r="A437" s="3" t="s">
        <v>49</v>
      </c>
      <c r="B437" s="4" t="s">
        <v>95</v>
      </c>
      <c r="C437" s="4">
        <v>8</v>
      </c>
      <c r="D437" s="4">
        <v>10.4</v>
      </c>
    </row>
    <row r="438" spans="1:4">
      <c r="A438" s="3" t="s">
        <v>25</v>
      </c>
      <c r="B438" s="4" t="s">
        <v>95</v>
      </c>
      <c r="C438" s="4">
        <v>8</v>
      </c>
      <c r="D438" s="4">
        <v>7.5</v>
      </c>
    </row>
    <row r="439" spans="1:4">
      <c r="A439" s="3" t="s">
        <v>25</v>
      </c>
      <c r="B439" s="4" t="s">
        <v>95</v>
      </c>
      <c r="C439" s="4">
        <v>8</v>
      </c>
      <c r="D439" s="4">
        <v>16.4</v>
      </c>
    </row>
    <row r="440" spans="1:4">
      <c r="A440" s="3" t="s">
        <v>15</v>
      </c>
      <c r="B440" s="4" t="s">
        <v>102</v>
      </c>
      <c r="C440" s="4">
        <v>8</v>
      </c>
      <c r="D440" s="4">
        <v>10.2</v>
      </c>
    </row>
    <row r="441" spans="1:4">
      <c r="A441" s="3" t="s">
        <v>25</v>
      </c>
      <c r="B441" s="4" t="s">
        <v>95</v>
      </c>
      <c r="C441" s="4">
        <v>8</v>
      </c>
      <c r="D441" s="4">
        <v>7.2</v>
      </c>
    </row>
    <row r="442" spans="1:4">
      <c r="A442" s="3" t="s">
        <v>25</v>
      </c>
      <c r="B442" s="4" t="s">
        <v>95</v>
      </c>
      <c r="C442" s="4">
        <v>8</v>
      </c>
      <c r="D442" s="4">
        <v>10.4</v>
      </c>
    </row>
    <row r="443" spans="1:4">
      <c r="A443" s="3" t="s">
        <v>230</v>
      </c>
      <c r="B443" s="4" t="s">
        <v>101</v>
      </c>
      <c r="C443" s="4">
        <v>8</v>
      </c>
      <c r="D443" s="4">
        <v>88.3</v>
      </c>
    </row>
    <row r="444" spans="1:4">
      <c r="A444" s="3" t="s">
        <v>250</v>
      </c>
      <c r="B444" s="4" t="s">
        <v>100</v>
      </c>
      <c r="C444" s="4">
        <v>8</v>
      </c>
      <c r="D444" s="4">
        <v>26.7</v>
      </c>
    </row>
    <row r="445" spans="1:4">
      <c r="A445" s="3" t="s">
        <v>238</v>
      </c>
      <c r="B445" s="4" t="s">
        <v>122</v>
      </c>
      <c r="C445" s="4">
        <v>8</v>
      </c>
      <c r="D445" s="4">
        <v>7.8</v>
      </c>
    </row>
    <row r="446" spans="1:4">
      <c r="A446" s="3" t="s">
        <v>136</v>
      </c>
      <c r="B446" s="4" t="s">
        <v>95</v>
      </c>
      <c r="C446" s="4">
        <v>8</v>
      </c>
      <c r="D446" s="4">
        <v>4.5</v>
      </c>
    </row>
    <row r="447" spans="1:4">
      <c r="A447" s="3" t="s">
        <v>136</v>
      </c>
      <c r="B447" s="4" t="s">
        <v>95</v>
      </c>
      <c r="C447" s="4">
        <v>8</v>
      </c>
      <c r="D447" s="4">
        <v>4.6</v>
      </c>
    </row>
    <row r="448" spans="1:4">
      <c r="A448" s="3" t="s">
        <v>123</v>
      </c>
      <c r="B448" s="4" t="s">
        <v>97</v>
      </c>
      <c r="C448" s="4">
        <v>8</v>
      </c>
      <c r="D448" s="4">
        <v>10.2</v>
      </c>
    </row>
    <row r="449" spans="1:4">
      <c r="A449" s="3" t="s">
        <v>123</v>
      </c>
      <c r="B449" s="4" t="s">
        <v>97</v>
      </c>
      <c r="C449" s="4">
        <v>8</v>
      </c>
      <c r="D449" s="4">
        <v>10.1</v>
      </c>
    </row>
    <row r="450" spans="1:4">
      <c r="A450" s="3" t="s">
        <v>154</v>
      </c>
      <c r="B450" s="4" t="s">
        <v>95</v>
      </c>
      <c r="C450" s="4">
        <v>8</v>
      </c>
      <c r="D450" s="4">
        <v>10.8</v>
      </c>
    </row>
    <row r="451" spans="1:4">
      <c r="A451" s="3" t="s">
        <v>280</v>
      </c>
      <c r="B451" s="4" t="s">
        <v>126</v>
      </c>
      <c r="C451" s="4">
        <v>8</v>
      </c>
      <c r="D451" s="4">
        <v>7.2</v>
      </c>
    </row>
    <row r="452" spans="1:4">
      <c r="A452" s="3" t="s">
        <v>25</v>
      </c>
      <c r="B452" s="4" t="s">
        <v>95</v>
      </c>
      <c r="C452" s="4">
        <v>8</v>
      </c>
      <c r="D452" s="4">
        <v>10.3</v>
      </c>
    </row>
    <row r="453" spans="1:4">
      <c r="A453" s="3" t="s">
        <v>130</v>
      </c>
      <c r="B453" s="4" t="s">
        <v>95</v>
      </c>
      <c r="C453" s="4">
        <v>8</v>
      </c>
      <c r="D453" s="4">
        <v>7.3</v>
      </c>
    </row>
    <row r="454" spans="1:4">
      <c r="A454" s="3" t="s">
        <v>281</v>
      </c>
      <c r="B454" s="4"/>
      <c r="C454" s="4">
        <v>8</v>
      </c>
      <c r="D454" s="4">
        <v>10.1</v>
      </c>
    </row>
    <row r="455" spans="1:4">
      <c r="A455" s="3" t="s">
        <v>49</v>
      </c>
      <c r="B455" s="4" t="s">
        <v>95</v>
      </c>
      <c r="C455" s="4">
        <v>8</v>
      </c>
      <c r="D455" s="4">
        <v>6.1</v>
      </c>
    </row>
    <row r="456" spans="1:4">
      <c r="A456" s="3" t="s">
        <v>136</v>
      </c>
      <c r="B456" s="4" t="s">
        <v>95</v>
      </c>
      <c r="C456" s="4">
        <v>8</v>
      </c>
      <c r="D456" s="4">
        <v>10.1</v>
      </c>
    </row>
    <row r="457" spans="1:4">
      <c r="A457" s="3" t="s">
        <v>136</v>
      </c>
      <c r="B457" s="4" t="s">
        <v>95</v>
      </c>
      <c r="C457" s="4">
        <v>8</v>
      </c>
      <c r="D457" s="4">
        <v>10</v>
      </c>
    </row>
    <row r="458" spans="1:4">
      <c r="A458" s="3" t="s">
        <v>129</v>
      </c>
      <c r="B458" s="4"/>
      <c r="C458" s="4">
        <v>8</v>
      </c>
      <c r="D458" s="4">
        <v>12.8</v>
      </c>
    </row>
    <row r="459" spans="1:4">
      <c r="A459" s="3" t="s">
        <v>129</v>
      </c>
      <c r="B459" s="4"/>
      <c r="C459" s="4">
        <v>8</v>
      </c>
      <c r="D459" s="4">
        <v>8.7</v>
      </c>
    </row>
    <row r="460" spans="1:4">
      <c r="A460" s="3" t="s">
        <v>68</v>
      </c>
      <c r="B460" s="4"/>
      <c r="C460" s="4">
        <v>8</v>
      </c>
      <c r="D460" s="4">
        <v>10</v>
      </c>
    </row>
    <row r="461" spans="1:4">
      <c r="A461" s="3" t="s">
        <v>14</v>
      </c>
      <c r="B461" s="4"/>
      <c r="C461" s="4">
        <v>8</v>
      </c>
      <c r="D461" s="4">
        <v>10</v>
      </c>
    </row>
    <row r="462" spans="1:4">
      <c r="A462" s="3" t="s">
        <v>282</v>
      </c>
      <c r="B462" s="4" t="s">
        <v>95</v>
      </c>
      <c r="C462" s="4">
        <v>8</v>
      </c>
      <c r="D462" s="4">
        <v>6.9</v>
      </c>
    </row>
    <row r="463" spans="1:4">
      <c r="A463" s="3" t="s">
        <v>125</v>
      </c>
      <c r="B463" s="4" t="s">
        <v>126</v>
      </c>
      <c r="C463" s="4">
        <v>8</v>
      </c>
      <c r="D463" s="4">
        <v>4.6</v>
      </c>
    </row>
    <row r="464" spans="1:4">
      <c r="A464" s="3" t="s">
        <v>10</v>
      </c>
      <c r="B464" s="4" t="s">
        <v>92</v>
      </c>
      <c r="C464" s="4">
        <v>8</v>
      </c>
      <c r="D464" s="4">
        <v>11.3</v>
      </c>
    </row>
    <row r="465" spans="1:4">
      <c r="A465" s="3" t="s">
        <v>6</v>
      </c>
      <c r="B465" s="4" t="s">
        <v>88</v>
      </c>
      <c r="C465" s="4">
        <v>8</v>
      </c>
      <c r="D465" s="4">
        <v>54.7</v>
      </c>
    </row>
    <row r="466" spans="1:4">
      <c r="A466" s="3" t="s">
        <v>145</v>
      </c>
      <c r="B466" s="4" t="s">
        <v>146</v>
      </c>
      <c r="C466" s="4">
        <v>8</v>
      </c>
      <c r="D466" s="4">
        <v>60.4</v>
      </c>
    </row>
    <row r="467" spans="1:4">
      <c r="A467" s="3" t="s">
        <v>283</v>
      </c>
      <c r="B467" s="4"/>
      <c r="C467" s="4">
        <v>8</v>
      </c>
      <c r="D467" s="4">
        <v>27.3</v>
      </c>
    </row>
    <row r="468" spans="1:4">
      <c r="A468" s="3" t="s">
        <v>230</v>
      </c>
      <c r="B468" s="4" t="s">
        <v>101</v>
      </c>
      <c r="C468" s="4">
        <v>8</v>
      </c>
      <c r="D468" s="4">
        <v>42.7</v>
      </c>
    </row>
    <row r="469" spans="1:4">
      <c r="A469" s="3" t="s">
        <v>25</v>
      </c>
      <c r="B469" s="4" t="s">
        <v>95</v>
      </c>
      <c r="C469" s="4">
        <v>8</v>
      </c>
      <c r="D469" s="4">
        <v>14.3</v>
      </c>
    </row>
    <row r="470" spans="1:4">
      <c r="A470" s="3" t="s">
        <v>282</v>
      </c>
      <c r="B470" s="4" t="s">
        <v>95</v>
      </c>
      <c r="C470" s="4">
        <v>8</v>
      </c>
      <c r="D470" s="4">
        <v>10.7</v>
      </c>
    </row>
    <row r="471" spans="1:4">
      <c r="A471" s="3" t="s">
        <v>136</v>
      </c>
      <c r="B471" s="4" t="s">
        <v>95</v>
      </c>
      <c r="C471" s="4">
        <v>8</v>
      </c>
      <c r="D471" s="4">
        <v>8.6</v>
      </c>
    </row>
    <row r="472" spans="1:4">
      <c r="A472" s="3" t="s">
        <v>230</v>
      </c>
      <c r="B472" s="4" t="s">
        <v>101</v>
      </c>
      <c r="C472" s="4">
        <v>8</v>
      </c>
      <c r="D472" s="4">
        <v>14.6</v>
      </c>
    </row>
    <row r="473" spans="1:4">
      <c r="A473" s="4"/>
      <c r="B473" s="4"/>
      <c r="C473" s="4"/>
      <c r="D473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507"/>
  <sheetViews>
    <sheetView workbookViewId="0">
      <selection activeCell="I447" sqref="I447"/>
    </sheetView>
  </sheetViews>
  <sheetFormatPr defaultColWidth="9.14285714285714" defaultRowHeight="15" outlineLevelCol="7"/>
  <cols>
    <col min="4" max="4" width="29.5714285714286" customWidth="1"/>
    <col min="5" max="5" width="17.4285714285714" customWidth="1"/>
    <col min="6" max="6" width="5.14285714285714" customWidth="1"/>
    <col min="7" max="7" width="9.28571428571429" customWidth="1"/>
  </cols>
  <sheetData>
    <row r="1" spans="4:8">
      <c r="D1" s="2" t="s">
        <v>84</v>
      </c>
      <c r="E1" s="2" t="s">
        <v>85</v>
      </c>
      <c r="F1" s="2" t="s">
        <v>2</v>
      </c>
      <c r="G1" s="2" t="s">
        <v>117</v>
      </c>
      <c r="H1" s="2"/>
    </row>
    <row r="2" spans="4:8">
      <c r="D2" s="3" t="s">
        <v>134</v>
      </c>
      <c r="E2" s="4" t="s">
        <v>88</v>
      </c>
      <c r="F2" s="4">
        <v>1</v>
      </c>
      <c r="G2" s="4">
        <v>12.6</v>
      </c>
      <c r="H2" s="4"/>
    </row>
    <row r="3" spans="4:8">
      <c r="D3" s="3" t="s">
        <v>6</v>
      </c>
      <c r="E3" s="4" t="s">
        <v>88</v>
      </c>
      <c r="F3" s="4">
        <v>1</v>
      </c>
      <c r="G3" s="4">
        <v>16.8</v>
      </c>
      <c r="H3" s="4"/>
    </row>
    <row r="4" spans="4:8">
      <c r="D4" s="3" t="s">
        <v>6</v>
      </c>
      <c r="E4" s="4" t="s">
        <v>88</v>
      </c>
      <c r="F4" s="4">
        <v>1</v>
      </c>
      <c r="G4" s="4">
        <v>10.2</v>
      </c>
      <c r="H4" s="4"/>
    </row>
    <row r="5" spans="4:8">
      <c r="D5" s="3" t="s">
        <v>6</v>
      </c>
      <c r="E5" s="4" t="s">
        <v>88</v>
      </c>
      <c r="F5" s="4">
        <v>1</v>
      </c>
      <c r="G5" s="4">
        <v>10.4</v>
      </c>
      <c r="H5" s="4"/>
    </row>
    <row r="6" spans="4:8">
      <c r="D6" s="3" t="s">
        <v>7</v>
      </c>
      <c r="E6" s="4" t="s">
        <v>89</v>
      </c>
      <c r="F6" s="4">
        <v>1</v>
      </c>
      <c r="G6" s="4">
        <v>15.3</v>
      </c>
      <c r="H6" s="4"/>
    </row>
    <row r="7" spans="4:8">
      <c r="D7" s="3" t="s">
        <v>7</v>
      </c>
      <c r="E7" s="4" t="s">
        <v>89</v>
      </c>
      <c r="F7" s="4">
        <v>1</v>
      </c>
      <c r="G7" s="4">
        <v>10.2</v>
      </c>
      <c r="H7" s="4"/>
    </row>
    <row r="8" spans="4:8">
      <c r="D8" s="3" t="s">
        <v>34</v>
      </c>
      <c r="E8" s="4" t="s">
        <v>93</v>
      </c>
      <c r="F8" s="4">
        <v>1</v>
      </c>
      <c r="G8" s="4">
        <v>14.7</v>
      </c>
      <c r="H8" s="4"/>
    </row>
    <row r="9" spans="4:8">
      <c r="D9" s="3" t="s">
        <v>131</v>
      </c>
      <c r="E9" s="4" t="s">
        <v>93</v>
      </c>
      <c r="F9" s="4">
        <v>1</v>
      </c>
      <c r="G9" s="4">
        <v>13</v>
      </c>
      <c r="H9" s="4"/>
    </row>
    <row r="10" spans="4:8">
      <c r="D10" s="3" t="s">
        <v>123</v>
      </c>
      <c r="E10" s="4" t="s">
        <v>97</v>
      </c>
      <c r="F10" s="4">
        <v>1</v>
      </c>
      <c r="G10" s="4">
        <v>11.9</v>
      </c>
      <c r="H10" s="4"/>
    </row>
    <row r="11" spans="4:8">
      <c r="D11" s="3" t="s">
        <v>123</v>
      </c>
      <c r="E11" s="4" t="s">
        <v>97</v>
      </c>
      <c r="F11" s="4">
        <v>1</v>
      </c>
      <c r="G11" s="4">
        <v>12</v>
      </c>
      <c r="H11" s="4"/>
    </row>
    <row r="12" spans="4:8">
      <c r="D12" s="3" t="s">
        <v>96</v>
      </c>
      <c r="E12" s="4" t="s">
        <v>97</v>
      </c>
      <c r="F12" s="4">
        <v>1</v>
      </c>
      <c r="G12" s="4">
        <v>29</v>
      </c>
      <c r="H12" s="4"/>
    </row>
    <row r="13" spans="4:8">
      <c r="D13" s="3" t="s">
        <v>96</v>
      </c>
      <c r="E13" s="4" t="s">
        <v>97</v>
      </c>
      <c r="F13" s="4">
        <v>1</v>
      </c>
      <c r="G13" s="4">
        <v>18.9</v>
      </c>
      <c r="H13" s="4"/>
    </row>
    <row r="14" spans="4:8">
      <c r="D14" s="3" t="s">
        <v>98</v>
      </c>
      <c r="E14" s="4" t="s">
        <v>97</v>
      </c>
      <c r="F14" s="4">
        <v>1</v>
      </c>
      <c r="G14" s="4">
        <v>17</v>
      </c>
      <c r="H14" s="4"/>
    </row>
    <row r="15" spans="4:8">
      <c r="D15" s="3" t="s">
        <v>98</v>
      </c>
      <c r="E15" s="4" t="s">
        <v>97</v>
      </c>
      <c r="F15" s="4">
        <v>1</v>
      </c>
      <c r="G15" s="4">
        <v>10.5</v>
      </c>
      <c r="H15" s="4"/>
    </row>
    <row r="16" spans="4:8">
      <c r="D16" s="3" t="s">
        <v>112</v>
      </c>
      <c r="E16" s="4" t="s">
        <v>95</v>
      </c>
      <c r="F16" s="4">
        <v>1</v>
      </c>
      <c r="G16" s="4">
        <v>14.6</v>
      </c>
      <c r="H16" s="4"/>
    </row>
    <row r="17" spans="4:8">
      <c r="D17" s="3" t="s">
        <v>112</v>
      </c>
      <c r="E17" s="4" t="s">
        <v>95</v>
      </c>
      <c r="F17" s="4">
        <v>1</v>
      </c>
      <c r="G17" s="4">
        <v>12.8</v>
      </c>
      <c r="H17" s="4"/>
    </row>
    <row r="18" spans="4:8">
      <c r="D18" s="3" t="s">
        <v>137</v>
      </c>
      <c r="E18" s="4" t="s">
        <v>95</v>
      </c>
      <c r="F18" s="4">
        <v>1</v>
      </c>
      <c r="G18" s="4">
        <v>27.8</v>
      </c>
      <c r="H18" s="4"/>
    </row>
    <row r="19" spans="4:8">
      <c r="D19" s="3" t="s">
        <v>25</v>
      </c>
      <c r="E19" s="4" t="s">
        <v>95</v>
      </c>
      <c r="F19" s="4">
        <v>1</v>
      </c>
      <c r="G19" s="4">
        <v>14</v>
      </c>
      <c r="H19" s="4"/>
    </row>
    <row r="20" spans="4:8">
      <c r="D20" s="3" t="s">
        <v>25</v>
      </c>
      <c r="E20" s="4" t="s">
        <v>95</v>
      </c>
      <c r="F20" s="4">
        <v>1</v>
      </c>
      <c r="G20" s="4">
        <v>13.5</v>
      </c>
      <c r="H20" s="4"/>
    </row>
    <row r="21" spans="4:8">
      <c r="D21" s="3" t="s">
        <v>25</v>
      </c>
      <c r="E21" s="4" t="s">
        <v>95</v>
      </c>
      <c r="F21" s="4">
        <v>1</v>
      </c>
      <c r="G21" s="4">
        <v>13</v>
      </c>
      <c r="H21" s="4"/>
    </row>
    <row r="22" spans="4:8">
      <c r="D22" s="3" t="s">
        <v>130</v>
      </c>
      <c r="E22" s="4" t="s">
        <v>95</v>
      </c>
      <c r="F22" s="4">
        <v>1</v>
      </c>
      <c r="G22" s="4">
        <v>13.6</v>
      </c>
      <c r="H22" s="4"/>
    </row>
    <row r="23" spans="4:8">
      <c r="D23" s="3" t="s">
        <v>130</v>
      </c>
      <c r="E23" s="4" t="s">
        <v>95</v>
      </c>
      <c r="F23" s="4">
        <v>1</v>
      </c>
      <c r="G23" s="4">
        <v>10.5</v>
      </c>
      <c r="H23" s="4"/>
    </row>
    <row r="24" spans="4:8">
      <c r="D24" s="3" t="s">
        <v>127</v>
      </c>
      <c r="E24" s="4" t="s">
        <v>95</v>
      </c>
      <c r="F24" s="4">
        <v>1</v>
      </c>
      <c r="G24" s="4">
        <v>31.5</v>
      </c>
      <c r="H24" s="4"/>
    </row>
    <row r="25" spans="4:8">
      <c r="D25" s="3" t="s">
        <v>127</v>
      </c>
      <c r="E25" s="4" t="s">
        <v>95</v>
      </c>
      <c r="F25" s="4">
        <v>1</v>
      </c>
      <c r="G25" s="4">
        <v>11</v>
      </c>
      <c r="H25" s="4"/>
    </row>
    <row r="26" spans="4:8">
      <c r="D26" s="3" t="s">
        <v>127</v>
      </c>
      <c r="E26" s="4" t="s">
        <v>95</v>
      </c>
      <c r="F26" s="4">
        <v>1</v>
      </c>
      <c r="G26" s="4">
        <v>11.6</v>
      </c>
      <c r="H26" s="4"/>
    </row>
    <row r="27" spans="4:8">
      <c r="D27" s="3" t="s">
        <v>127</v>
      </c>
      <c r="E27" s="4" t="s">
        <v>95</v>
      </c>
      <c r="F27" s="4">
        <v>1</v>
      </c>
      <c r="G27" s="4">
        <v>36.1</v>
      </c>
      <c r="H27" s="4"/>
    </row>
    <row r="28" spans="4:8">
      <c r="D28" s="3" t="s">
        <v>70</v>
      </c>
      <c r="E28" s="4" t="s">
        <v>128</v>
      </c>
      <c r="F28" s="4">
        <v>1</v>
      </c>
      <c r="G28" s="4">
        <v>10</v>
      </c>
      <c r="H28" s="4"/>
    </row>
    <row r="29" spans="4:8">
      <c r="D29" s="3" t="s">
        <v>70</v>
      </c>
      <c r="E29" s="4" t="s">
        <v>128</v>
      </c>
      <c r="F29" s="4">
        <v>1</v>
      </c>
      <c r="G29" s="4">
        <v>10</v>
      </c>
      <c r="H29" s="4"/>
    </row>
    <row r="30" spans="4:8">
      <c r="D30" s="3" t="s">
        <v>70</v>
      </c>
      <c r="E30" s="4" t="s">
        <v>128</v>
      </c>
      <c r="F30" s="4">
        <v>1</v>
      </c>
      <c r="G30" s="4">
        <v>10</v>
      </c>
      <c r="H30" s="4"/>
    </row>
    <row r="31" spans="4:8">
      <c r="D31" s="3" t="s">
        <v>70</v>
      </c>
      <c r="E31" s="4" t="s">
        <v>128</v>
      </c>
      <c r="F31" s="4">
        <v>1</v>
      </c>
      <c r="G31" s="4">
        <v>10</v>
      </c>
      <c r="H31" s="4"/>
    </row>
    <row r="32" spans="4:8">
      <c r="D32" s="3" t="s">
        <v>70</v>
      </c>
      <c r="E32" s="4" t="s">
        <v>128</v>
      </c>
      <c r="F32" s="4">
        <v>1</v>
      </c>
      <c r="G32" s="4">
        <v>10.2</v>
      </c>
      <c r="H32" s="4"/>
    </row>
    <row r="33" spans="4:8">
      <c r="D33" s="3" t="s">
        <v>73</v>
      </c>
      <c r="E33" s="4" t="s">
        <v>89</v>
      </c>
      <c r="F33" s="4">
        <v>1</v>
      </c>
      <c r="G33" s="4">
        <v>14.4</v>
      </c>
      <c r="H33" s="4"/>
    </row>
    <row r="34" spans="4:8">
      <c r="D34" s="3" t="s">
        <v>73</v>
      </c>
      <c r="E34" s="4" t="s">
        <v>89</v>
      </c>
      <c r="F34" s="4">
        <v>1</v>
      </c>
      <c r="G34" s="4">
        <v>27.3</v>
      </c>
      <c r="H34" s="4"/>
    </row>
    <row r="35" spans="4:8">
      <c r="D35" s="3" t="s">
        <v>73</v>
      </c>
      <c r="E35" s="4" t="s">
        <v>89</v>
      </c>
      <c r="F35" s="4">
        <v>1</v>
      </c>
      <c r="G35" s="4">
        <v>27.9</v>
      </c>
      <c r="H35" s="4"/>
    </row>
    <row r="36" spans="4:8">
      <c r="D36" s="3" t="s">
        <v>73</v>
      </c>
      <c r="E36" s="4" t="s">
        <v>89</v>
      </c>
      <c r="F36" s="4">
        <v>1</v>
      </c>
      <c r="G36" s="4">
        <v>16.7</v>
      </c>
      <c r="H36" s="4"/>
    </row>
    <row r="37" spans="4:8">
      <c r="D37" s="3" t="s">
        <v>73</v>
      </c>
      <c r="E37" s="4" t="s">
        <v>89</v>
      </c>
      <c r="F37" s="4">
        <v>1</v>
      </c>
      <c r="G37" s="4">
        <v>18</v>
      </c>
      <c r="H37" s="4"/>
    </row>
    <row r="38" spans="4:8">
      <c r="D38" s="3" t="s">
        <v>73</v>
      </c>
      <c r="E38" s="4" t="s">
        <v>89</v>
      </c>
      <c r="F38" s="4">
        <v>1</v>
      </c>
      <c r="G38" s="4">
        <v>13.4</v>
      </c>
      <c r="H38" s="4"/>
    </row>
    <row r="39" spans="4:8">
      <c r="D39" s="3" t="s">
        <v>73</v>
      </c>
      <c r="E39" s="4" t="s">
        <v>89</v>
      </c>
      <c r="F39" s="4">
        <v>1</v>
      </c>
      <c r="G39" s="4">
        <v>21.5</v>
      </c>
      <c r="H39" s="4"/>
    </row>
    <row r="40" spans="4:8">
      <c r="D40" s="3" t="s">
        <v>73</v>
      </c>
      <c r="E40" s="4" t="s">
        <v>89</v>
      </c>
      <c r="F40" s="4">
        <v>1</v>
      </c>
      <c r="G40" s="4">
        <v>14</v>
      </c>
      <c r="H40" s="4"/>
    </row>
    <row r="41" spans="4:8">
      <c r="D41" s="3" t="s">
        <v>73</v>
      </c>
      <c r="E41" s="4" t="s">
        <v>89</v>
      </c>
      <c r="F41" s="4">
        <v>1</v>
      </c>
      <c r="G41" s="4">
        <v>10.2</v>
      </c>
      <c r="H41" s="4"/>
    </row>
    <row r="42" spans="4:8">
      <c r="D42" s="3" t="s">
        <v>10</v>
      </c>
      <c r="E42" s="4" t="s">
        <v>92</v>
      </c>
      <c r="F42" s="4">
        <v>1</v>
      </c>
      <c r="G42" s="4">
        <v>10.5</v>
      </c>
      <c r="H42" s="4"/>
    </row>
    <row r="43" spans="4:8">
      <c r="D43" s="3" t="s">
        <v>10</v>
      </c>
      <c r="E43" s="4" t="s">
        <v>92</v>
      </c>
      <c r="F43" s="4">
        <v>1</v>
      </c>
      <c r="G43" s="4">
        <v>10.5</v>
      </c>
      <c r="H43" s="4"/>
    </row>
    <row r="44" spans="4:8">
      <c r="D44" s="3" t="s">
        <v>132</v>
      </c>
      <c r="E44" s="4" t="s">
        <v>92</v>
      </c>
      <c r="F44" s="4">
        <v>1</v>
      </c>
      <c r="G44" s="4">
        <v>42.2</v>
      </c>
      <c r="H44" s="4"/>
    </row>
    <row r="45" spans="4:8">
      <c r="D45" s="3" t="s">
        <v>15</v>
      </c>
      <c r="E45" s="4" t="s">
        <v>102</v>
      </c>
      <c r="F45" s="4">
        <v>1</v>
      </c>
      <c r="G45" s="4">
        <v>12.3</v>
      </c>
      <c r="H45" s="4"/>
    </row>
    <row r="46" spans="4:8">
      <c r="D46" s="3" t="s">
        <v>136</v>
      </c>
      <c r="E46" s="4" t="s">
        <v>95</v>
      </c>
      <c r="F46" s="4">
        <v>1</v>
      </c>
      <c r="G46" s="4">
        <v>60</v>
      </c>
      <c r="H46" s="4"/>
    </row>
    <row r="47" spans="4:8">
      <c r="D47" s="3" t="s">
        <v>136</v>
      </c>
      <c r="E47" s="4" t="s">
        <v>95</v>
      </c>
      <c r="F47" s="4">
        <v>1</v>
      </c>
      <c r="G47" s="4">
        <v>12.8</v>
      </c>
      <c r="H47" s="4"/>
    </row>
    <row r="48" spans="4:8">
      <c r="D48" s="3" t="s">
        <v>136</v>
      </c>
      <c r="E48" s="4" t="s">
        <v>95</v>
      </c>
      <c r="F48" s="4">
        <v>1</v>
      </c>
      <c r="G48" s="4">
        <v>47.1</v>
      </c>
      <c r="H48" s="4"/>
    </row>
    <row r="49" spans="4:8">
      <c r="D49" s="3" t="s">
        <v>136</v>
      </c>
      <c r="E49" s="4" t="s">
        <v>95</v>
      </c>
      <c r="F49" s="4">
        <v>1</v>
      </c>
      <c r="G49" s="4">
        <v>13.5</v>
      </c>
      <c r="H49" s="4"/>
    </row>
    <row r="50" spans="4:8">
      <c r="D50" s="3" t="s">
        <v>30</v>
      </c>
      <c r="E50" s="4" t="s">
        <v>101</v>
      </c>
      <c r="F50" s="4">
        <v>1</v>
      </c>
      <c r="G50" s="4">
        <v>12.8</v>
      </c>
      <c r="H50" s="4"/>
    </row>
    <row r="51" spans="4:8">
      <c r="D51" s="3" t="s">
        <v>30</v>
      </c>
      <c r="E51" s="4" t="s">
        <v>101</v>
      </c>
      <c r="F51" s="4">
        <v>1</v>
      </c>
      <c r="G51" s="4">
        <v>18</v>
      </c>
      <c r="H51" s="4"/>
    </row>
    <row r="52" spans="4:8">
      <c r="D52" s="3" t="s">
        <v>30</v>
      </c>
      <c r="E52" s="4" t="s">
        <v>101</v>
      </c>
      <c r="F52" s="4">
        <v>1</v>
      </c>
      <c r="G52" s="4">
        <v>35.9</v>
      </c>
      <c r="H52" s="4"/>
    </row>
    <row r="53" spans="4:8">
      <c r="D53" s="3" t="s">
        <v>30</v>
      </c>
      <c r="E53" s="4" t="s">
        <v>101</v>
      </c>
      <c r="F53" s="4">
        <v>1</v>
      </c>
      <c r="G53" s="4">
        <v>41.1</v>
      </c>
      <c r="H53" s="4"/>
    </row>
    <row r="54" spans="4:8">
      <c r="D54" s="3" t="s">
        <v>135</v>
      </c>
      <c r="E54" s="4" t="s">
        <v>95</v>
      </c>
      <c r="F54" s="4">
        <v>1</v>
      </c>
      <c r="G54" s="4">
        <v>10.2</v>
      </c>
      <c r="H54" s="4"/>
    </row>
    <row r="55" spans="4:8">
      <c r="D55" s="3" t="s">
        <v>49</v>
      </c>
      <c r="E55" s="4" t="s">
        <v>95</v>
      </c>
      <c r="F55" s="4">
        <v>1</v>
      </c>
      <c r="G55" s="4">
        <v>13.7</v>
      </c>
      <c r="H55" s="4"/>
    </row>
    <row r="56" spans="4:8">
      <c r="D56" s="3" t="s">
        <v>49</v>
      </c>
      <c r="E56" s="4" t="s">
        <v>95</v>
      </c>
      <c r="F56" s="4">
        <v>1</v>
      </c>
      <c r="G56" s="4">
        <v>18</v>
      </c>
      <c r="H56" s="4"/>
    </row>
    <row r="57" spans="4:8">
      <c r="D57" s="3" t="s">
        <v>49</v>
      </c>
      <c r="E57" s="4" t="s">
        <v>95</v>
      </c>
      <c r="F57" s="4">
        <v>1</v>
      </c>
      <c r="G57" s="4">
        <v>16</v>
      </c>
      <c r="H57" s="4"/>
    </row>
    <row r="58" spans="4:8">
      <c r="D58" s="3" t="s">
        <v>133</v>
      </c>
      <c r="E58" s="4" t="s">
        <v>100</v>
      </c>
      <c r="F58" s="4">
        <v>1</v>
      </c>
      <c r="G58" s="4">
        <v>10</v>
      </c>
      <c r="H58" s="4"/>
    </row>
    <row r="59" spans="4:8">
      <c r="D59" s="3" t="s">
        <v>118</v>
      </c>
      <c r="E59" s="4" t="s">
        <v>95</v>
      </c>
      <c r="F59" s="4">
        <v>1</v>
      </c>
      <c r="G59" s="4">
        <v>71.7</v>
      </c>
      <c r="H59" s="4"/>
    </row>
    <row r="60" spans="4:8">
      <c r="D60" s="3" t="s">
        <v>7</v>
      </c>
      <c r="E60" s="4" t="s">
        <v>89</v>
      </c>
      <c r="F60" s="4">
        <v>2</v>
      </c>
      <c r="G60" s="4">
        <v>10.4</v>
      </c>
      <c r="H60" s="4"/>
    </row>
    <row r="61" spans="4:8">
      <c r="D61" s="3" t="s">
        <v>68</v>
      </c>
      <c r="E61" s="4" t="s">
        <v>88</v>
      </c>
      <c r="F61" s="4">
        <v>2</v>
      </c>
      <c r="G61" s="4">
        <v>10.2</v>
      </c>
      <c r="H61" s="4"/>
    </row>
    <row r="62" spans="4:8">
      <c r="D62" s="3" t="s">
        <v>142</v>
      </c>
      <c r="E62" s="5" t="s">
        <v>143</v>
      </c>
      <c r="F62" s="4">
        <v>2</v>
      </c>
      <c r="G62" s="4">
        <v>104.5</v>
      </c>
      <c r="H62" s="4"/>
    </row>
    <row r="63" spans="4:8">
      <c r="D63" s="3" t="s">
        <v>149</v>
      </c>
      <c r="E63" s="4" t="s">
        <v>88</v>
      </c>
      <c r="F63" s="4">
        <v>2</v>
      </c>
      <c r="G63" s="4">
        <v>13</v>
      </c>
      <c r="H63" s="4"/>
    </row>
    <row r="64" spans="4:8">
      <c r="D64" s="3" t="s">
        <v>145</v>
      </c>
      <c r="E64" s="4" t="s">
        <v>146</v>
      </c>
      <c r="F64" s="4">
        <v>2</v>
      </c>
      <c r="G64" s="4">
        <v>41</v>
      </c>
      <c r="H64" s="4"/>
    </row>
    <row r="65" spans="4:8">
      <c r="D65" s="3" t="s">
        <v>144</v>
      </c>
      <c r="E65" s="4" t="s">
        <v>97</v>
      </c>
      <c r="F65" s="4">
        <v>2</v>
      </c>
      <c r="G65" s="4">
        <v>10</v>
      </c>
      <c r="H65" s="4"/>
    </row>
    <row r="66" spans="4:8">
      <c r="D66" s="3" t="s">
        <v>123</v>
      </c>
      <c r="E66" s="4" t="s">
        <v>97</v>
      </c>
      <c r="F66" s="4">
        <v>2</v>
      </c>
      <c r="G66" s="4">
        <v>29.3</v>
      </c>
      <c r="H66" s="4"/>
    </row>
    <row r="67" spans="4:8">
      <c r="D67" s="3" t="s">
        <v>123</v>
      </c>
      <c r="E67" s="4" t="s">
        <v>97</v>
      </c>
      <c r="F67" s="4">
        <v>2</v>
      </c>
      <c r="G67" s="4">
        <v>13.2</v>
      </c>
      <c r="H67" s="4"/>
    </row>
    <row r="68" spans="4:8">
      <c r="D68" s="3" t="s">
        <v>123</v>
      </c>
      <c r="E68" s="4" t="s">
        <v>97</v>
      </c>
      <c r="F68" s="4">
        <v>2</v>
      </c>
      <c r="G68" s="4">
        <v>14.7</v>
      </c>
      <c r="H68" s="4"/>
    </row>
    <row r="69" spans="4:8">
      <c r="D69" s="3" t="s">
        <v>96</v>
      </c>
      <c r="E69" s="4" t="s">
        <v>97</v>
      </c>
      <c r="F69" s="4">
        <v>2</v>
      </c>
      <c r="G69" s="4">
        <v>13.5</v>
      </c>
      <c r="H69" s="4"/>
    </row>
    <row r="70" spans="4:8">
      <c r="D70" s="3" t="s">
        <v>96</v>
      </c>
      <c r="E70" s="4" t="s">
        <v>97</v>
      </c>
      <c r="F70" s="4">
        <v>2</v>
      </c>
      <c r="G70" s="4">
        <v>10.3</v>
      </c>
      <c r="H70" s="4"/>
    </row>
    <row r="71" spans="4:8">
      <c r="D71" s="3" t="s">
        <v>96</v>
      </c>
      <c r="E71" s="4" t="s">
        <v>97</v>
      </c>
      <c r="F71" s="4">
        <v>2</v>
      </c>
      <c r="G71" s="4">
        <v>56.6</v>
      </c>
      <c r="H71" s="4"/>
    </row>
    <row r="72" spans="4:8">
      <c r="D72" s="3" t="s">
        <v>98</v>
      </c>
      <c r="E72" s="4" t="s">
        <v>97</v>
      </c>
      <c r="F72" s="4">
        <v>2</v>
      </c>
      <c r="G72" s="4">
        <v>10</v>
      </c>
      <c r="H72" s="4"/>
    </row>
    <row r="73" spans="4:8">
      <c r="D73" s="3" t="s">
        <v>25</v>
      </c>
      <c r="E73" s="4" t="s">
        <v>95</v>
      </c>
      <c r="F73" s="4">
        <v>2</v>
      </c>
      <c r="G73" s="4">
        <v>10</v>
      </c>
      <c r="H73" s="4"/>
    </row>
    <row r="74" spans="4:8">
      <c r="D74" s="3" t="s">
        <v>127</v>
      </c>
      <c r="E74" s="4" t="s">
        <v>95</v>
      </c>
      <c r="F74" s="4">
        <v>2</v>
      </c>
      <c r="G74" s="4">
        <v>10</v>
      </c>
      <c r="H74" s="4"/>
    </row>
    <row r="75" spans="4:8">
      <c r="D75" s="3" t="s">
        <v>127</v>
      </c>
      <c r="E75" s="4" t="s">
        <v>95</v>
      </c>
      <c r="F75" s="4">
        <v>2</v>
      </c>
      <c r="G75" s="4">
        <v>10</v>
      </c>
      <c r="H75" s="4"/>
    </row>
    <row r="76" spans="4:8">
      <c r="D76" s="3" t="s">
        <v>127</v>
      </c>
      <c r="E76" s="4" t="s">
        <v>95</v>
      </c>
      <c r="F76" s="4">
        <v>2</v>
      </c>
      <c r="G76" s="4">
        <v>10.3</v>
      </c>
      <c r="H76" s="4"/>
    </row>
    <row r="77" spans="4:8">
      <c r="D77" s="3" t="s">
        <v>65</v>
      </c>
      <c r="E77" s="4" t="s">
        <v>88</v>
      </c>
      <c r="F77" s="4">
        <v>2</v>
      </c>
      <c r="G77" s="4">
        <v>10.6</v>
      </c>
      <c r="H77" s="4"/>
    </row>
    <row r="78" spans="4:8">
      <c r="D78" s="3" t="s">
        <v>65</v>
      </c>
      <c r="E78" s="4" t="s">
        <v>88</v>
      </c>
      <c r="F78" s="4">
        <v>2</v>
      </c>
      <c r="G78" s="4">
        <v>14.2</v>
      </c>
      <c r="H78" s="4"/>
    </row>
    <row r="79" spans="4:8">
      <c r="D79" s="3" t="s">
        <v>70</v>
      </c>
      <c r="E79" s="4" t="s">
        <v>128</v>
      </c>
      <c r="F79" s="4">
        <v>2</v>
      </c>
      <c r="G79" s="4">
        <v>10.4</v>
      </c>
      <c r="H79" s="4"/>
    </row>
    <row r="80" spans="4:8">
      <c r="D80" s="3" t="s">
        <v>73</v>
      </c>
      <c r="E80" s="4" t="s">
        <v>89</v>
      </c>
      <c r="F80" s="4">
        <v>2</v>
      </c>
      <c r="G80" s="4">
        <v>55.5</v>
      </c>
      <c r="H80" s="4"/>
    </row>
    <row r="81" spans="4:8">
      <c r="D81" s="3" t="s">
        <v>73</v>
      </c>
      <c r="E81" s="4" t="s">
        <v>95</v>
      </c>
      <c r="F81" s="4">
        <v>2</v>
      </c>
      <c r="G81" s="4">
        <v>18.3</v>
      </c>
      <c r="H81" s="4"/>
    </row>
    <row r="82" spans="4:8">
      <c r="D82" s="3" t="s">
        <v>73</v>
      </c>
      <c r="E82" s="4" t="s">
        <v>95</v>
      </c>
      <c r="F82" s="4">
        <v>2</v>
      </c>
      <c r="G82" s="4">
        <v>10.2</v>
      </c>
      <c r="H82" s="4"/>
    </row>
    <row r="83" spans="4:8">
      <c r="D83" s="3" t="s">
        <v>73</v>
      </c>
      <c r="E83" s="4" t="s">
        <v>95</v>
      </c>
      <c r="F83" s="4">
        <v>2</v>
      </c>
      <c r="G83" s="4">
        <v>11.4</v>
      </c>
      <c r="H83" s="4"/>
    </row>
    <row r="84" spans="4:8">
      <c r="D84" s="3" t="s">
        <v>73</v>
      </c>
      <c r="E84" s="4" t="s">
        <v>95</v>
      </c>
      <c r="F84" s="4">
        <v>2</v>
      </c>
      <c r="G84" s="4">
        <v>41.2</v>
      </c>
      <c r="H84" s="4"/>
    </row>
    <row r="85" spans="4:8">
      <c r="D85" s="3" t="s">
        <v>129</v>
      </c>
      <c r="E85" s="4" t="s">
        <v>93</v>
      </c>
      <c r="F85" s="4">
        <v>2</v>
      </c>
      <c r="G85" s="4">
        <v>10.6</v>
      </c>
      <c r="H85" s="4"/>
    </row>
    <row r="86" spans="4:8">
      <c r="D86" s="3" t="s">
        <v>129</v>
      </c>
      <c r="E86" s="4" t="s">
        <v>93</v>
      </c>
      <c r="F86" s="4">
        <v>2</v>
      </c>
      <c r="G86" s="4">
        <v>17.6</v>
      </c>
      <c r="H86" s="4"/>
    </row>
    <row r="87" spans="4:8">
      <c r="D87" s="3" t="s">
        <v>125</v>
      </c>
      <c r="E87" s="4" t="s">
        <v>126</v>
      </c>
      <c r="F87" s="4">
        <v>2</v>
      </c>
      <c r="G87" s="4">
        <v>10.2</v>
      </c>
      <c r="H87" s="4"/>
    </row>
    <row r="88" spans="4:8">
      <c r="D88" s="3" t="s">
        <v>125</v>
      </c>
      <c r="E88" s="4" t="s">
        <v>126</v>
      </c>
      <c r="F88" s="4">
        <v>2</v>
      </c>
      <c r="G88" s="4">
        <v>10</v>
      </c>
      <c r="H88" s="4"/>
    </row>
    <row r="89" spans="4:8">
      <c r="D89" s="3" t="s">
        <v>140</v>
      </c>
      <c r="E89" s="4" t="s">
        <v>92</v>
      </c>
      <c r="F89" s="4">
        <v>2</v>
      </c>
      <c r="G89" s="4">
        <v>12.4</v>
      </c>
      <c r="H89" s="4"/>
    </row>
    <row r="90" spans="4:8">
      <c r="D90" s="3" t="s">
        <v>106</v>
      </c>
      <c r="E90" s="4" t="s">
        <v>90</v>
      </c>
      <c r="F90" s="4">
        <v>2</v>
      </c>
      <c r="G90" s="4">
        <v>11.7</v>
      </c>
      <c r="H90" s="4"/>
    </row>
    <row r="91" spans="4:8">
      <c r="D91" s="3" t="s">
        <v>61</v>
      </c>
      <c r="E91" s="4" t="s">
        <v>143</v>
      </c>
      <c r="F91" s="4">
        <v>2</v>
      </c>
      <c r="G91" s="4">
        <v>12.3</v>
      </c>
      <c r="H91" s="4"/>
    </row>
    <row r="92" spans="4:8">
      <c r="D92" s="3" t="s">
        <v>138</v>
      </c>
      <c r="E92" s="4" t="s">
        <v>95</v>
      </c>
      <c r="F92" s="4">
        <v>2</v>
      </c>
      <c r="G92" s="4">
        <v>29.3</v>
      </c>
      <c r="H92" s="4"/>
    </row>
    <row r="93" spans="4:8">
      <c r="D93" s="3" t="s">
        <v>138</v>
      </c>
      <c r="E93" s="4" t="s">
        <v>95</v>
      </c>
      <c r="F93" s="4">
        <v>2</v>
      </c>
      <c r="G93" s="4">
        <v>10.4</v>
      </c>
      <c r="H93" s="4"/>
    </row>
    <row r="94" spans="4:8">
      <c r="D94" s="3" t="s">
        <v>138</v>
      </c>
      <c r="E94" s="4" t="s">
        <v>95</v>
      </c>
      <c r="F94" s="4">
        <v>2</v>
      </c>
      <c r="G94" s="4">
        <v>57.5</v>
      </c>
      <c r="H94" s="4"/>
    </row>
    <row r="95" spans="4:8">
      <c r="D95" s="3" t="s">
        <v>138</v>
      </c>
      <c r="E95" s="4" t="s">
        <v>95</v>
      </c>
      <c r="F95" s="4">
        <v>2</v>
      </c>
      <c r="G95" s="4">
        <v>10</v>
      </c>
      <c r="H95" s="4"/>
    </row>
    <row r="96" spans="4:8">
      <c r="D96" s="3" t="s">
        <v>30</v>
      </c>
      <c r="E96" s="4" t="s">
        <v>101</v>
      </c>
      <c r="F96" s="4">
        <v>2</v>
      </c>
      <c r="G96" s="4">
        <v>10</v>
      </c>
      <c r="H96" s="4"/>
    </row>
    <row r="97" spans="4:8">
      <c r="D97" s="3" t="s">
        <v>30</v>
      </c>
      <c r="E97" s="4" t="s">
        <v>101</v>
      </c>
      <c r="F97" s="4">
        <v>2</v>
      </c>
      <c r="G97" s="4">
        <v>16.4</v>
      </c>
      <c r="H97" s="4"/>
    </row>
    <row r="98" spans="4:8">
      <c r="D98" s="3" t="s">
        <v>30</v>
      </c>
      <c r="E98" s="4" t="s">
        <v>101</v>
      </c>
      <c r="F98" s="4">
        <v>2</v>
      </c>
      <c r="G98" s="4">
        <v>33.3</v>
      </c>
      <c r="H98" s="4"/>
    </row>
    <row r="99" spans="4:8">
      <c r="D99" s="3" t="s">
        <v>135</v>
      </c>
      <c r="E99" s="4" t="s">
        <v>95</v>
      </c>
      <c r="F99" s="4">
        <v>2</v>
      </c>
      <c r="G99" s="4">
        <v>10</v>
      </c>
      <c r="H99" s="4"/>
    </row>
    <row r="100" spans="4:8">
      <c r="D100" s="3" t="s">
        <v>141</v>
      </c>
      <c r="E100" s="4" t="s">
        <v>126</v>
      </c>
      <c r="F100" s="4">
        <v>2</v>
      </c>
      <c r="G100" s="4">
        <v>10.4</v>
      </c>
      <c r="H100" s="4"/>
    </row>
    <row r="101" spans="4:8">
      <c r="D101" s="3" t="s">
        <v>107</v>
      </c>
      <c r="E101" s="4" t="s">
        <v>143</v>
      </c>
      <c r="F101" s="4">
        <v>3</v>
      </c>
      <c r="G101" s="4">
        <v>12.8</v>
      </c>
      <c r="H101" s="4"/>
    </row>
    <row r="102" spans="4:8">
      <c r="D102" s="3" t="s">
        <v>157</v>
      </c>
      <c r="E102" s="4" t="s">
        <v>88</v>
      </c>
      <c r="F102" s="4">
        <v>3</v>
      </c>
      <c r="G102" s="4">
        <v>45.6</v>
      </c>
      <c r="H102" s="4"/>
    </row>
    <row r="103" spans="4:8">
      <c r="D103" s="3" t="s">
        <v>6</v>
      </c>
      <c r="E103" s="4" t="s">
        <v>88</v>
      </c>
      <c r="F103" s="4">
        <v>3</v>
      </c>
      <c r="G103" s="4">
        <v>12.4</v>
      </c>
      <c r="H103" s="4"/>
    </row>
    <row r="104" spans="4:8">
      <c r="D104" s="3" t="s">
        <v>68</v>
      </c>
      <c r="E104" s="4" t="s">
        <v>88</v>
      </c>
      <c r="F104" s="4">
        <v>3</v>
      </c>
      <c r="G104" s="4">
        <v>10.4</v>
      </c>
      <c r="H104" s="4"/>
    </row>
    <row r="105" spans="4:8">
      <c r="D105" s="3" t="s">
        <v>34</v>
      </c>
      <c r="E105" s="4" t="s">
        <v>93</v>
      </c>
      <c r="F105" s="4">
        <v>3</v>
      </c>
      <c r="G105" s="4">
        <v>57.8</v>
      </c>
      <c r="H105" s="4"/>
    </row>
    <row r="106" spans="4:8">
      <c r="D106" s="3" t="s">
        <v>160</v>
      </c>
      <c r="E106" s="4" t="s">
        <v>146</v>
      </c>
      <c r="F106" s="4">
        <v>3</v>
      </c>
      <c r="G106" s="4">
        <v>16.4</v>
      </c>
      <c r="H106" s="4"/>
    </row>
    <row r="107" spans="4:8">
      <c r="D107" s="3" t="s">
        <v>158</v>
      </c>
      <c r="E107" s="4" t="s">
        <v>146</v>
      </c>
      <c r="F107" s="4">
        <v>3</v>
      </c>
      <c r="G107" s="4">
        <v>14.4</v>
      </c>
      <c r="H107" s="4"/>
    </row>
    <row r="108" spans="4:8">
      <c r="D108" s="3" t="s">
        <v>158</v>
      </c>
      <c r="E108" s="4" t="s">
        <v>146</v>
      </c>
      <c r="F108" s="4">
        <v>3</v>
      </c>
      <c r="G108" s="4">
        <v>10.7</v>
      </c>
      <c r="H108" s="4"/>
    </row>
    <row r="109" spans="4:8">
      <c r="D109" s="3" t="s">
        <v>123</v>
      </c>
      <c r="E109" s="4" t="s">
        <v>97</v>
      </c>
      <c r="F109" s="4">
        <v>3</v>
      </c>
      <c r="G109" s="4">
        <v>10.2</v>
      </c>
      <c r="H109" s="4"/>
    </row>
    <row r="110" spans="4:8">
      <c r="D110" s="3" t="s">
        <v>123</v>
      </c>
      <c r="E110" s="4" t="s">
        <v>97</v>
      </c>
      <c r="F110" s="4">
        <v>3</v>
      </c>
      <c r="G110" s="4">
        <v>10.2</v>
      </c>
      <c r="H110" s="4"/>
    </row>
    <row r="111" spans="4:8">
      <c r="D111" s="3" t="s">
        <v>96</v>
      </c>
      <c r="E111" s="4" t="s">
        <v>97</v>
      </c>
      <c r="F111" s="4">
        <v>3</v>
      </c>
      <c r="G111" s="4">
        <v>8.3</v>
      </c>
      <c r="H111" s="4"/>
    </row>
    <row r="112" spans="4:8">
      <c r="D112" s="3" t="s">
        <v>96</v>
      </c>
      <c r="E112" s="4" t="s">
        <v>97</v>
      </c>
      <c r="F112" s="4">
        <v>3</v>
      </c>
      <c r="G112" s="4">
        <v>10</v>
      </c>
      <c r="H112" s="4"/>
    </row>
    <row r="113" spans="4:8">
      <c r="D113" s="3" t="s">
        <v>96</v>
      </c>
      <c r="E113" s="4" t="s">
        <v>97</v>
      </c>
      <c r="F113" s="4">
        <v>3</v>
      </c>
      <c r="G113" s="4">
        <v>12.3</v>
      </c>
      <c r="H113" s="4"/>
    </row>
    <row r="114" spans="4:8">
      <c r="D114" s="3" t="s">
        <v>25</v>
      </c>
      <c r="E114" s="4" t="s">
        <v>95</v>
      </c>
      <c r="F114" s="4">
        <v>3</v>
      </c>
      <c r="G114" s="4">
        <v>18.3</v>
      </c>
      <c r="H114" s="4"/>
    </row>
    <row r="115" spans="4:8">
      <c r="D115" s="3" t="s">
        <v>25</v>
      </c>
      <c r="E115" s="4" t="s">
        <v>95</v>
      </c>
      <c r="F115" s="4">
        <v>3</v>
      </c>
      <c r="G115" s="4">
        <v>12.1</v>
      </c>
      <c r="H115" s="4"/>
    </row>
    <row r="116" spans="4:8">
      <c r="D116" s="3" t="s">
        <v>25</v>
      </c>
      <c r="E116" s="4" t="s">
        <v>95</v>
      </c>
      <c r="F116" s="4">
        <v>3</v>
      </c>
      <c r="G116" s="4">
        <v>14.7</v>
      </c>
      <c r="H116" s="4"/>
    </row>
    <row r="117" spans="4:8">
      <c r="D117" s="3" t="s">
        <v>25</v>
      </c>
      <c r="E117" s="4" t="s">
        <v>95</v>
      </c>
      <c r="F117" s="4">
        <v>3</v>
      </c>
      <c r="G117" s="4">
        <v>6.6</v>
      </c>
      <c r="H117" s="4"/>
    </row>
    <row r="118" spans="4:8">
      <c r="D118" s="3" t="s">
        <v>25</v>
      </c>
      <c r="E118" s="4" t="s">
        <v>95</v>
      </c>
      <c r="F118" s="4">
        <v>3</v>
      </c>
      <c r="G118" s="4">
        <v>8.3</v>
      </c>
      <c r="H118" s="4"/>
    </row>
    <row r="119" spans="4:8">
      <c r="D119" s="3" t="s">
        <v>25</v>
      </c>
      <c r="E119" s="4" t="s">
        <v>95</v>
      </c>
      <c r="F119" s="4">
        <v>3</v>
      </c>
      <c r="G119" s="4">
        <v>14.3</v>
      </c>
      <c r="H119" s="4"/>
    </row>
    <row r="120" spans="4:8">
      <c r="D120" s="3" t="s">
        <v>25</v>
      </c>
      <c r="E120" s="4" t="s">
        <v>95</v>
      </c>
      <c r="F120" s="4">
        <v>3</v>
      </c>
      <c r="G120" s="4">
        <v>10.4</v>
      </c>
      <c r="H120" s="4"/>
    </row>
    <row r="121" spans="4:8">
      <c r="D121" s="3" t="s">
        <v>25</v>
      </c>
      <c r="E121" s="4" t="s">
        <v>95</v>
      </c>
      <c r="F121" s="4">
        <v>3</v>
      </c>
      <c r="G121" s="4">
        <v>25.7</v>
      </c>
      <c r="H121" s="4"/>
    </row>
    <row r="122" spans="4:8">
      <c r="D122" s="3" t="s">
        <v>25</v>
      </c>
      <c r="E122" s="4" t="s">
        <v>95</v>
      </c>
      <c r="F122" s="4">
        <v>3</v>
      </c>
      <c r="G122" s="4">
        <v>13.1</v>
      </c>
      <c r="H122" s="4"/>
    </row>
    <row r="123" spans="4:8">
      <c r="D123" s="3" t="s">
        <v>25</v>
      </c>
      <c r="E123" s="4" t="s">
        <v>95</v>
      </c>
      <c r="F123" s="4">
        <v>3</v>
      </c>
      <c r="G123" s="4">
        <v>14.1</v>
      </c>
      <c r="H123" s="4"/>
    </row>
    <row r="124" spans="4:8">
      <c r="D124" s="3" t="s">
        <v>130</v>
      </c>
      <c r="E124" s="4" t="s">
        <v>95</v>
      </c>
      <c r="F124" s="4">
        <v>3</v>
      </c>
      <c r="G124" s="4">
        <v>12.1</v>
      </c>
      <c r="H124" s="4"/>
    </row>
    <row r="125" spans="4:8">
      <c r="D125" s="3" t="s">
        <v>127</v>
      </c>
      <c r="E125" s="4" t="s">
        <v>95</v>
      </c>
      <c r="F125" s="4">
        <v>3</v>
      </c>
      <c r="G125" s="4">
        <v>11.3</v>
      </c>
      <c r="H125" s="4"/>
    </row>
    <row r="126" spans="4:8">
      <c r="D126" s="3" t="s">
        <v>127</v>
      </c>
      <c r="E126" s="4" t="s">
        <v>95</v>
      </c>
      <c r="F126" s="4">
        <v>3</v>
      </c>
      <c r="G126" s="4">
        <v>12.5</v>
      </c>
      <c r="H126" s="4"/>
    </row>
    <row r="127" spans="4:8">
      <c r="D127" s="3" t="s">
        <v>127</v>
      </c>
      <c r="E127" s="4" t="s">
        <v>95</v>
      </c>
      <c r="F127" s="4">
        <v>3</v>
      </c>
      <c r="G127" s="4">
        <v>12.1</v>
      </c>
      <c r="H127" s="4"/>
    </row>
    <row r="128" spans="4:8">
      <c r="D128" s="3" t="s">
        <v>127</v>
      </c>
      <c r="E128" s="4" t="s">
        <v>95</v>
      </c>
      <c r="F128" s="4">
        <v>3</v>
      </c>
      <c r="G128" s="4">
        <v>19.3</v>
      </c>
      <c r="H128" s="4"/>
    </row>
    <row r="129" spans="4:8">
      <c r="D129" s="3" t="s">
        <v>127</v>
      </c>
      <c r="E129" s="4" t="s">
        <v>95</v>
      </c>
      <c r="F129" s="4">
        <v>3</v>
      </c>
      <c r="G129" s="4">
        <v>14.9</v>
      </c>
      <c r="H129" s="4"/>
    </row>
    <row r="130" spans="4:8">
      <c r="D130" s="3" t="s">
        <v>127</v>
      </c>
      <c r="E130" s="4" t="s">
        <v>95</v>
      </c>
      <c r="F130" s="4">
        <v>3</v>
      </c>
      <c r="G130" s="4">
        <v>15</v>
      </c>
      <c r="H130" s="4"/>
    </row>
    <row r="131" spans="4:8">
      <c r="D131" s="3" t="s">
        <v>65</v>
      </c>
      <c r="E131" s="4" t="s">
        <v>143</v>
      </c>
      <c r="F131" s="4">
        <v>3</v>
      </c>
      <c r="G131" s="4">
        <v>10.6</v>
      </c>
      <c r="H131" s="4"/>
    </row>
    <row r="132" spans="4:8">
      <c r="D132" s="3" t="s">
        <v>73</v>
      </c>
      <c r="E132" s="4" t="s">
        <v>95</v>
      </c>
      <c r="F132" s="4">
        <v>3</v>
      </c>
      <c r="G132" s="4">
        <v>29.5</v>
      </c>
      <c r="H132" s="4"/>
    </row>
    <row r="133" spans="4:8">
      <c r="D133" s="3" t="s">
        <v>73</v>
      </c>
      <c r="E133" s="4" t="s">
        <v>95</v>
      </c>
      <c r="F133" s="4">
        <v>3</v>
      </c>
      <c r="G133" s="4">
        <v>24.3</v>
      </c>
      <c r="H133" s="4"/>
    </row>
    <row r="134" spans="4:8">
      <c r="D134" s="3" t="s">
        <v>73</v>
      </c>
      <c r="E134" s="4" t="s">
        <v>95</v>
      </c>
      <c r="F134" s="4">
        <v>3</v>
      </c>
      <c r="G134" s="4">
        <v>38.1</v>
      </c>
      <c r="H134" s="4"/>
    </row>
    <row r="135" spans="4:8">
      <c r="D135" s="3" t="s">
        <v>155</v>
      </c>
      <c r="E135" s="4" t="s">
        <v>95</v>
      </c>
      <c r="F135" s="4">
        <v>3</v>
      </c>
      <c r="G135" s="4">
        <v>33.4</v>
      </c>
      <c r="H135" s="4"/>
    </row>
    <row r="136" spans="4:8">
      <c r="D136" s="3" t="s">
        <v>10</v>
      </c>
      <c r="E136" s="4" t="s">
        <v>92</v>
      </c>
      <c r="F136" s="4">
        <v>3</v>
      </c>
      <c r="G136" s="4">
        <v>13.6</v>
      </c>
      <c r="H136" s="4"/>
    </row>
    <row r="137" spans="4:8">
      <c r="D137" s="3" t="s">
        <v>10</v>
      </c>
      <c r="E137" s="4" t="s">
        <v>92</v>
      </c>
      <c r="F137" s="4">
        <v>3</v>
      </c>
      <c r="G137" s="4">
        <v>24.1</v>
      </c>
      <c r="H137" s="4"/>
    </row>
    <row r="138" spans="4:8">
      <c r="D138" s="3" t="s">
        <v>10</v>
      </c>
      <c r="E138" s="4" t="s">
        <v>92</v>
      </c>
      <c r="F138" s="4">
        <v>3</v>
      </c>
      <c r="G138" s="4">
        <v>10.2</v>
      </c>
      <c r="H138" s="4"/>
    </row>
    <row r="139" spans="4:8">
      <c r="D139" s="3" t="s">
        <v>152</v>
      </c>
      <c r="E139" s="4"/>
      <c r="F139" s="4">
        <v>3</v>
      </c>
      <c r="G139" s="4">
        <v>21.7</v>
      </c>
      <c r="H139" s="4"/>
    </row>
    <row r="140" spans="4:8">
      <c r="D140" s="3" t="s">
        <v>129</v>
      </c>
      <c r="E140" s="4" t="s">
        <v>93</v>
      </c>
      <c r="F140" s="4">
        <v>3</v>
      </c>
      <c r="G140" s="4">
        <v>15.9</v>
      </c>
      <c r="H140" s="4"/>
    </row>
    <row r="141" spans="4:8">
      <c r="D141" s="3" t="s">
        <v>129</v>
      </c>
      <c r="E141" s="4" t="s">
        <v>93</v>
      </c>
      <c r="F141" s="4">
        <v>3</v>
      </c>
      <c r="G141" s="4">
        <v>11.5</v>
      </c>
      <c r="H141" s="4"/>
    </row>
    <row r="142" spans="4:8">
      <c r="D142" s="3" t="s">
        <v>129</v>
      </c>
      <c r="E142" s="4" t="s">
        <v>93</v>
      </c>
      <c r="F142" s="4">
        <v>3</v>
      </c>
      <c r="G142" s="4">
        <v>23.4</v>
      </c>
      <c r="H142" s="4"/>
    </row>
    <row r="143" spans="4:8">
      <c r="D143" s="3" t="s">
        <v>15</v>
      </c>
      <c r="E143" s="4" t="s">
        <v>102</v>
      </c>
      <c r="F143" s="4">
        <v>3</v>
      </c>
      <c r="G143" s="4">
        <v>10.4</v>
      </c>
      <c r="H143" s="4"/>
    </row>
    <row r="144" spans="4:8">
      <c r="D144" s="3" t="s">
        <v>15</v>
      </c>
      <c r="E144" s="4" t="s">
        <v>102</v>
      </c>
      <c r="F144" s="4">
        <v>3</v>
      </c>
      <c r="G144" s="4">
        <v>12.2</v>
      </c>
      <c r="H144" s="4"/>
    </row>
    <row r="145" spans="4:8">
      <c r="D145" s="3" t="s">
        <v>15</v>
      </c>
      <c r="E145" s="4" t="s">
        <v>102</v>
      </c>
      <c r="F145" s="4">
        <v>3</v>
      </c>
      <c r="G145" s="4">
        <v>17.8</v>
      </c>
      <c r="H145" s="4"/>
    </row>
    <row r="146" spans="4:8">
      <c r="D146" s="3" t="s">
        <v>15</v>
      </c>
      <c r="E146" s="4" t="s">
        <v>102</v>
      </c>
      <c r="F146" s="4">
        <v>3</v>
      </c>
      <c r="G146" s="4">
        <v>13.3</v>
      </c>
      <c r="H146" s="4"/>
    </row>
    <row r="147" spans="4:8">
      <c r="D147" s="3" t="s">
        <v>15</v>
      </c>
      <c r="E147" s="4" t="s">
        <v>102</v>
      </c>
      <c r="F147" s="4">
        <v>3</v>
      </c>
      <c r="G147" s="4">
        <v>10.2</v>
      </c>
      <c r="H147" s="4"/>
    </row>
    <row r="148" spans="4:8">
      <c r="D148" s="3" t="s">
        <v>15</v>
      </c>
      <c r="E148" s="4" t="s">
        <v>102</v>
      </c>
      <c r="F148" s="4">
        <v>3</v>
      </c>
      <c r="G148" s="4">
        <v>12.2</v>
      </c>
      <c r="H148" s="4"/>
    </row>
    <row r="149" spans="4:8">
      <c r="D149" s="3" t="s">
        <v>150</v>
      </c>
      <c r="E149" s="4" t="s">
        <v>126</v>
      </c>
      <c r="F149" s="4">
        <v>3</v>
      </c>
      <c r="G149" s="4">
        <v>11.2</v>
      </c>
      <c r="H149" s="4"/>
    </row>
    <row r="150" spans="4:8">
      <c r="D150" s="3" t="s">
        <v>138</v>
      </c>
      <c r="E150" s="4" t="s">
        <v>95</v>
      </c>
      <c r="F150" s="4">
        <v>3</v>
      </c>
      <c r="G150" s="4">
        <v>14.4</v>
      </c>
      <c r="H150" s="4"/>
    </row>
    <row r="151" spans="4:8">
      <c r="D151" s="3" t="s">
        <v>138</v>
      </c>
      <c r="E151" s="4" t="s">
        <v>95</v>
      </c>
      <c r="F151" s="4">
        <v>3</v>
      </c>
      <c r="G151" s="4">
        <v>10.2</v>
      </c>
      <c r="H151" s="4"/>
    </row>
    <row r="152" spans="4:8">
      <c r="D152" s="3" t="s">
        <v>138</v>
      </c>
      <c r="E152" s="4" t="s">
        <v>95</v>
      </c>
      <c r="F152" s="4">
        <v>3</v>
      </c>
      <c r="G152" s="4">
        <v>10.1</v>
      </c>
      <c r="H152" s="4"/>
    </row>
    <row r="153" spans="4:8">
      <c r="D153" s="3" t="s">
        <v>138</v>
      </c>
      <c r="E153" s="4" t="s">
        <v>95</v>
      </c>
      <c r="F153" s="4">
        <v>3</v>
      </c>
      <c r="G153" s="4">
        <v>24.2</v>
      </c>
      <c r="H153" s="4"/>
    </row>
    <row r="154" spans="4:8">
      <c r="D154" s="3" t="s">
        <v>154</v>
      </c>
      <c r="E154" s="4" t="s">
        <v>95</v>
      </c>
      <c r="F154" s="4">
        <v>3</v>
      </c>
      <c r="G154" s="4">
        <v>10.4</v>
      </c>
      <c r="H154" s="4"/>
    </row>
    <row r="155" spans="4:8">
      <c r="D155" s="3" t="s">
        <v>30</v>
      </c>
      <c r="E155" s="4" t="s">
        <v>101</v>
      </c>
      <c r="F155" s="4">
        <v>3</v>
      </c>
      <c r="G155" s="4">
        <v>14.8</v>
      </c>
      <c r="H155" s="4"/>
    </row>
    <row r="156" spans="4:8">
      <c r="D156" s="3" t="s">
        <v>30</v>
      </c>
      <c r="E156" s="4" t="s">
        <v>101</v>
      </c>
      <c r="F156" s="4">
        <v>3</v>
      </c>
      <c r="G156" s="4">
        <v>24.3</v>
      </c>
      <c r="H156" s="4"/>
    </row>
    <row r="157" spans="4:8">
      <c r="D157" s="3" t="s">
        <v>30</v>
      </c>
      <c r="E157" s="4" t="s">
        <v>101</v>
      </c>
      <c r="F157" s="4">
        <v>3</v>
      </c>
      <c r="G157" s="4">
        <v>7.9</v>
      </c>
      <c r="H157" s="4"/>
    </row>
    <row r="158" spans="4:8">
      <c r="D158" s="3" t="s">
        <v>30</v>
      </c>
      <c r="E158" s="4" t="s">
        <v>101</v>
      </c>
      <c r="F158" s="4">
        <v>3</v>
      </c>
      <c r="G158" s="4">
        <v>72.3</v>
      </c>
      <c r="H158" s="4"/>
    </row>
    <row r="159" spans="4:8">
      <c r="D159" s="3" t="s">
        <v>30</v>
      </c>
      <c r="E159" s="4" t="s">
        <v>101</v>
      </c>
      <c r="F159" s="4">
        <v>3</v>
      </c>
      <c r="G159" s="4">
        <v>10.4</v>
      </c>
      <c r="H159" s="4"/>
    </row>
    <row r="160" spans="4:8">
      <c r="D160" s="3" t="s">
        <v>159</v>
      </c>
      <c r="E160" s="4"/>
      <c r="F160" s="4">
        <v>3</v>
      </c>
      <c r="G160" s="4">
        <v>10.2</v>
      </c>
      <c r="H160" s="4"/>
    </row>
    <row r="161" spans="4:8">
      <c r="D161" s="3" t="s">
        <v>49</v>
      </c>
      <c r="E161" s="4" t="s">
        <v>95</v>
      </c>
      <c r="F161" s="4">
        <v>3</v>
      </c>
      <c r="G161" s="4">
        <v>24.8</v>
      </c>
      <c r="H161" s="4"/>
    </row>
    <row r="162" spans="4:8">
      <c r="D162" s="3" t="s">
        <v>153</v>
      </c>
      <c r="E162" s="4" t="s">
        <v>100</v>
      </c>
      <c r="F162" s="4">
        <v>3</v>
      </c>
      <c r="G162" s="4">
        <v>11.9</v>
      </c>
      <c r="H162" s="4"/>
    </row>
    <row r="163" spans="4:8">
      <c r="D163" s="3" t="s">
        <v>161</v>
      </c>
      <c r="E163" s="4" t="s">
        <v>88</v>
      </c>
      <c r="F163" s="4">
        <v>4</v>
      </c>
      <c r="G163" s="4">
        <v>30.5</v>
      </c>
      <c r="H163" s="4"/>
    </row>
    <row r="164" spans="4:8">
      <c r="D164" s="3" t="s">
        <v>161</v>
      </c>
      <c r="E164" s="4" t="s">
        <v>88</v>
      </c>
      <c r="F164" s="4">
        <v>4</v>
      </c>
      <c r="G164" s="4">
        <v>37</v>
      </c>
      <c r="H164" s="4"/>
    </row>
    <row r="165" spans="4:8">
      <c r="D165" s="3" t="s">
        <v>161</v>
      </c>
      <c r="E165" s="4" t="s">
        <v>88</v>
      </c>
      <c r="F165" s="4">
        <v>4</v>
      </c>
      <c r="G165" s="4">
        <v>16.3</v>
      </c>
      <c r="H165" s="4"/>
    </row>
    <row r="166" spans="4:8">
      <c r="D166" s="3" t="s">
        <v>157</v>
      </c>
      <c r="E166" s="4" t="s">
        <v>88</v>
      </c>
      <c r="F166" s="4">
        <v>4</v>
      </c>
      <c r="G166" s="4">
        <v>36</v>
      </c>
      <c r="H166" s="4"/>
    </row>
    <row r="167" spans="4:8">
      <c r="D167" s="3" t="s">
        <v>157</v>
      </c>
      <c r="E167" s="4" t="s">
        <v>88</v>
      </c>
      <c r="F167" s="4">
        <v>4</v>
      </c>
      <c r="G167" s="4">
        <v>15.3</v>
      </c>
      <c r="H167" s="4"/>
    </row>
    <row r="168" spans="4:8">
      <c r="D168" s="3" t="s">
        <v>7</v>
      </c>
      <c r="E168" s="4" t="s">
        <v>89</v>
      </c>
      <c r="F168" s="4">
        <v>4</v>
      </c>
      <c r="G168" s="4">
        <v>10.2</v>
      </c>
      <c r="H168" s="4"/>
    </row>
    <row r="169" spans="4:8">
      <c r="D169" s="3" t="s">
        <v>7</v>
      </c>
      <c r="E169" s="4" t="s">
        <v>89</v>
      </c>
      <c r="F169" s="4">
        <v>4</v>
      </c>
      <c r="G169" s="4">
        <v>80.3</v>
      </c>
      <c r="H169" s="4"/>
    </row>
    <row r="170" spans="4:8">
      <c r="D170" s="3" t="s">
        <v>34</v>
      </c>
      <c r="E170" s="4" t="s">
        <v>93</v>
      </c>
      <c r="F170" s="4">
        <v>4</v>
      </c>
      <c r="G170" s="4">
        <v>15.3</v>
      </c>
      <c r="H170" s="4"/>
    </row>
    <row r="171" spans="4:8">
      <c r="D171" s="3" t="s">
        <v>158</v>
      </c>
      <c r="E171" s="4" t="s">
        <v>146</v>
      </c>
      <c r="F171" s="4">
        <v>4</v>
      </c>
      <c r="G171" s="4">
        <v>13.3</v>
      </c>
      <c r="H171" s="4"/>
    </row>
    <row r="172" spans="4:8">
      <c r="D172" s="3" t="s">
        <v>96</v>
      </c>
      <c r="E172" s="4" t="s">
        <v>97</v>
      </c>
      <c r="F172" s="4">
        <v>4</v>
      </c>
      <c r="G172" s="4">
        <v>12.6</v>
      </c>
      <c r="H172" s="4"/>
    </row>
    <row r="173" spans="4:8">
      <c r="D173" s="3" t="s">
        <v>96</v>
      </c>
      <c r="E173" s="4" t="s">
        <v>97</v>
      </c>
      <c r="F173" s="4">
        <v>4</v>
      </c>
      <c r="G173" s="4">
        <v>10.2</v>
      </c>
      <c r="H173" s="4"/>
    </row>
    <row r="174" spans="4:8">
      <c r="D174" s="3" t="s">
        <v>98</v>
      </c>
      <c r="E174" s="4" t="s">
        <v>97</v>
      </c>
      <c r="F174" s="4">
        <v>4</v>
      </c>
      <c r="G174" s="4">
        <v>10.2</v>
      </c>
      <c r="H174" s="4"/>
    </row>
    <row r="175" spans="4:8">
      <c r="D175" s="3" t="s">
        <v>25</v>
      </c>
      <c r="E175" s="4" t="s">
        <v>95</v>
      </c>
      <c r="F175" s="4">
        <v>4</v>
      </c>
      <c r="G175" s="4">
        <v>55.6</v>
      </c>
      <c r="H175" s="4"/>
    </row>
    <row r="176" spans="4:8">
      <c r="D176" s="3" t="s">
        <v>127</v>
      </c>
      <c r="E176" s="4" t="s">
        <v>95</v>
      </c>
      <c r="F176" s="4">
        <v>4</v>
      </c>
      <c r="G176" s="4">
        <v>16.8</v>
      </c>
      <c r="H176" s="4"/>
    </row>
    <row r="177" spans="4:8">
      <c r="D177" s="3" t="s">
        <v>127</v>
      </c>
      <c r="E177" s="4" t="s">
        <v>95</v>
      </c>
      <c r="F177" s="4">
        <v>4</v>
      </c>
      <c r="G177" s="4">
        <v>14.2</v>
      </c>
      <c r="H177" s="4"/>
    </row>
    <row r="178" spans="4:8">
      <c r="D178" s="3" t="s">
        <v>127</v>
      </c>
      <c r="E178" s="4" t="s">
        <v>95</v>
      </c>
      <c r="F178" s="4">
        <v>4</v>
      </c>
      <c r="G178" s="4">
        <v>14.3</v>
      </c>
      <c r="H178" s="4"/>
    </row>
    <row r="179" spans="4:8">
      <c r="D179" s="3" t="s">
        <v>127</v>
      </c>
      <c r="E179" s="4" t="s">
        <v>95</v>
      </c>
      <c r="F179" s="4">
        <v>4</v>
      </c>
      <c r="G179" s="4">
        <v>14</v>
      </c>
      <c r="H179" s="4"/>
    </row>
    <row r="180" spans="4:8">
      <c r="D180" s="3" t="s">
        <v>127</v>
      </c>
      <c r="E180" s="4" t="s">
        <v>95</v>
      </c>
      <c r="F180" s="4">
        <v>4</v>
      </c>
      <c r="G180" s="4">
        <v>10.2</v>
      </c>
      <c r="H180" s="4"/>
    </row>
    <row r="181" spans="4:8">
      <c r="D181" s="3" t="s">
        <v>65</v>
      </c>
      <c r="E181" s="4" t="s">
        <v>88</v>
      </c>
      <c r="F181" s="4">
        <v>4</v>
      </c>
      <c r="G181" s="4">
        <v>11.1</v>
      </c>
      <c r="H181" s="4"/>
    </row>
    <row r="182" spans="4:8">
      <c r="D182" s="3" t="s">
        <v>73</v>
      </c>
      <c r="E182" s="4" t="s">
        <v>95</v>
      </c>
      <c r="F182" s="4">
        <v>4</v>
      </c>
      <c r="G182" s="4">
        <v>20.4</v>
      </c>
      <c r="H182" s="4"/>
    </row>
    <row r="183" spans="4:8">
      <c r="D183" s="3" t="s">
        <v>129</v>
      </c>
      <c r="E183" s="4" t="s">
        <v>93</v>
      </c>
      <c r="F183" s="4">
        <v>4</v>
      </c>
      <c r="G183" s="4">
        <v>11.2</v>
      </c>
      <c r="H183" s="4"/>
    </row>
    <row r="184" spans="4:8">
      <c r="D184" s="3" t="s">
        <v>129</v>
      </c>
      <c r="E184" s="4" t="s">
        <v>93</v>
      </c>
      <c r="F184" s="4">
        <v>4</v>
      </c>
      <c r="G184" s="4">
        <v>10.6</v>
      </c>
      <c r="H184" s="4"/>
    </row>
    <row r="185" spans="4:8">
      <c r="D185" s="3" t="s">
        <v>129</v>
      </c>
      <c r="E185" s="4" t="s">
        <v>93</v>
      </c>
      <c r="F185" s="4">
        <v>4</v>
      </c>
      <c r="G185" s="4">
        <v>15.6</v>
      </c>
      <c r="H185" s="4"/>
    </row>
    <row r="186" spans="4:8">
      <c r="D186" s="3" t="s">
        <v>129</v>
      </c>
      <c r="E186" s="4" t="s">
        <v>93</v>
      </c>
      <c r="F186" s="4">
        <v>4</v>
      </c>
      <c r="G186" s="4">
        <v>15.1</v>
      </c>
      <c r="H186" s="4"/>
    </row>
    <row r="187" spans="4:8">
      <c r="D187" s="3" t="s">
        <v>129</v>
      </c>
      <c r="E187" s="4" t="s">
        <v>93</v>
      </c>
      <c r="F187" s="4">
        <v>4</v>
      </c>
      <c r="G187" s="4">
        <v>15.3</v>
      </c>
      <c r="H187" s="4"/>
    </row>
    <row r="188" spans="4:8">
      <c r="D188" s="3" t="s">
        <v>164</v>
      </c>
      <c r="E188" s="4" t="s">
        <v>88</v>
      </c>
      <c r="F188" s="4">
        <v>4</v>
      </c>
      <c r="G188" s="4">
        <v>15.5</v>
      </c>
      <c r="H188" s="4"/>
    </row>
    <row r="189" spans="4:8">
      <c r="D189" s="3" t="s">
        <v>121</v>
      </c>
      <c r="E189" s="4" t="s">
        <v>122</v>
      </c>
      <c r="F189" s="4">
        <v>4</v>
      </c>
      <c r="G189" s="4">
        <v>18.4</v>
      </c>
      <c r="H189" s="4"/>
    </row>
    <row r="190" spans="4:8">
      <c r="D190" s="3" t="s">
        <v>125</v>
      </c>
      <c r="E190" s="4" t="s">
        <v>126</v>
      </c>
      <c r="F190" s="4">
        <v>4</v>
      </c>
      <c r="G190" s="4">
        <v>10</v>
      </c>
      <c r="H190" s="4"/>
    </row>
    <row r="191" spans="4:8">
      <c r="D191" s="3" t="s">
        <v>140</v>
      </c>
      <c r="E191" s="4" t="s">
        <v>92</v>
      </c>
      <c r="F191" s="4">
        <v>4</v>
      </c>
      <c r="G191" s="4">
        <v>10.2</v>
      </c>
      <c r="H191" s="4"/>
    </row>
    <row r="192" spans="4:8">
      <c r="D192" s="3" t="s">
        <v>106</v>
      </c>
      <c r="E192" s="4" t="s">
        <v>90</v>
      </c>
      <c r="F192" s="4">
        <v>4</v>
      </c>
      <c r="G192" s="4">
        <v>16.5</v>
      </c>
      <c r="H192" s="4"/>
    </row>
    <row r="193" spans="4:8">
      <c r="D193" s="3" t="s">
        <v>106</v>
      </c>
      <c r="E193" s="4" t="s">
        <v>90</v>
      </c>
      <c r="F193" s="4">
        <v>4</v>
      </c>
      <c r="G193" s="4">
        <v>10.6</v>
      </c>
      <c r="H193" s="4"/>
    </row>
    <row r="194" spans="4:8">
      <c r="D194" s="3" t="s">
        <v>138</v>
      </c>
      <c r="E194" s="4" t="s">
        <v>95</v>
      </c>
      <c r="F194" s="4">
        <v>4</v>
      </c>
      <c r="G194" s="4">
        <v>10.7</v>
      </c>
      <c r="H194" s="4"/>
    </row>
    <row r="195" spans="4:8">
      <c r="D195" s="3" t="s">
        <v>138</v>
      </c>
      <c r="E195" s="4" t="s">
        <v>95</v>
      </c>
      <c r="F195" s="4">
        <v>4</v>
      </c>
      <c r="G195" s="4">
        <v>10.2</v>
      </c>
      <c r="H195" s="4"/>
    </row>
    <row r="196" spans="4:8">
      <c r="D196" s="3" t="s">
        <v>136</v>
      </c>
      <c r="E196" s="4" t="s">
        <v>95</v>
      </c>
      <c r="F196" s="4">
        <v>4</v>
      </c>
      <c r="G196" s="4">
        <v>13.6</v>
      </c>
      <c r="H196" s="4"/>
    </row>
    <row r="197" spans="4:8">
      <c r="D197" s="3" t="s">
        <v>50</v>
      </c>
      <c r="E197" s="4" t="s">
        <v>100</v>
      </c>
      <c r="F197" s="4">
        <v>4</v>
      </c>
      <c r="G197" s="4">
        <v>14.6</v>
      </c>
      <c r="H197" s="4"/>
    </row>
    <row r="198" spans="4:8">
      <c r="D198" s="3" t="s">
        <v>50</v>
      </c>
      <c r="E198" s="4" t="s">
        <v>100</v>
      </c>
      <c r="F198" s="4">
        <v>4</v>
      </c>
      <c r="G198" s="4">
        <v>22.7</v>
      </c>
      <c r="H198" s="4"/>
    </row>
    <row r="199" spans="4:8">
      <c r="D199" s="3" t="s">
        <v>50</v>
      </c>
      <c r="E199" s="4" t="s">
        <v>100</v>
      </c>
      <c r="F199" s="4">
        <v>4</v>
      </c>
      <c r="G199" s="4">
        <v>11.5</v>
      </c>
      <c r="H199" s="4"/>
    </row>
    <row r="200" spans="4:8">
      <c r="D200" s="3" t="s">
        <v>17</v>
      </c>
      <c r="E200" s="4" t="s">
        <v>95</v>
      </c>
      <c r="F200" s="4">
        <v>4</v>
      </c>
      <c r="G200" s="4">
        <v>95.6</v>
      </c>
      <c r="H200" s="4"/>
    </row>
    <row r="201" spans="4:8">
      <c r="D201" s="3" t="s">
        <v>162</v>
      </c>
      <c r="E201" s="4" t="s">
        <v>163</v>
      </c>
      <c r="F201" s="4">
        <v>4</v>
      </c>
      <c r="G201" s="4">
        <v>15</v>
      </c>
      <c r="H201" s="4"/>
    </row>
    <row r="202" spans="4:8">
      <c r="D202" s="3" t="s">
        <v>171</v>
      </c>
      <c r="E202" s="4" t="s">
        <v>88</v>
      </c>
      <c r="F202" s="4">
        <v>5</v>
      </c>
      <c r="G202" s="4">
        <v>10</v>
      </c>
      <c r="H202" s="4"/>
    </row>
    <row r="203" spans="4:8">
      <c r="D203" s="3" t="s">
        <v>63</v>
      </c>
      <c r="E203" s="4" t="s">
        <v>92</v>
      </c>
      <c r="F203" s="4">
        <v>5</v>
      </c>
      <c r="G203" s="4">
        <v>15.5</v>
      </c>
      <c r="H203" s="4"/>
    </row>
    <row r="204" spans="4:8">
      <c r="D204" s="3" t="s">
        <v>169</v>
      </c>
      <c r="E204" s="4" t="s">
        <v>143</v>
      </c>
      <c r="F204" s="4">
        <v>5</v>
      </c>
      <c r="G204" s="4">
        <v>11.4</v>
      </c>
      <c r="H204" s="4"/>
    </row>
    <row r="205" spans="4:8">
      <c r="D205" s="3" t="s">
        <v>169</v>
      </c>
      <c r="E205" s="4" t="s">
        <v>143</v>
      </c>
      <c r="F205" s="4">
        <v>5</v>
      </c>
      <c r="G205" s="4">
        <v>16.1</v>
      </c>
      <c r="H205" s="4"/>
    </row>
    <row r="206" spans="4:8">
      <c r="D206" s="3" t="s">
        <v>169</v>
      </c>
      <c r="E206" s="10" t="s">
        <v>184</v>
      </c>
      <c r="F206" s="4">
        <v>5</v>
      </c>
      <c r="G206" s="4">
        <v>11.1</v>
      </c>
      <c r="H206" s="4"/>
    </row>
    <row r="207" spans="4:8">
      <c r="D207" s="3" t="s">
        <v>169</v>
      </c>
      <c r="E207" s="10" t="s">
        <v>184</v>
      </c>
      <c r="F207" s="4">
        <v>5</v>
      </c>
      <c r="G207" s="4">
        <v>10</v>
      </c>
      <c r="H207" s="4"/>
    </row>
    <row r="208" spans="4:8">
      <c r="D208" s="3" t="s">
        <v>68</v>
      </c>
      <c r="E208" s="4" t="s">
        <v>88</v>
      </c>
      <c r="F208" s="4">
        <v>5</v>
      </c>
      <c r="G208" s="4">
        <v>10.3</v>
      </c>
      <c r="H208" s="4"/>
    </row>
    <row r="209" spans="4:8">
      <c r="D209" s="3" t="s">
        <v>68</v>
      </c>
      <c r="E209" s="4" t="s">
        <v>88</v>
      </c>
      <c r="F209" s="4">
        <v>5</v>
      </c>
      <c r="G209" s="4">
        <v>11.6</v>
      </c>
      <c r="H209" s="4"/>
    </row>
    <row r="210" spans="4:8">
      <c r="D210" s="3" t="s">
        <v>68</v>
      </c>
      <c r="E210" s="10" t="s">
        <v>185</v>
      </c>
      <c r="F210" s="4">
        <v>5</v>
      </c>
      <c r="G210" s="4">
        <v>10</v>
      </c>
      <c r="H210" s="4"/>
    </row>
    <row r="211" spans="4:8">
      <c r="D211" s="3" t="s">
        <v>68</v>
      </c>
      <c r="E211" s="4" t="s">
        <v>187</v>
      </c>
      <c r="F211" s="4">
        <v>5</v>
      </c>
      <c r="G211" s="4">
        <v>10</v>
      </c>
      <c r="H211" s="4"/>
    </row>
    <row r="212" spans="4:8">
      <c r="D212" s="3" t="s">
        <v>68</v>
      </c>
      <c r="E212" s="4" t="s">
        <v>187</v>
      </c>
      <c r="F212" s="4">
        <v>5</v>
      </c>
      <c r="G212" s="4">
        <v>44.2</v>
      </c>
      <c r="H212" s="4"/>
    </row>
    <row r="213" spans="4:8">
      <c r="D213" s="3" t="s">
        <v>131</v>
      </c>
      <c r="E213" s="4" t="s">
        <v>93</v>
      </c>
      <c r="F213" s="4">
        <v>5</v>
      </c>
      <c r="G213" s="4">
        <v>12.3</v>
      </c>
      <c r="H213" s="4"/>
    </row>
    <row r="214" spans="4:8">
      <c r="D214" s="3" t="s">
        <v>142</v>
      </c>
      <c r="E214" s="4" t="s">
        <v>143</v>
      </c>
      <c r="F214" s="4">
        <v>5</v>
      </c>
      <c r="G214" s="4">
        <v>15</v>
      </c>
      <c r="H214" s="4"/>
    </row>
    <row r="215" spans="4:8">
      <c r="D215" s="3" t="s">
        <v>142</v>
      </c>
      <c r="E215" s="4" t="s">
        <v>143</v>
      </c>
      <c r="F215" s="4">
        <v>5</v>
      </c>
      <c r="G215" s="4">
        <v>21.4</v>
      </c>
      <c r="H215" s="4"/>
    </row>
    <row r="216" spans="4:8">
      <c r="D216" s="3" t="s">
        <v>142</v>
      </c>
      <c r="E216" s="4" t="s">
        <v>143</v>
      </c>
      <c r="F216" s="4">
        <v>5</v>
      </c>
      <c r="G216" s="4">
        <v>11.7</v>
      </c>
      <c r="H216" s="4"/>
    </row>
    <row r="217" spans="4:8">
      <c r="D217" s="3" t="s">
        <v>142</v>
      </c>
      <c r="E217" s="4" t="s">
        <v>143</v>
      </c>
      <c r="F217" s="4">
        <v>5</v>
      </c>
      <c r="G217" s="4">
        <v>30.9</v>
      </c>
      <c r="H217" s="4"/>
    </row>
    <row r="218" spans="4:8">
      <c r="D218" s="3" t="s">
        <v>158</v>
      </c>
      <c r="E218" s="4" t="s">
        <v>146</v>
      </c>
      <c r="F218" s="4">
        <v>5</v>
      </c>
      <c r="G218" s="4">
        <v>60.5</v>
      </c>
      <c r="H218" s="4"/>
    </row>
    <row r="219" spans="4:8">
      <c r="D219" s="3" t="s">
        <v>158</v>
      </c>
      <c r="E219" s="4" t="s">
        <v>146</v>
      </c>
      <c r="F219" s="4">
        <v>5</v>
      </c>
      <c r="G219" s="4">
        <v>15.9</v>
      </c>
      <c r="H219" s="4"/>
    </row>
    <row r="220" spans="4:8">
      <c r="D220" s="3" t="s">
        <v>158</v>
      </c>
      <c r="E220" s="4" t="s">
        <v>146</v>
      </c>
      <c r="F220" s="4">
        <v>5</v>
      </c>
      <c r="G220" s="4">
        <v>53.5</v>
      </c>
      <c r="H220" s="4"/>
    </row>
    <row r="221" spans="4:8">
      <c r="D221" s="3" t="s">
        <v>123</v>
      </c>
      <c r="E221" s="4" t="s">
        <v>97</v>
      </c>
      <c r="F221" s="4">
        <v>5</v>
      </c>
      <c r="G221" s="4">
        <v>10.2</v>
      </c>
      <c r="H221" s="4"/>
    </row>
    <row r="222" spans="4:8">
      <c r="D222" s="3" t="s">
        <v>123</v>
      </c>
      <c r="E222" s="4" t="s">
        <v>97</v>
      </c>
      <c r="F222" s="4">
        <v>5</v>
      </c>
      <c r="G222" s="4">
        <v>10.4</v>
      </c>
      <c r="H222" s="4"/>
    </row>
    <row r="223" spans="4:8">
      <c r="D223" s="3" t="s">
        <v>96</v>
      </c>
      <c r="E223" s="4" t="s">
        <v>97</v>
      </c>
      <c r="F223" s="4">
        <v>5</v>
      </c>
      <c r="G223" s="4">
        <v>12.1</v>
      </c>
      <c r="H223" s="4"/>
    </row>
    <row r="224" spans="4:8">
      <c r="D224" s="3" t="s">
        <v>170</v>
      </c>
      <c r="E224" s="4" t="s">
        <v>90</v>
      </c>
      <c r="F224" s="4">
        <v>5</v>
      </c>
      <c r="G224" s="4">
        <v>35.3</v>
      </c>
      <c r="H224" s="4"/>
    </row>
    <row r="225" spans="4:8">
      <c r="D225" s="3" t="s">
        <v>172</v>
      </c>
      <c r="E225" s="4" t="s">
        <v>90</v>
      </c>
      <c r="F225" s="4">
        <v>5</v>
      </c>
      <c r="G225" s="4">
        <v>32.5</v>
      </c>
      <c r="H225" s="4"/>
    </row>
    <row r="226" spans="4:8">
      <c r="D226" s="3" t="s">
        <v>25</v>
      </c>
      <c r="E226" s="4" t="s">
        <v>95</v>
      </c>
      <c r="F226" s="4">
        <v>5</v>
      </c>
      <c r="G226" s="4">
        <v>10</v>
      </c>
      <c r="H226" s="4"/>
    </row>
    <row r="227" spans="4:8">
      <c r="D227" s="3" t="s">
        <v>25</v>
      </c>
      <c r="E227" s="4" t="s">
        <v>95</v>
      </c>
      <c r="F227" s="4">
        <v>5</v>
      </c>
      <c r="G227" s="4">
        <v>11</v>
      </c>
      <c r="H227" s="4"/>
    </row>
    <row r="228" spans="4:8">
      <c r="D228" s="3" t="s">
        <v>25</v>
      </c>
      <c r="E228" s="4" t="s">
        <v>95</v>
      </c>
      <c r="F228" s="4">
        <v>5</v>
      </c>
      <c r="G228" s="4">
        <v>10</v>
      </c>
      <c r="H228" s="4"/>
    </row>
    <row r="229" spans="4:8">
      <c r="D229" s="3" t="s">
        <v>25</v>
      </c>
      <c r="E229" s="4" t="s">
        <v>95</v>
      </c>
      <c r="F229" s="4">
        <v>5</v>
      </c>
      <c r="G229" s="4">
        <v>10</v>
      </c>
      <c r="H229" s="4"/>
    </row>
    <row r="230" spans="4:8">
      <c r="D230" s="3" t="s">
        <v>25</v>
      </c>
      <c r="E230" s="4" t="s">
        <v>95</v>
      </c>
      <c r="F230" s="4">
        <v>5</v>
      </c>
      <c r="G230" s="4">
        <v>10</v>
      </c>
      <c r="H230" s="4"/>
    </row>
    <row r="231" spans="4:8">
      <c r="D231" s="3" t="s">
        <v>25</v>
      </c>
      <c r="E231" s="4" t="s">
        <v>95</v>
      </c>
      <c r="F231" s="4">
        <v>5</v>
      </c>
      <c r="G231" s="4">
        <v>11.4</v>
      </c>
      <c r="H231" s="4"/>
    </row>
    <row r="232" spans="4:8">
      <c r="D232" s="3" t="s">
        <v>25</v>
      </c>
      <c r="E232" s="4" t="s">
        <v>95</v>
      </c>
      <c r="F232" s="4">
        <v>5</v>
      </c>
      <c r="G232" s="4">
        <v>21.3</v>
      </c>
      <c r="H232" s="4"/>
    </row>
    <row r="233" spans="4:8">
      <c r="D233" s="3" t="s">
        <v>25</v>
      </c>
      <c r="E233" s="4" t="s">
        <v>95</v>
      </c>
      <c r="F233" s="4">
        <v>5</v>
      </c>
      <c r="G233" s="4">
        <v>10</v>
      </c>
      <c r="H233" s="4"/>
    </row>
    <row r="234" spans="4:8">
      <c r="D234" s="3" t="s">
        <v>25</v>
      </c>
      <c r="E234" s="4" t="s">
        <v>95</v>
      </c>
      <c r="F234" s="4">
        <v>5</v>
      </c>
      <c r="G234" s="4">
        <v>10.4</v>
      </c>
      <c r="H234" s="4"/>
    </row>
    <row r="235" spans="4:8">
      <c r="D235" s="3" t="s">
        <v>25</v>
      </c>
      <c r="E235" s="4" t="s">
        <v>95</v>
      </c>
      <c r="F235" s="4">
        <v>5</v>
      </c>
      <c r="G235" s="4">
        <v>10</v>
      </c>
      <c r="H235" s="4"/>
    </row>
    <row r="236" spans="4:8">
      <c r="D236" s="3" t="s">
        <v>25</v>
      </c>
      <c r="E236" s="4" t="s">
        <v>95</v>
      </c>
      <c r="F236" s="4">
        <v>5</v>
      </c>
      <c r="G236" s="4">
        <v>10</v>
      </c>
      <c r="H236" s="4"/>
    </row>
    <row r="237" spans="4:8">
      <c r="D237" s="3" t="s">
        <v>25</v>
      </c>
      <c r="E237" s="4" t="s">
        <v>95</v>
      </c>
      <c r="F237" s="4">
        <v>5</v>
      </c>
      <c r="G237" s="4">
        <v>17.1</v>
      </c>
      <c r="H237" s="4"/>
    </row>
    <row r="238" spans="4:8">
      <c r="D238" s="3" t="s">
        <v>25</v>
      </c>
      <c r="E238" s="4" t="s">
        <v>95</v>
      </c>
      <c r="F238" s="4">
        <v>5</v>
      </c>
      <c r="G238" s="4">
        <v>140.2</v>
      </c>
      <c r="H238" s="4"/>
    </row>
    <row r="239" spans="4:8">
      <c r="D239" s="3" t="s">
        <v>127</v>
      </c>
      <c r="E239" s="4" t="s">
        <v>95</v>
      </c>
      <c r="F239" s="4">
        <v>5</v>
      </c>
      <c r="G239" s="4">
        <v>10</v>
      </c>
      <c r="H239" s="4"/>
    </row>
    <row r="240" spans="4:8">
      <c r="D240" s="3" t="s">
        <v>127</v>
      </c>
      <c r="E240" s="4" t="s">
        <v>95</v>
      </c>
      <c r="F240" s="4">
        <v>5</v>
      </c>
      <c r="G240" s="4">
        <v>14.6</v>
      </c>
      <c r="H240" s="4"/>
    </row>
    <row r="241" spans="4:8">
      <c r="D241" s="3" t="s">
        <v>127</v>
      </c>
      <c r="E241" s="4" t="s">
        <v>95</v>
      </c>
      <c r="F241" s="4">
        <v>5</v>
      </c>
      <c r="G241" s="4">
        <v>10</v>
      </c>
      <c r="H241" s="4"/>
    </row>
    <row r="242" spans="4:8">
      <c r="D242" s="3" t="s">
        <v>127</v>
      </c>
      <c r="E242" s="4" t="s">
        <v>95</v>
      </c>
      <c r="F242" s="4">
        <v>5</v>
      </c>
      <c r="G242" s="4">
        <v>10.4</v>
      </c>
      <c r="H242" s="4"/>
    </row>
    <row r="243" spans="4:8">
      <c r="D243" s="3" t="s">
        <v>127</v>
      </c>
      <c r="E243" s="4" t="s">
        <v>95</v>
      </c>
      <c r="F243" s="4">
        <v>5</v>
      </c>
      <c r="G243" s="4">
        <v>14</v>
      </c>
      <c r="H243" s="4"/>
    </row>
    <row r="244" spans="4:8">
      <c r="D244" s="3" t="s">
        <v>127</v>
      </c>
      <c r="E244" s="4" t="s">
        <v>95</v>
      </c>
      <c r="F244" s="4">
        <v>5</v>
      </c>
      <c r="G244" s="4">
        <v>23.3</v>
      </c>
      <c r="H244" s="4"/>
    </row>
    <row r="245" spans="4:8">
      <c r="D245" s="3" t="s">
        <v>127</v>
      </c>
      <c r="E245" s="4" t="s">
        <v>95</v>
      </c>
      <c r="F245" s="4">
        <v>5</v>
      </c>
      <c r="G245" s="4">
        <v>10.1</v>
      </c>
      <c r="H245" s="4"/>
    </row>
    <row r="246" spans="4:8">
      <c r="D246" s="3" t="s">
        <v>127</v>
      </c>
      <c r="E246" s="4" t="s">
        <v>95</v>
      </c>
      <c r="F246" s="4">
        <v>5</v>
      </c>
      <c r="G246" s="4">
        <v>12</v>
      </c>
      <c r="H246" s="4"/>
    </row>
    <row r="247" spans="4:8">
      <c r="D247" s="3" t="s">
        <v>127</v>
      </c>
      <c r="E247" s="4" t="s">
        <v>95</v>
      </c>
      <c r="F247" s="4">
        <v>5</v>
      </c>
      <c r="G247" s="4">
        <v>11.1</v>
      </c>
      <c r="H247" s="4"/>
    </row>
    <row r="248" spans="4:8">
      <c r="D248" s="3" t="s">
        <v>127</v>
      </c>
      <c r="E248" s="4" t="s">
        <v>95</v>
      </c>
      <c r="F248" s="4">
        <v>5</v>
      </c>
      <c r="G248" s="4">
        <v>10</v>
      </c>
      <c r="H248" s="4"/>
    </row>
    <row r="249" spans="4:8">
      <c r="D249" s="3" t="s">
        <v>65</v>
      </c>
      <c r="E249" s="4" t="s">
        <v>143</v>
      </c>
      <c r="F249" s="4">
        <v>5</v>
      </c>
      <c r="G249" s="4">
        <v>10.3</v>
      </c>
      <c r="H249" s="4"/>
    </row>
    <row r="250" spans="4:8">
      <c r="D250" s="3" t="s">
        <v>173</v>
      </c>
      <c r="E250" s="4" t="s">
        <v>92</v>
      </c>
      <c r="F250" s="4">
        <v>5</v>
      </c>
      <c r="G250" s="4">
        <v>12.3</v>
      </c>
      <c r="H250" s="4"/>
    </row>
    <row r="251" spans="4:8">
      <c r="D251" s="3" t="s">
        <v>173</v>
      </c>
      <c r="E251" s="4" t="s">
        <v>92</v>
      </c>
      <c r="F251" s="4">
        <v>5</v>
      </c>
      <c r="G251" s="4">
        <v>10.2</v>
      </c>
      <c r="H251" s="4"/>
    </row>
    <row r="252" spans="4:8">
      <c r="D252" s="3" t="s">
        <v>10</v>
      </c>
      <c r="E252" s="4" t="s">
        <v>92</v>
      </c>
      <c r="F252" s="4">
        <v>5</v>
      </c>
      <c r="G252" s="4">
        <v>10</v>
      </c>
      <c r="H252" s="4"/>
    </row>
    <row r="253" spans="4:8">
      <c r="D253" s="3" t="s">
        <v>10</v>
      </c>
      <c r="E253" s="4" t="s">
        <v>92</v>
      </c>
      <c r="F253" s="4">
        <v>5</v>
      </c>
      <c r="G253" s="4">
        <v>12.1</v>
      </c>
      <c r="H253" s="4"/>
    </row>
    <row r="254" spans="4:8">
      <c r="D254" s="3" t="s">
        <v>168</v>
      </c>
      <c r="E254" s="4" t="s">
        <v>91</v>
      </c>
      <c r="F254" s="4">
        <v>5</v>
      </c>
      <c r="G254" s="4">
        <v>99.3</v>
      </c>
      <c r="H254" s="4"/>
    </row>
    <row r="255" spans="4:8">
      <c r="D255" s="3" t="s">
        <v>168</v>
      </c>
      <c r="E255" s="4" t="s">
        <v>91</v>
      </c>
      <c r="F255" s="4">
        <v>5</v>
      </c>
      <c r="G255" s="4">
        <v>71.9</v>
      </c>
      <c r="H255" s="4"/>
    </row>
    <row r="256" spans="4:8">
      <c r="D256" s="3" t="s">
        <v>66</v>
      </c>
      <c r="E256" s="4" t="s">
        <v>102</v>
      </c>
      <c r="F256" s="4">
        <v>5</v>
      </c>
      <c r="G256" s="4">
        <v>10.4</v>
      </c>
      <c r="H256" s="4"/>
    </row>
    <row r="257" spans="4:8">
      <c r="D257" s="3" t="s">
        <v>175</v>
      </c>
      <c r="E257" s="4" t="s">
        <v>92</v>
      </c>
      <c r="F257" s="4">
        <v>5</v>
      </c>
      <c r="G257" s="4">
        <v>11.1</v>
      </c>
      <c r="H257" s="4"/>
    </row>
    <row r="258" spans="4:8">
      <c r="D258" s="3" t="s">
        <v>129</v>
      </c>
      <c r="E258" s="4" t="s">
        <v>93</v>
      </c>
      <c r="F258" s="4">
        <v>5</v>
      </c>
      <c r="G258" s="4">
        <v>16.3</v>
      </c>
      <c r="H258" s="4"/>
    </row>
    <row r="259" spans="4:8">
      <c r="D259" s="3" t="s">
        <v>129</v>
      </c>
      <c r="E259" s="4" t="s">
        <v>93</v>
      </c>
      <c r="F259" s="4">
        <v>5</v>
      </c>
      <c r="G259" s="4">
        <v>15.3</v>
      </c>
      <c r="H259" s="4"/>
    </row>
    <row r="260" spans="4:8">
      <c r="D260" s="3" t="s">
        <v>129</v>
      </c>
      <c r="E260" s="4" t="s">
        <v>93</v>
      </c>
      <c r="F260" s="4">
        <v>5</v>
      </c>
      <c r="G260" s="4">
        <v>21.1</v>
      </c>
      <c r="H260" s="4"/>
    </row>
    <row r="261" spans="4:8">
      <c r="D261" s="3" t="s">
        <v>129</v>
      </c>
      <c r="E261" s="4" t="s">
        <v>93</v>
      </c>
      <c r="F261" s="4">
        <v>5</v>
      </c>
      <c r="G261" s="4">
        <v>10.2</v>
      </c>
      <c r="H261" s="4"/>
    </row>
    <row r="262" spans="4:8">
      <c r="D262" s="3" t="s">
        <v>178</v>
      </c>
      <c r="E262" s="4" t="s">
        <v>95</v>
      </c>
      <c r="F262" s="4">
        <v>5</v>
      </c>
      <c r="G262" s="4">
        <v>39.4</v>
      </c>
      <c r="H262" s="4"/>
    </row>
    <row r="263" spans="4:8">
      <c r="D263" s="3" t="s">
        <v>139</v>
      </c>
      <c r="E263" s="4" t="s">
        <v>108</v>
      </c>
      <c r="F263" s="4">
        <v>5</v>
      </c>
      <c r="G263" s="4">
        <v>10</v>
      </c>
      <c r="H263" s="4"/>
    </row>
    <row r="264" spans="4:8">
      <c r="D264" s="3" t="s">
        <v>125</v>
      </c>
      <c r="E264" s="4" t="s">
        <v>126</v>
      </c>
      <c r="F264" s="4">
        <v>5</v>
      </c>
      <c r="G264" s="4">
        <v>10.4</v>
      </c>
      <c r="H264" s="4"/>
    </row>
    <row r="265" spans="4:8">
      <c r="D265" s="3" t="s">
        <v>125</v>
      </c>
      <c r="E265" s="4" t="s">
        <v>126</v>
      </c>
      <c r="F265" s="4">
        <v>5</v>
      </c>
      <c r="G265" s="4">
        <v>14.5</v>
      </c>
      <c r="H265" s="4"/>
    </row>
    <row r="266" spans="4:8">
      <c r="D266" s="3" t="s">
        <v>125</v>
      </c>
      <c r="E266" s="4" t="s">
        <v>126</v>
      </c>
      <c r="F266" s="4">
        <v>5</v>
      </c>
      <c r="G266" s="4">
        <v>10</v>
      </c>
      <c r="H266" s="4"/>
    </row>
    <row r="267" spans="4:8">
      <c r="D267" s="3" t="s">
        <v>136</v>
      </c>
      <c r="E267" s="4" t="s">
        <v>95</v>
      </c>
      <c r="F267" s="4">
        <v>5</v>
      </c>
      <c r="G267" s="4">
        <v>10.2</v>
      </c>
      <c r="H267" s="4"/>
    </row>
    <row r="268" spans="4:8">
      <c r="D268" s="3" t="s">
        <v>136</v>
      </c>
      <c r="E268" s="4" t="s">
        <v>95</v>
      </c>
      <c r="F268" s="4">
        <v>5</v>
      </c>
      <c r="G268" s="4">
        <v>70.9</v>
      </c>
      <c r="H268" s="4"/>
    </row>
    <row r="269" spans="4:8">
      <c r="D269" s="3" t="s">
        <v>136</v>
      </c>
      <c r="E269" s="4" t="s">
        <v>95</v>
      </c>
      <c r="F269" s="4">
        <v>5</v>
      </c>
      <c r="G269" s="4">
        <v>79.9</v>
      </c>
      <c r="H269" s="4"/>
    </row>
    <row r="270" spans="4:8">
      <c r="D270" s="3" t="s">
        <v>186</v>
      </c>
      <c r="E270" s="4" t="s">
        <v>101</v>
      </c>
      <c r="F270" s="4">
        <v>5</v>
      </c>
      <c r="G270" s="4">
        <v>10.3</v>
      </c>
      <c r="H270" s="4"/>
    </row>
    <row r="271" spans="4:8">
      <c r="D271" s="3" t="s">
        <v>179</v>
      </c>
      <c r="E271" s="4" t="s">
        <v>101</v>
      </c>
      <c r="F271" s="4">
        <v>5</v>
      </c>
      <c r="G271" s="4">
        <v>67.8</v>
      </c>
      <c r="H271" s="4"/>
    </row>
    <row r="272" spans="4:8">
      <c r="D272" s="3" t="s">
        <v>30</v>
      </c>
      <c r="E272" s="4" t="s">
        <v>101</v>
      </c>
      <c r="F272" s="4">
        <v>5</v>
      </c>
      <c r="G272" s="4">
        <v>55.7</v>
      </c>
      <c r="H272" s="4"/>
    </row>
    <row r="273" spans="4:8">
      <c r="D273" s="3" t="s">
        <v>180</v>
      </c>
      <c r="E273" s="4" t="s">
        <v>100</v>
      </c>
      <c r="F273" s="4">
        <v>5</v>
      </c>
      <c r="G273" s="4">
        <v>18.4</v>
      </c>
      <c r="H273" s="4"/>
    </row>
    <row r="274" spans="4:8">
      <c r="D274" s="3" t="s">
        <v>180</v>
      </c>
      <c r="E274" s="4" t="s">
        <v>100</v>
      </c>
      <c r="F274" s="4">
        <v>5</v>
      </c>
      <c r="G274" s="4">
        <v>10.2</v>
      </c>
      <c r="H274" s="4"/>
    </row>
    <row r="275" spans="4:8">
      <c r="D275" s="3" t="s">
        <v>180</v>
      </c>
      <c r="E275" s="4" t="s">
        <v>100</v>
      </c>
      <c r="F275" s="4">
        <v>5</v>
      </c>
      <c r="G275" s="4">
        <v>15.7</v>
      </c>
      <c r="H275" s="4"/>
    </row>
    <row r="276" spans="4:8">
      <c r="D276" s="3" t="s">
        <v>183</v>
      </c>
      <c r="E276" s="4" t="s">
        <v>89</v>
      </c>
      <c r="F276" s="4">
        <v>5</v>
      </c>
      <c r="G276" s="4">
        <v>20.8</v>
      </c>
      <c r="H276" s="4"/>
    </row>
    <row r="277" spans="4:8">
      <c r="D277" s="3" t="s">
        <v>183</v>
      </c>
      <c r="E277" s="4" t="s">
        <v>89</v>
      </c>
      <c r="F277" s="4">
        <v>5</v>
      </c>
      <c r="G277" s="4">
        <v>19.4</v>
      </c>
      <c r="H277" s="4"/>
    </row>
    <row r="278" spans="4:8">
      <c r="D278" s="3" t="s">
        <v>17</v>
      </c>
      <c r="E278" s="4" t="s">
        <v>95</v>
      </c>
      <c r="F278" s="4">
        <v>5</v>
      </c>
      <c r="G278" s="4">
        <v>50.4</v>
      </c>
      <c r="H278" s="4"/>
    </row>
    <row r="279" spans="4:8">
      <c r="D279" s="3" t="s">
        <v>17</v>
      </c>
      <c r="E279" s="4" t="s">
        <v>95</v>
      </c>
      <c r="F279" s="4">
        <v>5</v>
      </c>
      <c r="G279" s="4">
        <v>95.1</v>
      </c>
      <c r="H279" s="4"/>
    </row>
    <row r="280" spans="4:8">
      <c r="D280" s="3" t="s">
        <v>17</v>
      </c>
      <c r="E280" s="4" t="s">
        <v>95</v>
      </c>
      <c r="F280" s="4">
        <v>5</v>
      </c>
      <c r="G280" s="4">
        <v>14.8</v>
      </c>
      <c r="H280" s="4"/>
    </row>
    <row r="281" spans="4:8">
      <c r="D281" s="3" t="s">
        <v>17</v>
      </c>
      <c r="E281" s="4" t="s">
        <v>95</v>
      </c>
      <c r="F281" s="4">
        <v>5</v>
      </c>
      <c r="G281" s="4">
        <v>10</v>
      </c>
      <c r="H281" s="4"/>
    </row>
    <row r="282" spans="4:8">
      <c r="D282" s="3" t="s">
        <v>188</v>
      </c>
      <c r="E282" s="4"/>
      <c r="F282" s="4">
        <v>5</v>
      </c>
      <c r="G282" s="4">
        <v>55.3</v>
      </c>
      <c r="H282" s="4"/>
    </row>
    <row r="283" spans="4:8">
      <c r="D283" s="3" t="s">
        <v>181</v>
      </c>
      <c r="E283" s="4" t="s">
        <v>182</v>
      </c>
      <c r="F283" s="4">
        <v>5</v>
      </c>
      <c r="G283" s="4">
        <v>10</v>
      </c>
      <c r="H283" s="4"/>
    </row>
    <row r="284" spans="4:8">
      <c r="D284" s="3" t="s">
        <v>157</v>
      </c>
      <c r="E284" s="4" t="s">
        <v>88</v>
      </c>
      <c r="F284" s="4">
        <v>6</v>
      </c>
      <c r="G284" s="4">
        <v>12.8</v>
      </c>
      <c r="H284" s="4"/>
    </row>
    <row r="285" spans="4:8">
      <c r="D285" s="3" t="s">
        <v>63</v>
      </c>
      <c r="E285" s="4" t="s">
        <v>92</v>
      </c>
      <c r="F285" s="4">
        <v>6</v>
      </c>
      <c r="G285" s="4">
        <v>22.6</v>
      </c>
      <c r="H285" s="4"/>
    </row>
    <row r="286" spans="4:8">
      <c r="D286" s="3" t="s">
        <v>63</v>
      </c>
      <c r="E286" s="4" t="s">
        <v>92</v>
      </c>
      <c r="F286" s="4">
        <v>6</v>
      </c>
      <c r="G286" s="4">
        <v>15.8</v>
      </c>
      <c r="H286" s="4"/>
    </row>
    <row r="287" spans="4:8">
      <c r="D287" s="3" t="s">
        <v>169</v>
      </c>
      <c r="E287" s="4" t="s">
        <v>184</v>
      </c>
      <c r="F287" s="4">
        <v>6</v>
      </c>
      <c r="G287" s="4">
        <v>19.3</v>
      </c>
      <c r="H287" s="4"/>
    </row>
    <row r="288" spans="4:8">
      <c r="D288" s="3" t="s">
        <v>169</v>
      </c>
      <c r="E288" s="4" t="s">
        <v>184</v>
      </c>
      <c r="F288" s="4">
        <v>6</v>
      </c>
      <c r="G288" s="4">
        <v>20.4</v>
      </c>
      <c r="H288" s="4"/>
    </row>
    <row r="289" spans="4:8">
      <c r="D289" s="3" t="s">
        <v>169</v>
      </c>
      <c r="E289" s="4" t="s">
        <v>184</v>
      </c>
      <c r="F289" s="4">
        <v>6</v>
      </c>
      <c r="G289" s="4">
        <v>21.6</v>
      </c>
      <c r="H289" s="4"/>
    </row>
    <row r="290" spans="4:8">
      <c r="D290" s="3" t="s">
        <v>68</v>
      </c>
      <c r="E290" s="4" t="s">
        <v>187</v>
      </c>
      <c r="F290" s="4">
        <v>6</v>
      </c>
      <c r="G290" s="4">
        <v>14.8</v>
      </c>
      <c r="H290" s="4"/>
    </row>
    <row r="291" spans="4:8">
      <c r="D291" s="3" t="s">
        <v>68</v>
      </c>
      <c r="E291" s="4" t="s">
        <v>187</v>
      </c>
      <c r="F291" s="4">
        <v>6</v>
      </c>
      <c r="G291" s="4">
        <v>21.2</v>
      </c>
      <c r="H291" s="4"/>
    </row>
    <row r="292" spans="4:8">
      <c r="D292" s="3" t="s">
        <v>68</v>
      </c>
      <c r="E292" s="4" t="s">
        <v>187</v>
      </c>
      <c r="F292" s="4">
        <v>6</v>
      </c>
      <c r="G292" s="4">
        <v>20</v>
      </c>
      <c r="H292" s="4"/>
    </row>
    <row r="293" spans="4:8">
      <c r="D293" s="3" t="s">
        <v>68</v>
      </c>
      <c r="E293" s="4" t="s">
        <v>187</v>
      </c>
      <c r="F293" s="4">
        <v>6</v>
      </c>
      <c r="G293" s="4">
        <v>13.1</v>
      </c>
      <c r="H293" s="4"/>
    </row>
    <row r="294" spans="4:8">
      <c r="D294" s="3" t="s">
        <v>68</v>
      </c>
      <c r="E294" s="4" t="s">
        <v>187</v>
      </c>
      <c r="F294" s="4">
        <v>6</v>
      </c>
      <c r="G294" s="4">
        <v>17</v>
      </c>
      <c r="H294" s="4"/>
    </row>
    <row r="295" spans="4:8">
      <c r="D295" s="3" t="s">
        <v>142</v>
      </c>
      <c r="E295" s="4" t="s">
        <v>143</v>
      </c>
      <c r="F295" s="4">
        <v>6</v>
      </c>
      <c r="G295" s="4">
        <v>89.2</v>
      </c>
      <c r="H295" s="4"/>
    </row>
    <row r="296" spans="4:8">
      <c r="D296" s="3" t="s">
        <v>142</v>
      </c>
      <c r="E296" s="4" t="s">
        <v>143</v>
      </c>
      <c r="F296" s="4">
        <v>6</v>
      </c>
      <c r="G296" s="4">
        <v>14.3</v>
      </c>
      <c r="H296" s="4"/>
    </row>
    <row r="297" spans="4:8">
      <c r="D297" s="3" t="s">
        <v>142</v>
      </c>
      <c r="E297" s="4" t="s">
        <v>143</v>
      </c>
      <c r="F297" s="4">
        <v>6</v>
      </c>
      <c r="G297" s="4">
        <v>30.1</v>
      </c>
      <c r="H297" s="4"/>
    </row>
    <row r="298" spans="4:8">
      <c r="D298" s="3" t="s">
        <v>142</v>
      </c>
      <c r="E298" s="4" t="s">
        <v>143</v>
      </c>
      <c r="F298" s="4">
        <v>6</v>
      </c>
      <c r="G298" s="4">
        <v>31.8</v>
      </c>
      <c r="H298" s="4"/>
    </row>
    <row r="299" spans="4:8">
      <c r="D299" s="3" t="s">
        <v>142</v>
      </c>
      <c r="E299" s="4" t="s">
        <v>184</v>
      </c>
      <c r="F299" s="4">
        <v>6</v>
      </c>
      <c r="G299" s="4">
        <v>41.7</v>
      </c>
      <c r="H299" s="4"/>
    </row>
    <row r="300" spans="4:8">
      <c r="D300" s="3" t="s">
        <v>142</v>
      </c>
      <c r="E300" s="4" t="s">
        <v>184</v>
      </c>
      <c r="F300" s="4">
        <v>6</v>
      </c>
      <c r="G300" s="4">
        <v>19</v>
      </c>
      <c r="H300" s="4"/>
    </row>
    <row r="301" spans="4:8">
      <c r="D301" s="3" t="s">
        <v>142</v>
      </c>
      <c r="E301" s="4" t="s">
        <v>184</v>
      </c>
      <c r="F301" s="4">
        <v>6</v>
      </c>
      <c r="G301" s="4">
        <v>43.9</v>
      </c>
      <c r="H301" s="4"/>
    </row>
    <row r="302" spans="4:8">
      <c r="D302" s="3" t="s">
        <v>158</v>
      </c>
      <c r="E302" s="4" t="s">
        <v>146</v>
      </c>
      <c r="F302" s="4">
        <v>6</v>
      </c>
      <c r="G302" s="4">
        <v>53.2</v>
      </c>
      <c r="H302" s="4"/>
    </row>
    <row r="303" spans="4:8">
      <c r="D303" s="3" t="s">
        <v>158</v>
      </c>
      <c r="E303" s="4" t="s">
        <v>146</v>
      </c>
      <c r="F303" s="4">
        <v>6</v>
      </c>
      <c r="G303" s="4">
        <v>13.2</v>
      </c>
      <c r="H303" s="4"/>
    </row>
    <row r="304" spans="4:8">
      <c r="D304" s="3" t="s">
        <v>158</v>
      </c>
      <c r="E304" s="4" t="s">
        <v>146</v>
      </c>
      <c r="F304" s="4">
        <v>6</v>
      </c>
      <c r="G304" s="4">
        <v>11.9</v>
      </c>
      <c r="H304" s="4"/>
    </row>
    <row r="305" spans="4:8">
      <c r="D305" s="3" t="s">
        <v>158</v>
      </c>
      <c r="E305" s="4" t="s">
        <v>146</v>
      </c>
      <c r="F305" s="4">
        <v>6</v>
      </c>
      <c r="G305" s="4">
        <v>25</v>
      </c>
      <c r="H305" s="4"/>
    </row>
    <row r="306" spans="4:8">
      <c r="D306" s="3" t="s">
        <v>96</v>
      </c>
      <c r="E306" s="4" t="s">
        <v>97</v>
      </c>
      <c r="F306" s="4">
        <v>6</v>
      </c>
      <c r="G306" s="4">
        <v>12</v>
      </c>
      <c r="H306" s="4"/>
    </row>
    <row r="307" spans="4:8">
      <c r="D307" s="3" t="s">
        <v>96</v>
      </c>
      <c r="E307" s="4" t="s">
        <v>97</v>
      </c>
      <c r="F307" s="4">
        <v>6</v>
      </c>
      <c r="G307" s="4">
        <v>10.2</v>
      </c>
      <c r="H307" s="4"/>
    </row>
    <row r="308" spans="4:8">
      <c r="D308" s="3" t="s">
        <v>96</v>
      </c>
      <c r="E308" s="4" t="s">
        <v>97</v>
      </c>
      <c r="F308" s="4">
        <v>6</v>
      </c>
      <c r="G308" s="4">
        <v>31.5</v>
      </c>
      <c r="H308" s="4"/>
    </row>
    <row r="309" spans="4:8">
      <c r="D309" s="3" t="s">
        <v>96</v>
      </c>
      <c r="E309" s="4" t="s">
        <v>97</v>
      </c>
      <c r="F309" s="4">
        <v>6</v>
      </c>
      <c r="G309" s="4">
        <v>17.2</v>
      </c>
      <c r="H309" s="4"/>
    </row>
    <row r="310" spans="4:8">
      <c r="D310" s="3" t="s">
        <v>96</v>
      </c>
      <c r="E310" s="4" t="s">
        <v>97</v>
      </c>
      <c r="F310" s="4">
        <v>6</v>
      </c>
      <c r="G310" s="4">
        <v>38.9</v>
      </c>
      <c r="H310" s="4"/>
    </row>
    <row r="311" spans="4:8">
      <c r="D311" s="3" t="s">
        <v>96</v>
      </c>
      <c r="E311" s="4" t="s">
        <v>97</v>
      </c>
      <c r="F311" s="4">
        <v>6</v>
      </c>
      <c r="G311" s="4">
        <v>13.4</v>
      </c>
      <c r="H311" s="4"/>
    </row>
    <row r="312" spans="4:8">
      <c r="D312" s="3" t="s">
        <v>96</v>
      </c>
      <c r="E312" s="4" t="s">
        <v>97</v>
      </c>
      <c r="F312" s="4">
        <v>6</v>
      </c>
      <c r="G312" s="4">
        <v>10.4</v>
      </c>
      <c r="H312" s="4"/>
    </row>
    <row r="313" spans="4:8">
      <c r="D313" s="3" t="s">
        <v>96</v>
      </c>
      <c r="E313" s="4" t="s">
        <v>97</v>
      </c>
      <c r="F313" s="4">
        <v>6</v>
      </c>
      <c r="G313" s="4">
        <v>16.8</v>
      </c>
      <c r="H313" s="4"/>
    </row>
    <row r="314" spans="4:8">
      <c r="D314" s="3" t="s">
        <v>96</v>
      </c>
      <c r="E314" s="4" t="s">
        <v>97</v>
      </c>
      <c r="F314" s="4">
        <v>6</v>
      </c>
      <c r="G314" s="4">
        <v>22.9</v>
      </c>
      <c r="H314" s="4"/>
    </row>
    <row r="315" spans="4:8">
      <c r="D315" s="3" t="s">
        <v>96</v>
      </c>
      <c r="E315" s="4" t="s">
        <v>97</v>
      </c>
      <c r="F315" s="4">
        <v>6</v>
      </c>
      <c r="G315" s="4">
        <v>15.8</v>
      </c>
      <c r="H315" s="4"/>
    </row>
    <row r="316" spans="4:8">
      <c r="D316" s="7" t="s">
        <v>194</v>
      </c>
      <c r="E316" s="4" t="s">
        <v>93</v>
      </c>
      <c r="F316" s="4">
        <v>6</v>
      </c>
      <c r="G316" s="4">
        <v>10</v>
      </c>
      <c r="H316" s="4"/>
    </row>
    <row r="317" spans="4:8">
      <c r="D317" s="3" t="s">
        <v>25</v>
      </c>
      <c r="E317" s="4" t="s">
        <v>95</v>
      </c>
      <c r="F317" s="4">
        <v>6</v>
      </c>
      <c r="G317" s="4">
        <v>12.4</v>
      </c>
      <c r="H317" s="4"/>
    </row>
    <row r="318" spans="4:8">
      <c r="D318" s="3" t="s">
        <v>25</v>
      </c>
      <c r="E318" s="4" t="s">
        <v>95</v>
      </c>
      <c r="F318" s="4">
        <v>6</v>
      </c>
      <c r="G318" s="4">
        <v>10.6</v>
      </c>
      <c r="H318" s="4"/>
    </row>
    <row r="319" spans="4:8">
      <c r="D319" s="3" t="s">
        <v>25</v>
      </c>
      <c r="E319" s="4" t="s">
        <v>95</v>
      </c>
      <c r="F319" s="4">
        <v>6</v>
      </c>
      <c r="G319" s="4">
        <v>13.4</v>
      </c>
      <c r="H319" s="4"/>
    </row>
    <row r="320" spans="4:8">
      <c r="D320" s="3" t="s">
        <v>25</v>
      </c>
      <c r="E320" s="4" t="s">
        <v>95</v>
      </c>
      <c r="F320" s="4">
        <v>6</v>
      </c>
      <c r="G320" s="4">
        <v>13</v>
      </c>
      <c r="H320" s="4"/>
    </row>
    <row r="321" spans="4:8">
      <c r="D321" s="3" t="s">
        <v>25</v>
      </c>
      <c r="E321" s="4" t="s">
        <v>95</v>
      </c>
      <c r="F321" s="4">
        <v>6</v>
      </c>
      <c r="G321" s="4">
        <v>13.3</v>
      </c>
      <c r="H321" s="4"/>
    </row>
    <row r="322" spans="4:8">
      <c r="D322" s="3" t="s">
        <v>25</v>
      </c>
      <c r="E322" s="4" t="s">
        <v>95</v>
      </c>
      <c r="F322" s="4">
        <v>6</v>
      </c>
      <c r="G322" s="4">
        <v>25</v>
      </c>
      <c r="H322" s="4"/>
    </row>
    <row r="323" spans="4:8">
      <c r="D323" s="3" t="s">
        <v>127</v>
      </c>
      <c r="E323" s="4" t="s">
        <v>95</v>
      </c>
      <c r="F323" s="4">
        <v>6</v>
      </c>
      <c r="G323" s="4">
        <v>10.2</v>
      </c>
      <c r="H323" s="4"/>
    </row>
    <row r="324" spans="4:8">
      <c r="D324" s="3" t="s">
        <v>127</v>
      </c>
      <c r="E324" s="4" t="s">
        <v>95</v>
      </c>
      <c r="F324" s="4">
        <v>6</v>
      </c>
      <c r="G324" s="4">
        <v>20</v>
      </c>
      <c r="H324" s="4"/>
    </row>
    <row r="325" spans="4:8">
      <c r="D325" s="3" t="s">
        <v>127</v>
      </c>
      <c r="E325" s="4" t="s">
        <v>95</v>
      </c>
      <c r="F325" s="4">
        <v>6</v>
      </c>
      <c r="G325" s="4">
        <v>10.1</v>
      </c>
      <c r="H325" s="4"/>
    </row>
    <row r="326" spans="4:8">
      <c r="D326" s="3" t="s">
        <v>127</v>
      </c>
      <c r="E326" s="4" t="s">
        <v>95</v>
      </c>
      <c r="F326" s="4">
        <v>6</v>
      </c>
      <c r="G326" s="4">
        <v>15.5</v>
      </c>
      <c r="H326" s="4"/>
    </row>
    <row r="327" spans="4:8">
      <c r="D327" s="3" t="s">
        <v>127</v>
      </c>
      <c r="E327" s="4" t="s">
        <v>95</v>
      </c>
      <c r="F327" s="4">
        <v>6</v>
      </c>
      <c r="G327" s="4">
        <v>11.1</v>
      </c>
      <c r="H327" s="4"/>
    </row>
    <row r="328" spans="4:8">
      <c r="D328" s="3" t="s">
        <v>190</v>
      </c>
      <c r="E328" s="4" t="s">
        <v>184</v>
      </c>
      <c r="F328" s="4">
        <v>6</v>
      </c>
      <c r="G328" s="4">
        <v>11.7</v>
      </c>
      <c r="H328" s="4"/>
    </row>
    <row r="329" spans="4:8">
      <c r="D329" s="3" t="s">
        <v>199</v>
      </c>
      <c r="E329" s="4" t="s">
        <v>100</v>
      </c>
      <c r="F329" s="4">
        <v>6</v>
      </c>
      <c r="G329" s="4">
        <v>20.8</v>
      </c>
      <c r="H329" s="4"/>
    </row>
    <row r="330" spans="4:8">
      <c r="D330" s="3" t="s">
        <v>173</v>
      </c>
      <c r="E330" s="4" t="s">
        <v>92</v>
      </c>
      <c r="F330" s="4">
        <v>6</v>
      </c>
      <c r="G330" s="4">
        <v>10.2</v>
      </c>
      <c r="H330" s="4"/>
    </row>
    <row r="331" spans="4:8">
      <c r="D331" s="3" t="s">
        <v>173</v>
      </c>
      <c r="E331" s="4" t="s">
        <v>92</v>
      </c>
      <c r="F331" s="4">
        <v>6</v>
      </c>
      <c r="G331" s="4">
        <v>10.8</v>
      </c>
      <c r="H331" s="4"/>
    </row>
    <row r="332" spans="4:8">
      <c r="D332" s="3" t="s">
        <v>173</v>
      </c>
      <c r="E332" s="4" t="s">
        <v>92</v>
      </c>
      <c r="F332" s="4">
        <v>6</v>
      </c>
      <c r="G332" s="4">
        <v>15.5</v>
      </c>
      <c r="H332" s="4"/>
    </row>
    <row r="333" spans="4:8">
      <c r="D333" s="3" t="s">
        <v>173</v>
      </c>
      <c r="E333" s="4" t="s">
        <v>92</v>
      </c>
      <c r="F333" s="4">
        <v>6</v>
      </c>
      <c r="G333" s="4">
        <v>10</v>
      </c>
      <c r="H333" s="4"/>
    </row>
    <row r="334" spans="4:8">
      <c r="D334" s="3" t="s">
        <v>10</v>
      </c>
      <c r="E334" s="4" t="s">
        <v>92</v>
      </c>
      <c r="F334" s="4">
        <v>6</v>
      </c>
      <c r="G334" s="4">
        <v>14.1</v>
      </c>
      <c r="H334" s="4"/>
    </row>
    <row r="335" spans="4:8">
      <c r="D335" s="3" t="s">
        <v>196</v>
      </c>
      <c r="E335" s="4"/>
      <c r="F335" s="4">
        <v>6</v>
      </c>
      <c r="G335" s="4">
        <v>22.1</v>
      </c>
      <c r="H335" s="4"/>
    </row>
    <row r="336" spans="4:8">
      <c r="D336" s="3" t="s">
        <v>129</v>
      </c>
      <c r="E336" s="4" t="s">
        <v>93</v>
      </c>
      <c r="F336" s="4">
        <v>6</v>
      </c>
      <c r="G336" s="4">
        <v>13.7</v>
      </c>
      <c r="H336" s="4"/>
    </row>
    <row r="337" spans="4:8">
      <c r="D337" s="3" t="s">
        <v>178</v>
      </c>
      <c r="E337" s="4" t="s">
        <v>95</v>
      </c>
      <c r="F337" s="4">
        <v>6</v>
      </c>
      <c r="G337" s="4">
        <v>13.1</v>
      </c>
      <c r="H337" s="4"/>
    </row>
    <row r="338" spans="4:8">
      <c r="D338" s="3" t="s">
        <v>139</v>
      </c>
      <c r="E338" s="4" t="s">
        <v>108</v>
      </c>
      <c r="F338" s="4">
        <v>6</v>
      </c>
      <c r="G338" s="4">
        <v>15.7</v>
      </c>
      <c r="H338" s="4"/>
    </row>
    <row r="339" spans="4:8">
      <c r="D339" s="3" t="s">
        <v>139</v>
      </c>
      <c r="E339" s="4" t="s">
        <v>108</v>
      </c>
      <c r="F339" s="4">
        <v>6</v>
      </c>
      <c r="G339" s="4">
        <v>10.1</v>
      </c>
      <c r="H339" s="4"/>
    </row>
    <row r="340" spans="4:8">
      <c r="D340" s="3" t="s">
        <v>125</v>
      </c>
      <c r="E340" s="4" t="s">
        <v>126</v>
      </c>
      <c r="F340" s="4">
        <v>6</v>
      </c>
      <c r="G340" s="4">
        <v>10.3</v>
      </c>
      <c r="H340" s="4"/>
    </row>
    <row r="341" spans="4:8">
      <c r="D341" s="3" t="s">
        <v>201</v>
      </c>
      <c r="E341" s="4" t="s">
        <v>88</v>
      </c>
      <c r="F341" s="4">
        <v>6</v>
      </c>
      <c r="G341" s="4">
        <v>10</v>
      </c>
      <c r="H341" s="4"/>
    </row>
    <row r="342" spans="4:8">
      <c r="D342" s="3" t="s">
        <v>140</v>
      </c>
      <c r="E342" s="4" t="s">
        <v>92</v>
      </c>
      <c r="F342" s="4">
        <v>6</v>
      </c>
      <c r="G342" s="4">
        <v>28.2</v>
      </c>
      <c r="H342" s="4"/>
    </row>
    <row r="343" spans="4:8">
      <c r="D343" s="3" t="s">
        <v>200</v>
      </c>
      <c r="E343" s="4" t="s">
        <v>88</v>
      </c>
      <c r="F343" s="4">
        <v>6</v>
      </c>
      <c r="G343" s="4">
        <v>21.3</v>
      </c>
      <c r="H343" s="4"/>
    </row>
    <row r="344" spans="4:8">
      <c r="D344" s="3" t="s">
        <v>138</v>
      </c>
      <c r="E344" s="4" t="s">
        <v>95</v>
      </c>
      <c r="F344" s="4">
        <v>6</v>
      </c>
      <c r="G344" s="4">
        <v>10.4</v>
      </c>
      <c r="H344" s="4"/>
    </row>
    <row r="345" spans="4:8">
      <c r="D345" s="3" t="s">
        <v>138</v>
      </c>
      <c r="E345" s="4" t="s">
        <v>95</v>
      </c>
      <c r="F345" s="4">
        <v>6</v>
      </c>
      <c r="G345" s="4">
        <v>10</v>
      </c>
      <c r="H345" s="4"/>
    </row>
    <row r="346" spans="4:8">
      <c r="D346" s="3" t="s">
        <v>138</v>
      </c>
      <c r="E346" s="4" t="s">
        <v>95</v>
      </c>
      <c r="F346" s="4">
        <v>6</v>
      </c>
      <c r="G346" s="4">
        <v>10.1</v>
      </c>
      <c r="H346" s="4"/>
    </row>
    <row r="347" spans="4:8">
      <c r="D347" s="3" t="s">
        <v>138</v>
      </c>
      <c r="E347" s="4" t="s">
        <v>95</v>
      </c>
      <c r="F347" s="4">
        <v>6</v>
      </c>
      <c r="G347" s="4">
        <v>15.5</v>
      </c>
      <c r="H347" s="4"/>
    </row>
    <row r="348" spans="4:8">
      <c r="D348" s="3" t="s">
        <v>136</v>
      </c>
      <c r="E348" s="4" t="s">
        <v>95</v>
      </c>
      <c r="F348" s="4">
        <v>6</v>
      </c>
      <c r="G348" s="4">
        <v>10.8</v>
      </c>
      <c r="H348" s="4"/>
    </row>
    <row r="349" spans="4:8">
      <c r="D349" s="3" t="s">
        <v>179</v>
      </c>
      <c r="E349" s="4" t="s">
        <v>101</v>
      </c>
      <c r="F349" s="4">
        <v>6</v>
      </c>
      <c r="G349" s="4">
        <v>32.6</v>
      </c>
      <c r="H349" s="4"/>
    </row>
    <row r="350" spans="4:8">
      <c r="D350" s="3" t="s">
        <v>179</v>
      </c>
      <c r="E350" s="4" t="s">
        <v>101</v>
      </c>
      <c r="F350" s="4">
        <v>6</v>
      </c>
      <c r="G350" s="4">
        <v>37.7</v>
      </c>
      <c r="H350" s="4"/>
    </row>
    <row r="351" spans="4:8">
      <c r="D351" s="3" t="s">
        <v>179</v>
      </c>
      <c r="E351" s="4" t="s">
        <v>101</v>
      </c>
      <c r="F351" s="4">
        <v>6</v>
      </c>
      <c r="G351" s="4">
        <v>51.8</v>
      </c>
      <c r="H351" s="4"/>
    </row>
    <row r="352" spans="4:8">
      <c r="D352" s="3" t="s">
        <v>179</v>
      </c>
      <c r="E352" s="4" t="s">
        <v>101</v>
      </c>
      <c r="F352" s="4">
        <v>6</v>
      </c>
      <c r="G352" s="4">
        <v>39.3</v>
      </c>
      <c r="H352" s="4"/>
    </row>
    <row r="353" spans="4:8">
      <c r="D353" s="3" t="s">
        <v>30</v>
      </c>
      <c r="E353" s="4" t="s">
        <v>101</v>
      </c>
      <c r="F353" s="4">
        <v>6</v>
      </c>
      <c r="G353" s="4">
        <v>12.3</v>
      </c>
      <c r="H353" s="4"/>
    </row>
    <row r="354" spans="4:8">
      <c r="D354" s="3" t="s">
        <v>193</v>
      </c>
      <c r="E354" s="4" t="s">
        <v>120</v>
      </c>
      <c r="F354" s="4">
        <v>6</v>
      </c>
      <c r="G354" s="4">
        <v>21.3</v>
      </c>
      <c r="H354" s="4"/>
    </row>
    <row r="355" spans="4:8">
      <c r="D355" s="3" t="s">
        <v>135</v>
      </c>
      <c r="E355" s="4" t="s">
        <v>95</v>
      </c>
      <c r="F355" s="4">
        <v>6</v>
      </c>
      <c r="G355" s="4">
        <v>10.8</v>
      </c>
      <c r="H355" s="4"/>
    </row>
    <row r="356" spans="4:8">
      <c r="D356" s="3" t="s">
        <v>191</v>
      </c>
      <c r="E356" s="4" t="s">
        <v>95</v>
      </c>
      <c r="F356" s="4">
        <v>6</v>
      </c>
      <c r="G356" s="4">
        <v>44</v>
      </c>
      <c r="H356" s="4"/>
    </row>
    <row r="357" spans="4:8">
      <c r="D357" s="7" t="s">
        <v>195</v>
      </c>
      <c r="E357" s="4" t="s">
        <v>100</v>
      </c>
      <c r="F357" s="4">
        <v>6</v>
      </c>
      <c r="G357" s="4">
        <v>10.2</v>
      </c>
      <c r="H357" s="4"/>
    </row>
    <row r="358" spans="4:8">
      <c r="D358" s="7" t="s">
        <v>195</v>
      </c>
      <c r="E358" s="4" t="s">
        <v>100</v>
      </c>
      <c r="F358" s="4">
        <v>6</v>
      </c>
      <c r="G358" s="4">
        <v>11.2</v>
      </c>
      <c r="H358" s="4"/>
    </row>
    <row r="359" spans="4:8">
      <c r="D359" s="3" t="s">
        <v>180</v>
      </c>
      <c r="E359" s="4" t="s">
        <v>100</v>
      </c>
      <c r="F359" s="4">
        <v>6</v>
      </c>
      <c r="G359" s="4">
        <v>18.9</v>
      </c>
      <c r="H359" s="4"/>
    </row>
    <row r="360" spans="4:8">
      <c r="D360" s="3" t="s">
        <v>197</v>
      </c>
      <c r="E360" s="4" t="s">
        <v>100</v>
      </c>
      <c r="F360" s="4">
        <v>6</v>
      </c>
      <c r="G360" s="4">
        <v>23.6</v>
      </c>
      <c r="H360" s="4"/>
    </row>
    <row r="361" spans="4:8">
      <c r="D361" s="3" t="s">
        <v>16</v>
      </c>
      <c r="E361" s="4" t="s">
        <v>89</v>
      </c>
      <c r="F361" s="4">
        <v>6</v>
      </c>
      <c r="G361" s="4">
        <v>86.7</v>
      </c>
      <c r="H361" s="4"/>
    </row>
    <row r="362" spans="4:8">
      <c r="D362" s="3" t="s">
        <v>17</v>
      </c>
      <c r="E362" s="4" t="s">
        <v>95</v>
      </c>
      <c r="F362" s="4">
        <v>6</v>
      </c>
      <c r="G362" s="4">
        <v>29.3</v>
      </c>
      <c r="H362" s="4"/>
    </row>
    <row r="363" spans="4:8">
      <c r="D363" s="3" t="s">
        <v>17</v>
      </c>
      <c r="E363" s="4" t="s">
        <v>95</v>
      </c>
      <c r="F363" s="4">
        <v>6</v>
      </c>
      <c r="G363" s="4">
        <v>97.3</v>
      </c>
      <c r="H363" s="4"/>
    </row>
    <row r="364" spans="4:8">
      <c r="D364" s="3" t="s">
        <v>17</v>
      </c>
      <c r="E364" s="4" t="s">
        <v>95</v>
      </c>
      <c r="F364" s="4">
        <v>6</v>
      </c>
      <c r="G364" s="4">
        <v>48</v>
      </c>
      <c r="H364" s="4"/>
    </row>
    <row r="365" spans="4:8">
      <c r="D365" s="3" t="s">
        <v>63</v>
      </c>
      <c r="E365" s="4" t="s">
        <v>92</v>
      </c>
      <c r="F365" s="4">
        <v>7</v>
      </c>
      <c r="G365" s="4">
        <v>40.4</v>
      </c>
      <c r="H365" s="4"/>
    </row>
    <row r="366" spans="4:8">
      <c r="D366" s="3" t="s">
        <v>63</v>
      </c>
      <c r="E366" s="4" t="s">
        <v>92</v>
      </c>
      <c r="F366" s="4">
        <v>7</v>
      </c>
      <c r="G366" s="4">
        <v>54.8</v>
      </c>
      <c r="H366" s="4"/>
    </row>
    <row r="367" spans="4:8">
      <c r="D367" s="3" t="s">
        <v>169</v>
      </c>
      <c r="E367" s="4" t="s">
        <v>184</v>
      </c>
      <c r="F367" s="4">
        <v>7</v>
      </c>
      <c r="G367" s="4">
        <v>10.2</v>
      </c>
      <c r="H367" s="4"/>
    </row>
    <row r="368" spans="4:8">
      <c r="D368" s="3" t="s">
        <v>7</v>
      </c>
      <c r="E368" s="4" t="s">
        <v>89</v>
      </c>
      <c r="F368" s="4">
        <v>7</v>
      </c>
      <c r="G368" s="4">
        <v>24</v>
      </c>
      <c r="H368" s="4"/>
    </row>
    <row r="369" spans="4:8">
      <c r="D369" s="3" t="s">
        <v>68</v>
      </c>
      <c r="E369" s="4" t="s">
        <v>187</v>
      </c>
      <c r="F369" s="4">
        <v>7</v>
      </c>
      <c r="G369" s="4">
        <v>28.9</v>
      </c>
      <c r="H369" s="4"/>
    </row>
    <row r="370" spans="4:8">
      <c r="D370" s="3" t="s">
        <v>158</v>
      </c>
      <c r="E370" s="4" t="s">
        <v>146</v>
      </c>
      <c r="F370" s="4">
        <v>7</v>
      </c>
      <c r="G370" s="4">
        <v>40.5</v>
      </c>
      <c r="H370" s="4"/>
    </row>
    <row r="371" spans="4:8">
      <c r="D371" s="3" t="s">
        <v>158</v>
      </c>
      <c r="E371" s="4" t="s">
        <v>146</v>
      </c>
      <c r="F371" s="4">
        <v>7</v>
      </c>
      <c r="G371" s="4">
        <v>55.8</v>
      </c>
      <c r="H371" s="4"/>
    </row>
    <row r="372" spans="4:8">
      <c r="D372" s="3" t="s">
        <v>158</v>
      </c>
      <c r="E372" s="4" t="s">
        <v>146</v>
      </c>
      <c r="F372" s="4">
        <v>7</v>
      </c>
      <c r="G372" s="4">
        <v>26.9</v>
      </c>
      <c r="H372" s="4"/>
    </row>
    <row r="373" spans="4:8">
      <c r="D373" s="3" t="s">
        <v>96</v>
      </c>
      <c r="E373" s="4" t="s">
        <v>97</v>
      </c>
      <c r="F373" s="4">
        <v>7</v>
      </c>
      <c r="G373" s="4">
        <v>13.2</v>
      </c>
      <c r="H373" s="4"/>
    </row>
    <row r="374" spans="4:8">
      <c r="D374" s="3" t="s">
        <v>96</v>
      </c>
      <c r="E374" s="4" t="s">
        <v>97</v>
      </c>
      <c r="F374" s="4">
        <v>7</v>
      </c>
      <c r="G374" s="4">
        <v>10.4</v>
      </c>
      <c r="H374" s="4"/>
    </row>
    <row r="375" spans="4:8">
      <c r="D375" s="3" t="s">
        <v>96</v>
      </c>
      <c r="E375" s="4" t="s">
        <v>95</v>
      </c>
      <c r="F375" s="4">
        <v>7</v>
      </c>
      <c r="G375" s="4">
        <v>14.7</v>
      </c>
      <c r="H375" s="4"/>
    </row>
    <row r="376" spans="4:8">
      <c r="D376" s="3" t="s">
        <v>96</v>
      </c>
      <c r="E376" s="4" t="s">
        <v>95</v>
      </c>
      <c r="F376" s="4">
        <v>7</v>
      </c>
      <c r="G376" s="4">
        <v>23</v>
      </c>
      <c r="H376" s="4"/>
    </row>
    <row r="377" spans="4:8">
      <c r="D377" s="3" t="s">
        <v>96</v>
      </c>
      <c r="E377" s="4" t="s">
        <v>97</v>
      </c>
      <c r="F377" s="4">
        <v>7</v>
      </c>
      <c r="G377" s="4">
        <v>10.7</v>
      </c>
      <c r="H377" s="4"/>
    </row>
    <row r="378" spans="4:8">
      <c r="D378" s="3" t="s">
        <v>96</v>
      </c>
      <c r="E378" s="4" t="s">
        <v>97</v>
      </c>
      <c r="F378" s="4">
        <v>7</v>
      </c>
      <c r="G378" s="4">
        <v>21.3</v>
      </c>
      <c r="H378" s="4"/>
    </row>
    <row r="379" spans="4:8">
      <c r="D379" s="3" t="s">
        <v>25</v>
      </c>
      <c r="E379" s="4" t="s">
        <v>95</v>
      </c>
      <c r="F379" s="4">
        <v>7</v>
      </c>
      <c r="G379" s="4">
        <v>30.8</v>
      </c>
      <c r="H379" s="4"/>
    </row>
    <row r="380" spans="4:8">
      <c r="D380" s="3" t="s">
        <v>25</v>
      </c>
      <c r="E380" s="4" t="s">
        <v>95</v>
      </c>
      <c r="F380" s="4">
        <v>7</v>
      </c>
      <c r="G380" s="4">
        <v>10.1</v>
      </c>
      <c r="H380" s="4"/>
    </row>
    <row r="381" spans="4:8">
      <c r="D381" s="3" t="s">
        <v>25</v>
      </c>
      <c r="E381" s="4" t="s">
        <v>95</v>
      </c>
      <c r="F381" s="4">
        <v>7</v>
      </c>
      <c r="G381" s="4">
        <v>10.2</v>
      </c>
      <c r="H381" s="4"/>
    </row>
    <row r="382" spans="4:8">
      <c r="D382" s="3" t="s">
        <v>25</v>
      </c>
      <c r="E382" s="4" t="s">
        <v>95</v>
      </c>
      <c r="F382" s="4">
        <v>7</v>
      </c>
      <c r="G382" s="4">
        <v>21.3</v>
      </c>
      <c r="H382" s="4"/>
    </row>
    <row r="383" spans="4:8">
      <c r="D383" s="3" t="s">
        <v>25</v>
      </c>
      <c r="E383" s="4" t="s">
        <v>95</v>
      </c>
      <c r="F383" s="4">
        <v>7</v>
      </c>
      <c r="G383" s="4">
        <v>11.4</v>
      </c>
      <c r="H383" s="4"/>
    </row>
    <row r="384" spans="4:8">
      <c r="D384" s="3" t="s">
        <v>25</v>
      </c>
      <c r="E384" s="4" t="s">
        <v>95</v>
      </c>
      <c r="F384" s="4">
        <v>7</v>
      </c>
      <c r="G384" s="4">
        <v>10.1</v>
      </c>
      <c r="H384" s="4"/>
    </row>
    <row r="385" spans="4:8">
      <c r="D385" s="3" t="s">
        <v>25</v>
      </c>
      <c r="E385" s="4" t="s">
        <v>95</v>
      </c>
      <c r="F385" s="4">
        <v>7</v>
      </c>
      <c r="G385" s="4">
        <v>23.5</v>
      </c>
      <c r="H385" s="4"/>
    </row>
    <row r="386" spans="4:8">
      <c r="D386" s="3" t="s">
        <v>25</v>
      </c>
      <c r="E386" s="4" t="s">
        <v>95</v>
      </c>
      <c r="F386" s="4">
        <v>7</v>
      </c>
      <c r="G386" s="4">
        <v>23</v>
      </c>
      <c r="H386" s="4"/>
    </row>
    <row r="387" spans="4:8">
      <c r="D387" s="3" t="s">
        <v>25</v>
      </c>
      <c r="E387" s="4" t="s">
        <v>95</v>
      </c>
      <c r="F387" s="4">
        <v>7</v>
      </c>
      <c r="G387" s="4">
        <v>12.4</v>
      </c>
      <c r="H387" s="4"/>
    </row>
    <row r="388" spans="4:8">
      <c r="D388" s="3" t="s">
        <v>25</v>
      </c>
      <c r="E388" s="4" t="s">
        <v>95</v>
      </c>
      <c r="F388" s="4">
        <v>7</v>
      </c>
      <c r="G388" s="4">
        <v>12</v>
      </c>
      <c r="H388" s="4"/>
    </row>
    <row r="389" spans="4:8">
      <c r="D389" s="3" t="s">
        <v>130</v>
      </c>
      <c r="E389" s="4" t="s">
        <v>95</v>
      </c>
      <c r="F389" s="4">
        <v>7</v>
      </c>
      <c r="G389" s="4">
        <v>23.7</v>
      </c>
      <c r="H389" s="4"/>
    </row>
    <row r="390" spans="4:8">
      <c r="D390" s="3" t="s">
        <v>130</v>
      </c>
      <c r="E390" s="4" t="s">
        <v>95</v>
      </c>
      <c r="F390" s="4">
        <v>7</v>
      </c>
      <c r="G390" s="4">
        <v>16</v>
      </c>
      <c r="H390" s="4"/>
    </row>
    <row r="391" spans="4:8">
      <c r="D391" s="3" t="s">
        <v>130</v>
      </c>
      <c r="E391" s="4" t="s">
        <v>95</v>
      </c>
      <c r="F391" s="4">
        <v>7</v>
      </c>
      <c r="G391" s="4">
        <v>10.4</v>
      </c>
      <c r="H391" s="4"/>
    </row>
    <row r="392" spans="4:8">
      <c r="D392" s="3" t="s">
        <v>130</v>
      </c>
      <c r="E392" s="4" t="s">
        <v>95</v>
      </c>
      <c r="F392" s="4">
        <v>7</v>
      </c>
      <c r="G392" s="4">
        <v>12.8</v>
      </c>
      <c r="H392" s="4"/>
    </row>
    <row r="393" spans="4:8">
      <c r="D393" s="3" t="s">
        <v>127</v>
      </c>
      <c r="E393" s="4" t="s">
        <v>95</v>
      </c>
      <c r="F393" s="4">
        <v>7</v>
      </c>
      <c r="G393" s="4">
        <v>11.8</v>
      </c>
      <c r="H393" s="4"/>
    </row>
    <row r="394" spans="4:8">
      <c r="D394" s="3" t="s">
        <v>127</v>
      </c>
      <c r="E394" s="4" t="s">
        <v>95</v>
      </c>
      <c r="F394" s="4">
        <v>7</v>
      </c>
      <c r="G394" s="4">
        <v>10.2</v>
      </c>
      <c r="H394" s="4"/>
    </row>
    <row r="395" spans="4:8">
      <c r="D395" s="3" t="s">
        <v>127</v>
      </c>
      <c r="E395" s="4" t="s">
        <v>95</v>
      </c>
      <c r="F395" s="4">
        <v>7</v>
      </c>
      <c r="G395" s="4">
        <v>10</v>
      </c>
      <c r="H395" s="4"/>
    </row>
    <row r="396" spans="4:8">
      <c r="D396" s="3" t="s">
        <v>209</v>
      </c>
      <c r="E396" s="4" t="s">
        <v>128</v>
      </c>
      <c r="F396" s="4">
        <v>7</v>
      </c>
      <c r="G396" s="4">
        <v>14.2</v>
      </c>
      <c r="H396" s="4"/>
    </row>
    <row r="397" spans="4:8">
      <c r="D397" s="3" t="s">
        <v>207</v>
      </c>
      <c r="E397" s="4" t="s">
        <v>100</v>
      </c>
      <c r="F397" s="4">
        <v>7</v>
      </c>
      <c r="G397" s="4">
        <v>14.1</v>
      </c>
      <c r="H397" s="4"/>
    </row>
    <row r="398" spans="4:8">
      <c r="D398" s="3" t="s">
        <v>129</v>
      </c>
      <c r="E398" s="4" t="s">
        <v>93</v>
      </c>
      <c r="F398" s="4">
        <v>7</v>
      </c>
      <c r="G398" s="4">
        <v>10.4</v>
      </c>
      <c r="H398" s="4"/>
    </row>
    <row r="399" spans="4:8">
      <c r="D399" s="3" t="s">
        <v>129</v>
      </c>
      <c r="E399" s="4" t="s">
        <v>93</v>
      </c>
      <c r="F399" s="4">
        <v>7</v>
      </c>
      <c r="G399" s="4">
        <v>14.2</v>
      </c>
      <c r="H399" s="4"/>
    </row>
    <row r="400" spans="4:8">
      <c r="D400" s="3" t="s">
        <v>211</v>
      </c>
      <c r="E400" s="4"/>
      <c r="F400" s="4">
        <v>7</v>
      </c>
      <c r="G400" s="4">
        <v>13.6</v>
      </c>
      <c r="H400" s="4"/>
    </row>
    <row r="401" spans="4:8">
      <c r="D401" s="3" t="s">
        <v>14</v>
      </c>
      <c r="E401" s="4" t="s">
        <v>89</v>
      </c>
      <c r="F401" s="4">
        <v>7</v>
      </c>
      <c r="G401" s="4">
        <v>10.7</v>
      </c>
      <c r="H401" s="4"/>
    </row>
    <row r="402" spans="4:8">
      <c r="D402" s="3" t="s">
        <v>139</v>
      </c>
      <c r="E402" s="4" t="s">
        <v>108</v>
      </c>
      <c r="F402" s="4">
        <v>7</v>
      </c>
      <c r="G402" s="4">
        <v>10.3</v>
      </c>
      <c r="H402" s="4"/>
    </row>
    <row r="403" spans="4:8">
      <c r="D403" s="3" t="s">
        <v>210</v>
      </c>
      <c r="E403" s="4" t="s">
        <v>95</v>
      </c>
      <c r="F403" s="4">
        <v>7</v>
      </c>
      <c r="G403" s="4">
        <v>10</v>
      </c>
      <c r="H403" s="4"/>
    </row>
    <row r="404" spans="4:8">
      <c r="D404" s="3" t="s">
        <v>15</v>
      </c>
      <c r="E404" s="4" t="s">
        <v>102</v>
      </c>
      <c r="F404" s="4">
        <v>7</v>
      </c>
      <c r="G404" s="4">
        <v>10.3</v>
      </c>
      <c r="H404" s="4"/>
    </row>
    <row r="405" spans="4:8">
      <c r="D405" s="3" t="s">
        <v>125</v>
      </c>
      <c r="E405" s="4" t="s">
        <v>126</v>
      </c>
      <c r="F405" s="4">
        <v>7</v>
      </c>
      <c r="G405" s="4">
        <v>12</v>
      </c>
      <c r="H405" s="4"/>
    </row>
    <row r="406" spans="4:8">
      <c r="D406" s="3" t="s">
        <v>140</v>
      </c>
      <c r="E406" s="4" t="s">
        <v>92</v>
      </c>
      <c r="F406" s="4">
        <v>7</v>
      </c>
      <c r="G406" s="4">
        <v>16.2</v>
      </c>
      <c r="H406" s="4"/>
    </row>
    <row r="407" spans="4:8">
      <c r="D407" s="3" t="s">
        <v>140</v>
      </c>
      <c r="E407" s="4" t="s">
        <v>92</v>
      </c>
      <c r="F407" s="4">
        <v>7</v>
      </c>
      <c r="G407" s="4">
        <v>26.6</v>
      </c>
      <c r="H407" s="4"/>
    </row>
    <row r="408" spans="4:8">
      <c r="D408" s="3" t="s">
        <v>140</v>
      </c>
      <c r="E408" s="4" t="s">
        <v>92</v>
      </c>
      <c r="F408" s="4">
        <v>7</v>
      </c>
      <c r="G408" s="4">
        <v>13.3</v>
      </c>
      <c r="H408" s="4"/>
    </row>
    <row r="409" spans="4:8">
      <c r="D409" s="3" t="s">
        <v>140</v>
      </c>
      <c r="E409" s="4" t="s">
        <v>92</v>
      </c>
      <c r="F409" s="4">
        <v>7</v>
      </c>
      <c r="G409" s="4">
        <v>12</v>
      </c>
      <c r="H409" s="4"/>
    </row>
    <row r="410" spans="4:8">
      <c r="D410" s="3" t="s">
        <v>138</v>
      </c>
      <c r="E410" s="4" t="s">
        <v>95</v>
      </c>
      <c r="F410" s="4">
        <v>7</v>
      </c>
      <c r="G410" s="4">
        <v>10.2</v>
      </c>
      <c r="H410" s="4"/>
    </row>
    <row r="411" spans="4:8">
      <c r="D411" s="3" t="s">
        <v>138</v>
      </c>
      <c r="E411" s="4" t="s">
        <v>95</v>
      </c>
      <c r="F411" s="4">
        <v>7</v>
      </c>
      <c r="G411" s="4">
        <v>10.2</v>
      </c>
      <c r="H411" s="4"/>
    </row>
    <row r="412" spans="4:8">
      <c r="D412" s="3" t="s">
        <v>138</v>
      </c>
      <c r="E412" s="4" t="s">
        <v>95</v>
      </c>
      <c r="F412" s="4">
        <v>7</v>
      </c>
      <c r="G412" s="4">
        <v>23.8</v>
      </c>
      <c r="H412" s="4"/>
    </row>
    <row r="413" spans="4:8">
      <c r="D413" s="3" t="s">
        <v>138</v>
      </c>
      <c r="E413" s="4" t="s">
        <v>95</v>
      </c>
      <c r="F413" s="4">
        <v>7</v>
      </c>
      <c r="G413" s="4">
        <v>10.2</v>
      </c>
      <c r="H413" s="4"/>
    </row>
    <row r="414" spans="4:8">
      <c r="D414" s="3" t="s">
        <v>138</v>
      </c>
      <c r="E414" s="4" t="s">
        <v>95</v>
      </c>
      <c r="F414" s="4">
        <v>7</v>
      </c>
      <c r="G414" s="4">
        <v>10</v>
      </c>
      <c r="H414" s="4"/>
    </row>
    <row r="415" spans="4:8">
      <c r="D415" s="3" t="s">
        <v>138</v>
      </c>
      <c r="E415" s="4" t="s">
        <v>95</v>
      </c>
      <c r="F415" s="4">
        <v>7</v>
      </c>
      <c r="G415" s="4">
        <v>10.2</v>
      </c>
      <c r="H415" s="4"/>
    </row>
    <row r="416" spans="4:8">
      <c r="D416" s="3" t="s">
        <v>138</v>
      </c>
      <c r="E416" s="4" t="s">
        <v>95</v>
      </c>
      <c r="F416" s="4">
        <v>7</v>
      </c>
      <c r="G416" s="4">
        <v>10.4</v>
      </c>
      <c r="H416" s="4"/>
    </row>
    <row r="417" spans="4:8">
      <c r="D417" s="3" t="s">
        <v>138</v>
      </c>
      <c r="E417" s="4" t="s">
        <v>95</v>
      </c>
      <c r="F417" s="4">
        <v>7</v>
      </c>
      <c r="G417" s="4">
        <v>11</v>
      </c>
      <c r="H417" s="4"/>
    </row>
    <row r="418" spans="4:8">
      <c r="D418" s="3" t="s">
        <v>136</v>
      </c>
      <c r="E418" s="4" t="s">
        <v>95</v>
      </c>
      <c r="F418" s="4">
        <v>7</v>
      </c>
      <c r="G418" s="4">
        <v>10.2</v>
      </c>
      <c r="H418" s="4"/>
    </row>
    <row r="419" spans="4:8">
      <c r="D419" s="3" t="s">
        <v>136</v>
      </c>
      <c r="E419" s="4" t="s">
        <v>95</v>
      </c>
      <c r="F419" s="4">
        <v>7</v>
      </c>
      <c r="G419" s="4">
        <v>12</v>
      </c>
      <c r="H419" s="4"/>
    </row>
    <row r="420" spans="4:8">
      <c r="D420" s="3" t="s">
        <v>136</v>
      </c>
      <c r="E420" s="4" t="s">
        <v>95</v>
      </c>
      <c r="F420" s="4">
        <v>7</v>
      </c>
      <c r="G420" s="4">
        <v>10.2</v>
      </c>
      <c r="H420" s="4"/>
    </row>
    <row r="421" spans="4:8">
      <c r="D421" s="3" t="s">
        <v>136</v>
      </c>
      <c r="E421" s="4" t="s">
        <v>95</v>
      </c>
      <c r="F421" s="4">
        <v>7</v>
      </c>
      <c r="G421" s="4">
        <v>14.8</v>
      </c>
      <c r="H421" s="4"/>
    </row>
    <row r="422" spans="4:8">
      <c r="D422" s="3" t="s">
        <v>136</v>
      </c>
      <c r="E422" s="4" t="s">
        <v>95</v>
      </c>
      <c r="F422" s="4">
        <v>7</v>
      </c>
      <c r="G422" s="4">
        <v>12.8</v>
      </c>
      <c r="H422" s="4"/>
    </row>
    <row r="423" spans="4:8">
      <c r="D423" s="3" t="s">
        <v>30</v>
      </c>
      <c r="E423" s="4" t="s">
        <v>101</v>
      </c>
      <c r="F423" s="4">
        <v>7</v>
      </c>
      <c r="G423" s="4">
        <v>40.4</v>
      </c>
      <c r="H423" s="4"/>
    </row>
    <row r="424" spans="4:8">
      <c r="D424" s="3" t="s">
        <v>30</v>
      </c>
      <c r="E424" s="4" t="s">
        <v>101</v>
      </c>
      <c r="F424" s="4">
        <v>7</v>
      </c>
      <c r="G424" s="4">
        <v>58.9</v>
      </c>
      <c r="H424" s="4"/>
    </row>
    <row r="425" spans="4:8">
      <c r="D425" s="3" t="s">
        <v>30</v>
      </c>
      <c r="E425" s="4" t="s">
        <v>101</v>
      </c>
      <c r="F425" s="4">
        <v>7</v>
      </c>
      <c r="G425" s="4">
        <v>37.9</v>
      </c>
      <c r="H425" s="4"/>
    </row>
    <row r="426" spans="4:8">
      <c r="D426" s="3" t="s">
        <v>30</v>
      </c>
      <c r="E426" s="4" t="s">
        <v>101</v>
      </c>
      <c r="F426" s="4">
        <v>7</v>
      </c>
      <c r="G426" s="4">
        <v>45.3</v>
      </c>
      <c r="H426" s="4"/>
    </row>
    <row r="427" spans="4:8">
      <c r="D427" s="3" t="s">
        <v>30</v>
      </c>
      <c r="E427" s="4" t="s">
        <v>101</v>
      </c>
      <c r="F427" s="4">
        <v>7</v>
      </c>
      <c r="G427" s="4">
        <v>54</v>
      </c>
      <c r="H427" s="4"/>
    </row>
    <row r="428" spans="4:8">
      <c r="D428" s="3" t="s">
        <v>205</v>
      </c>
      <c r="E428" s="4" t="s">
        <v>95</v>
      </c>
      <c r="F428" s="4">
        <v>7</v>
      </c>
      <c r="G428" s="4">
        <v>50.8</v>
      </c>
      <c r="H428" s="4"/>
    </row>
    <row r="429" spans="4:8">
      <c r="D429" s="3" t="s">
        <v>135</v>
      </c>
      <c r="E429" s="4" t="s">
        <v>95</v>
      </c>
      <c r="F429" s="4">
        <v>7</v>
      </c>
      <c r="G429" s="4">
        <v>60</v>
      </c>
      <c r="H429" s="4"/>
    </row>
    <row r="430" spans="4:8">
      <c r="D430" s="3" t="s">
        <v>49</v>
      </c>
      <c r="E430" s="4" t="s">
        <v>95</v>
      </c>
      <c r="F430" s="4">
        <v>7</v>
      </c>
      <c r="G430" s="4">
        <v>13.1</v>
      </c>
      <c r="H430" s="4"/>
    </row>
    <row r="431" spans="4:8">
      <c r="D431" s="3" t="s">
        <v>49</v>
      </c>
      <c r="E431" s="4" t="s">
        <v>95</v>
      </c>
      <c r="F431" s="4">
        <v>7</v>
      </c>
      <c r="G431" s="4">
        <v>11.2</v>
      </c>
      <c r="H431" s="4"/>
    </row>
    <row r="432" spans="4:8">
      <c r="D432" s="3" t="s">
        <v>49</v>
      </c>
      <c r="E432" s="4" t="s">
        <v>95</v>
      </c>
      <c r="F432" s="4">
        <v>7</v>
      </c>
      <c r="G432" s="4">
        <v>11.4</v>
      </c>
      <c r="H432" s="4"/>
    </row>
    <row r="433" spans="4:8">
      <c r="D433" s="3" t="s">
        <v>202</v>
      </c>
      <c r="E433" s="4" t="s">
        <v>203</v>
      </c>
      <c r="F433" s="4">
        <v>7</v>
      </c>
      <c r="G433" s="4">
        <v>58.8</v>
      </c>
      <c r="H433" s="4"/>
    </row>
    <row r="434" spans="4:8">
      <c r="D434" s="3" t="s">
        <v>206</v>
      </c>
      <c r="E434" s="4" t="s">
        <v>100</v>
      </c>
      <c r="F434" s="4">
        <v>7</v>
      </c>
      <c r="G434" s="4">
        <v>24.8</v>
      </c>
      <c r="H434" s="4"/>
    </row>
    <row r="435" spans="4:8">
      <c r="D435" s="3" t="s">
        <v>206</v>
      </c>
      <c r="E435" s="4" t="s">
        <v>100</v>
      </c>
      <c r="F435" s="4">
        <v>7</v>
      </c>
      <c r="G435" s="4">
        <v>16.5</v>
      </c>
      <c r="H435" s="4"/>
    </row>
    <row r="436" spans="4:8">
      <c r="D436" s="3" t="s">
        <v>16</v>
      </c>
      <c r="E436" s="4" t="s">
        <v>89</v>
      </c>
      <c r="F436" s="4">
        <v>7</v>
      </c>
      <c r="G436" s="4">
        <v>10.2</v>
      </c>
      <c r="H436" s="4"/>
    </row>
    <row r="437" spans="4:8">
      <c r="D437" s="3" t="s">
        <v>183</v>
      </c>
      <c r="E437" s="4" t="s">
        <v>89</v>
      </c>
      <c r="F437" s="4">
        <v>7</v>
      </c>
      <c r="G437" s="4">
        <v>20.8</v>
      </c>
      <c r="H437" s="4"/>
    </row>
    <row r="438" spans="4:8">
      <c r="D438" s="3" t="s">
        <v>17</v>
      </c>
      <c r="E438" s="4" t="s">
        <v>95</v>
      </c>
      <c r="F438" s="4">
        <v>7</v>
      </c>
      <c r="G438" s="4">
        <v>95.5</v>
      </c>
      <c r="H438" s="4"/>
    </row>
    <row r="439" spans="4:8">
      <c r="D439" s="3" t="s">
        <v>6</v>
      </c>
      <c r="E439" s="4" t="s">
        <v>143</v>
      </c>
      <c r="F439" s="4">
        <v>8</v>
      </c>
      <c r="G439" s="4">
        <v>54.7</v>
      </c>
      <c r="H439" s="4"/>
    </row>
    <row r="440" spans="4:8">
      <c r="D440" s="3" t="s">
        <v>169</v>
      </c>
      <c r="E440" s="4" t="s">
        <v>88</v>
      </c>
      <c r="F440" s="4">
        <v>8</v>
      </c>
      <c r="G440" s="4">
        <v>18.3</v>
      </c>
      <c r="H440" s="4"/>
    </row>
    <row r="441" spans="4:8">
      <c r="D441" s="3" t="s">
        <v>219</v>
      </c>
      <c r="E441" s="4" t="s">
        <v>89</v>
      </c>
      <c r="F441" s="4">
        <v>8</v>
      </c>
      <c r="G441" s="4">
        <v>10.1</v>
      </c>
      <c r="H441" s="4"/>
    </row>
    <row r="442" spans="4:8">
      <c r="D442" s="3" t="s">
        <v>68</v>
      </c>
      <c r="E442" s="4" t="s">
        <v>88</v>
      </c>
      <c r="F442" s="4">
        <v>8</v>
      </c>
      <c r="G442" s="4">
        <v>10</v>
      </c>
      <c r="H442" s="4"/>
    </row>
    <row r="443" spans="4:8">
      <c r="D443" s="3" t="s">
        <v>217</v>
      </c>
      <c r="E443" s="4" t="s">
        <v>88</v>
      </c>
      <c r="F443" s="4">
        <v>8</v>
      </c>
      <c r="G443" s="4">
        <v>10.8</v>
      </c>
      <c r="H443" s="4"/>
    </row>
    <row r="444" spans="4:8">
      <c r="D444" s="3" t="s">
        <v>217</v>
      </c>
      <c r="E444" s="4" t="s">
        <v>88</v>
      </c>
      <c r="F444" s="4">
        <v>8</v>
      </c>
      <c r="G444" s="4">
        <v>19.9</v>
      </c>
      <c r="H444" s="4"/>
    </row>
    <row r="445" spans="4:8">
      <c r="D445" s="3" t="s">
        <v>217</v>
      </c>
      <c r="E445" s="4" t="s">
        <v>88</v>
      </c>
      <c r="F445" s="4">
        <v>8</v>
      </c>
      <c r="G445" s="4">
        <v>23.5</v>
      </c>
      <c r="H445" s="4"/>
    </row>
    <row r="446" spans="4:8">
      <c r="D446" s="3" t="s">
        <v>158</v>
      </c>
      <c r="E446" s="4" t="s">
        <v>146</v>
      </c>
      <c r="F446" s="4">
        <v>8</v>
      </c>
      <c r="G446" s="4">
        <v>60.4</v>
      </c>
      <c r="H446" s="4"/>
    </row>
    <row r="447" spans="4:8">
      <c r="D447" s="3" t="s">
        <v>158</v>
      </c>
      <c r="E447" s="4" t="s">
        <v>146</v>
      </c>
      <c r="F447" s="4">
        <v>8</v>
      </c>
      <c r="G447" s="4">
        <v>113.1</v>
      </c>
      <c r="H447" s="4"/>
    </row>
    <row r="448" spans="4:8">
      <c r="D448" s="3" t="s">
        <v>158</v>
      </c>
      <c r="E448" s="4" t="s">
        <v>146</v>
      </c>
      <c r="F448" s="4">
        <v>8</v>
      </c>
      <c r="G448" s="4">
        <v>50.4</v>
      </c>
      <c r="H448" s="4"/>
    </row>
    <row r="449" spans="4:8">
      <c r="D449" s="3" t="s">
        <v>212</v>
      </c>
      <c r="E449" s="4" t="s">
        <v>213</v>
      </c>
      <c r="F449" s="4">
        <v>8</v>
      </c>
      <c r="G449" s="4">
        <v>11.6</v>
      </c>
      <c r="H449" s="4"/>
    </row>
    <row r="450" spans="4:8">
      <c r="D450" s="3" t="s">
        <v>123</v>
      </c>
      <c r="E450" s="4" t="s">
        <v>97</v>
      </c>
      <c r="F450" s="4">
        <v>8</v>
      </c>
      <c r="G450" s="4">
        <v>10.2</v>
      </c>
      <c r="H450" s="4"/>
    </row>
    <row r="451" spans="4:8">
      <c r="D451" s="3" t="s">
        <v>123</v>
      </c>
      <c r="E451" s="4" t="s">
        <v>97</v>
      </c>
      <c r="F451" s="4">
        <v>8</v>
      </c>
      <c r="G451" s="4">
        <v>15.7</v>
      </c>
      <c r="H451" s="4"/>
    </row>
    <row r="452" spans="4:8">
      <c r="D452" s="3" t="s">
        <v>123</v>
      </c>
      <c r="E452" s="4" t="s">
        <v>97</v>
      </c>
      <c r="F452" s="4">
        <v>8</v>
      </c>
      <c r="G452" s="4">
        <v>16.6</v>
      </c>
      <c r="H452" s="4"/>
    </row>
    <row r="453" spans="4:8">
      <c r="D453" s="3" t="s">
        <v>147</v>
      </c>
      <c r="E453" s="4" t="s">
        <v>97</v>
      </c>
      <c r="F453" s="4">
        <v>8</v>
      </c>
      <c r="G453" s="4">
        <v>11.4</v>
      </c>
      <c r="H453" s="4"/>
    </row>
    <row r="454" spans="4:8">
      <c r="D454" s="3" t="s">
        <v>147</v>
      </c>
      <c r="E454" s="4" t="s">
        <v>97</v>
      </c>
      <c r="F454" s="4">
        <v>8</v>
      </c>
      <c r="G454" s="4">
        <v>10.1</v>
      </c>
      <c r="H454" s="4"/>
    </row>
    <row r="455" spans="4:8">
      <c r="D455" s="3" t="s">
        <v>147</v>
      </c>
      <c r="E455" s="4" t="s">
        <v>97</v>
      </c>
      <c r="F455" s="4">
        <v>8</v>
      </c>
      <c r="G455" s="4">
        <v>12.5</v>
      </c>
      <c r="H455" s="4"/>
    </row>
    <row r="456" spans="4:8">
      <c r="D456" s="3" t="s">
        <v>96</v>
      </c>
      <c r="E456" s="4" t="s">
        <v>97</v>
      </c>
      <c r="F456" s="4">
        <v>8</v>
      </c>
      <c r="G456" s="4">
        <v>11.8</v>
      </c>
      <c r="H456" s="4"/>
    </row>
    <row r="457" spans="4:8">
      <c r="D457" s="3" t="s">
        <v>96</v>
      </c>
      <c r="E457" s="4" t="s">
        <v>97</v>
      </c>
      <c r="F457" s="4">
        <v>8</v>
      </c>
      <c r="G457" s="4">
        <v>10.2</v>
      </c>
      <c r="H457" s="4"/>
    </row>
    <row r="458" spans="4:8">
      <c r="D458" s="3" t="s">
        <v>96</v>
      </c>
      <c r="E458" s="4" t="s">
        <v>97</v>
      </c>
      <c r="F458" s="4">
        <v>8</v>
      </c>
      <c r="G458" s="4">
        <v>10.4</v>
      </c>
      <c r="H458" s="4"/>
    </row>
    <row r="459" spans="4:8">
      <c r="D459" s="3" t="s">
        <v>96</v>
      </c>
      <c r="E459" s="4" t="s">
        <v>97</v>
      </c>
      <c r="F459" s="4">
        <v>8</v>
      </c>
      <c r="G459" s="4">
        <v>10</v>
      </c>
      <c r="H459" s="4"/>
    </row>
    <row r="460" spans="4:8">
      <c r="D460" s="3" t="s">
        <v>96</v>
      </c>
      <c r="E460" s="4" t="s">
        <v>97</v>
      </c>
      <c r="F460" s="4">
        <v>8</v>
      </c>
      <c r="G460" s="4">
        <v>22.1</v>
      </c>
      <c r="H460" s="4"/>
    </row>
    <row r="461" spans="4:8">
      <c r="D461" s="3" t="s">
        <v>25</v>
      </c>
      <c r="E461" s="4" t="s">
        <v>95</v>
      </c>
      <c r="F461" s="4">
        <v>8</v>
      </c>
      <c r="G461" s="4">
        <v>10.2</v>
      </c>
      <c r="H461" s="4"/>
    </row>
    <row r="462" spans="4:8">
      <c r="D462" s="3" t="s">
        <v>25</v>
      </c>
      <c r="E462" s="4" t="s">
        <v>95</v>
      </c>
      <c r="F462" s="4">
        <v>8</v>
      </c>
      <c r="G462" s="4">
        <v>11.4</v>
      </c>
      <c r="H462" s="4"/>
    </row>
    <row r="463" spans="4:8">
      <c r="D463" s="3" t="s">
        <v>25</v>
      </c>
      <c r="E463" s="4" t="s">
        <v>95</v>
      </c>
      <c r="F463" s="4">
        <v>8</v>
      </c>
      <c r="G463" s="4">
        <v>11.3</v>
      </c>
      <c r="H463" s="4"/>
    </row>
    <row r="464" spans="4:8">
      <c r="D464" s="3" t="s">
        <v>25</v>
      </c>
      <c r="E464" s="4" t="s">
        <v>95</v>
      </c>
      <c r="F464" s="4">
        <v>8</v>
      </c>
      <c r="G464" s="4">
        <v>16.4</v>
      </c>
      <c r="H464" s="4"/>
    </row>
    <row r="465" spans="4:8">
      <c r="D465" s="3" t="s">
        <v>25</v>
      </c>
      <c r="E465" s="4" t="s">
        <v>95</v>
      </c>
      <c r="F465" s="4">
        <v>8</v>
      </c>
      <c r="G465" s="4">
        <v>10.4</v>
      </c>
      <c r="H465" s="4"/>
    </row>
    <row r="466" spans="4:8">
      <c r="D466" s="3" t="s">
        <v>25</v>
      </c>
      <c r="E466" s="4" t="s">
        <v>95</v>
      </c>
      <c r="F466" s="4">
        <v>8</v>
      </c>
      <c r="G466" s="4">
        <v>10.3</v>
      </c>
      <c r="H466" s="4"/>
    </row>
    <row r="467" spans="4:8">
      <c r="D467" s="3" t="s">
        <v>25</v>
      </c>
      <c r="E467" s="4" t="s">
        <v>95</v>
      </c>
      <c r="F467" s="4">
        <v>8</v>
      </c>
      <c r="G467" s="4">
        <v>14.3</v>
      </c>
      <c r="H467" s="4"/>
    </row>
    <row r="468" spans="4:8">
      <c r="D468" s="3" t="s">
        <v>25</v>
      </c>
      <c r="E468" s="4" t="s">
        <v>91</v>
      </c>
      <c r="F468" s="4">
        <v>8</v>
      </c>
      <c r="G468" s="4">
        <v>35.8</v>
      </c>
      <c r="H468" s="4"/>
    </row>
    <row r="469" spans="4:8">
      <c r="D469" s="3" t="s">
        <v>127</v>
      </c>
      <c r="E469" s="4" t="s">
        <v>95</v>
      </c>
      <c r="F469" s="4">
        <v>8</v>
      </c>
      <c r="G469" s="4">
        <v>12.9</v>
      </c>
      <c r="H469" s="4"/>
    </row>
    <row r="470" spans="4:8">
      <c r="D470" s="3" t="s">
        <v>65</v>
      </c>
      <c r="E470" s="4" t="s">
        <v>88</v>
      </c>
      <c r="F470" s="4">
        <v>8</v>
      </c>
      <c r="G470" s="4">
        <v>27.3</v>
      </c>
      <c r="H470" s="4"/>
    </row>
    <row r="471" spans="4:8">
      <c r="D471" s="3" t="s">
        <v>65</v>
      </c>
      <c r="E471" s="4" t="s">
        <v>88</v>
      </c>
      <c r="F471" s="4">
        <v>8</v>
      </c>
      <c r="G471" s="4">
        <v>16.4</v>
      </c>
      <c r="H471" s="4"/>
    </row>
    <row r="472" spans="4:8">
      <c r="D472" s="3" t="s">
        <v>70</v>
      </c>
      <c r="E472" s="4" t="s">
        <v>128</v>
      </c>
      <c r="F472" s="4">
        <v>8</v>
      </c>
      <c r="G472" s="4">
        <v>10.1</v>
      </c>
      <c r="H472" s="4"/>
    </row>
    <row r="473" spans="4:8">
      <c r="D473" s="3" t="s">
        <v>173</v>
      </c>
      <c r="E473" s="4" t="s">
        <v>92</v>
      </c>
      <c r="F473" s="4">
        <v>8</v>
      </c>
      <c r="G473" s="4">
        <v>11.3</v>
      </c>
      <c r="H473" s="4"/>
    </row>
    <row r="474" spans="4:8">
      <c r="D474" s="3" t="s">
        <v>220</v>
      </c>
      <c r="E474" s="4" t="s">
        <v>95</v>
      </c>
      <c r="F474" s="4">
        <v>8</v>
      </c>
      <c r="G474" s="4">
        <v>28.5</v>
      </c>
      <c r="H474" s="4"/>
    </row>
    <row r="475" spans="4:8">
      <c r="D475" s="3" t="s">
        <v>129</v>
      </c>
      <c r="E475" s="4" t="s">
        <v>93</v>
      </c>
      <c r="F475" s="4">
        <v>8</v>
      </c>
      <c r="G475" s="4">
        <v>12.8</v>
      </c>
      <c r="H475" s="4"/>
    </row>
    <row r="476" spans="4:8">
      <c r="D476" s="3" t="s">
        <v>178</v>
      </c>
      <c r="E476" s="4" t="s">
        <v>95</v>
      </c>
      <c r="F476" s="4">
        <v>8</v>
      </c>
      <c r="G476" s="4">
        <v>24</v>
      </c>
      <c r="H476" s="4"/>
    </row>
    <row r="477" spans="4:8">
      <c r="D477" s="3" t="s">
        <v>166</v>
      </c>
      <c r="E477" s="4" t="s">
        <v>167</v>
      </c>
      <c r="F477" s="4">
        <v>8</v>
      </c>
      <c r="G477" s="4">
        <v>12.4</v>
      </c>
      <c r="H477" s="4"/>
    </row>
    <row r="478" spans="4:8">
      <c r="D478" s="3" t="s">
        <v>166</v>
      </c>
      <c r="E478" s="4" t="s">
        <v>167</v>
      </c>
      <c r="F478" s="4">
        <v>8</v>
      </c>
      <c r="G478" s="4">
        <v>14.4</v>
      </c>
      <c r="H478" s="4"/>
    </row>
    <row r="479" spans="4:8">
      <c r="D479" s="3" t="s">
        <v>14</v>
      </c>
      <c r="E479" s="4" t="s">
        <v>89</v>
      </c>
      <c r="F479" s="4">
        <v>8</v>
      </c>
      <c r="G479" s="4">
        <v>10</v>
      </c>
      <c r="H479" s="4"/>
    </row>
    <row r="480" spans="4:8">
      <c r="D480" s="3" t="s">
        <v>14</v>
      </c>
      <c r="E480" s="4" t="s">
        <v>89</v>
      </c>
      <c r="F480" s="4">
        <v>8</v>
      </c>
      <c r="G480" s="4">
        <v>10.2</v>
      </c>
      <c r="H480" s="4"/>
    </row>
    <row r="481" spans="4:8">
      <c r="D481" s="3" t="s">
        <v>215</v>
      </c>
      <c r="E481" s="4" t="s">
        <v>102</v>
      </c>
      <c r="F481" s="4">
        <v>8</v>
      </c>
      <c r="G481" s="4">
        <v>10.2</v>
      </c>
      <c r="H481" s="4"/>
    </row>
    <row r="482" spans="4:8">
      <c r="D482" s="3" t="s">
        <v>15</v>
      </c>
      <c r="E482" s="4" t="s">
        <v>102</v>
      </c>
      <c r="F482" s="4">
        <v>8</v>
      </c>
      <c r="G482" s="4">
        <v>10.2</v>
      </c>
      <c r="H482" s="4"/>
    </row>
    <row r="483" spans="4:8">
      <c r="D483" s="3" t="s">
        <v>125</v>
      </c>
      <c r="E483" s="4" t="s">
        <v>126</v>
      </c>
      <c r="F483" s="4">
        <v>8</v>
      </c>
      <c r="G483" s="4">
        <v>10.1</v>
      </c>
      <c r="H483" s="4"/>
    </row>
    <row r="484" spans="4:8">
      <c r="D484" s="3" t="s">
        <v>125</v>
      </c>
      <c r="E484" s="4" t="s">
        <v>126</v>
      </c>
      <c r="F484" s="4">
        <v>8</v>
      </c>
      <c r="G484" s="4">
        <v>10.4</v>
      </c>
      <c r="H484" s="4"/>
    </row>
    <row r="485" spans="4:8">
      <c r="D485" s="3" t="s">
        <v>125</v>
      </c>
      <c r="E485" s="4" t="s">
        <v>126</v>
      </c>
      <c r="F485" s="4">
        <v>8</v>
      </c>
      <c r="G485" s="4">
        <v>10.4</v>
      </c>
      <c r="H485" s="4"/>
    </row>
    <row r="486" spans="4:8">
      <c r="D486" s="3" t="s">
        <v>140</v>
      </c>
      <c r="E486" s="4" t="s">
        <v>92</v>
      </c>
      <c r="F486" s="4">
        <v>8</v>
      </c>
      <c r="G486" s="4">
        <v>21</v>
      </c>
      <c r="H486" s="4"/>
    </row>
    <row r="487" spans="4:8">
      <c r="D487" s="3" t="s">
        <v>140</v>
      </c>
      <c r="E487" s="4" t="s">
        <v>92</v>
      </c>
      <c r="F487" s="4">
        <v>8</v>
      </c>
      <c r="G487" s="4">
        <v>20.9</v>
      </c>
      <c r="H487" s="4"/>
    </row>
    <row r="488" spans="4:8">
      <c r="D488" s="3" t="s">
        <v>138</v>
      </c>
      <c r="E488" s="4" t="s">
        <v>91</v>
      </c>
      <c r="F488" s="4">
        <v>8</v>
      </c>
      <c r="G488" s="4">
        <v>10.1</v>
      </c>
      <c r="H488" s="4"/>
    </row>
    <row r="489" spans="4:8">
      <c r="D489" s="3" t="s">
        <v>138</v>
      </c>
      <c r="E489" s="4" t="s">
        <v>91</v>
      </c>
      <c r="F489" s="4">
        <v>8</v>
      </c>
      <c r="G489" s="4">
        <v>10.7</v>
      </c>
      <c r="H489" s="4"/>
    </row>
    <row r="490" spans="4:8">
      <c r="D490" s="3" t="s">
        <v>138</v>
      </c>
      <c r="E490" s="4" t="s">
        <v>91</v>
      </c>
      <c r="F490" s="4">
        <v>8</v>
      </c>
      <c r="G490" s="4">
        <v>10.4</v>
      </c>
      <c r="H490" s="4"/>
    </row>
    <row r="491" spans="4:8">
      <c r="D491" s="3" t="s">
        <v>138</v>
      </c>
      <c r="E491" s="4" t="s">
        <v>95</v>
      </c>
      <c r="F491" s="4">
        <v>8</v>
      </c>
      <c r="G491" s="4">
        <v>22.3</v>
      </c>
      <c r="H491" s="4"/>
    </row>
    <row r="492" spans="4:8">
      <c r="D492" s="3" t="s">
        <v>136</v>
      </c>
      <c r="E492" s="4" t="s">
        <v>95</v>
      </c>
      <c r="F492" s="4">
        <v>8</v>
      </c>
      <c r="G492" s="4">
        <v>10.8</v>
      </c>
      <c r="H492" s="4"/>
    </row>
    <row r="493" spans="4:8">
      <c r="D493" s="3" t="s">
        <v>136</v>
      </c>
      <c r="E493" s="4" t="s">
        <v>91</v>
      </c>
      <c r="F493" s="4">
        <v>8</v>
      </c>
      <c r="G493" s="4">
        <v>10</v>
      </c>
      <c r="H493" s="4"/>
    </row>
    <row r="494" spans="4:8">
      <c r="D494" s="3" t="s">
        <v>136</v>
      </c>
      <c r="E494" s="4" t="s">
        <v>91</v>
      </c>
      <c r="F494" s="4">
        <v>8</v>
      </c>
      <c r="G494" s="4">
        <v>18.6</v>
      </c>
      <c r="H494" s="4"/>
    </row>
    <row r="495" spans="4:8">
      <c r="D495" s="3" t="s">
        <v>30</v>
      </c>
      <c r="E495" s="4" t="s">
        <v>101</v>
      </c>
      <c r="F495" s="4">
        <v>8</v>
      </c>
      <c r="G495" s="4">
        <v>88.3</v>
      </c>
      <c r="H495" s="4"/>
    </row>
    <row r="496" spans="4:8">
      <c r="D496" s="3" t="s">
        <v>30</v>
      </c>
      <c r="E496" s="4" t="s">
        <v>101</v>
      </c>
      <c r="F496" s="4">
        <v>8</v>
      </c>
      <c r="G496" s="4">
        <v>42.7</v>
      </c>
      <c r="H496" s="4"/>
    </row>
    <row r="497" spans="4:8">
      <c r="D497" s="3" t="s">
        <v>30</v>
      </c>
      <c r="E497" s="4" t="s">
        <v>101</v>
      </c>
      <c r="F497" s="4">
        <v>8</v>
      </c>
      <c r="G497" s="4">
        <v>55.6</v>
      </c>
      <c r="H497" s="4"/>
    </row>
    <row r="498" spans="4:8">
      <c r="D498" s="3" t="s">
        <v>30</v>
      </c>
      <c r="E498" s="4" t="s">
        <v>101</v>
      </c>
      <c r="F498" s="4">
        <v>8</v>
      </c>
      <c r="G498" s="4">
        <v>45.5</v>
      </c>
      <c r="H498" s="4"/>
    </row>
    <row r="499" spans="4:8">
      <c r="D499" s="3" t="s">
        <v>30</v>
      </c>
      <c r="E499" s="4" t="s">
        <v>101</v>
      </c>
      <c r="F499" s="4">
        <v>8</v>
      </c>
      <c r="G499" s="4">
        <v>43.3</v>
      </c>
      <c r="H499" s="4"/>
    </row>
    <row r="500" spans="4:8">
      <c r="D500" s="3" t="s">
        <v>30</v>
      </c>
      <c r="E500" s="4" t="s">
        <v>101</v>
      </c>
      <c r="F500" s="4">
        <v>8</v>
      </c>
      <c r="G500" s="4">
        <v>20.8</v>
      </c>
      <c r="H500" s="4"/>
    </row>
    <row r="501" spans="4:8">
      <c r="D501" s="3" t="s">
        <v>30</v>
      </c>
      <c r="E501" s="4" t="s">
        <v>101</v>
      </c>
      <c r="F501" s="4">
        <v>8</v>
      </c>
      <c r="G501" s="4">
        <v>10.5</v>
      </c>
      <c r="H501" s="4"/>
    </row>
    <row r="502" spans="4:8">
      <c r="D502" s="3" t="s">
        <v>119</v>
      </c>
      <c r="E502" s="4" t="s">
        <v>120</v>
      </c>
      <c r="F502" s="4">
        <v>8</v>
      </c>
      <c r="G502" s="4">
        <v>10.1</v>
      </c>
      <c r="H502" s="4"/>
    </row>
    <row r="503" spans="4:8">
      <c r="D503" s="3" t="s">
        <v>214</v>
      </c>
      <c r="E503" s="4" t="s">
        <v>95</v>
      </c>
      <c r="F503" s="4">
        <v>8</v>
      </c>
      <c r="G503" s="4">
        <v>10.4</v>
      </c>
      <c r="H503" s="4"/>
    </row>
    <row r="504" spans="4:8">
      <c r="D504" s="3" t="s">
        <v>197</v>
      </c>
      <c r="E504" s="4" t="s">
        <v>100</v>
      </c>
      <c r="F504" s="4">
        <v>8</v>
      </c>
      <c r="G504" s="4">
        <v>26.7</v>
      </c>
      <c r="H504" s="4"/>
    </row>
    <row r="505" spans="4:8">
      <c r="D505" s="3" t="s">
        <v>218</v>
      </c>
      <c r="E505" s="4" t="s">
        <v>100</v>
      </c>
      <c r="F505" s="4">
        <v>8</v>
      </c>
      <c r="G505" s="4">
        <v>17.2</v>
      </c>
      <c r="H505" s="4"/>
    </row>
    <row r="506" spans="4:8">
      <c r="D506" s="8" t="s">
        <v>16</v>
      </c>
      <c r="E506" s="9" t="s">
        <v>89</v>
      </c>
      <c r="F506" s="4">
        <v>8</v>
      </c>
      <c r="G506" s="4">
        <v>11.4</v>
      </c>
      <c r="H506" s="4"/>
    </row>
    <row r="507" spans="4:8">
      <c r="D507" s="3" t="s">
        <v>17</v>
      </c>
      <c r="E507" s="4" t="s">
        <v>95</v>
      </c>
      <c r="F507" s="4">
        <v>8</v>
      </c>
      <c r="G507" s="4">
        <v>62.1</v>
      </c>
      <c r="H507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Q240"/>
  <sheetViews>
    <sheetView topLeftCell="D1" workbookViewId="0">
      <selection activeCell="Q1" sqref="Q1"/>
    </sheetView>
  </sheetViews>
  <sheetFormatPr defaultColWidth="9.14285714285714" defaultRowHeight="15"/>
  <cols>
    <col min="4" max="4" width="29.5714285714286" customWidth="1"/>
    <col min="5" max="5" width="17.4285714285714" customWidth="1"/>
    <col min="6" max="6" width="5.14285714285714" customWidth="1"/>
    <col min="8" max="8" width="11.7142857142857" customWidth="1"/>
    <col min="10" max="11" width="10.4285714285714" customWidth="1"/>
    <col min="12" max="13" width="12.8571428571429"/>
    <col min="14" max="15" width="14"/>
    <col min="16" max="17" width="12.8571428571429"/>
  </cols>
  <sheetData>
    <row r="5" spans="5:5">
      <c r="E5" t="s">
        <v>4</v>
      </c>
    </row>
    <row r="6" s="1" customFormat="1" spans="4:17">
      <c r="D6" s="2" t="s">
        <v>84</v>
      </c>
      <c r="E6" s="2" t="s">
        <v>85</v>
      </c>
      <c r="F6" s="2" t="s">
        <v>2</v>
      </c>
      <c r="G6" s="2" t="s">
        <v>117</v>
      </c>
      <c r="H6" s="2" t="s">
        <v>284</v>
      </c>
      <c r="I6" s="1" t="s">
        <v>117</v>
      </c>
      <c r="J6" s="1" t="s">
        <v>285</v>
      </c>
      <c r="K6" s="1" t="s">
        <v>286</v>
      </c>
      <c r="L6" s="1" t="s">
        <v>287</v>
      </c>
      <c r="M6" s="1" t="s">
        <v>288</v>
      </c>
      <c r="N6" s="1" t="s">
        <v>289</v>
      </c>
      <c r="O6" s="1" t="s">
        <v>290</v>
      </c>
      <c r="P6" s="1" t="s">
        <v>291</v>
      </c>
      <c r="Q6" s="1" t="s">
        <v>292</v>
      </c>
    </row>
    <row r="7" spans="4:17">
      <c r="D7" s="3" t="s">
        <v>134</v>
      </c>
      <c r="E7" s="4" t="s">
        <v>88</v>
      </c>
      <c r="F7" s="4">
        <v>1</v>
      </c>
      <c r="G7" s="4">
        <v>12.6</v>
      </c>
      <c r="H7" s="4">
        <v>1</v>
      </c>
      <c r="I7">
        <v>12.6</v>
      </c>
      <c r="J7">
        <f>I7/100</f>
        <v>0.126</v>
      </c>
      <c r="K7">
        <f>((3.142*(J7)^2/4))</f>
        <v>0.012470598</v>
      </c>
      <c r="L7">
        <f>(K7/7.25)*100</f>
        <v>0.172008248275862</v>
      </c>
      <c r="M7">
        <f>H7/58</f>
        <v>0.0172413793103448</v>
      </c>
      <c r="N7">
        <f>M7</f>
        <v>0.0172413793103448</v>
      </c>
      <c r="O7">
        <f>M7*N7</f>
        <v>0.000297265160523187</v>
      </c>
      <c r="P7">
        <f>H7/58*100</f>
        <v>1.72413793103448</v>
      </c>
      <c r="Q7">
        <f>L7/2</f>
        <v>0.086004124137931</v>
      </c>
    </row>
    <row r="8" spans="4:17">
      <c r="D8" s="3" t="s">
        <v>6</v>
      </c>
      <c r="E8" s="4" t="s">
        <v>88</v>
      </c>
      <c r="F8" s="4">
        <v>1</v>
      </c>
      <c r="G8" s="4">
        <v>16.8</v>
      </c>
      <c r="H8" s="4">
        <v>3</v>
      </c>
      <c r="I8">
        <v>37.4</v>
      </c>
      <c r="J8">
        <f t="shared" ref="J8:J27" si="0">I8/100</f>
        <v>0.374</v>
      </c>
      <c r="K8">
        <f t="shared" ref="K8:K27" si="1">((3.142*(J8)^2/4))</f>
        <v>0.109872598</v>
      </c>
      <c r="L8">
        <f t="shared" ref="L8:L27" si="2">(K8/7.25)*100</f>
        <v>1.51548411034483</v>
      </c>
      <c r="M8">
        <f t="shared" ref="M8:M27" si="3">H8/58</f>
        <v>0.0517241379310345</v>
      </c>
      <c r="N8">
        <f t="shared" ref="N8:N27" si="4">LN(M8)</f>
        <v>-2.96183072187831</v>
      </c>
      <c r="O8">
        <f t="shared" ref="O8:O27" si="5">M8*N8</f>
        <v>-0.153198140786809</v>
      </c>
      <c r="P8">
        <f t="shared" ref="P8:P27" si="6">H8/58*100</f>
        <v>5.17241379310345</v>
      </c>
      <c r="Q8">
        <f t="shared" ref="Q8:Q27" si="7">L8/2</f>
        <v>0.757742055172414</v>
      </c>
    </row>
    <row r="9" spans="4:17">
      <c r="D9" s="3" t="s">
        <v>7</v>
      </c>
      <c r="E9" s="4" t="s">
        <v>89</v>
      </c>
      <c r="F9" s="4">
        <v>1</v>
      </c>
      <c r="G9" s="4">
        <v>15.3</v>
      </c>
      <c r="H9" s="4">
        <v>2</v>
      </c>
      <c r="I9">
        <v>25.5</v>
      </c>
      <c r="J9">
        <f t="shared" si="0"/>
        <v>0.255</v>
      </c>
      <c r="K9">
        <f t="shared" si="1"/>
        <v>0.0510771375</v>
      </c>
      <c r="L9">
        <f t="shared" si="2"/>
        <v>0.70451224137931</v>
      </c>
      <c r="M9">
        <f t="shared" si="3"/>
        <v>0.0344827586206897</v>
      </c>
      <c r="N9">
        <f t="shared" si="4"/>
        <v>-3.36729582998647</v>
      </c>
      <c r="O9">
        <f t="shared" si="5"/>
        <v>-0.116113649309878</v>
      </c>
      <c r="P9">
        <f t="shared" si="6"/>
        <v>3.44827586206897</v>
      </c>
      <c r="Q9">
        <f t="shared" si="7"/>
        <v>0.352256120689655</v>
      </c>
    </row>
    <row r="10" spans="4:17">
      <c r="D10" s="3" t="s">
        <v>34</v>
      </c>
      <c r="E10" s="4" t="s">
        <v>93</v>
      </c>
      <c r="F10" s="4">
        <v>1</v>
      </c>
      <c r="G10" s="4">
        <v>14.7</v>
      </c>
      <c r="H10" s="4">
        <v>1</v>
      </c>
      <c r="I10">
        <v>14.7</v>
      </c>
      <c r="J10">
        <f t="shared" si="0"/>
        <v>0.147</v>
      </c>
      <c r="K10">
        <f t="shared" si="1"/>
        <v>0.0169738695</v>
      </c>
      <c r="L10">
        <f t="shared" si="2"/>
        <v>0.234122337931034</v>
      </c>
      <c r="M10">
        <f t="shared" si="3"/>
        <v>0.0172413793103448</v>
      </c>
      <c r="N10">
        <f t="shared" si="4"/>
        <v>-4.06044301054642</v>
      </c>
      <c r="O10">
        <f t="shared" si="5"/>
        <v>-0.0700076381128693</v>
      </c>
      <c r="P10">
        <f t="shared" si="6"/>
        <v>1.72413793103448</v>
      </c>
      <c r="Q10">
        <f t="shared" si="7"/>
        <v>0.117061168965517</v>
      </c>
    </row>
    <row r="11" spans="4:17">
      <c r="D11" s="3" t="s">
        <v>131</v>
      </c>
      <c r="E11" s="4" t="s">
        <v>93</v>
      </c>
      <c r="F11" s="4">
        <v>1</v>
      </c>
      <c r="G11" s="4">
        <v>13</v>
      </c>
      <c r="H11" s="4">
        <v>1</v>
      </c>
      <c r="I11">
        <v>13</v>
      </c>
      <c r="J11">
        <f t="shared" si="0"/>
        <v>0.13</v>
      </c>
      <c r="K11">
        <f t="shared" si="1"/>
        <v>0.01327495</v>
      </c>
      <c r="L11">
        <f t="shared" si="2"/>
        <v>0.18310275862069</v>
      </c>
      <c r="M11">
        <f t="shared" si="3"/>
        <v>0.0172413793103448</v>
      </c>
      <c r="N11">
        <f t="shared" si="4"/>
        <v>-4.06044301054642</v>
      </c>
      <c r="O11">
        <f t="shared" si="5"/>
        <v>-0.0700076381128693</v>
      </c>
      <c r="P11">
        <f t="shared" si="6"/>
        <v>1.72413793103448</v>
      </c>
      <c r="Q11">
        <f t="shared" si="7"/>
        <v>0.0915513793103448</v>
      </c>
    </row>
    <row r="12" spans="4:17">
      <c r="D12" s="3" t="s">
        <v>123</v>
      </c>
      <c r="E12" s="4" t="s">
        <v>97</v>
      </c>
      <c r="F12" s="4">
        <v>1</v>
      </c>
      <c r="G12" s="4">
        <v>11.9</v>
      </c>
      <c r="H12" s="4">
        <v>2</v>
      </c>
      <c r="I12">
        <v>23.9</v>
      </c>
      <c r="J12">
        <f t="shared" si="0"/>
        <v>0.239</v>
      </c>
      <c r="K12">
        <f t="shared" si="1"/>
        <v>0.0448685455</v>
      </c>
      <c r="L12">
        <f t="shared" si="2"/>
        <v>0.618876489655172</v>
      </c>
      <c r="M12">
        <f t="shared" si="3"/>
        <v>0.0344827586206897</v>
      </c>
      <c r="N12">
        <f t="shared" si="4"/>
        <v>-3.36729582998647</v>
      </c>
      <c r="O12">
        <f t="shared" si="5"/>
        <v>-0.116113649309878</v>
      </c>
      <c r="P12">
        <f t="shared" si="6"/>
        <v>3.44827586206897</v>
      </c>
      <c r="Q12">
        <f t="shared" si="7"/>
        <v>0.309438244827586</v>
      </c>
    </row>
    <row r="13" spans="4:17">
      <c r="D13" s="3" t="s">
        <v>96</v>
      </c>
      <c r="E13" s="4" t="s">
        <v>97</v>
      </c>
      <c r="F13" s="4">
        <v>1</v>
      </c>
      <c r="G13" s="4">
        <v>29</v>
      </c>
      <c r="H13" s="4">
        <v>4</v>
      </c>
      <c r="I13">
        <v>75.4</v>
      </c>
      <c r="J13">
        <f t="shared" si="0"/>
        <v>0.754</v>
      </c>
      <c r="K13">
        <f t="shared" si="1"/>
        <v>0.446569318</v>
      </c>
      <c r="L13">
        <f t="shared" si="2"/>
        <v>6.1595768</v>
      </c>
      <c r="M13">
        <f t="shared" si="3"/>
        <v>0.0689655172413793</v>
      </c>
      <c r="N13">
        <f t="shared" si="4"/>
        <v>-2.67414864942653</v>
      </c>
      <c r="O13">
        <f t="shared" si="5"/>
        <v>-0.184424044788036</v>
      </c>
      <c r="P13">
        <f t="shared" si="6"/>
        <v>6.89655172413793</v>
      </c>
      <c r="Q13">
        <f t="shared" si="7"/>
        <v>3.0797884</v>
      </c>
    </row>
    <row r="14" spans="4:17">
      <c r="D14" s="3" t="s">
        <v>112</v>
      </c>
      <c r="E14" s="4" t="s">
        <v>95</v>
      </c>
      <c r="F14" s="4">
        <v>1</v>
      </c>
      <c r="G14" s="4">
        <v>14.6</v>
      </c>
      <c r="H14" s="4">
        <v>3</v>
      </c>
      <c r="I14">
        <v>55.2</v>
      </c>
      <c r="J14">
        <f t="shared" si="0"/>
        <v>0.552</v>
      </c>
      <c r="K14">
        <f t="shared" si="1"/>
        <v>0.239344992</v>
      </c>
      <c r="L14">
        <f t="shared" si="2"/>
        <v>3.30131023448276</v>
      </c>
      <c r="M14">
        <f t="shared" si="3"/>
        <v>0.0517241379310345</v>
      </c>
      <c r="N14">
        <f t="shared" si="4"/>
        <v>-2.96183072187831</v>
      </c>
      <c r="O14">
        <f t="shared" si="5"/>
        <v>-0.153198140786809</v>
      </c>
      <c r="P14">
        <f t="shared" si="6"/>
        <v>5.17241379310345</v>
      </c>
      <c r="Q14">
        <f t="shared" si="7"/>
        <v>1.65065511724138</v>
      </c>
    </row>
    <row r="15" spans="4:17">
      <c r="D15" s="3" t="s">
        <v>25</v>
      </c>
      <c r="E15" s="4" t="s">
        <v>95</v>
      </c>
      <c r="F15" s="4">
        <v>1</v>
      </c>
      <c r="G15" s="4">
        <v>14</v>
      </c>
      <c r="H15" s="4">
        <v>5</v>
      </c>
      <c r="I15">
        <v>64.6</v>
      </c>
      <c r="J15">
        <f t="shared" si="0"/>
        <v>0.646</v>
      </c>
      <c r="K15">
        <f t="shared" si="1"/>
        <v>0.327801718</v>
      </c>
      <c r="L15">
        <f t="shared" si="2"/>
        <v>4.52140300689655</v>
      </c>
      <c r="M15">
        <f t="shared" si="3"/>
        <v>0.0862068965517241</v>
      </c>
      <c r="N15">
        <f t="shared" si="4"/>
        <v>-2.45100509811232</v>
      </c>
      <c r="O15">
        <f t="shared" si="5"/>
        <v>-0.211293542940717</v>
      </c>
      <c r="P15">
        <f t="shared" si="6"/>
        <v>8.62068965517241</v>
      </c>
      <c r="Q15">
        <f t="shared" si="7"/>
        <v>2.26070150344827</v>
      </c>
    </row>
    <row r="16" spans="4:17">
      <c r="D16" s="3" t="s">
        <v>127</v>
      </c>
      <c r="E16" s="4" t="s">
        <v>95</v>
      </c>
      <c r="F16" s="4">
        <v>1</v>
      </c>
      <c r="G16" s="4">
        <v>31.5</v>
      </c>
      <c r="H16" s="4">
        <v>4</v>
      </c>
      <c r="I16">
        <v>90.2</v>
      </c>
      <c r="J16">
        <f t="shared" si="0"/>
        <v>0.902</v>
      </c>
      <c r="K16">
        <f t="shared" si="1"/>
        <v>0.639085942</v>
      </c>
      <c r="L16">
        <f t="shared" si="2"/>
        <v>8.81497851034483</v>
      </c>
      <c r="M16">
        <f t="shared" si="3"/>
        <v>0.0689655172413793</v>
      </c>
      <c r="N16">
        <f t="shared" si="4"/>
        <v>-2.67414864942653</v>
      </c>
      <c r="O16">
        <f t="shared" si="5"/>
        <v>-0.184424044788036</v>
      </c>
      <c r="P16">
        <f t="shared" si="6"/>
        <v>6.89655172413793</v>
      </c>
      <c r="Q16">
        <f t="shared" si="7"/>
        <v>4.40748925517241</v>
      </c>
    </row>
    <row r="17" spans="4:17">
      <c r="D17" s="3" t="s">
        <v>70</v>
      </c>
      <c r="E17" s="4" t="s">
        <v>128</v>
      </c>
      <c r="F17" s="4">
        <v>1</v>
      </c>
      <c r="G17" s="4">
        <v>10</v>
      </c>
      <c r="H17" s="4">
        <v>5</v>
      </c>
      <c r="I17">
        <v>50.2</v>
      </c>
      <c r="J17">
        <f t="shared" si="0"/>
        <v>0.502</v>
      </c>
      <c r="K17">
        <f t="shared" si="1"/>
        <v>0.197949142</v>
      </c>
      <c r="L17">
        <f t="shared" si="2"/>
        <v>2.73033299310345</v>
      </c>
      <c r="M17">
        <f t="shared" si="3"/>
        <v>0.0862068965517241</v>
      </c>
      <c r="N17">
        <f t="shared" si="4"/>
        <v>-2.45100509811232</v>
      </c>
      <c r="O17">
        <f t="shared" si="5"/>
        <v>-0.211293542940717</v>
      </c>
      <c r="P17">
        <f t="shared" si="6"/>
        <v>8.62068965517241</v>
      </c>
      <c r="Q17">
        <f t="shared" si="7"/>
        <v>1.36516649655172</v>
      </c>
    </row>
    <row r="18" spans="4:17">
      <c r="D18" s="3" t="s">
        <v>73</v>
      </c>
      <c r="E18" s="4" t="s">
        <v>89</v>
      </c>
      <c r="F18" s="4">
        <v>1</v>
      </c>
      <c r="G18" s="4">
        <v>14.4</v>
      </c>
      <c r="H18" s="4">
        <v>9</v>
      </c>
      <c r="I18">
        <v>163.4</v>
      </c>
      <c r="J18">
        <f t="shared" si="0"/>
        <v>1.634</v>
      </c>
      <c r="K18">
        <f t="shared" si="1"/>
        <v>2.097250438</v>
      </c>
      <c r="L18">
        <f t="shared" si="2"/>
        <v>28.9275922482759</v>
      </c>
      <c r="M18">
        <f t="shared" si="3"/>
        <v>0.155172413793103</v>
      </c>
      <c r="N18">
        <f t="shared" si="4"/>
        <v>-1.8632184332102</v>
      </c>
      <c r="O18">
        <f t="shared" si="5"/>
        <v>-0.289120101705031</v>
      </c>
      <c r="P18">
        <f t="shared" si="6"/>
        <v>15.5172413793103</v>
      </c>
      <c r="Q18">
        <f t="shared" si="7"/>
        <v>14.4637961241379</v>
      </c>
    </row>
    <row r="19" spans="4:17">
      <c r="D19" s="3" t="s">
        <v>10</v>
      </c>
      <c r="E19" s="4" t="s">
        <v>92</v>
      </c>
      <c r="F19" s="4">
        <v>1</v>
      </c>
      <c r="G19" s="4">
        <v>10.5</v>
      </c>
      <c r="H19" s="4">
        <v>2</v>
      </c>
      <c r="I19">
        <v>21</v>
      </c>
      <c r="J19">
        <f t="shared" si="0"/>
        <v>0.21</v>
      </c>
      <c r="K19">
        <f t="shared" si="1"/>
        <v>0.03464055</v>
      </c>
      <c r="L19">
        <f t="shared" si="2"/>
        <v>0.477800689655172</v>
      </c>
      <c r="M19">
        <f t="shared" si="3"/>
        <v>0.0344827586206897</v>
      </c>
      <c r="N19">
        <f t="shared" si="4"/>
        <v>-3.36729582998647</v>
      </c>
      <c r="O19">
        <f t="shared" si="5"/>
        <v>-0.116113649309878</v>
      </c>
      <c r="P19">
        <f t="shared" si="6"/>
        <v>3.44827586206897</v>
      </c>
      <c r="Q19">
        <f t="shared" si="7"/>
        <v>0.238900344827586</v>
      </c>
    </row>
    <row r="20" spans="4:17">
      <c r="D20" s="3" t="s">
        <v>132</v>
      </c>
      <c r="E20" s="4" t="s">
        <v>92</v>
      </c>
      <c r="F20" s="4">
        <v>1</v>
      </c>
      <c r="G20" s="4">
        <v>42.2</v>
      </c>
      <c r="H20" s="4">
        <v>1</v>
      </c>
      <c r="I20" s="4">
        <v>42.2</v>
      </c>
      <c r="J20">
        <f t="shared" si="0"/>
        <v>0.422</v>
      </c>
      <c r="K20">
        <f t="shared" si="1"/>
        <v>0.139884982</v>
      </c>
      <c r="L20">
        <f t="shared" si="2"/>
        <v>1.92944802758621</v>
      </c>
      <c r="M20">
        <f t="shared" si="3"/>
        <v>0.0172413793103448</v>
      </c>
      <c r="N20">
        <f t="shared" si="4"/>
        <v>-4.06044301054642</v>
      </c>
      <c r="O20">
        <f t="shared" si="5"/>
        <v>-0.0700076381128693</v>
      </c>
      <c r="P20">
        <f t="shared" si="6"/>
        <v>1.72413793103448</v>
      </c>
      <c r="Q20">
        <f t="shared" si="7"/>
        <v>0.964724013793104</v>
      </c>
    </row>
    <row r="21" spans="4:17">
      <c r="D21" s="3" t="s">
        <v>15</v>
      </c>
      <c r="E21" s="4" t="s">
        <v>102</v>
      </c>
      <c r="F21" s="4">
        <v>1</v>
      </c>
      <c r="G21" s="4">
        <v>12.3</v>
      </c>
      <c r="H21" s="4">
        <v>1</v>
      </c>
      <c r="I21">
        <v>12.3</v>
      </c>
      <c r="J21">
        <f t="shared" si="0"/>
        <v>0.123</v>
      </c>
      <c r="K21">
        <f t="shared" si="1"/>
        <v>0.0118838295</v>
      </c>
      <c r="L21">
        <f t="shared" si="2"/>
        <v>0.163914889655172</v>
      </c>
      <c r="M21">
        <f t="shared" si="3"/>
        <v>0.0172413793103448</v>
      </c>
      <c r="N21">
        <f t="shared" si="4"/>
        <v>-4.06044301054642</v>
      </c>
      <c r="O21">
        <f t="shared" si="5"/>
        <v>-0.0700076381128693</v>
      </c>
      <c r="P21">
        <f t="shared" si="6"/>
        <v>1.72413793103448</v>
      </c>
      <c r="Q21">
        <f t="shared" si="7"/>
        <v>0.0819574448275862</v>
      </c>
    </row>
    <row r="22" spans="4:17">
      <c r="D22" s="3" t="s">
        <v>136</v>
      </c>
      <c r="E22" s="4" t="s">
        <v>95</v>
      </c>
      <c r="F22" s="4">
        <v>1</v>
      </c>
      <c r="G22" s="4">
        <v>60</v>
      </c>
      <c r="H22" s="4">
        <v>4</v>
      </c>
      <c r="I22">
        <v>133.4</v>
      </c>
      <c r="J22">
        <f t="shared" si="0"/>
        <v>1.334</v>
      </c>
      <c r="K22">
        <f t="shared" si="1"/>
        <v>1.397841238</v>
      </c>
      <c r="L22">
        <f t="shared" si="2"/>
        <v>19.2805688</v>
      </c>
      <c r="M22">
        <f t="shared" si="3"/>
        <v>0.0689655172413793</v>
      </c>
      <c r="N22">
        <f t="shared" si="4"/>
        <v>-2.67414864942653</v>
      </c>
      <c r="O22">
        <f t="shared" si="5"/>
        <v>-0.184424044788036</v>
      </c>
      <c r="P22">
        <f t="shared" si="6"/>
        <v>6.89655172413793</v>
      </c>
      <c r="Q22">
        <f t="shared" si="7"/>
        <v>9.6402844</v>
      </c>
    </row>
    <row r="23" spans="4:17">
      <c r="D23" s="3" t="s">
        <v>30</v>
      </c>
      <c r="E23" s="4" t="s">
        <v>101</v>
      </c>
      <c r="F23" s="4">
        <v>1</v>
      </c>
      <c r="G23" s="4">
        <v>12.8</v>
      </c>
      <c r="H23" s="4">
        <v>4</v>
      </c>
      <c r="I23">
        <v>107.8</v>
      </c>
      <c r="J23">
        <f t="shared" si="0"/>
        <v>1.078</v>
      </c>
      <c r="K23">
        <f t="shared" si="1"/>
        <v>0.912816982</v>
      </c>
      <c r="L23">
        <f t="shared" si="2"/>
        <v>12.590579062069</v>
      </c>
      <c r="M23">
        <f t="shared" si="3"/>
        <v>0.0689655172413793</v>
      </c>
      <c r="N23">
        <f t="shared" si="4"/>
        <v>-2.67414864942653</v>
      </c>
      <c r="O23">
        <f t="shared" si="5"/>
        <v>-0.184424044788036</v>
      </c>
      <c r="P23">
        <f t="shared" si="6"/>
        <v>6.89655172413793</v>
      </c>
      <c r="Q23">
        <f t="shared" si="7"/>
        <v>6.29528953103448</v>
      </c>
    </row>
    <row r="24" spans="4:17">
      <c r="D24" s="3" t="s">
        <v>135</v>
      </c>
      <c r="E24" s="4" t="s">
        <v>95</v>
      </c>
      <c r="F24" s="4">
        <v>1</v>
      </c>
      <c r="G24" s="4">
        <v>10.2</v>
      </c>
      <c r="H24" s="4">
        <v>1</v>
      </c>
      <c r="I24">
        <v>10.2</v>
      </c>
      <c r="J24">
        <f t="shared" si="0"/>
        <v>0.102</v>
      </c>
      <c r="K24">
        <f t="shared" si="1"/>
        <v>0.008172342</v>
      </c>
      <c r="L24">
        <f t="shared" si="2"/>
        <v>0.11272195862069</v>
      </c>
      <c r="M24">
        <f t="shared" si="3"/>
        <v>0.0172413793103448</v>
      </c>
      <c r="N24">
        <f t="shared" si="4"/>
        <v>-4.06044301054642</v>
      </c>
      <c r="O24">
        <f t="shared" si="5"/>
        <v>-0.0700076381128693</v>
      </c>
      <c r="P24">
        <f t="shared" si="6"/>
        <v>1.72413793103448</v>
      </c>
      <c r="Q24">
        <f t="shared" si="7"/>
        <v>0.0563609793103448</v>
      </c>
    </row>
    <row r="25" spans="4:17">
      <c r="D25" s="3" t="s">
        <v>49</v>
      </c>
      <c r="E25" s="4" t="s">
        <v>95</v>
      </c>
      <c r="F25" s="4">
        <v>1</v>
      </c>
      <c r="G25" s="4">
        <v>13.7</v>
      </c>
      <c r="H25" s="4">
        <v>3</v>
      </c>
      <c r="I25">
        <v>41.9</v>
      </c>
      <c r="J25">
        <f t="shared" si="0"/>
        <v>0.419</v>
      </c>
      <c r="K25">
        <f t="shared" si="1"/>
        <v>0.1379031655</v>
      </c>
      <c r="L25">
        <f t="shared" si="2"/>
        <v>1.90211262758621</v>
      </c>
      <c r="M25">
        <f t="shared" si="3"/>
        <v>0.0517241379310345</v>
      </c>
      <c r="N25">
        <f t="shared" si="4"/>
        <v>-2.96183072187831</v>
      </c>
      <c r="O25">
        <f t="shared" si="5"/>
        <v>-0.153198140786809</v>
      </c>
      <c r="P25">
        <f t="shared" si="6"/>
        <v>5.17241379310345</v>
      </c>
      <c r="Q25">
        <f t="shared" si="7"/>
        <v>0.951056313793103</v>
      </c>
    </row>
    <row r="26" spans="4:17">
      <c r="D26" s="3" t="s">
        <v>133</v>
      </c>
      <c r="E26" s="4" t="s">
        <v>100</v>
      </c>
      <c r="F26" s="4">
        <v>1</v>
      </c>
      <c r="G26" s="4">
        <v>10</v>
      </c>
      <c r="H26" s="4">
        <v>1</v>
      </c>
      <c r="I26">
        <v>10</v>
      </c>
      <c r="J26">
        <f t="shared" si="0"/>
        <v>0.1</v>
      </c>
      <c r="K26">
        <f t="shared" si="1"/>
        <v>0.007855</v>
      </c>
      <c r="L26">
        <f t="shared" si="2"/>
        <v>0.108344827586207</v>
      </c>
      <c r="M26">
        <f t="shared" si="3"/>
        <v>0.0172413793103448</v>
      </c>
      <c r="N26">
        <f t="shared" si="4"/>
        <v>-4.06044301054642</v>
      </c>
      <c r="O26">
        <f t="shared" si="5"/>
        <v>-0.0700076381128693</v>
      </c>
      <c r="P26">
        <f t="shared" si="6"/>
        <v>1.72413793103448</v>
      </c>
      <c r="Q26">
        <f t="shared" si="7"/>
        <v>0.0541724137931035</v>
      </c>
    </row>
    <row r="27" spans="4:17">
      <c r="D27" s="3" t="s">
        <v>118</v>
      </c>
      <c r="E27" s="4" t="s">
        <v>95</v>
      </c>
      <c r="F27" s="4">
        <v>1</v>
      </c>
      <c r="G27" s="4">
        <v>71.7</v>
      </c>
      <c r="H27" s="4">
        <v>1</v>
      </c>
      <c r="I27">
        <v>71.7</v>
      </c>
      <c r="J27">
        <f t="shared" si="0"/>
        <v>0.717</v>
      </c>
      <c r="K27">
        <f t="shared" si="1"/>
        <v>0.4038169095</v>
      </c>
      <c r="L27">
        <f t="shared" si="2"/>
        <v>5.56988840689655</v>
      </c>
      <c r="M27">
        <f t="shared" si="3"/>
        <v>0.0172413793103448</v>
      </c>
      <c r="N27">
        <f t="shared" si="4"/>
        <v>-4.06044301054642</v>
      </c>
      <c r="O27">
        <f t="shared" si="5"/>
        <v>-0.0700076381128693</v>
      </c>
      <c r="P27">
        <f t="shared" si="6"/>
        <v>1.72413793103448</v>
      </c>
      <c r="Q27">
        <f t="shared" si="7"/>
        <v>2.78494420344828</v>
      </c>
    </row>
    <row r="28" spans="4:15">
      <c r="D28" s="3"/>
      <c r="E28" s="4"/>
      <c r="F28" s="4"/>
      <c r="G28" s="4"/>
      <c r="H28" s="4">
        <v>58</v>
      </c>
      <c r="K28">
        <v>7.25</v>
      </c>
      <c r="N28" t="s">
        <v>293</v>
      </c>
      <c r="O28">
        <v>2.7</v>
      </c>
    </row>
    <row r="29" spans="4:15">
      <c r="D29" s="3"/>
      <c r="E29" s="4"/>
      <c r="F29" s="4"/>
      <c r="G29" s="4"/>
      <c r="H29" s="4"/>
      <c r="N29" t="s">
        <v>294</v>
      </c>
      <c r="O29">
        <f>2.7/LN(58)</f>
        <v>0.664952073699135</v>
      </c>
    </row>
    <row r="30" spans="4:8">
      <c r="D30" s="3"/>
      <c r="E30" s="4" t="s">
        <v>23</v>
      </c>
      <c r="F30" s="4"/>
      <c r="G30" s="4"/>
      <c r="H30" s="4"/>
    </row>
    <row r="31" s="1" customFormat="1" spans="4:17">
      <c r="D31" s="2" t="s">
        <v>84</v>
      </c>
      <c r="E31" s="2" t="s">
        <v>85</v>
      </c>
      <c r="F31" s="2" t="s">
        <v>2</v>
      </c>
      <c r="G31" s="2" t="s">
        <v>117</v>
      </c>
      <c r="H31" s="2" t="s">
        <v>284</v>
      </c>
      <c r="I31" s="1" t="s">
        <v>117</v>
      </c>
      <c r="J31" s="1" t="s">
        <v>285</v>
      </c>
      <c r="K31" s="1" t="s">
        <v>286</v>
      </c>
      <c r="L31" s="1" t="s">
        <v>287</v>
      </c>
      <c r="M31" s="1" t="s">
        <v>288</v>
      </c>
      <c r="N31" s="1" t="s">
        <v>289</v>
      </c>
      <c r="O31" s="1" t="s">
        <v>290</v>
      </c>
      <c r="P31" s="1" t="s">
        <v>291</v>
      </c>
      <c r="Q31" s="1" t="s">
        <v>292</v>
      </c>
    </row>
    <row r="32" spans="4:17">
      <c r="D32" s="3" t="s">
        <v>7</v>
      </c>
      <c r="E32" s="4" t="s">
        <v>89</v>
      </c>
      <c r="F32" s="4">
        <v>2</v>
      </c>
      <c r="G32" s="4">
        <v>10.4</v>
      </c>
      <c r="H32" s="4">
        <v>1</v>
      </c>
      <c r="I32">
        <v>10.4</v>
      </c>
      <c r="J32">
        <f>I32/100</f>
        <v>0.104</v>
      </c>
      <c r="K32">
        <f>((3.142*(J32)^2/4))</f>
        <v>0.008495968</v>
      </c>
      <c r="L32">
        <f>(K32/4.99)*100</f>
        <v>0.170259879759519</v>
      </c>
      <c r="M32">
        <f>H32/41</f>
        <v>0.024390243902439</v>
      </c>
      <c r="N32">
        <f>LN(M32)</f>
        <v>-3.71357206670431</v>
      </c>
      <c r="O32">
        <f>M32*N32</f>
        <v>-0.0905749284562026</v>
      </c>
      <c r="P32">
        <f>H32/41*100</f>
        <v>2.4390243902439</v>
      </c>
      <c r="Q32">
        <f>P32/2</f>
        <v>1.21951219512195</v>
      </c>
    </row>
    <row r="33" spans="4:17">
      <c r="D33" s="3" t="s">
        <v>68</v>
      </c>
      <c r="E33" s="4" t="s">
        <v>88</v>
      </c>
      <c r="F33" s="4">
        <v>2</v>
      </c>
      <c r="G33" s="4">
        <v>10.2</v>
      </c>
      <c r="H33" s="4">
        <v>1</v>
      </c>
      <c r="I33">
        <v>10.3</v>
      </c>
      <c r="J33">
        <f t="shared" ref="J33:J52" si="8">I33/100</f>
        <v>0.103</v>
      </c>
      <c r="K33">
        <f t="shared" ref="K33:K52" si="9">((3.142*(J33)^2/4))</f>
        <v>0.0083333695</v>
      </c>
      <c r="L33">
        <f t="shared" ref="L33:L52" si="10">(K33/4.99)*100</f>
        <v>0.167001392785571</v>
      </c>
      <c r="M33">
        <f t="shared" ref="M33:M52" si="11">H33/41</f>
        <v>0.024390243902439</v>
      </c>
      <c r="N33">
        <f t="shared" ref="N33:N52" si="12">LN(M33)</f>
        <v>-3.71357206670431</v>
      </c>
      <c r="O33">
        <f t="shared" ref="O33:O52" si="13">M33*N33</f>
        <v>-0.0905749284562026</v>
      </c>
      <c r="P33">
        <f t="shared" ref="P33:P52" si="14">H33/41*100</f>
        <v>2.4390243902439</v>
      </c>
      <c r="Q33">
        <f t="shared" ref="Q33:Q52" si="15">P33/2</f>
        <v>1.21951219512195</v>
      </c>
    </row>
    <row r="34" spans="4:17">
      <c r="D34" s="3" t="s">
        <v>142</v>
      </c>
      <c r="E34" s="5" t="s">
        <v>143</v>
      </c>
      <c r="F34" s="4">
        <v>2</v>
      </c>
      <c r="G34" s="4">
        <v>104.5</v>
      </c>
      <c r="H34" s="4">
        <v>1</v>
      </c>
      <c r="I34">
        <v>104.5</v>
      </c>
      <c r="J34">
        <f t="shared" si="8"/>
        <v>1.045</v>
      </c>
      <c r="K34">
        <f t="shared" si="9"/>
        <v>0.8577856375</v>
      </c>
      <c r="L34">
        <f t="shared" si="10"/>
        <v>17.1900929358717</v>
      </c>
      <c r="M34">
        <f t="shared" si="11"/>
        <v>0.024390243902439</v>
      </c>
      <c r="N34">
        <f t="shared" si="12"/>
        <v>-3.71357206670431</v>
      </c>
      <c r="O34">
        <f t="shared" si="13"/>
        <v>-0.0905749284562026</v>
      </c>
      <c r="P34">
        <f t="shared" si="14"/>
        <v>2.4390243902439</v>
      </c>
      <c r="Q34">
        <f t="shared" si="15"/>
        <v>1.21951219512195</v>
      </c>
    </row>
    <row r="35" spans="4:17">
      <c r="D35" s="3" t="s">
        <v>149</v>
      </c>
      <c r="E35" s="4" t="s">
        <v>88</v>
      </c>
      <c r="F35" s="4">
        <v>2</v>
      </c>
      <c r="G35" s="4">
        <v>13</v>
      </c>
      <c r="H35" s="4">
        <v>1</v>
      </c>
      <c r="I35">
        <v>13</v>
      </c>
      <c r="J35">
        <f t="shared" si="8"/>
        <v>0.13</v>
      </c>
      <c r="K35">
        <f t="shared" si="9"/>
        <v>0.01327495</v>
      </c>
      <c r="L35">
        <f t="shared" si="10"/>
        <v>0.266031062124248</v>
      </c>
      <c r="M35">
        <f t="shared" si="11"/>
        <v>0.024390243902439</v>
      </c>
      <c r="N35">
        <f t="shared" si="12"/>
        <v>-3.71357206670431</v>
      </c>
      <c r="O35">
        <f t="shared" si="13"/>
        <v>-0.0905749284562026</v>
      </c>
      <c r="P35">
        <f t="shared" si="14"/>
        <v>2.4390243902439</v>
      </c>
      <c r="Q35">
        <f t="shared" si="15"/>
        <v>1.21951219512195</v>
      </c>
    </row>
    <row r="36" spans="4:17">
      <c r="D36" s="3" t="s">
        <v>145</v>
      </c>
      <c r="E36" s="4" t="s">
        <v>146</v>
      </c>
      <c r="F36" s="4">
        <v>2</v>
      </c>
      <c r="G36" s="4">
        <v>41</v>
      </c>
      <c r="H36" s="4">
        <v>1</v>
      </c>
      <c r="I36">
        <v>41</v>
      </c>
      <c r="J36">
        <f t="shared" si="8"/>
        <v>0.41</v>
      </c>
      <c r="K36">
        <f t="shared" si="9"/>
        <v>0.13204255</v>
      </c>
      <c r="L36">
        <f t="shared" si="10"/>
        <v>2.64614328657315</v>
      </c>
      <c r="M36">
        <f t="shared" si="11"/>
        <v>0.024390243902439</v>
      </c>
      <c r="N36">
        <f t="shared" si="12"/>
        <v>-3.71357206670431</v>
      </c>
      <c r="O36">
        <f t="shared" si="13"/>
        <v>-0.0905749284562026</v>
      </c>
      <c r="P36">
        <f t="shared" si="14"/>
        <v>2.4390243902439</v>
      </c>
      <c r="Q36">
        <f t="shared" si="15"/>
        <v>1.21951219512195</v>
      </c>
    </row>
    <row r="37" spans="4:17">
      <c r="D37" s="3" t="s">
        <v>123</v>
      </c>
      <c r="E37" s="4" t="s">
        <v>97</v>
      </c>
      <c r="F37" s="4">
        <v>2</v>
      </c>
      <c r="G37" s="4">
        <v>29.3</v>
      </c>
      <c r="H37" s="4">
        <v>3</v>
      </c>
      <c r="I37">
        <v>57.2</v>
      </c>
      <c r="J37">
        <f t="shared" si="8"/>
        <v>0.572</v>
      </c>
      <c r="K37">
        <f t="shared" si="9"/>
        <v>0.257003032</v>
      </c>
      <c r="L37">
        <f t="shared" si="10"/>
        <v>5.15036136272545</v>
      </c>
      <c r="M37">
        <f t="shared" si="11"/>
        <v>0.0731707317073171</v>
      </c>
      <c r="N37">
        <f t="shared" si="12"/>
        <v>-2.6149597780362</v>
      </c>
      <c r="O37">
        <f t="shared" si="13"/>
        <v>-0.191338520344112</v>
      </c>
      <c r="P37">
        <f t="shared" si="14"/>
        <v>7.31707317073171</v>
      </c>
      <c r="Q37">
        <f t="shared" si="15"/>
        <v>3.65853658536585</v>
      </c>
    </row>
    <row r="38" spans="4:17">
      <c r="D38" s="3" t="s">
        <v>96</v>
      </c>
      <c r="E38" s="4" t="s">
        <v>97</v>
      </c>
      <c r="F38" s="4">
        <v>2</v>
      </c>
      <c r="G38" s="4">
        <v>13.5</v>
      </c>
      <c r="H38" s="4">
        <v>5</v>
      </c>
      <c r="I38">
        <v>100.4</v>
      </c>
      <c r="J38">
        <f t="shared" si="8"/>
        <v>1.004</v>
      </c>
      <c r="K38">
        <f t="shared" si="9"/>
        <v>0.791796568</v>
      </c>
      <c r="L38">
        <f t="shared" si="10"/>
        <v>15.8676666933868</v>
      </c>
      <c r="M38">
        <f t="shared" si="11"/>
        <v>0.121951219512195</v>
      </c>
      <c r="N38">
        <f t="shared" si="12"/>
        <v>-2.10413415427021</v>
      </c>
      <c r="O38">
        <f t="shared" si="13"/>
        <v>-0.256601726130513</v>
      </c>
      <c r="P38">
        <f t="shared" si="14"/>
        <v>12.1951219512195</v>
      </c>
      <c r="Q38">
        <f t="shared" si="15"/>
        <v>6.09756097560976</v>
      </c>
    </row>
    <row r="39" spans="4:17">
      <c r="D39" s="3" t="s">
        <v>25</v>
      </c>
      <c r="E39" s="4" t="s">
        <v>95</v>
      </c>
      <c r="F39" s="4">
        <v>2</v>
      </c>
      <c r="G39" s="4">
        <v>10</v>
      </c>
      <c r="H39" s="4">
        <v>1</v>
      </c>
      <c r="I39">
        <v>10</v>
      </c>
      <c r="J39">
        <f t="shared" si="8"/>
        <v>0.1</v>
      </c>
      <c r="K39">
        <f t="shared" si="9"/>
        <v>0.007855</v>
      </c>
      <c r="L39">
        <f t="shared" si="10"/>
        <v>0.157414829659319</v>
      </c>
      <c r="M39">
        <f t="shared" si="11"/>
        <v>0.024390243902439</v>
      </c>
      <c r="N39">
        <f t="shared" si="12"/>
        <v>-3.71357206670431</v>
      </c>
      <c r="O39">
        <f t="shared" si="13"/>
        <v>-0.0905749284562026</v>
      </c>
      <c r="P39">
        <f t="shared" si="14"/>
        <v>2.4390243902439</v>
      </c>
      <c r="Q39">
        <f t="shared" si="15"/>
        <v>1.21951219512195</v>
      </c>
    </row>
    <row r="40" spans="4:17">
      <c r="D40" s="3" t="s">
        <v>127</v>
      </c>
      <c r="E40" s="4" t="s">
        <v>95</v>
      </c>
      <c r="F40" s="4">
        <v>2</v>
      </c>
      <c r="G40" s="4">
        <v>10</v>
      </c>
      <c r="H40" s="4">
        <v>3</v>
      </c>
      <c r="I40">
        <v>30</v>
      </c>
      <c r="J40">
        <f t="shared" si="8"/>
        <v>0.3</v>
      </c>
      <c r="K40">
        <f t="shared" si="9"/>
        <v>0.070695</v>
      </c>
      <c r="L40">
        <f t="shared" si="10"/>
        <v>1.41673346693387</v>
      </c>
      <c r="M40">
        <f t="shared" si="11"/>
        <v>0.0731707317073171</v>
      </c>
      <c r="N40">
        <f t="shared" si="12"/>
        <v>-2.6149597780362</v>
      </c>
      <c r="O40">
        <f t="shared" si="13"/>
        <v>-0.191338520344112</v>
      </c>
      <c r="P40">
        <f t="shared" si="14"/>
        <v>7.31707317073171</v>
      </c>
      <c r="Q40">
        <f t="shared" si="15"/>
        <v>3.65853658536585</v>
      </c>
    </row>
    <row r="41" spans="4:17">
      <c r="D41" s="3" t="s">
        <v>65</v>
      </c>
      <c r="E41" s="4" t="s">
        <v>88</v>
      </c>
      <c r="F41" s="4">
        <v>2</v>
      </c>
      <c r="G41" s="4">
        <v>10.6</v>
      </c>
      <c r="H41" s="4">
        <v>2</v>
      </c>
      <c r="I41">
        <v>24.8</v>
      </c>
      <c r="J41">
        <f t="shared" si="8"/>
        <v>0.248</v>
      </c>
      <c r="K41">
        <f t="shared" si="9"/>
        <v>0.048311392</v>
      </c>
      <c r="L41">
        <f t="shared" si="10"/>
        <v>0.968164168336673</v>
      </c>
      <c r="M41">
        <f t="shared" si="11"/>
        <v>0.0487804878048781</v>
      </c>
      <c r="N41">
        <f t="shared" si="12"/>
        <v>-3.02042488614436</v>
      </c>
      <c r="O41">
        <f t="shared" si="13"/>
        <v>-0.147337799324115</v>
      </c>
      <c r="P41">
        <f t="shared" si="14"/>
        <v>4.8780487804878</v>
      </c>
      <c r="Q41">
        <f t="shared" si="15"/>
        <v>2.4390243902439</v>
      </c>
    </row>
    <row r="42" spans="4:17">
      <c r="D42" s="3" t="s">
        <v>70</v>
      </c>
      <c r="E42" s="4" t="s">
        <v>128</v>
      </c>
      <c r="F42" s="4">
        <v>2</v>
      </c>
      <c r="G42" s="4">
        <v>10.4</v>
      </c>
      <c r="H42" s="4">
        <v>1</v>
      </c>
      <c r="I42">
        <v>10.4</v>
      </c>
      <c r="J42">
        <f t="shared" si="8"/>
        <v>0.104</v>
      </c>
      <c r="K42">
        <f t="shared" si="9"/>
        <v>0.008495968</v>
      </c>
      <c r="L42">
        <f t="shared" si="10"/>
        <v>0.170259879759519</v>
      </c>
      <c r="M42">
        <f t="shared" si="11"/>
        <v>0.024390243902439</v>
      </c>
      <c r="N42">
        <f t="shared" si="12"/>
        <v>-3.71357206670431</v>
      </c>
      <c r="O42">
        <f t="shared" si="13"/>
        <v>-0.0905749284562026</v>
      </c>
      <c r="P42">
        <f t="shared" si="14"/>
        <v>2.4390243902439</v>
      </c>
      <c r="Q42">
        <f t="shared" si="15"/>
        <v>1.21951219512195</v>
      </c>
    </row>
    <row r="43" spans="4:17">
      <c r="D43" s="3" t="s">
        <v>73</v>
      </c>
      <c r="E43" s="4" t="s">
        <v>89</v>
      </c>
      <c r="F43" s="4">
        <v>2</v>
      </c>
      <c r="G43" s="4">
        <v>55.5</v>
      </c>
      <c r="H43" s="4">
        <v>5</v>
      </c>
      <c r="I43">
        <v>136.6</v>
      </c>
      <c r="J43">
        <f t="shared" si="8"/>
        <v>1.366</v>
      </c>
      <c r="K43">
        <f t="shared" si="9"/>
        <v>1.465708438</v>
      </c>
      <c r="L43">
        <f t="shared" si="10"/>
        <v>29.3729145891784</v>
      </c>
      <c r="M43">
        <f t="shared" si="11"/>
        <v>0.121951219512195</v>
      </c>
      <c r="N43">
        <f t="shared" si="12"/>
        <v>-2.10413415427021</v>
      </c>
      <c r="O43">
        <f t="shared" si="13"/>
        <v>-0.256601726130513</v>
      </c>
      <c r="P43">
        <f t="shared" si="14"/>
        <v>12.1951219512195</v>
      </c>
      <c r="Q43">
        <f t="shared" si="15"/>
        <v>6.09756097560976</v>
      </c>
    </row>
    <row r="44" spans="4:17">
      <c r="D44" s="3" t="s">
        <v>129</v>
      </c>
      <c r="E44" s="4" t="s">
        <v>93</v>
      </c>
      <c r="F44" s="4">
        <v>2</v>
      </c>
      <c r="G44" s="4">
        <v>10.6</v>
      </c>
      <c r="H44" s="4">
        <v>2</v>
      </c>
      <c r="I44">
        <v>28.2</v>
      </c>
      <c r="J44">
        <f t="shared" si="8"/>
        <v>0.282</v>
      </c>
      <c r="K44">
        <f t="shared" si="9"/>
        <v>0.062466102</v>
      </c>
      <c r="L44">
        <f t="shared" si="10"/>
        <v>1.25182569138277</v>
      </c>
      <c r="M44">
        <f t="shared" si="11"/>
        <v>0.0487804878048781</v>
      </c>
      <c r="N44">
        <f t="shared" si="12"/>
        <v>-3.02042488614436</v>
      </c>
      <c r="O44">
        <f t="shared" si="13"/>
        <v>-0.147337799324115</v>
      </c>
      <c r="P44">
        <f t="shared" si="14"/>
        <v>4.8780487804878</v>
      </c>
      <c r="Q44">
        <f t="shared" si="15"/>
        <v>2.4390243902439</v>
      </c>
    </row>
    <row r="45" spans="4:17">
      <c r="D45" s="3" t="s">
        <v>125</v>
      </c>
      <c r="E45" s="4" t="s">
        <v>126</v>
      </c>
      <c r="F45" s="4">
        <v>2</v>
      </c>
      <c r="G45" s="4">
        <v>10.2</v>
      </c>
      <c r="H45" s="4">
        <v>2</v>
      </c>
      <c r="I45">
        <v>20.2</v>
      </c>
      <c r="J45">
        <f t="shared" si="8"/>
        <v>0.202</v>
      </c>
      <c r="K45">
        <f t="shared" si="9"/>
        <v>0.032051542</v>
      </c>
      <c r="L45">
        <f t="shared" si="10"/>
        <v>0.642315470941884</v>
      </c>
      <c r="M45">
        <f t="shared" si="11"/>
        <v>0.0487804878048781</v>
      </c>
      <c r="N45">
        <f t="shared" si="12"/>
        <v>-3.02042488614436</v>
      </c>
      <c r="O45">
        <f t="shared" si="13"/>
        <v>-0.147337799324115</v>
      </c>
      <c r="P45">
        <f t="shared" si="14"/>
        <v>4.8780487804878</v>
      </c>
      <c r="Q45">
        <f t="shared" si="15"/>
        <v>2.4390243902439</v>
      </c>
    </row>
    <row r="46" spans="4:17">
      <c r="D46" s="3" t="s">
        <v>140</v>
      </c>
      <c r="E46" s="4" t="s">
        <v>92</v>
      </c>
      <c r="F46" s="4">
        <v>2</v>
      </c>
      <c r="G46" s="4">
        <v>12.4</v>
      </c>
      <c r="H46" s="4">
        <v>1</v>
      </c>
      <c r="I46">
        <v>12.4</v>
      </c>
      <c r="J46">
        <f t="shared" si="8"/>
        <v>0.124</v>
      </c>
      <c r="K46">
        <f t="shared" si="9"/>
        <v>0.012077848</v>
      </c>
      <c r="L46">
        <f t="shared" si="10"/>
        <v>0.242041042084168</v>
      </c>
      <c r="M46">
        <f t="shared" si="11"/>
        <v>0.024390243902439</v>
      </c>
      <c r="N46">
        <f t="shared" si="12"/>
        <v>-3.71357206670431</v>
      </c>
      <c r="O46">
        <f t="shared" si="13"/>
        <v>-0.0905749284562026</v>
      </c>
      <c r="P46">
        <f t="shared" si="14"/>
        <v>2.4390243902439</v>
      </c>
      <c r="Q46">
        <f t="shared" si="15"/>
        <v>1.21951219512195</v>
      </c>
    </row>
    <row r="47" spans="4:17">
      <c r="D47" s="3" t="s">
        <v>106</v>
      </c>
      <c r="E47" s="4" t="s">
        <v>90</v>
      </c>
      <c r="F47" s="4">
        <v>2</v>
      </c>
      <c r="G47" s="4">
        <v>11.7</v>
      </c>
      <c r="H47" s="4">
        <v>1</v>
      </c>
      <c r="I47">
        <v>11.7</v>
      </c>
      <c r="J47">
        <f t="shared" si="8"/>
        <v>0.117</v>
      </c>
      <c r="K47">
        <f t="shared" si="9"/>
        <v>0.0107527095</v>
      </c>
      <c r="L47">
        <f t="shared" si="10"/>
        <v>0.215485160320641</v>
      </c>
      <c r="M47">
        <f t="shared" si="11"/>
        <v>0.024390243902439</v>
      </c>
      <c r="N47">
        <f t="shared" si="12"/>
        <v>-3.71357206670431</v>
      </c>
      <c r="O47">
        <f t="shared" si="13"/>
        <v>-0.0905749284562026</v>
      </c>
      <c r="P47">
        <f t="shared" si="14"/>
        <v>2.4390243902439</v>
      </c>
      <c r="Q47">
        <f t="shared" si="15"/>
        <v>1.21951219512195</v>
      </c>
    </row>
    <row r="48" spans="4:17">
      <c r="D48" s="3" t="s">
        <v>61</v>
      </c>
      <c r="E48" s="4" t="s">
        <v>143</v>
      </c>
      <c r="F48" s="4">
        <v>2</v>
      </c>
      <c r="G48" s="4">
        <v>12.3</v>
      </c>
      <c r="H48" s="4">
        <v>1</v>
      </c>
      <c r="I48">
        <v>12.3</v>
      </c>
      <c r="J48">
        <f t="shared" si="8"/>
        <v>0.123</v>
      </c>
      <c r="K48">
        <f t="shared" si="9"/>
        <v>0.0118838295</v>
      </c>
      <c r="L48">
        <f t="shared" si="10"/>
        <v>0.238152895791583</v>
      </c>
      <c r="M48">
        <f t="shared" si="11"/>
        <v>0.024390243902439</v>
      </c>
      <c r="N48">
        <f t="shared" si="12"/>
        <v>-3.71357206670431</v>
      </c>
      <c r="O48">
        <f t="shared" si="13"/>
        <v>-0.0905749284562026</v>
      </c>
      <c r="P48">
        <f t="shared" si="14"/>
        <v>2.4390243902439</v>
      </c>
      <c r="Q48">
        <f t="shared" si="15"/>
        <v>1.21951219512195</v>
      </c>
    </row>
    <row r="49" spans="4:17">
      <c r="D49" s="3" t="s">
        <v>138</v>
      </c>
      <c r="E49" s="4" t="s">
        <v>95</v>
      </c>
      <c r="F49" s="4">
        <v>2</v>
      </c>
      <c r="G49" s="4">
        <v>29.3</v>
      </c>
      <c r="H49" s="4">
        <v>4</v>
      </c>
      <c r="I49">
        <v>107.2</v>
      </c>
      <c r="J49">
        <f t="shared" si="8"/>
        <v>1.072</v>
      </c>
      <c r="K49">
        <f t="shared" si="9"/>
        <v>0.902684032</v>
      </c>
      <c r="L49">
        <f t="shared" si="10"/>
        <v>18.0898603607214</v>
      </c>
      <c r="M49">
        <f t="shared" si="11"/>
        <v>0.0975609756097561</v>
      </c>
      <c r="N49">
        <f t="shared" si="12"/>
        <v>-2.32727770558442</v>
      </c>
      <c r="O49">
        <f t="shared" si="13"/>
        <v>-0.22705148347165</v>
      </c>
      <c r="P49">
        <f t="shared" si="14"/>
        <v>9.75609756097561</v>
      </c>
      <c r="Q49">
        <f t="shared" si="15"/>
        <v>4.8780487804878</v>
      </c>
    </row>
    <row r="50" spans="4:17">
      <c r="D50" s="3" t="s">
        <v>30</v>
      </c>
      <c r="E50" s="4" t="s">
        <v>101</v>
      </c>
      <c r="F50" s="4">
        <v>2</v>
      </c>
      <c r="G50" s="4">
        <v>10</v>
      </c>
      <c r="H50" s="4">
        <v>3</v>
      </c>
      <c r="I50">
        <v>59.7</v>
      </c>
      <c r="J50">
        <f t="shared" si="8"/>
        <v>0.597</v>
      </c>
      <c r="K50">
        <f t="shared" si="9"/>
        <v>0.2799592695</v>
      </c>
      <c r="L50">
        <f t="shared" si="10"/>
        <v>5.61040620240481</v>
      </c>
      <c r="M50">
        <f t="shared" si="11"/>
        <v>0.0731707317073171</v>
      </c>
      <c r="N50">
        <f t="shared" si="12"/>
        <v>-2.6149597780362</v>
      </c>
      <c r="O50">
        <f t="shared" si="13"/>
        <v>-0.191338520344112</v>
      </c>
      <c r="P50">
        <f t="shared" si="14"/>
        <v>7.31707317073171</v>
      </c>
      <c r="Q50">
        <f t="shared" si="15"/>
        <v>3.65853658536585</v>
      </c>
    </row>
    <row r="51" spans="4:17">
      <c r="D51" s="3" t="s">
        <v>135</v>
      </c>
      <c r="E51" s="4" t="s">
        <v>95</v>
      </c>
      <c r="F51" s="4">
        <v>2</v>
      </c>
      <c r="G51" s="4">
        <v>10</v>
      </c>
      <c r="H51" s="4">
        <v>1</v>
      </c>
      <c r="I51">
        <v>10</v>
      </c>
      <c r="J51">
        <f t="shared" si="8"/>
        <v>0.1</v>
      </c>
      <c r="K51">
        <f t="shared" si="9"/>
        <v>0.007855</v>
      </c>
      <c r="L51">
        <f t="shared" si="10"/>
        <v>0.157414829659319</v>
      </c>
      <c r="M51">
        <f t="shared" si="11"/>
        <v>0.024390243902439</v>
      </c>
      <c r="N51">
        <f t="shared" si="12"/>
        <v>-3.71357206670431</v>
      </c>
      <c r="O51">
        <f t="shared" si="13"/>
        <v>-0.0905749284562026</v>
      </c>
      <c r="P51">
        <f t="shared" si="14"/>
        <v>2.4390243902439</v>
      </c>
      <c r="Q51">
        <f t="shared" si="15"/>
        <v>1.21951219512195</v>
      </c>
    </row>
    <row r="52" spans="4:17">
      <c r="D52" s="3" t="s">
        <v>141</v>
      </c>
      <c r="E52" s="4" t="s">
        <v>126</v>
      </c>
      <c r="F52" s="4">
        <v>2</v>
      </c>
      <c r="G52" s="4">
        <v>10.4</v>
      </c>
      <c r="H52" s="4">
        <v>1</v>
      </c>
      <c r="I52">
        <v>10.4</v>
      </c>
      <c r="J52">
        <f t="shared" si="8"/>
        <v>0.104</v>
      </c>
      <c r="K52">
        <f t="shared" si="9"/>
        <v>0.008495968</v>
      </c>
      <c r="L52">
        <f t="shared" si="10"/>
        <v>0.170259879759519</v>
      </c>
      <c r="M52">
        <f t="shared" si="11"/>
        <v>0.024390243902439</v>
      </c>
      <c r="N52">
        <f t="shared" si="12"/>
        <v>-3.71357206670431</v>
      </c>
      <c r="O52">
        <f t="shared" si="13"/>
        <v>-0.0905749284562026</v>
      </c>
      <c r="P52">
        <f t="shared" si="14"/>
        <v>2.4390243902439</v>
      </c>
      <c r="Q52">
        <f t="shared" si="15"/>
        <v>1.21951219512195</v>
      </c>
    </row>
    <row r="53" spans="4:15">
      <c r="D53" s="3"/>
      <c r="E53" s="4"/>
      <c r="F53" s="4"/>
      <c r="G53" s="4"/>
      <c r="H53" s="4">
        <v>41</v>
      </c>
      <c r="K53">
        <v>4.99</v>
      </c>
      <c r="N53" t="s">
        <v>293</v>
      </c>
      <c r="O53">
        <v>2.84</v>
      </c>
    </row>
    <row r="54" spans="4:15">
      <c r="D54" s="3"/>
      <c r="E54" s="4"/>
      <c r="F54" s="4"/>
      <c r="G54" s="4"/>
      <c r="H54" s="4"/>
      <c r="N54" t="s">
        <v>294</v>
      </c>
      <c r="O54">
        <f>2.84/LN(41)</f>
        <v>0.76476232290287</v>
      </c>
    </row>
    <row r="55" spans="4:8">
      <c r="D55" s="3"/>
      <c r="E55" s="4" t="s">
        <v>29</v>
      </c>
      <c r="F55" s="4"/>
      <c r="G55" s="4"/>
      <c r="H55" s="4"/>
    </row>
    <row r="56" s="1" customFormat="1" spans="4:17">
      <c r="D56" s="2" t="s">
        <v>84</v>
      </c>
      <c r="E56" s="2" t="s">
        <v>85</v>
      </c>
      <c r="F56" s="2" t="s">
        <v>2</v>
      </c>
      <c r="G56" s="2" t="s">
        <v>117</v>
      </c>
      <c r="H56" s="2" t="s">
        <v>284</v>
      </c>
      <c r="I56" s="1" t="s">
        <v>117</v>
      </c>
      <c r="J56" s="1" t="s">
        <v>285</v>
      </c>
      <c r="K56" s="1" t="s">
        <v>286</v>
      </c>
      <c r="L56" s="1" t="s">
        <v>287</v>
      </c>
      <c r="M56" s="1" t="s">
        <v>288</v>
      </c>
      <c r="N56" s="1" t="s">
        <v>289</v>
      </c>
      <c r="O56" s="1" t="s">
        <v>290</v>
      </c>
      <c r="P56" s="1" t="s">
        <v>291</v>
      </c>
      <c r="Q56" s="1" t="s">
        <v>292</v>
      </c>
    </row>
    <row r="57" spans="4:17">
      <c r="D57" s="3" t="s">
        <v>107</v>
      </c>
      <c r="E57" s="4" t="s">
        <v>143</v>
      </c>
      <c r="F57" s="4">
        <v>3</v>
      </c>
      <c r="G57" s="4">
        <v>12.8</v>
      </c>
      <c r="H57" s="4">
        <v>1</v>
      </c>
      <c r="I57">
        <v>12.8</v>
      </c>
      <c r="J57">
        <f>I57/100</f>
        <v>0.128</v>
      </c>
      <c r="K57">
        <f>((3.142*(J57)^2/4))</f>
        <v>0.012869632</v>
      </c>
      <c r="L57">
        <f>(K57/6.86)*100</f>
        <v>0.187603965014577</v>
      </c>
      <c r="M57">
        <f>H57/62</f>
        <v>0.0161290322580645</v>
      </c>
      <c r="N57">
        <f>LN(M57)</f>
        <v>-4.12713438504509</v>
      </c>
      <c r="O57">
        <f>M57*N57</f>
        <v>-0.0665666836297595</v>
      </c>
      <c r="P57">
        <f>H57/62*100</f>
        <v>1.61290322580645</v>
      </c>
      <c r="Q57">
        <f>P57/2</f>
        <v>0.806451612903226</v>
      </c>
    </row>
    <row r="58" spans="4:17">
      <c r="D58" s="3" t="s">
        <v>157</v>
      </c>
      <c r="E58" s="4" t="s">
        <v>88</v>
      </c>
      <c r="F58" s="4">
        <v>3</v>
      </c>
      <c r="G58" s="4">
        <v>45.6</v>
      </c>
      <c r="H58" s="4">
        <v>1</v>
      </c>
      <c r="I58">
        <v>45.6</v>
      </c>
      <c r="J58">
        <f t="shared" ref="J58:J79" si="16">I58/100</f>
        <v>0.456</v>
      </c>
      <c r="K58">
        <f t="shared" ref="K58:K79" si="17">((3.142*(J58)^2/4))</f>
        <v>0.163333728</v>
      </c>
      <c r="L58">
        <f t="shared" ref="L58:L79" si="18">(K58/6.86)*100</f>
        <v>2.38095813411079</v>
      </c>
      <c r="M58">
        <f t="shared" ref="M58:M79" si="19">H58/62</f>
        <v>0.0161290322580645</v>
      </c>
      <c r="N58">
        <f t="shared" ref="N58:N79" si="20">LN(M58)</f>
        <v>-4.12713438504509</v>
      </c>
      <c r="O58">
        <f t="shared" ref="O58:O79" si="21">M58*N58</f>
        <v>-0.0665666836297595</v>
      </c>
      <c r="P58">
        <f t="shared" ref="P58:P79" si="22">H58/62*100</f>
        <v>1.61290322580645</v>
      </c>
      <c r="Q58">
        <f t="shared" ref="Q58:Q79" si="23">P58/2</f>
        <v>0.806451612903226</v>
      </c>
    </row>
    <row r="59" spans="4:17">
      <c r="D59" s="3" t="s">
        <v>6</v>
      </c>
      <c r="E59" s="4" t="s">
        <v>88</v>
      </c>
      <c r="F59" s="4">
        <v>3</v>
      </c>
      <c r="G59" s="4">
        <v>12.4</v>
      </c>
      <c r="H59" s="4">
        <v>1</v>
      </c>
      <c r="I59">
        <v>12.4</v>
      </c>
      <c r="J59">
        <f t="shared" si="16"/>
        <v>0.124</v>
      </c>
      <c r="K59">
        <f t="shared" si="17"/>
        <v>0.012077848</v>
      </c>
      <c r="L59">
        <f t="shared" si="18"/>
        <v>0.176061924198251</v>
      </c>
      <c r="M59">
        <f t="shared" si="19"/>
        <v>0.0161290322580645</v>
      </c>
      <c r="N59">
        <f t="shared" si="20"/>
        <v>-4.12713438504509</v>
      </c>
      <c r="O59">
        <f t="shared" si="21"/>
        <v>-0.0665666836297595</v>
      </c>
      <c r="P59">
        <f t="shared" si="22"/>
        <v>1.61290322580645</v>
      </c>
      <c r="Q59">
        <f t="shared" si="23"/>
        <v>0.806451612903226</v>
      </c>
    </row>
    <row r="60" spans="4:17">
      <c r="D60" s="3" t="s">
        <v>68</v>
      </c>
      <c r="E60" s="4" t="s">
        <v>88</v>
      </c>
      <c r="F60" s="4">
        <v>3</v>
      </c>
      <c r="G60" s="4">
        <v>10.4</v>
      </c>
      <c r="H60" s="4">
        <v>1</v>
      </c>
      <c r="I60">
        <v>10.4</v>
      </c>
      <c r="J60">
        <f t="shared" si="16"/>
        <v>0.104</v>
      </c>
      <c r="K60">
        <f t="shared" si="17"/>
        <v>0.008495968</v>
      </c>
      <c r="L60">
        <f t="shared" si="18"/>
        <v>0.123847930029155</v>
      </c>
      <c r="M60">
        <f t="shared" si="19"/>
        <v>0.0161290322580645</v>
      </c>
      <c r="N60">
        <f t="shared" si="20"/>
        <v>-4.12713438504509</v>
      </c>
      <c r="O60">
        <f t="shared" si="21"/>
        <v>-0.0665666836297595</v>
      </c>
      <c r="P60">
        <f t="shared" si="22"/>
        <v>1.61290322580645</v>
      </c>
      <c r="Q60">
        <f t="shared" si="23"/>
        <v>0.806451612903226</v>
      </c>
    </row>
    <row r="61" spans="4:17">
      <c r="D61" s="3" t="s">
        <v>34</v>
      </c>
      <c r="E61" s="4" t="s">
        <v>93</v>
      </c>
      <c r="F61" s="4">
        <v>3</v>
      </c>
      <c r="G61" s="4">
        <v>57.8</v>
      </c>
      <c r="H61" s="4">
        <v>1</v>
      </c>
      <c r="I61">
        <v>57.8</v>
      </c>
      <c r="J61">
        <f t="shared" si="16"/>
        <v>0.578</v>
      </c>
      <c r="K61">
        <f t="shared" si="17"/>
        <v>0.262422982</v>
      </c>
      <c r="L61">
        <f t="shared" si="18"/>
        <v>3.82540790087463</v>
      </c>
      <c r="M61">
        <f t="shared" si="19"/>
        <v>0.0161290322580645</v>
      </c>
      <c r="N61">
        <f t="shared" si="20"/>
        <v>-4.12713438504509</v>
      </c>
      <c r="O61">
        <f t="shared" si="21"/>
        <v>-0.0665666836297595</v>
      </c>
      <c r="P61">
        <f t="shared" si="22"/>
        <v>1.61290322580645</v>
      </c>
      <c r="Q61">
        <f t="shared" si="23"/>
        <v>0.806451612903226</v>
      </c>
    </row>
    <row r="62" spans="4:17">
      <c r="D62" s="3" t="s">
        <v>160</v>
      </c>
      <c r="E62" s="4" t="s">
        <v>146</v>
      </c>
      <c r="F62" s="4">
        <v>3</v>
      </c>
      <c r="G62" s="4">
        <v>16.4</v>
      </c>
      <c r="H62" s="4">
        <v>1</v>
      </c>
      <c r="I62">
        <v>16.4</v>
      </c>
      <c r="J62">
        <f t="shared" si="16"/>
        <v>0.164</v>
      </c>
      <c r="K62">
        <f t="shared" si="17"/>
        <v>0.021126808</v>
      </c>
      <c r="L62">
        <f t="shared" si="18"/>
        <v>0.307970962099125</v>
      </c>
      <c r="M62">
        <f t="shared" si="19"/>
        <v>0.0161290322580645</v>
      </c>
      <c r="N62">
        <f t="shared" si="20"/>
        <v>-4.12713438504509</v>
      </c>
      <c r="O62">
        <f t="shared" si="21"/>
        <v>-0.0665666836297595</v>
      </c>
      <c r="P62">
        <f t="shared" si="22"/>
        <v>1.61290322580645</v>
      </c>
      <c r="Q62">
        <f t="shared" si="23"/>
        <v>0.806451612903226</v>
      </c>
    </row>
    <row r="63" spans="4:17">
      <c r="D63" s="3" t="s">
        <v>158</v>
      </c>
      <c r="E63" s="4" t="s">
        <v>146</v>
      </c>
      <c r="F63" s="4">
        <v>3</v>
      </c>
      <c r="G63" s="4">
        <v>14.4</v>
      </c>
      <c r="H63" s="4">
        <v>2</v>
      </c>
      <c r="I63">
        <v>25.1</v>
      </c>
      <c r="J63">
        <f t="shared" si="16"/>
        <v>0.251</v>
      </c>
      <c r="K63">
        <f t="shared" si="17"/>
        <v>0.0494872855</v>
      </c>
      <c r="L63">
        <f t="shared" si="18"/>
        <v>0.721389001457726</v>
      </c>
      <c r="M63">
        <f t="shared" si="19"/>
        <v>0.032258064516129</v>
      </c>
      <c r="N63">
        <f t="shared" si="20"/>
        <v>-3.43398720448515</v>
      </c>
      <c r="O63">
        <f t="shared" si="21"/>
        <v>-0.110773780789843</v>
      </c>
      <c r="P63">
        <f t="shared" si="22"/>
        <v>3.2258064516129</v>
      </c>
      <c r="Q63">
        <f t="shared" si="23"/>
        <v>1.61290322580645</v>
      </c>
    </row>
    <row r="64" spans="4:17">
      <c r="D64" s="3" t="s">
        <v>123</v>
      </c>
      <c r="E64" s="4" t="s">
        <v>97</v>
      </c>
      <c r="F64" s="4">
        <v>3</v>
      </c>
      <c r="G64" s="4">
        <v>10.2</v>
      </c>
      <c r="H64" s="4">
        <v>2</v>
      </c>
      <c r="I64">
        <v>20.4</v>
      </c>
      <c r="J64">
        <f t="shared" si="16"/>
        <v>0.204</v>
      </c>
      <c r="K64">
        <f t="shared" si="17"/>
        <v>0.032689368</v>
      </c>
      <c r="L64">
        <f t="shared" si="18"/>
        <v>0.47652139941691</v>
      </c>
      <c r="M64">
        <f t="shared" si="19"/>
        <v>0.032258064516129</v>
      </c>
      <c r="N64">
        <f t="shared" si="20"/>
        <v>-3.43398720448515</v>
      </c>
      <c r="O64">
        <f t="shared" si="21"/>
        <v>-0.110773780789843</v>
      </c>
      <c r="P64">
        <f t="shared" si="22"/>
        <v>3.2258064516129</v>
      </c>
      <c r="Q64">
        <f t="shared" si="23"/>
        <v>1.61290322580645</v>
      </c>
    </row>
    <row r="65" spans="4:17">
      <c r="D65" s="3" t="s">
        <v>96</v>
      </c>
      <c r="E65" s="4" t="s">
        <v>97</v>
      </c>
      <c r="F65" s="4">
        <v>3</v>
      </c>
      <c r="G65" s="4">
        <v>10.3</v>
      </c>
      <c r="H65" s="4">
        <v>3</v>
      </c>
      <c r="I65">
        <v>32.6</v>
      </c>
      <c r="J65">
        <f t="shared" si="16"/>
        <v>0.326</v>
      </c>
      <c r="K65">
        <f t="shared" si="17"/>
        <v>0.083479798</v>
      </c>
      <c r="L65">
        <f t="shared" si="18"/>
        <v>1.21690667638484</v>
      </c>
      <c r="M65">
        <f t="shared" si="19"/>
        <v>0.0483870967741935</v>
      </c>
      <c r="N65">
        <f t="shared" si="20"/>
        <v>-3.02852209637698</v>
      </c>
      <c r="O65">
        <f t="shared" si="21"/>
        <v>-0.146541391760177</v>
      </c>
      <c r="P65">
        <f t="shared" si="22"/>
        <v>4.83870967741935</v>
      </c>
      <c r="Q65">
        <f t="shared" si="23"/>
        <v>2.41935483870968</v>
      </c>
    </row>
    <row r="66" spans="4:17">
      <c r="D66" s="3" t="s">
        <v>25</v>
      </c>
      <c r="E66" s="4" t="s">
        <v>95</v>
      </c>
      <c r="F66" s="4">
        <v>3</v>
      </c>
      <c r="G66" s="4">
        <v>18.3</v>
      </c>
      <c r="H66" s="4">
        <v>11</v>
      </c>
      <c r="I66">
        <v>149.7</v>
      </c>
      <c r="J66">
        <f t="shared" si="16"/>
        <v>1.497</v>
      </c>
      <c r="K66">
        <f t="shared" si="17"/>
        <v>1.7603125695</v>
      </c>
      <c r="L66">
        <f t="shared" si="18"/>
        <v>25.6605330830904</v>
      </c>
      <c r="M66">
        <f t="shared" si="19"/>
        <v>0.17741935483871</v>
      </c>
      <c r="N66">
        <f t="shared" si="20"/>
        <v>-1.72923911224672</v>
      </c>
      <c r="O66">
        <f t="shared" si="21"/>
        <v>-0.306800487656676</v>
      </c>
      <c r="P66">
        <f t="shared" si="22"/>
        <v>17.741935483871</v>
      </c>
      <c r="Q66">
        <f t="shared" si="23"/>
        <v>8.87096774193548</v>
      </c>
    </row>
    <row r="67" spans="4:17">
      <c r="D67" s="3" t="s">
        <v>127</v>
      </c>
      <c r="E67" s="4" t="s">
        <v>95</v>
      </c>
      <c r="F67" s="4">
        <v>3</v>
      </c>
      <c r="G67" s="4">
        <v>11.3</v>
      </c>
      <c r="H67" s="4">
        <v>6</v>
      </c>
      <c r="I67">
        <v>85.1</v>
      </c>
      <c r="J67">
        <f t="shared" si="16"/>
        <v>0.851</v>
      </c>
      <c r="K67">
        <f t="shared" si="17"/>
        <v>0.5688598855</v>
      </c>
      <c r="L67">
        <f t="shared" si="18"/>
        <v>8.29241815597668</v>
      </c>
      <c r="M67">
        <f t="shared" si="19"/>
        <v>0.0967741935483871</v>
      </c>
      <c r="N67">
        <f t="shared" si="20"/>
        <v>-2.33537491581704</v>
      </c>
      <c r="O67">
        <f t="shared" si="21"/>
        <v>-0.226004024111326</v>
      </c>
      <c r="P67">
        <f t="shared" si="22"/>
        <v>9.67741935483871</v>
      </c>
      <c r="Q67">
        <f t="shared" si="23"/>
        <v>4.83870967741935</v>
      </c>
    </row>
    <row r="68" spans="4:17">
      <c r="D68" s="3" t="s">
        <v>65</v>
      </c>
      <c r="E68" s="4" t="s">
        <v>143</v>
      </c>
      <c r="F68" s="4">
        <v>3</v>
      </c>
      <c r="G68" s="4">
        <v>10.6</v>
      </c>
      <c r="H68" s="4">
        <v>1</v>
      </c>
      <c r="I68">
        <v>10.6</v>
      </c>
      <c r="J68">
        <f t="shared" si="16"/>
        <v>0.106</v>
      </c>
      <c r="K68">
        <f t="shared" si="17"/>
        <v>0.008825878</v>
      </c>
      <c r="L68">
        <f t="shared" si="18"/>
        <v>0.128657113702624</v>
      </c>
      <c r="M68">
        <f t="shared" si="19"/>
        <v>0.0161290322580645</v>
      </c>
      <c r="N68">
        <f t="shared" si="20"/>
        <v>-4.12713438504509</v>
      </c>
      <c r="O68">
        <f t="shared" si="21"/>
        <v>-0.0665666836297595</v>
      </c>
      <c r="P68">
        <f t="shared" si="22"/>
        <v>1.61290322580645</v>
      </c>
      <c r="Q68">
        <f t="shared" si="23"/>
        <v>0.806451612903226</v>
      </c>
    </row>
    <row r="69" spans="4:17">
      <c r="D69" s="3" t="s">
        <v>73</v>
      </c>
      <c r="E69" s="4" t="s">
        <v>95</v>
      </c>
      <c r="F69" s="4">
        <v>3</v>
      </c>
      <c r="G69" s="4">
        <v>29.5</v>
      </c>
      <c r="H69" s="4">
        <v>4</v>
      </c>
      <c r="I69">
        <v>125.3</v>
      </c>
      <c r="J69">
        <f t="shared" si="16"/>
        <v>1.253</v>
      </c>
      <c r="K69">
        <f t="shared" si="17"/>
        <v>1.2332420695</v>
      </c>
      <c r="L69">
        <f t="shared" si="18"/>
        <v>17.9772896428571</v>
      </c>
      <c r="M69">
        <f t="shared" si="19"/>
        <v>0.0645161290322581</v>
      </c>
      <c r="N69">
        <f t="shared" si="20"/>
        <v>-2.7408400239252</v>
      </c>
      <c r="O69">
        <f t="shared" si="21"/>
        <v>-0.176828388640336</v>
      </c>
      <c r="P69">
        <f t="shared" si="22"/>
        <v>6.45161290322581</v>
      </c>
      <c r="Q69">
        <f t="shared" si="23"/>
        <v>3.2258064516129</v>
      </c>
    </row>
    <row r="70" spans="4:17">
      <c r="D70" s="3" t="s">
        <v>10</v>
      </c>
      <c r="E70" s="4" t="s">
        <v>92</v>
      </c>
      <c r="F70" s="4">
        <v>3</v>
      </c>
      <c r="G70" s="4">
        <v>13.6</v>
      </c>
      <c r="H70" s="4">
        <v>3</v>
      </c>
      <c r="I70">
        <v>47.9</v>
      </c>
      <c r="J70">
        <f t="shared" si="16"/>
        <v>0.479</v>
      </c>
      <c r="K70">
        <f t="shared" si="17"/>
        <v>0.1802259055</v>
      </c>
      <c r="L70">
        <f t="shared" si="18"/>
        <v>2.62719978862974</v>
      </c>
      <c r="M70">
        <f t="shared" si="19"/>
        <v>0.0483870967741935</v>
      </c>
      <c r="N70">
        <f t="shared" si="20"/>
        <v>-3.02852209637698</v>
      </c>
      <c r="O70">
        <f t="shared" si="21"/>
        <v>-0.146541391760177</v>
      </c>
      <c r="P70">
        <f t="shared" si="22"/>
        <v>4.83870967741935</v>
      </c>
      <c r="Q70">
        <f t="shared" si="23"/>
        <v>2.41935483870968</v>
      </c>
    </row>
    <row r="71" spans="4:17">
      <c r="D71" s="3" t="s">
        <v>152</v>
      </c>
      <c r="E71" s="4"/>
      <c r="F71" s="4">
        <v>3</v>
      </c>
      <c r="G71" s="4">
        <v>21.7</v>
      </c>
      <c r="H71" s="4">
        <v>1</v>
      </c>
      <c r="I71">
        <v>21.7</v>
      </c>
      <c r="J71">
        <f t="shared" si="16"/>
        <v>0.217</v>
      </c>
      <c r="K71">
        <f t="shared" si="17"/>
        <v>0.0369884095</v>
      </c>
      <c r="L71">
        <f t="shared" si="18"/>
        <v>0.539189642857143</v>
      </c>
      <c r="M71">
        <f t="shared" si="19"/>
        <v>0.0161290322580645</v>
      </c>
      <c r="N71">
        <f t="shared" si="20"/>
        <v>-4.12713438504509</v>
      </c>
      <c r="O71">
        <f t="shared" si="21"/>
        <v>-0.0665666836297595</v>
      </c>
      <c r="P71">
        <f t="shared" si="22"/>
        <v>1.61290322580645</v>
      </c>
      <c r="Q71">
        <f t="shared" si="23"/>
        <v>0.806451612903226</v>
      </c>
    </row>
    <row r="72" spans="4:17">
      <c r="D72" s="3" t="s">
        <v>129</v>
      </c>
      <c r="E72" s="4" t="s">
        <v>93</v>
      </c>
      <c r="F72" s="4">
        <v>3</v>
      </c>
      <c r="G72" s="4">
        <v>15.9</v>
      </c>
      <c r="H72" s="4">
        <v>3</v>
      </c>
      <c r="I72">
        <v>50.8</v>
      </c>
      <c r="J72">
        <f t="shared" si="16"/>
        <v>0.508</v>
      </c>
      <c r="K72">
        <f t="shared" si="17"/>
        <v>0.202709272</v>
      </c>
      <c r="L72">
        <f t="shared" si="18"/>
        <v>2.95494565597668</v>
      </c>
      <c r="M72">
        <f t="shared" si="19"/>
        <v>0.0483870967741935</v>
      </c>
      <c r="N72">
        <f t="shared" si="20"/>
        <v>-3.02852209637698</v>
      </c>
      <c r="O72">
        <f t="shared" si="21"/>
        <v>-0.146541391760177</v>
      </c>
      <c r="P72">
        <f t="shared" si="22"/>
        <v>4.83870967741935</v>
      </c>
      <c r="Q72">
        <f t="shared" si="23"/>
        <v>2.41935483870968</v>
      </c>
    </row>
    <row r="73" spans="4:17">
      <c r="D73" s="3" t="s">
        <v>15</v>
      </c>
      <c r="E73" s="4" t="s">
        <v>102</v>
      </c>
      <c r="F73" s="4">
        <v>3</v>
      </c>
      <c r="G73" s="4">
        <v>10.4</v>
      </c>
      <c r="H73" s="4">
        <v>6</v>
      </c>
      <c r="I73">
        <v>76.1</v>
      </c>
      <c r="J73">
        <f t="shared" si="16"/>
        <v>0.761</v>
      </c>
      <c r="K73">
        <f t="shared" si="17"/>
        <v>0.4548995455</v>
      </c>
      <c r="L73">
        <f t="shared" si="18"/>
        <v>6.63118870991253</v>
      </c>
      <c r="M73">
        <f t="shared" si="19"/>
        <v>0.0967741935483871</v>
      </c>
      <c r="N73">
        <f t="shared" si="20"/>
        <v>-2.33537491581704</v>
      </c>
      <c r="O73">
        <f t="shared" si="21"/>
        <v>-0.226004024111326</v>
      </c>
      <c r="P73">
        <f t="shared" si="22"/>
        <v>9.67741935483871</v>
      </c>
      <c r="Q73">
        <f t="shared" si="23"/>
        <v>4.83870967741935</v>
      </c>
    </row>
    <row r="74" spans="4:17">
      <c r="D74" s="3" t="s">
        <v>150</v>
      </c>
      <c r="E74" s="4" t="s">
        <v>126</v>
      </c>
      <c r="F74" s="4">
        <v>3</v>
      </c>
      <c r="G74" s="4">
        <v>11.2</v>
      </c>
      <c r="H74" s="4">
        <v>1</v>
      </c>
      <c r="I74">
        <v>11.2</v>
      </c>
      <c r="J74">
        <f t="shared" si="16"/>
        <v>0.112</v>
      </c>
      <c r="K74">
        <f t="shared" si="17"/>
        <v>0.009853312</v>
      </c>
      <c r="L74">
        <f t="shared" si="18"/>
        <v>0.143634285714286</v>
      </c>
      <c r="M74">
        <f t="shared" si="19"/>
        <v>0.0161290322580645</v>
      </c>
      <c r="N74">
        <f t="shared" si="20"/>
        <v>-4.12713438504509</v>
      </c>
      <c r="O74">
        <f t="shared" si="21"/>
        <v>-0.0665666836297595</v>
      </c>
      <c r="P74">
        <f t="shared" si="22"/>
        <v>1.61290322580645</v>
      </c>
      <c r="Q74">
        <f t="shared" si="23"/>
        <v>0.806451612903226</v>
      </c>
    </row>
    <row r="75" spans="4:17">
      <c r="D75" s="3" t="s">
        <v>138</v>
      </c>
      <c r="E75" s="4" t="s">
        <v>95</v>
      </c>
      <c r="F75" s="4">
        <v>3</v>
      </c>
      <c r="G75" s="4">
        <v>14.4</v>
      </c>
      <c r="H75" s="4">
        <v>5</v>
      </c>
      <c r="I75">
        <v>69.3</v>
      </c>
      <c r="J75">
        <f t="shared" si="16"/>
        <v>0.693</v>
      </c>
      <c r="K75">
        <f t="shared" si="17"/>
        <v>0.3772355895</v>
      </c>
      <c r="L75">
        <f t="shared" si="18"/>
        <v>5.49906107142857</v>
      </c>
      <c r="M75">
        <f t="shared" si="19"/>
        <v>0.0806451612903226</v>
      </c>
      <c r="N75">
        <f t="shared" si="20"/>
        <v>-2.51769647261099</v>
      </c>
      <c r="O75">
        <f t="shared" si="21"/>
        <v>-0.20304003811379</v>
      </c>
      <c r="P75">
        <f t="shared" si="22"/>
        <v>8.06451612903226</v>
      </c>
      <c r="Q75">
        <f t="shared" si="23"/>
        <v>4.03225806451613</v>
      </c>
    </row>
    <row r="76" spans="4:17">
      <c r="D76" s="3" t="s">
        <v>30</v>
      </c>
      <c r="E76" s="4" t="s">
        <v>101</v>
      </c>
      <c r="F76" s="4">
        <v>3</v>
      </c>
      <c r="G76" s="4">
        <v>14.8</v>
      </c>
      <c r="H76" s="4">
        <v>5</v>
      </c>
      <c r="I76">
        <v>129.7</v>
      </c>
      <c r="J76">
        <f t="shared" si="16"/>
        <v>1.297</v>
      </c>
      <c r="K76">
        <f t="shared" si="17"/>
        <v>1.3213751695</v>
      </c>
      <c r="L76">
        <f t="shared" si="18"/>
        <v>19.2620287099125</v>
      </c>
      <c r="M76">
        <f t="shared" si="19"/>
        <v>0.0806451612903226</v>
      </c>
      <c r="N76">
        <f t="shared" si="20"/>
        <v>-2.51769647261099</v>
      </c>
      <c r="O76">
        <f t="shared" si="21"/>
        <v>-0.20304003811379</v>
      </c>
      <c r="P76">
        <f t="shared" si="22"/>
        <v>8.06451612903226</v>
      </c>
      <c r="Q76">
        <f t="shared" si="23"/>
        <v>4.03225806451613</v>
      </c>
    </row>
    <row r="77" spans="4:17">
      <c r="D77" s="3" t="s">
        <v>159</v>
      </c>
      <c r="E77" s="4"/>
      <c r="F77" s="4">
        <v>3</v>
      </c>
      <c r="G77" s="4">
        <v>10.2</v>
      </c>
      <c r="H77" s="4">
        <v>1</v>
      </c>
      <c r="I77">
        <v>10.2</v>
      </c>
      <c r="J77">
        <f t="shared" si="16"/>
        <v>0.102</v>
      </c>
      <c r="K77">
        <f t="shared" si="17"/>
        <v>0.008172342</v>
      </c>
      <c r="L77">
        <f t="shared" si="18"/>
        <v>0.119130349854227</v>
      </c>
      <c r="M77">
        <f t="shared" si="19"/>
        <v>0.0161290322580645</v>
      </c>
      <c r="N77">
        <f t="shared" si="20"/>
        <v>-4.12713438504509</v>
      </c>
      <c r="O77">
        <f t="shared" si="21"/>
        <v>-0.0665666836297595</v>
      </c>
      <c r="P77">
        <f t="shared" si="22"/>
        <v>1.61290322580645</v>
      </c>
      <c r="Q77">
        <f t="shared" si="23"/>
        <v>0.806451612903226</v>
      </c>
    </row>
    <row r="78" spans="4:17">
      <c r="D78" s="3" t="s">
        <v>49</v>
      </c>
      <c r="E78" s="4" t="s">
        <v>95</v>
      </c>
      <c r="F78" s="4">
        <v>3</v>
      </c>
      <c r="G78" s="4">
        <v>24.8</v>
      </c>
      <c r="H78" s="4">
        <v>1</v>
      </c>
      <c r="I78">
        <v>24.8</v>
      </c>
      <c r="J78">
        <f t="shared" si="16"/>
        <v>0.248</v>
      </c>
      <c r="K78">
        <f t="shared" si="17"/>
        <v>0.048311392</v>
      </c>
      <c r="L78">
        <f t="shared" si="18"/>
        <v>0.704247696793003</v>
      </c>
      <c r="M78">
        <f t="shared" si="19"/>
        <v>0.0161290322580645</v>
      </c>
      <c r="N78">
        <f t="shared" si="20"/>
        <v>-4.12713438504509</v>
      </c>
      <c r="O78">
        <f t="shared" si="21"/>
        <v>-0.0665666836297595</v>
      </c>
      <c r="P78">
        <f t="shared" si="22"/>
        <v>1.61290322580645</v>
      </c>
      <c r="Q78">
        <f t="shared" si="23"/>
        <v>0.806451612903226</v>
      </c>
    </row>
    <row r="79" spans="4:17">
      <c r="D79" s="3" t="s">
        <v>153</v>
      </c>
      <c r="E79" s="4" t="s">
        <v>100</v>
      </c>
      <c r="F79" s="4">
        <v>3</v>
      </c>
      <c r="G79" s="4">
        <v>11.9</v>
      </c>
      <c r="H79" s="4">
        <v>1</v>
      </c>
      <c r="I79">
        <v>11.9</v>
      </c>
      <c r="J79">
        <f t="shared" si="16"/>
        <v>0.119</v>
      </c>
      <c r="K79">
        <f t="shared" si="17"/>
        <v>0.0111234655</v>
      </c>
      <c r="L79">
        <f t="shared" si="18"/>
        <v>0.162149642857143</v>
      </c>
      <c r="M79">
        <f t="shared" si="19"/>
        <v>0.0161290322580645</v>
      </c>
      <c r="N79">
        <f t="shared" si="20"/>
        <v>-4.12713438504509</v>
      </c>
      <c r="O79">
        <f t="shared" si="21"/>
        <v>-0.0665666836297595</v>
      </c>
      <c r="P79">
        <f t="shared" si="22"/>
        <v>1.61290322580645</v>
      </c>
      <c r="Q79">
        <f t="shared" si="23"/>
        <v>0.806451612903226</v>
      </c>
    </row>
    <row r="80" spans="4:15">
      <c r="D80" s="3"/>
      <c r="E80" s="4"/>
      <c r="F80" s="4"/>
      <c r="G80" s="4"/>
      <c r="H80" s="4">
        <v>62</v>
      </c>
      <c r="K80">
        <v>6.86</v>
      </c>
      <c r="N80" t="s">
        <v>293</v>
      </c>
      <c r="O80">
        <v>2.8</v>
      </c>
    </row>
    <row r="81" spans="4:15">
      <c r="D81" s="3"/>
      <c r="E81" s="4"/>
      <c r="F81" s="4"/>
      <c r="G81" s="4"/>
      <c r="H81" s="4"/>
      <c r="N81" t="s">
        <v>294</v>
      </c>
      <c r="O81">
        <f>2.8/LN(62)</f>
        <v>0.678436837469107</v>
      </c>
    </row>
    <row r="82" spans="4:8">
      <c r="D82" s="3"/>
      <c r="E82" s="4"/>
      <c r="F82" s="4"/>
      <c r="G82" s="4"/>
      <c r="H82" s="4"/>
    </row>
    <row r="83" spans="4:8">
      <c r="D83" s="3"/>
      <c r="E83" s="4" t="s">
        <v>36</v>
      </c>
      <c r="F83" s="4"/>
      <c r="G83" s="4"/>
      <c r="H83" s="6"/>
    </row>
    <row r="84" s="1" customFormat="1" spans="4:17">
      <c r="D84" s="2" t="s">
        <v>84</v>
      </c>
      <c r="E84" s="2" t="s">
        <v>85</v>
      </c>
      <c r="F84" s="2" t="s">
        <v>2</v>
      </c>
      <c r="G84" s="2" t="s">
        <v>117</v>
      </c>
      <c r="H84" s="2" t="s">
        <v>284</v>
      </c>
      <c r="I84" s="1" t="s">
        <v>117</v>
      </c>
      <c r="J84" s="1" t="s">
        <v>285</v>
      </c>
      <c r="K84" s="1" t="s">
        <v>286</v>
      </c>
      <c r="L84" s="1" t="s">
        <v>287</v>
      </c>
      <c r="M84" s="1" t="s">
        <v>288</v>
      </c>
      <c r="N84" s="1" t="s">
        <v>289</v>
      </c>
      <c r="O84" s="1" t="s">
        <v>290</v>
      </c>
      <c r="P84" s="1" t="s">
        <v>291</v>
      </c>
      <c r="Q84" s="1" t="s">
        <v>292</v>
      </c>
    </row>
    <row r="85" spans="4:17">
      <c r="D85" s="3" t="s">
        <v>161</v>
      </c>
      <c r="E85" s="4" t="s">
        <v>88</v>
      </c>
      <c r="F85" s="4">
        <v>4</v>
      </c>
      <c r="G85" s="4">
        <v>30.5</v>
      </c>
      <c r="H85" s="6">
        <v>3</v>
      </c>
      <c r="I85">
        <v>83.8</v>
      </c>
      <c r="J85">
        <f>I85/100</f>
        <v>0.838</v>
      </c>
      <c r="K85">
        <f>((3.142*(J85)^2/4))</f>
        <v>0.551612662</v>
      </c>
      <c r="L85">
        <f>(K85/3.68)*100</f>
        <v>14.9894745108696</v>
      </c>
      <c r="M85">
        <f>H85/39</f>
        <v>0.0769230769230769</v>
      </c>
      <c r="N85">
        <f>LN(M85)</f>
        <v>-2.56494935746154</v>
      </c>
      <c r="O85">
        <f>M85*N85</f>
        <v>-0.197303796727811</v>
      </c>
      <c r="P85">
        <f>H85/39*100</f>
        <v>7.69230769230769</v>
      </c>
      <c r="Q85">
        <f>P85/2</f>
        <v>3.84615384615385</v>
      </c>
    </row>
    <row r="86" spans="4:17">
      <c r="D86" s="3" t="s">
        <v>157</v>
      </c>
      <c r="E86" s="4" t="s">
        <v>88</v>
      </c>
      <c r="F86" s="4">
        <v>4</v>
      </c>
      <c r="G86" s="4">
        <v>36</v>
      </c>
      <c r="H86" s="6">
        <v>2</v>
      </c>
      <c r="I86">
        <v>51.3</v>
      </c>
      <c r="J86">
        <f t="shared" ref="J86:J104" si="24">I86/100</f>
        <v>0.513</v>
      </c>
      <c r="K86">
        <f t="shared" ref="K86:K104" si="25">((3.142*(J86)^2/4))</f>
        <v>0.2067192495</v>
      </c>
      <c r="L86">
        <f t="shared" ref="L86:L104" si="26">(K86/3.68)*100</f>
        <v>5.61737091032609</v>
      </c>
      <c r="M86">
        <f t="shared" ref="M86:M104" si="27">H86/39</f>
        <v>0.0512820512820513</v>
      </c>
      <c r="N86">
        <f t="shared" ref="N86:N104" si="28">LN(M86)</f>
        <v>-2.9704144655697</v>
      </c>
      <c r="O86">
        <f t="shared" ref="O86:O104" si="29">M86*N86</f>
        <v>-0.152328946952292</v>
      </c>
      <c r="P86">
        <f t="shared" ref="P86:P104" si="30">H86/39*100</f>
        <v>5.12820512820513</v>
      </c>
      <c r="Q86">
        <f t="shared" ref="Q86:Q104" si="31">P86/2</f>
        <v>2.56410256410256</v>
      </c>
    </row>
    <row r="87" spans="4:17">
      <c r="D87" s="3" t="s">
        <v>7</v>
      </c>
      <c r="E87" s="4" t="s">
        <v>89</v>
      </c>
      <c r="F87" s="4">
        <v>4</v>
      </c>
      <c r="G87" s="4">
        <v>10.2</v>
      </c>
      <c r="H87" s="6">
        <v>2</v>
      </c>
      <c r="I87">
        <v>90.5</v>
      </c>
      <c r="J87">
        <f t="shared" si="24"/>
        <v>0.905</v>
      </c>
      <c r="K87">
        <f t="shared" si="25"/>
        <v>0.6433441375</v>
      </c>
      <c r="L87">
        <f t="shared" si="26"/>
        <v>17.4821776494565</v>
      </c>
      <c r="M87">
        <f t="shared" si="27"/>
        <v>0.0512820512820513</v>
      </c>
      <c r="N87">
        <f t="shared" si="28"/>
        <v>-2.9704144655697</v>
      </c>
      <c r="O87">
        <f t="shared" si="29"/>
        <v>-0.152328946952292</v>
      </c>
      <c r="P87">
        <f t="shared" si="30"/>
        <v>5.12820512820513</v>
      </c>
      <c r="Q87">
        <f t="shared" si="31"/>
        <v>2.56410256410256</v>
      </c>
    </row>
    <row r="88" spans="4:17">
      <c r="D88" s="3" t="s">
        <v>34</v>
      </c>
      <c r="E88" s="4" t="s">
        <v>93</v>
      </c>
      <c r="F88" s="4">
        <v>4</v>
      </c>
      <c r="G88" s="4">
        <v>15.3</v>
      </c>
      <c r="H88" s="6">
        <v>1</v>
      </c>
      <c r="I88">
        <v>15.3</v>
      </c>
      <c r="J88">
        <f t="shared" si="24"/>
        <v>0.153</v>
      </c>
      <c r="K88">
        <f t="shared" si="25"/>
        <v>0.0183877695</v>
      </c>
      <c r="L88">
        <f t="shared" si="26"/>
        <v>0.499667649456522</v>
      </c>
      <c r="M88">
        <f t="shared" si="27"/>
        <v>0.0256410256410256</v>
      </c>
      <c r="N88">
        <f t="shared" si="28"/>
        <v>-3.66356164612965</v>
      </c>
      <c r="O88">
        <f t="shared" si="29"/>
        <v>-0.0939374781058884</v>
      </c>
      <c r="P88">
        <f t="shared" si="30"/>
        <v>2.56410256410256</v>
      </c>
      <c r="Q88">
        <f t="shared" si="31"/>
        <v>1.28205128205128</v>
      </c>
    </row>
    <row r="89" spans="4:17">
      <c r="D89" s="3" t="s">
        <v>158</v>
      </c>
      <c r="E89" s="4" t="s">
        <v>146</v>
      </c>
      <c r="F89" s="4">
        <v>4</v>
      </c>
      <c r="G89" s="4">
        <v>13.3</v>
      </c>
      <c r="H89" s="6">
        <v>1</v>
      </c>
      <c r="I89">
        <v>13.3</v>
      </c>
      <c r="J89">
        <f t="shared" si="24"/>
        <v>0.133</v>
      </c>
      <c r="K89">
        <f t="shared" si="25"/>
        <v>0.0138947095</v>
      </c>
      <c r="L89">
        <f t="shared" si="26"/>
        <v>0.377573627717391</v>
      </c>
      <c r="M89">
        <f t="shared" si="27"/>
        <v>0.0256410256410256</v>
      </c>
      <c r="N89">
        <f t="shared" si="28"/>
        <v>-3.66356164612965</v>
      </c>
      <c r="O89">
        <f t="shared" si="29"/>
        <v>-0.0939374781058884</v>
      </c>
      <c r="P89">
        <f t="shared" si="30"/>
        <v>2.56410256410256</v>
      </c>
      <c r="Q89">
        <f t="shared" si="31"/>
        <v>1.28205128205128</v>
      </c>
    </row>
    <row r="90" spans="4:17">
      <c r="D90" s="3" t="s">
        <v>96</v>
      </c>
      <c r="E90" s="4" t="s">
        <v>97</v>
      </c>
      <c r="F90" s="4">
        <v>4</v>
      </c>
      <c r="G90" s="4">
        <v>12.6</v>
      </c>
      <c r="H90" s="6">
        <v>3</v>
      </c>
      <c r="I90">
        <v>33</v>
      </c>
      <c r="J90">
        <f t="shared" si="24"/>
        <v>0.33</v>
      </c>
      <c r="K90">
        <f t="shared" si="25"/>
        <v>0.08554095</v>
      </c>
      <c r="L90">
        <f t="shared" si="26"/>
        <v>2.32448233695652</v>
      </c>
      <c r="M90">
        <f t="shared" si="27"/>
        <v>0.0769230769230769</v>
      </c>
      <c r="N90">
        <f t="shared" si="28"/>
        <v>-2.56494935746154</v>
      </c>
      <c r="O90">
        <f t="shared" si="29"/>
        <v>-0.197303796727811</v>
      </c>
      <c r="P90">
        <f t="shared" si="30"/>
        <v>7.69230769230769</v>
      </c>
      <c r="Q90">
        <f t="shared" si="31"/>
        <v>3.84615384615385</v>
      </c>
    </row>
    <row r="91" spans="4:17">
      <c r="D91" s="3" t="s">
        <v>25</v>
      </c>
      <c r="E91" s="4" t="s">
        <v>95</v>
      </c>
      <c r="F91" s="4">
        <v>4</v>
      </c>
      <c r="G91" s="4">
        <v>55.6</v>
      </c>
      <c r="H91" s="6">
        <v>1</v>
      </c>
      <c r="I91">
        <v>55.6</v>
      </c>
      <c r="J91">
        <f t="shared" si="24"/>
        <v>0.556</v>
      </c>
      <c r="K91">
        <f t="shared" si="25"/>
        <v>0.242826328</v>
      </c>
      <c r="L91">
        <f t="shared" si="26"/>
        <v>6.59854152173913</v>
      </c>
      <c r="M91">
        <f t="shared" si="27"/>
        <v>0.0256410256410256</v>
      </c>
      <c r="N91">
        <f t="shared" si="28"/>
        <v>-3.66356164612965</v>
      </c>
      <c r="O91">
        <f t="shared" si="29"/>
        <v>-0.0939374781058884</v>
      </c>
      <c r="P91">
        <f t="shared" si="30"/>
        <v>2.56410256410256</v>
      </c>
      <c r="Q91">
        <f t="shared" si="31"/>
        <v>1.28205128205128</v>
      </c>
    </row>
    <row r="92" spans="4:17">
      <c r="D92" s="3" t="s">
        <v>127</v>
      </c>
      <c r="E92" s="4" t="s">
        <v>95</v>
      </c>
      <c r="F92" s="4">
        <v>4</v>
      </c>
      <c r="G92" s="4">
        <v>16.8</v>
      </c>
      <c r="H92" s="6">
        <v>5</v>
      </c>
      <c r="I92">
        <v>69.5</v>
      </c>
      <c r="J92">
        <f t="shared" si="24"/>
        <v>0.695</v>
      </c>
      <c r="K92">
        <f t="shared" si="25"/>
        <v>0.3794161375</v>
      </c>
      <c r="L92">
        <f t="shared" si="26"/>
        <v>10.3102211277174</v>
      </c>
      <c r="M92">
        <f t="shared" si="27"/>
        <v>0.128205128205128</v>
      </c>
      <c r="N92">
        <f t="shared" si="28"/>
        <v>-2.05412373369555</v>
      </c>
      <c r="O92">
        <f t="shared" si="29"/>
        <v>-0.263349196627634</v>
      </c>
      <c r="P92">
        <f t="shared" si="30"/>
        <v>12.8205128205128</v>
      </c>
      <c r="Q92">
        <f t="shared" si="31"/>
        <v>6.41025641025641</v>
      </c>
    </row>
    <row r="93" spans="4:17">
      <c r="D93" s="3" t="s">
        <v>65</v>
      </c>
      <c r="E93" s="4" t="s">
        <v>88</v>
      </c>
      <c r="F93" s="4">
        <v>4</v>
      </c>
      <c r="G93" s="4">
        <v>11.1</v>
      </c>
      <c r="H93" s="6">
        <v>1</v>
      </c>
      <c r="I93">
        <v>11.1</v>
      </c>
      <c r="J93">
        <f t="shared" si="24"/>
        <v>0.111</v>
      </c>
      <c r="K93">
        <f t="shared" si="25"/>
        <v>0.0096781455</v>
      </c>
      <c r="L93">
        <f t="shared" si="26"/>
        <v>0.26299308423913</v>
      </c>
      <c r="M93">
        <f t="shared" si="27"/>
        <v>0.0256410256410256</v>
      </c>
      <c r="N93">
        <f t="shared" si="28"/>
        <v>-3.66356164612965</v>
      </c>
      <c r="O93">
        <f t="shared" si="29"/>
        <v>-0.0939374781058884</v>
      </c>
      <c r="P93">
        <f t="shared" si="30"/>
        <v>2.56410256410256</v>
      </c>
      <c r="Q93">
        <f t="shared" si="31"/>
        <v>1.28205128205128</v>
      </c>
    </row>
    <row r="94" spans="4:17">
      <c r="D94" s="3" t="s">
        <v>73</v>
      </c>
      <c r="E94" s="4" t="s">
        <v>95</v>
      </c>
      <c r="F94" s="4">
        <v>4</v>
      </c>
      <c r="G94" s="4">
        <v>20.4</v>
      </c>
      <c r="H94" s="6">
        <v>1</v>
      </c>
      <c r="I94">
        <v>20.4</v>
      </c>
      <c r="J94">
        <f t="shared" si="24"/>
        <v>0.204</v>
      </c>
      <c r="K94">
        <f t="shared" si="25"/>
        <v>0.032689368</v>
      </c>
      <c r="L94">
        <f t="shared" si="26"/>
        <v>0.888298043478261</v>
      </c>
      <c r="M94">
        <f t="shared" si="27"/>
        <v>0.0256410256410256</v>
      </c>
      <c r="N94">
        <f t="shared" si="28"/>
        <v>-3.66356164612965</v>
      </c>
      <c r="O94">
        <f t="shared" si="29"/>
        <v>-0.0939374781058884</v>
      </c>
      <c r="P94">
        <f t="shared" si="30"/>
        <v>2.56410256410256</v>
      </c>
      <c r="Q94">
        <f t="shared" si="31"/>
        <v>1.28205128205128</v>
      </c>
    </row>
    <row r="95" spans="4:17">
      <c r="D95" s="3" t="s">
        <v>129</v>
      </c>
      <c r="E95" s="4" t="s">
        <v>93</v>
      </c>
      <c r="F95" s="4">
        <v>4</v>
      </c>
      <c r="G95" s="4">
        <v>11.2</v>
      </c>
      <c r="H95" s="6">
        <v>5</v>
      </c>
      <c r="I95">
        <v>67.8</v>
      </c>
      <c r="J95">
        <f t="shared" si="24"/>
        <v>0.678</v>
      </c>
      <c r="K95">
        <f t="shared" si="25"/>
        <v>0.361081782</v>
      </c>
      <c r="L95">
        <f t="shared" si="26"/>
        <v>9.81200494565217</v>
      </c>
      <c r="M95">
        <f t="shared" si="27"/>
        <v>0.128205128205128</v>
      </c>
      <c r="N95">
        <f t="shared" si="28"/>
        <v>-2.05412373369555</v>
      </c>
      <c r="O95">
        <f t="shared" si="29"/>
        <v>-0.263349196627634</v>
      </c>
      <c r="P95">
        <f t="shared" si="30"/>
        <v>12.8205128205128</v>
      </c>
      <c r="Q95">
        <f t="shared" si="31"/>
        <v>6.41025641025641</v>
      </c>
    </row>
    <row r="96" spans="4:17">
      <c r="D96" s="3" t="s">
        <v>164</v>
      </c>
      <c r="E96" s="4" t="s">
        <v>88</v>
      </c>
      <c r="F96" s="4">
        <v>4</v>
      </c>
      <c r="G96" s="4">
        <v>15.5</v>
      </c>
      <c r="H96" s="6">
        <v>1</v>
      </c>
      <c r="I96">
        <v>15.5</v>
      </c>
      <c r="J96">
        <f t="shared" si="24"/>
        <v>0.155</v>
      </c>
      <c r="K96">
        <f t="shared" si="25"/>
        <v>0.0188716375</v>
      </c>
      <c r="L96">
        <f t="shared" si="26"/>
        <v>0.512816236413043</v>
      </c>
      <c r="M96">
        <f t="shared" si="27"/>
        <v>0.0256410256410256</v>
      </c>
      <c r="N96">
        <f t="shared" si="28"/>
        <v>-3.66356164612965</v>
      </c>
      <c r="O96">
        <f t="shared" si="29"/>
        <v>-0.0939374781058884</v>
      </c>
      <c r="P96">
        <f t="shared" si="30"/>
        <v>2.56410256410256</v>
      </c>
      <c r="Q96">
        <f t="shared" si="31"/>
        <v>1.28205128205128</v>
      </c>
    </row>
    <row r="97" spans="4:17">
      <c r="D97" s="3" t="s">
        <v>121</v>
      </c>
      <c r="E97" s="4" t="s">
        <v>122</v>
      </c>
      <c r="F97" s="4">
        <v>4</v>
      </c>
      <c r="G97" s="4">
        <v>18.4</v>
      </c>
      <c r="H97" s="6">
        <v>1</v>
      </c>
      <c r="I97">
        <v>18.4</v>
      </c>
      <c r="J97">
        <f t="shared" si="24"/>
        <v>0.184</v>
      </c>
      <c r="K97">
        <f t="shared" si="25"/>
        <v>0.026593888</v>
      </c>
      <c r="L97">
        <f t="shared" si="26"/>
        <v>0.72266</v>
      </c>
      <c r="M97">
        <f t="shared" si="27"/>
        <v>0.0256410256410256</v>
      </c>
      <c r="N97">
        <f t="shared" si="28"/>
        <v>-3.66356164612965</v>
      </c>
      <c r="O97">
        <f t="shared" si="29"/>
        <v>-0.0939374781058884</v>
      </c>
      <c r="P97">
        <f t="shared" si="30"/>
        <v>2.56410256410256</v>
      </c>
      <c r="Q97">
        <f t="shared" si="31"/>
        <v>1.28205128205128</v>
      </c>
    </row>
    <row r="98" spans="4:17">
      <c r="D98" s="3" t="s">
        <v>125</v>
      </c>
      <c r="E98" s="4" t="s">
        <v>126</v>
      </c>
      <c r="F98" s="4">
        <v>4</v>
      </c>
      <c r="G98" s="4">
        <v>10</v>
      </c>
      <c r="H98" s="6">
        <v>1</v>
      </c>
      <c r="I98">
        <v>10</v>
      </c>
      <c r="J98">
        <f t="shared" si="24"/>
        <v>0.1</v>
      </c>
      <c r="K98">
        <f t="shared" si="25"/>
        <v>0.007855</v>
      </c>
      <c r="L98">
        <f t="shared" si="26"/>
        <v>0.213451086956522</v>
      </c>
      <c r="M98">
        <f t="shared" si="27"/>
        <v>0.0256410256410256</v>
      </c>
      <c r="N98">
        <f t="shared" si="28"/>
        <v>-3.66356164612965</v>
      </c>
      <c r="O98">
        <f t="shared" si="29"/>
        <v>-0.0939374781058884</v>
      </c>
      <c r="P98">
        <f t="shared" si="30"/>
        <v>2.56410256410256</v>
      </c>
      <c r="Q98">
        <f t="shared" si="31"/>
        <v>1.28205128205128</v>
      </c>
    </row>
    <row r="99" spans="4:17">
      <c r="D99" s="3" t="s">
        <v>140</v>
      </c>
      <c r="E99" s="4" t="s">
        <v>92</v>
      </c>
      <c r="F99" s="4">
        <v>4</v>
      </c>
      <c r="G99" s="4">
        <v>10.2</v>
      </c>
      <c r="H99" s="6">
        <v>1</v>
      </c>
      <c r="I99">
        <v>10.2</v>
      </c>
      <c r="J99">
        <f t="shared" si="24"/>
        <v>0.102</v>
      </c>
      <c r="K99">
        <f t="shared" si="25"/>
        <v>0.008172342</v>
      </c>
      <c r="L99">
        <f t="shared" si="26"/>
        <v>0.222074510869565</v>
      </c>
      <c r="M99">
        <f t="shared" si="27"/>
        <v>0.0256410256410256</v>
      </c>
      <c r="N99">
        <f t="shared" si="28"/>
        <v>-3.66356164612965</v>
      </c>
      <c r="O99">
        <f t="shared" si="29"/>
        <v>-0.0939374781058884</v>
      </c>
      <c r="P99">
        <f t="shared" si="30"/>
        <v>2.56410256410256</v>
      </c>
      <c r="Q99">
        <f t="shared" si="31"/>
        <v>1.28205128205128</v>
      </c>
    </row>
    <row r="100" spans="4:17">
      <c r="D100" s="3" t="s">
        <v>106</v>
      </c>
      <c r="E100" s="4" t="s">
        <v>90</v>
      </c>
      <c r="F100" s="4">
        <v>4</v>
      </c>
      <c r="G100" s="4">
        <v>16.5</v>
      </c>
      <c r="H100" s="6">
        <v>2</v>
      </c>
      <c r="I100">
        <v>27.1</v>
      </c>
      <c r="J100">
        <f t="shared" si="24"/>
        <v>0.271</v>
      </c>
      <c r="K100">
        <f t="shared" si="25"/>
        <v>0.0576879055</v>
      </c>
      <c r="L100">
        <f t="shared" si="26"/>
        <v>1.56760612771739</v>
      </c>
      <c r="M100">
        <f t="shared" si="27"/>
        <v>0.0512820512820513</v>
      </c>
      <c r="N100">
        <f t="shared" si="28"/>
        <v>-2.9704144655697</v>
      </c>
      <c r="O100">
        <f t="shared" si="29"/>
        <v>-0.152328946952292</v>
      </c>
      <c r="P100">
        <f t="shared" si="30"/>
        <v>5.12820512820513</v>
      </c>
      <c r="Q100">
        <f t="shared" si="31"/>
        <v>2.56410256410256</v>
      </c>
    </row>
    <row r="101" spans="4:17">
      <c r="D101" s="3" t="s">
        <v>138</v>
      </c>
      <c r="E101" s="4" t="s">
        <v>95</v>
      </c>
      <c r="F101" s="4">
        <v>4</v>
      </c>
      <c r="G101" s="4">
        <v>10.7</v>
      </c>
      <c r="H101" s="6">
        <v>3</v>
      </c>
      <c r="I101">
        <v>34.5</v>
      </c>
      <c r="J101">
        <f t="shared" si="24"/>
        <v>0.345</v>
      </c>
      <c r="K101">
        <f t="shared" si="25"/>
        <v>0.0934941375</v>
      </c>
      <c r="L101">
        <f t="shared" si="26"/>
        <v>2.5406015625</v>
      </c>
      <c r="M101">
        <f t="shared" si="27"/>
        <v>0.0769230769230769</v>
      </c>
      <c r="N101">
        <f t="shared" si="28"/>
        <v>-2.56494935746154</v>
      </c>
      <c r="O101">
        <f t="shared" si="29"/>
        <v>-0.197303796727811</v>
      </c>
      <c r="P101">
        <f t="shared" si="30"/>
        <v>7.69230769230769</v>
      </c>
      <c r="Q101">
        <f t="shared" si="31"/>
        <v>3.84615384615385</v>
      </c>
    </row>
    <row r="102" spans="4:17">
      <c r="D102" s="3" t="s">
        <v>50</v>
      </c>
      <c r="E102" s="4" t="s">
        <v>100</v>
      </c>
      <c r="F102" s="4">
        <v>4</v>
      </c>
      <c r="G102" s="4">
        <v>14.6</v>
      </c>
      <c r="H102" s="6">
        <v>3</v>
      </c>
      <c r="I102">
        <v>48.8</v>
      </c>
      <c r="J102">
        <f t="shared" si="24"/>
        <v>0.488</v>
      </c>
      <c r="K102">
        <f t="shared" si="25"/>
        <v>0.187062112</v>
      </c>
      <c r="L102">
        <f t="shared" si="26"/>
        <v>5.08320956521739</v>
      </c>
      <c r="M102">
        <f t="shared" si="27"/>
        <v>0.0769230769230769</v>
      </c>
      <c r="N102">
        <f t="shared" si="28"/>
        <v>-2.56494935746154</v>
      </c>
      <c r="O102">
        <f t="shared" si="29"/>
        <v>-0.197303796727811</v>
      </c>
      <c r="P102">
        <f t="shared" si="30"/>
        <v>7.69230769230769</v>
      </c>
      <c r="Q102">
        <f t="shared" si="31"/>
        <v>3.84615384615385</v>
      </c>
    </row>
    <row r="103" spans="4:17">
      <c r="D103" s="3" t="s">
        <v>17</v>
      </c>
      <c r="E103" s="4" t="s">
        <v>95</v>
      </c>
      <c r="F103" s="4">
        <v>4</v>
      </c>
      <c r="G103" s="4">
        <v>95.6</v>
      </c>
      <c r="H103" s="6">
        <v>1</v>
      </c>
      <c r="I103" s="4">
        <v>95.6</v>
      </c>
      <c r="J103">
        <f t="shared" si="24"/>
        <v>0.956</v>
      </c>
      <c r="K103">
        <f t="shared" si="25"/>
        <v>0.717896728</v>
      </c>
      <c r="L103">
        <f t="shared" si="26"/>
        <v>19.5080632608696</v>
      </c>
      <c r="M103">
        <f t="shared" si="27"/>
        <v>0.0256410256410256</v>
      </c>
      <c r="N103">
        <f t="shared" si="28"/>
        <v>-3.66356164612965</v>
      </c>
      <c r="O103">
        <f t="shared" si="29"/>
        <v>-0.0939374781058884</v>
      </c>
      <c r="P103">
        <f t="shared" si="30"/>
        <v>2.56410256410256</v>
      </c>
      <c r="Q103">
        <f t="shared" si="31"/>
        <v>1.28205128205128</v>
      </c>
    </row>
    <row r="104" spans="4:17">
      <c r="D104" s="3" t="s">
        <v>162</v>
      </c>
      <c r="E104" s="4" t="s">
        <v>163</v>
      </c>
      <c r="F104" s="4">
        <v>4</v>
      </c>
      <c r="G104" s="4">
        <v>15</v>
      </c>
      <c r="H104" s="6">
        <v>1</v>
      </c>
      <c r="I104">
        <v>15</v>
      </c>
      <c r="J104">
        <f t="shared" si="24"/>
        <v>0.15</v>
      </c>
      <c r="K104">
        <f t="shared" si="25"/>
        <v>0.01767375</v>
      </c>
      <c r="L104">
        <f t="shared" si="26"/>
        <v>0.480264945652174</v>
      </c>
      <c r="M104">
        <f t="shared" si="27"/>
        <v>0.0256410256410256</v>
      </c>
      <c r="N104">
        <f t="shared" si="28"/>
        <v>-3.66356164612965</v>
      </c>
      <c r="O104">
        <f t="shared" si="29"/>
        <v>-0.0939374781058884</v>
      </c>
      <c r="P104">
        <f t="shared" si="30"/>
        <v>2.56410256410256</v>
      </c>
      <c r="Q104">
        <f t="shared" si="31"/>
        <v>1.28205128205128</v>
      </c>
    </row>
    <row r="105" spans="4:15">
      <c r="D105" s="3"/>
      <c r="E105" s="4"/>
      <c r="F105" s="4"/>
      <c r="G105" s="4"/>
      <c r="H105" s="4">
        <v>39</v>
      </c>
      <c r="K105">
        <v>3.68</v>
      </c>
      <c r="N105" t="s">
        <v>293</v>
      </c>
      <c r="O105">
        <v>2.8</v>
      </c>
    </row>
    <row r="106" spans="4:15">
      <c r="D106" s="3"/>
      <c r="E106" s="4"/>
      <c r="F106" s="4"/>
      <c r="G106" s="4"/>
      <c r="H106" s="4"/>
      <c r="N106" t="s">
        <v>294</v>
      </c>
      <c r="O106">
        <f>2.8/LN(39)</f>
        <v>0.764283577146313</v>
      </c>
    </row>
    <row r="107" spans="4:8">
      <c r="D107" s="3"/>
      <c r="E107" s="4"/>
      <c r="F107" s="4"/>
      <c r="G107" s="4"/>
      <c r="H107" s="4"/>
    </row>
    <row r="108" spans="4:8">
      <c r="D108" s="3"/>
      <c r="E108" s="4"/>
      <c r="F108" s="4"/>
      <c r="G108" s="4"/>
      <c r="H108" s="4" t="s">
        <v>295</v>
      </c>
    </row>
    <row r="109" s="1" customFormat="1" spans="4:17">
      <c r="D109" s="2" t="s">
        <v>84</v>
      </c>
      <c r="E109" s="2" t="s">
        <v>85</v>
      </c>
      <c r="F109" s="2" t="s">
        <v>2</v>
      </c>
      <c r="G109" s="2" t="s">
        <v>117</v>
      </c>
      <c r="H109" s="2" t="s">
        <v>284</v>
      </c>
      <c r="I109" s="1" t="s">
        <v>117</v>
      </c>
      <c r="J109" s="1" t="s">
        <v>285</v>
      </c>
      <c r="K109" s="1" t="s">
        <v>286</v>
      </c>
      <c r="L109" s="1" t="s">
        <v>287</v>
      </c>
      <c r="M109" s="1" t="s">
        <v>288</v>
      </c>
      <c r="N109" s="1" t="s">
        <v>289</v>
      </c>
      <c r="O109" s="1" t="s">
        <v>290</v>
      </c>
      <c r="P109" s="1" t="s">
        <v>291</v>
      </c>
      <c r="Q109" s="1" t="s">
        <v>292</v>
      </c>
    </row>
    <row r="110" spans="4:17">
      <c r="D110" s="3" t="s">
        <v>171</v>
      </c>
      <c r="E110" s="4" t="s">
        <v>88</v>
      </c>
      <c r="F110" s="4">
        <v>5</v>
      </c>
      <c r="G110" s="4">
        <v>10</v>
      </c>
      <c r="H110" s="4">
        <v>1</v>
      </c>
      <c r="I110">
        <v>10</v>
      </c>
      <c r="J110">
        <f>I110/100</f>
        <v>0.1</v>
      </c>
      <c r="K110">
        <f>((3.142*(J110)^2/4))</f>
        <v>0.007855</v>
      </c>
      <c r="L110">
        <f>(K110/19.75)*100</f>
        <v>0.0397721518987342</v>
      </c>
      <c r="M110">
        <f>H110/82</f>
        <v>0.0121951219512195</v>
      </c>
      <c r="N110">
        <f>LN(M110)</f>
        <v>-4.40671924726425</v>
      </c>
      <c r="O110">
        <f>M110*N110</f>
        <v>-0.0537404786251738</v>
      </c>
      <c r="P110">
        <f>H110/82*100</f>
        <v>1.21951219512195</v>
      </c>
      <c r="Q110">
        <f>P110/2</f>
        <v>0.609756097560976</v>
      </c>
    </row>
    <row r="111" spans="4:17">
      <c r="D111" s="3" t="s">
        <v>63</v>
      </c>
      <c r="E111" s="4" t="s">
        <v>92</v>
      </c>
      <c r="F111" s="4">
        <v>5</v>
      </c>
      <c r="G111" s="4">
        <v>15.5</v>
      </c>
      <c r="H111" s="4">
        <v>1</v>
      </c>
      <c r="I111">
        <v>15.5</v>
      </c>
      <c r="J111">
        <f t="shared" ref="J111:J137" si="32">I111/100</f>
        <v>0.155</v>
      </c>
      <c r="K111">
        <f t="shared" ref="K111:K137" si="33">((3.142*(J111)^2/4))</f>
        <v>0.0188716375</v>
      </c>
      <c r="L111">
        <f t="shared" ref="L111:L137" si="34">(K111/19.75)*100</f>
        <v>0.0955525949367089</v>
      </c>
      <c r="M111">
        <f t="shared" ref="M111:M137" si="35">H111/82</f>
        <v>0.0121951219512195</v>
      </c>
      <c r="N111">
        <f t="shared" ref="N111:N137" si="36">LN(M111)</f>
        <v>-4.40671924726425</v>
      </c>
      <c r="O111">
        <f t="shared" ref="O111:O137" si="37">M111*N111</f>
        <v>-0.0537404786251738</v>
      </c>
      <c r="P111">
        <f t="shared" ref="P111:P137" si="38">H111/82*100</f>
        <v>1.21951219512195</v>
      </c>
      <c r="Q111">
        <f t="shared" ref="Q111:Q137" si="39">P111/2</f>
        <v>0.609756097560976</v>
      </c>
    </row>
    <row r="112" spans="4:17">
      <c r="D112" s="3" t="s">
        <v>169</v>
      </c>
      <c r="E112" s="4" t="s">
        <v>143</v>
      </c>
      <c r="F112" s="4">
        <v>5</v>
      </c>
      <c r="G112" s="4">
        <v>11.4</v>
      </c>
      <c r="H112" s="4">
        <v>4</v>
      </c>
      <c r="I112">
        <v>48.6</v>
      </c>
      <c r="J112">
        <f t="shared" si="32"/>
        <v>0.486</v>
      </c>
      <c r="K112">
        <f t="shared" si="33"/>
        <v>0.185531958</v>
      </c>
      <c r="L112">
        <f t="shared" si="34"/>
        <v>0.939402318987342</v>
      </c>
      <c r="M112">
        <f t="shared" si="35"/>
        <v>0.0487804878048781</v>
      </c>
      <c r="N112">
        <f t="shared" si="36"/>
        <v>-3.02042488614436</v>
      </c>
      <c r="O112">
        <f t="shared" si="37"/>
        <v>-0.147337799324115</v>
      </c>
      <c r="P112">
        <f t="shared" si="38"/>
        <v>4.8780487804878</v>
      </c>
      <c r="Q112">
        <f t="shared" si="39"/>
        <v>2.4390243902439</v>
      </c>
    </row>
    <row r="113" spans="4:17">
      <c r="D113" s="3" t="s">
        <v>68</v>
      </c>
      <c r="E113" s="4" t="s">
        <v>88</v>
      </c>
      <c r="F113" s="4">
        <v>5</v>
      </c>
      <c r="G113" s="4">
        <v>10.3</v>
      </c>
      <c r="H113" s="4">
        <v>5</v>
      </c>
      <c r="I113">
        <v>86.1</v>
      </c>
      <c r="J113">
        <f t="shared" si="32"/>
        <v>0.861</v>
      </c>
      <c r="K113">
        <f t="shared" si="33"/>
        <v>0.5823076455</v>
      </c>
      <c r="L113">
        <f t="shared" si="34"/>
        <v>2.94839314177215</v>
      </c>
      <c r="M113">
        <f t="shared" si="35"/>
        <v>0.0609756097560976</v>
      </c>
      <c r="N113">
        <f t="shared" si="36"/>
        <v>-2.79728133483015</v>
      </c>
      <c r="O113">
        <f t="shared" si="37"/>
        <v>-0.170565935050619</v>
      </c>
      <c r="P113">
        <f t="shared" si="38"/>
        <v>6.09756097560976</v>
      </c>
      <c r="Q113">
        <f t="shared" si="39"/>
        <v>3.04878048780488</v>
      </c>
    </row>
    <row r="114" spans="4:17">
      <c r="D114" s="3" t="s">
        <v>131</v>
      </c>
      <c r="E114" s="4" t="s">
        <v>93</v>
      </c>
      <c r="F114" s="4">
        <v>5</v>
      </c>
      <c r="G114" s="4">
        <v>12.3</v>
      </c>
      <c r="H114" s="4">
        <v>1</v>
      </c>
      <c r="I114">
        <v>12.3</v>
      </c>
      <c r="J114">
        <f t="shared" si="32"/>
        <v>0.123</v>
      </c>
      <c r="K114">
        <f t="shared" si="33"/>
        <v>0.0118838295</v>
      </c>
      <c r="L114">
        <f t="shared" si="34"/>
        <v>0.0601712886075949</v>
      </c>
      <c r="M114">
        <f t="shared" si="35"/>
        <v>0.0121951219512195</v>
      </c>
      <c r="N114">
        <f t="shared" si="36"/>
        <v>-4.40671924726425</v>
      </c>
      <c r="O114">
        <f t="shared" si="37"/>
        <v>-0.0537404786251738</v>
      </c>
      <c r="P114">
        <f t="shared" si="38"/>
        <v>1.21951219512195</v>
      </c>
      <c r="Q114">
        <f t="shared" si="39"/>
        <v>0.609756097560976</v>
      </c>
    </row>
    <row r="115" spans="4:17">
      <c r="D115" s="3" t="s">
        <v>142</v>
      </c>
      <c r="E115" s="4" t="s">
        <v>143</v>
      </c>
      <c r="F115" s="4">
        <v>5</v>
      </c>
      <c r="G115" s="4">
        <v>15</v>
      </c>
      <c r="H115" s="4">
        <v>4</v>
      </c>
      <c r="I115">
        <v>79</v>
      </c>
      <c r="J115">
        <f t="shared" si="32"/>
        <v>0.79</v>
      </c>
      <c r="K115">
        <f t="shared" si="33"/>
        <v>0.49023055</v>
      </c>
      <c r="L115">
        <f t="shared" si="34"/>
        <v>2.48218</v>
      </c>
      <c r="M115">
        <f t="shared" si="35"/>
        <v>0.0487804878048781</v>
      </c>
      <c r="N115">
        <f t="shared" si="36"/>
        <v>-3.02042488614436</v>
      </c>
      <c r="O115">
        <f t="shared" si="37"/>
        <v>-0.147337799324115</v>
      </c>
      <c r="P115">
        <f t="shared" si="38"/>
        <v>4.8780487804878</v>
      </c>
      <c r="Q115">
        <f t="shared" si="39"/>
        <v>2.4390243902439</v>
      </c>
    </row>
    <row r="116" spans="4:17">
      <c r="D116" s="3" t="s">
        <v>158</v>
      </c>
      <c r="E116" s="4" t="s">
        <v>146</v>
      </c>
      <c r="F116" s="4">
        <v>5</v>
      </c>
      <c r="G116" s="4">
        <v>60.5</v>
      </c>
      <c r="H116" s="4">
        <v>3</v>
      </c>
      <c r="I116">
        <v>129.9</v>
      </c>
      <c r="J116">
        <f t="shared" si="32"/>
        <v>1.299</v>
      </c>
      <c r="K116">
        <f t="shared" si="33"/>
        <v>1.3254534855</v>
      </c>
      <c r="L116">
        <f t="shared" si="34"/>
        <v>6.7111568886076</v>
      </c>
      <c r="M116">
        <f t="shared" si="35"/>
        <v>0.0365853658536585</v>
      </c>
      <c r="N116">
        <f t="shared" si="36"/>
        <v>-3.30810695859614</v>
      </c>
      <c r="O116">
        <f t="shared" si="37"/>
        <v>-0.121028303363274</v>
      </c>
      <c r="P116">
        <f t="shared" si="38"/>
        <v>3.65853658536585</v>
      </c>
      <c r="Q116">
        <f t="shared" si="39"/>
        <v>1.82926829268293</v>
      </c>
    </row>
    <row r="117" spans="4:17">
      <c r="D117" s="3" t="s">
        <v>123</v>
      </c>
      <c r="E117" s="4" t="s">
        <v>97</v>
      </c>
      <c r="F117" s="4">
        <v>5</v>
      </c>
      <c r="G117" s="4">
        <v>10.2</v>
      </c>
      <c r="H117" s="4">
        <v>2</v>
      </c>
      <c r="I117">
        <v>20.6</v>
      </c>
      <c r="J117">
        <f t="shared" si="32"/>
        <v>0.206</v>
      </c>
      <c r="K117">
        <f t="shared" si="33"/>
        <v>0.033333478</v>
      </c>
      <c r="L117">
        <f t="shared" si="34"/>
        <v>0.168777103797468</v>
      </c>
      <c r="M117">
        <f t="shared" si="35"/>
        <v>0.024390243902439</v>
      </c>
      <c r="N117">
        <f t="shared" si="36"/>
        <v>-3.71357206670431</v>
      </c>
      <c r="O117">
        <f t="shared" si="37"/>
        <v>-0.0905749284562026</v>
      </c>
      <c r="P117">
        <f t="shared" si="38"/>
        <v>2.4390243902439</v>
      </c>
      <c r="Q117">
        <f t="shared" si="39"/>
        <v>1.21951219512195</v>
      </c>
    </row>
    <row r="118" spans="4:17">
      <c r="D118" s="3" t="s">
        <v>96</v>
      </c>
      <c r="E118" s="4" t="s">
        <v>97</v>
      </c>
      <c r="F118" s="4">
        <v>5</v>
      </c>
      <c r="G118" s="4">
        <v>12.1</v>
      </c>
      <c r="H118" s="4">
        <v>1</v>
      </c>
      <c r="I118">
        <v>12.1</v>
      </c>
      <c r="J118">
        <f t="shared" si="32"/>
        <v>0.121</v>
      </c>
      <c r="K118">
        <f t="shared" si="33"/>
        <v>0.0115005055</v>
      </c>
      <c r="L118">
        <f t="shared" si="34"/>
        <v>0.0582304075949367</v>
      </c>
      <c r="M118">
        <f t="shared" si="35"/>
        <v>0.0121951219512195</v>
      </c>
      <c r="N118">
        <f t="shared" si="36"/>
        <v>-4.40671924726425</v>
      </c>
      <c r="O118">
        <f t="shared" si="37"/>
        <v>-0.0537404786251738</v>
      </c>
      <c r="P118">
        <f t="shared" si="38"/>
        <v>1.21951219512195</v>
      </c>
      <c r="Q118">
        <f t="shared" si="39"/>
        <v>0.609756097560976</v>
      </c>
    </row>
    <row r="119" spans="4:17">
      <c r="D119" s="3" t="s">
        <v>170</v>
      </c>
      <c r="E119" s="4" t="s">
        <v>90</v>
      </c>
      <c r="F119" s="4">
        <v>5</v>
      </c>
      <c r="G119" s="4">
        <v>35.3</v>
      </c>
      <c r="H119" s="4">
        <v>2</v>
      </c>
      <c r="I119">
        <v>67.8</v>
      </c>
      <c r="J119">
        <f t="shared" si="32"/>
        <v>0.678</v>
      </c>
      <c r="K119">
        <f t="shared" si="33"/>
        <v>0.361081782</v>
      </c>
      <c r="L119">
        <f t="shared" si="34"/>
        <v>1.82826218734177</v>
      </c>
      <c r="M119">
        <f t="shared" si="35"/>
        <v>0.024390243902439</v>
      </c>
      <c r="N119">
        <f t="shared" si="36"/>
        <v>-3.71357206670431</v>
      </c>
      <c r="O119">
        <f t="shared" si="37"/>
        <v>-0.0905749284562026</v>
      </c>
      <c r="P119">
        <f t="shared" si="38"/>
        <v>2.4390243902439</v>
      </c>
      <c r="Q119">
        <f t="shared" si="39"/>
        <v>1.21951219512195</v>
      </c>
    </row>
    <row r="120" spans="4:17">
      <c r="D120" s="3" t="s">
        <v>25</v>
      </c>
      <c r="E120" s="4" t="s">
        <v>95</v>
      </c>
      <c r="F120" s="4">
        <v>5</v>
      </c>
      <c r="G120" s="4">
        <v>10</v>
      </c>
      <c r="H120" s="4">
        <v>13</v>
      </c>
      <c r="I120">
        <v>281.4</v>
      </c>
      <c r="J120">
        <f t="shared" si="32"/>
        <v>2.814</v>
      </c>
      <c r="K120">
        <f t="shared" si="33"/>
        <v>6.220057158</v>
      </c>
      <c r="L120">
        <f t="shared" si="34"/>
        <v>31.4939602936709</v>
      </c>
      <c r="M120">
        <f t="shared" si="35"/>
        <v>0.158536585365854</v>
      </c>
      <c r="N120">
        <f t="shared" si="36"/>
        <v>-1.84176988980272</v>
      </c>
      <c r="O120">
        <f t="shared" si="37"/>
        <v>-0.291987909358967</v>
      </c>
      <c r="P120">
        <f t="shared" si="38"/>
        <v>15.8536585365854</v>
      </c>
      <c r="Q120">
        <f t="shared" si="39"/>
        <v>7.92682926829268</v>
      </c>
    </row>
    <row r="121" spans="4:17">
      <c r="D121" s="3" t="s">
        <v>127</v>
      </c>
      <c r="E121" s="4" t="s">
        <v>95</v>
      </c>
      <c r="F121" s="4">
        <v>5</v>
      </c>
      <c r="G121" s="4">
        <v>10</v>
      </c>
      <c r="H121" s="4">
        <v>10</v>
      </c>
      <c r="I121">
        <v>125.5</v>
      </c>
      <c r="J121">
        <f t="shared" si="32"/>
        <v>1.255</v>
      </c>
      <c r="K121">
        <f t="shared" si="33"/>
        <v>1.2371821375</v>
      </c>
      <c r="L121">
        <f t="shared" si="34"/>
        <v>6.26421335443038</v>
      </c>
      <c r="M121">
        <f t="shared" si="35"/>
        <v>0.121951219512195</v>
      </c>
      <c r="N121">
        <f t="shared" si="36"/>
        <v>-2.10413415427021</v>
      </c>
      <c r="O121">
        <f t="shared" si="37"/>
        <v>-0.256601726130513</v>
      </c>
      <c r="P121">
        <f t="shared" si="38"/>
        <v>12.1951219512195</v>
      </c>
      <c r="Q121">
        <f t="shared" si="39"/>
        <v>6.09756097560976</v>
      </c>
    </row>
    <row r="122" spans="4:17">
      <c r="D122" s="3" t="s">
        <v>65</v>
      </c>
      <c r="E122" s="4" t="s">
        <v>143</v>
      </c>
      <c r="F122" s="4">
        <v>5</v>
      </c>
      <c r="G122" s="4">
        <v>10.3</v>
      </c>
      <c r="H122" s="4">
        <v>1</v>
      </c>
      <c r="I122">
        <v>10.3</v>
      </c>
      <c r="J122">
        <f t="shared" si="32"/>
        <v>0.103</v>
      </c>
      <c r="K122">
        <f t="shared" si="33"/>
        <v>0.0083333695</v>
      </c>
      <c r="L122">
        <f t="shared" si="34"/>
        <v>0.0421942759493671</v>
      </c>
      <c r="M122">
        <f t="shared" si="35"/>
        <v>0.0121951219512195</v>
      </c>
      <c r="N122">
        <f t="shared" si="36"/>
        <v>-4.40671924726425</v>
      </c>
      <c r="O122">
        <f t="shared" si="37"/>
        <v>-0.0537404786251738</v>
      </c>
      <c r="P122">
        <f t="shared" si="38"/>
        <v>1.21951219512195</v>
      </c>
      <c r="Q122">
        <f t="shared" si="39"/>
        <v>0.609756097560976</v>
      </c>
    </row>
    <row r="123" spans="4:17">
      <c r="D123" s="3" t="s">
        <v>173</v>
      </c>
      <c r="E123" s="4" t="s">
        <v>92</v>
      </c>
      <c r="F123" s="4">
        <v>5</v>
      </c>
      <c r="G123" s="4">
        <v>12.3</v>
      </c>
      <c r="H123" s="4">
        <v>4</v>
      </c>
      <c r="I123">
        <v>44.6</v>
      </c>
      <c r="J123">
        <f t="shared" si="32"/>
        <v>0.446</v>
      </c>
      <c r="K123">
        <f t="shared" si="33"/>
        <v>0.156248518</v>
      </c>
      <c r="L123">
        <f t="shared" si="34"/>
        <v>0.791131736708861</v>
      </c>
      <c r="M123">
        <f t="shared" si="35"/>
        <v>0.0487804878048781</v>
      </c>
      <c r="N123">
        <f t="shared" si="36"/>
        <v>-3.02042488614436</v>
      </c>
      <c r="O123">
        <f t="shared" si="37"/>
        <v>-0.147337799324115</v>
      </c>
      <c r="P123">
        <f t="shared" si="38"/>
        <v>4.8780487804878</v>
      </c>
      <c r="Q123">
        <f t="shared" si="39"/>
        <v>2.4390243902439</v>
      </c>
    </row>
    <row r="124" spans="4:17">
      <c r="D124" s="3" t="s">
        <v>168</v>
      </c>
      <c r="E124" s="4" t="s">
        <v>91</v>
      </c>
      <c r="F124" s="4">
        <v>5</v>
      </c>
      <c r="G124" s="4">
        <v>99.3</v>
      </c>
      <c r="H124" s="4">
        <v>2</v>
      </c>
      <c r="I124">
        <v>171.2</v>
      </c>
      <c r="J124">
        <f t="shared" si="32"/>
        <v>1.712</v>
      </c>
      <c r="K124">
        <f t="shared" si="33"/>
        <v>2.302256512</v>
      </c>
      <c r="L124">
        <f t="shared" si="34"/>
        <v>11.6569949974684</v>
      </c>
      <c r="M124">
        <f t="shared" si="35"/>
        <v>0.024390243902439</v>
      </c>
      <c r="N124">
        <f t="shared" si="36"/>
        <v>-3.71357206670431</v>
      </c>
      <c r="O124">
        <f t="shared" si="37"/>
        <v>-0.0905749284562026</v>
      </c>
      <c r="P124">
        <f t="shared" si="38"/>
        <v>2.4390243902439</v>
      </c>
      <c r="Q124">
        <f t="shared" si="39"/>
        <v>1.21951219512195</v>
      </c>
    </row>
    <row r="125" spans="4:17">
      <c r="D125" s="3" t="s">
        <v>66</v>
      </c>
      <c r="E125" s="4" t="s">
        <v>102</v>
      </c>
      <c r="F125" s="4">
        <v>5</v>
      </c>
      <c r="G125" s="4">
        <v>10.4</v>
      </c>
      <c r="H125" s="4">
        <v>1</v>
      </c>
      <c r="I125">
        <v>10.4</v>
      </c>
      <c r="J125">
        <f t="shared" si="32"/>
        <v>0.104</v>
      </c>
      <c r="K125">
        <f t="shared" si="33"/>
        <v>0.008495968</v>
      </c>
      <c r="L125">
        <f t="shared" si="34"/>
        <v>0.0430175594936709</v>
      </c>
      <c r="M125">
        <f t="shared" si="35"/>
        <v>0.0121951219512195</v>
      </c>
      <c r="N125">
        <f t="shared" si="36"/>
        <v>-4.40671924726425</v>
      </c>
      <c r="O125">
        <f t="shared" si="37"/>
        <v>-0.0537404786251738</v>
      </c>
      <c r="P125">
        <f t="shared" si="38"/>
        <v>1.21951219512195</v>
      </c>
      <c r="Q125">
        <f t="shared" si="39"/>
        <v>0.609756097560976</v>
      </c>
    </row>
    <row r="126" spans="4:17">
      <c r="D126" s="3" t="s">
        <v>175</v>
      </c>
      <c r="E126" s="4" t="s">
        <v>92</v>
      </c>
      <c r="F126" s="4">
        <v>5</v>
      </c>
      <c r="G126" s="4">
        <v>11.1</v>
      </c>
      <c r="H126" s="4">
        <v>1</v>
      </c>
      <c r="I126">
        <v>11.1</v>
      </c>
      <c r="J126">
        <f t="shared" si="32"/>
        <v>0.111</v>
      </c>
      <c r="K126">
        <f t="shared" si="33"/>
        <v>0.0096781455</v>
      </c>
      <c r="L126">
        <f t="shared" si="34"/>
        <v>0.0490032683544304</v>
      </c>
      <c r="M126">
        <f t="shared" si="35"/>
        <v>0.0121951219512195</v>
      </c>
      <c r="N126">
        <f t="shared" si="36"/>
        <v>-4.40671924726425</v>
      </c>
      <c r="O126">
        <f t="shared" si="37"/>
        <v>-0.0537404786251738</v>
      </c>
      <c r="P126">
        <f t="shared" si="38"/>
        <v>1.21951219512195</v>
      </c>
      <c r="Q126">
        <f t="shared" si="39"/>
        <v>0.609756097560976</v>
      </c>
    </row>
    <row r="127" spans="4:17">
      <c r="D127" s="3" t="s">
        <v>129</v>
      </c>
      <c r="E127" s="4" t="s">
        <v>93</v>
      </c>
      <c r="F127" s="4">
        <v>5</v>
      </c>
      <c r="G127" s="4">
        <v>16.3</v>
      </c>
      <c r="H127" s="4">
        <v>4</v>
      </c>
      <c r="I127">
        <v>62.9</v>
      </c>
      <c r="J127">
        <f t="shared" si="32"/>
        <v>0.629</v>
      </c>
      <c r="K127">
        <f t="shared" si="33"/>
        <v>0.3107760055</v>
      </c>
      <c r="L127">
        <f t="shared" si="34"/>
        <v>1.57354939493671</v>
      </c>
      <c r="M127">
        <f t="shared" si="35"/>
        <v>0.0487804878048781</v>
      </c>
      <c r="N127">
        <f t="shared" si="36"/>
        <v>-3.02042488614436</v>
      </c>
      <c r="O127">
        <f t="shared" si="37"/>
        <v>-0.147337799324115</v>
      </c>
      <c r="P127">
        <f t="shared" si="38"/>
        <v>4.8780487804878</v>
      </c>
      <c r="Q127">
        <f t="shared" si="39"/>
        <v>2.4390243902439</v>
      </c>
    </row>
    <row r="128" spans="4:17">
      <c r="D128" s="3" t="s">
        <v>178</v>
      </c>
      <c r="E128" s="4" t="s">
        <v>95</v>
      </c>
      <c r="F128" s="4">
        <v>5</v>
      </c>
      <c r="G128" s="4">
        <v>39.4</v>
      </c>
      <c r="H128" s="4">
        <v>1</v>
      </c>
      <c r="I128">
        <v>39.4</v>
      </c>
      <c r="J128">
        <f t="shared" si="32"/>
        <v>0.394</v>
      </c>
      <c r="K128">
        <f t="shared" si="33"/>
        <v>0.121937878</v>
      </c>
      <c r="L128">
        <f t="shared" si="34"/>
        <v>0.61740697721519</v>
      </c>
      <c r="M128">
        <f t="shared" si="35"/>
        <v>0.0121951219512195</v>
      </c>
      <c r="N128">
        <f t="shared" si="36"/>
        <v>-4.40671924726425</v>
      </c>
      <c r="O128">
        <f t="shared" si="37"/>
        <v>-0.0537404786251738</v>
      </c>
      <c r="P128">
        <f t="shared" si="38"/>
        <v>1.21951219512195</v>
      </c>
      <c r="Q128">
        <f t="shared" si="39"/>
        <v>0.609756097560976</v>
      </c>
    </row>
    <row r="129" spans="4:17">
      <c r="D129" s="3" t="s">
        <v>139</v>
      </c>
      <c r="E129" s="4" t="s">
        <v>108</v>
      </c>
      <c r="F129" s="4">
        <v>5</v>
      </c>
      <c r="G129" s="4">
        <v>10</v>
      </c>
      <c r="H129" s="4">
        <v>1</v>
      </c>
      <c r="I129">
        <v>10</v>
      </c>
      <c r="J129">
        <f t="shared" si="32"/>
        <v>0.1</v>
      </c>
      <c r="K129">
        <f t="shared" si="33"/>
        <v>0.007855</v>
      </c>
      <c r="L129">
        <f t="shared" si="34"/>
        <v>0.0397721518987342</v>
      </c>
      <c r="M129">
        <f t="shared" si="35"/>
        <v>0.0121951219512195</v>
      </c>
      <c r="N129">
        <f t="shared" si="36"/>
        <v>-4.40671924726425</v>
      </c>
      <c r="O129">
        <f t="shared" si="37"/>
        <v>-0.0537404786251738</v>
      </c>
      <c r="P129">
        <f t="shared" si="38"/>
        <v>1.21951219512195</v>
      </c>
      <c r="Q129">
        <f t="shared" si="39"/>
        <v>0.609756097560976</v>
      </c>
    </row>
    <row r="130" spans="4:17">
      <c r="D130" s="3" t="s">
        <v>125</v>
      </c>
      <c r="E130" s="4" t="s">
        <v>126</v>
      </c>
      <c r="F130" s="4">
        <v>5</v>
      </c>
      <c r="G130" s="4">
        <v>10.4</v>
      </c>
      <c r="H130" s="4">
        <v>3</v>
      </c>
      <c r="I130">
        <v>34.9</v>
      </c>
      <c r="J130">
        <f t="shared" si="32"/>
        <v>0.349</v>
      </c>
      <c r="K130">
        <f t="shared" si="33"/>
        <v>0.0956746855</v>
      </c>
      <c r="L130">
        <f t="shared" si="34"/>
        <v>0.484428787341772</v>
      </c>
      <c r="M130">
        <f t="shared" si="35"/>
        <v>0.0365853658536585</v>
      </c>
      <c r="N130">
        <f t="shared" si="36"/>
        <v>-3.30810695859614</v>
      </c>
      <c r="O130">
        <f t="shared" si="37"/>
        <v>-0.121028303363274</v>
      </c>
      <c r="P130">
        <f t="shared" si="38"/>
        <v>3.65853658536585</v>
      </c>
      <c r="Q130">
        <f t="shared" si="39"/>
        <v>1.82926829268293</v>
      </c>
    </row>
    <row r="131" spans="4:17">
      <c r="D131" s="3" t="s">
        <v>136</v>
      </c>
      <c r="E131" s="4" t="s">
        <v>95</v>
      </c>
      <c r="F131" s="4">
        <v>5</v>
      </c>
      <c r="G131" s="4">
        <v>10.2</v>
      </c>
      <c r="H131" s="4">
        <v>3</v>
      </c>
      <c r="I131">
        <v>161</v>
      </c>
      <c r="J131">
        <f t="shared" si="32"/>
        <v>1.61</v>
      </c>
      <c r="K131">
        <f t="shared" si="33"/>
        <v>2.03609455</v>
      </c>
      <c r="L131">
        <f t="shared" si="34"/>
        <v>10.3093394936709</v>
      </c>
      <c r="M131">
        <f t="shared" si="35"/>
        <v>0.0365853658536585</v>
      </c>
      <c r="N131">
        <f t="shared" si="36"/>
        <v>-3.30810695859614</v>
      </c>
      <c r="O131">
        <f t="shared" si="37"/>
        <v>-0.121028303363274</v>
      </c>
      <c r="P131">
        <f t="shared" si="38"/>
        <v>3.65853658536585</v>
      </c>
      <c r="Q131">
        <f t="shared" si="39"/>
        <v>1.82926829268293</v>
      </c>
    </row>
    <row r="132" spans="4:17">
      <c r="D132" s="3" t="s">
        <v>30</v>
      </c>
      <c r="E132" s="4" t="s">
        <v>101</v>
      </c>
      <c r="F132" s="4">
        <v>5</v>
      </c>
      <c r="G132" s="4">
        <v>10.3</v>
      </c>
      <c r="H132" s="4">
        <v>3</v>
      </c>
      <c r="I132">
        <v>133.8</v>
      </c>
      <c r="J132">
        <f t="shared" si="32"/>
        <v>1.338</v>
      </c>
      <c r="K132">
        <f t="shared" si="33"/>
        <v>1.406236662</v>
      </c>
      <c r="L132">
        <f t="shared" si="34"/>
        <v>7.12018563037975</v>
      </c>
      <c r="M132">
        <f t="shared" si="35"/>
        <v>0.0365853658536585</v>
      </c>
      <c r="N132">
        <f t="shared" si="36"/>
        <v>-3.30810695859614</v>
      </c>
      <c r="O132">
        <f t="shared" si="37"/>
        <v>-0.121028303363274</v>
      </c>
      <c r="P132">
        <f t="shared" si="38"/>
        <v>3.65853658536585</v>
      </c>
      <c r="Q132">
        <f t="shared" si="39"/>
        <v>1.82926829268293</v>
      </c>
    </row>
    <row r="133" spans="4:17">
      <c r="D133" s="3" t="s">
        <v>180</v>
      </c>
      <c r="E133" s="4" t="s">
        <v>100</v>
      </c>
      <c r="F133" s="4">
        <v>5</v>
      </c>
      <c r="G133" s="4">
        <v>18.4</v>
      </c>
      <c r="H133" s="4">
        <v>3</v>
      </c>
      <c r="I133">
        <v>44.3</v>
      </c>
      <c r="J133">
        <f t="shared" si="32"/>
        <v>0.443</v>
      </c>
      <c r="K133">
        <f t="shared" si="33"/>
        <v>0.1541535895</v>
      </c>
      <c r="L133">
        <f t="shared" si="34"/>
        <v>0.780524503797468</v>
      </c>
      <c r="M133">
        <f t="shared" si="35"/>
        <v>0.0365853658536585</v>
      </c>
      <c r="N133">
        <f t="shared" si="36"/>
        <v>-3.30810695859614</v>
      </c>
      <c r="O133">
        <f t="shared" si="37"/>
        <v>-0.121028303363274</v>
      </c>
      <c r="P133">
        <f t="shared" si="38"/>
        <v>3.65853658536585</v>
      </c>
      <c r="Q133">
        <f t="shared" si="39"/>
        <v>1.82926829268293</v>
      </c>
    </row>
    <row r="134" spans="4:17">
      <c r="D134" s="3" t="s">
        <v>183</v>
      </c>
      <c r="E134" s="4" t="s">
        <v>89</v>
      </c>
      <c r="F134" s="4">
        <v>5</v>
      </c>
      <c r="G134" s="4">
        <v>20.8</v>
      </c>
      <c r="H134" s="4">
        <v>2</v>
      </c>
      <c r="I134">
        <v>40.2</v>
      </c>
      <c r="J134">
        <f t="shared" si="32"/>
        <v>0.402</v>
      </c>
      <c r="K134">
        <f t="shared" si="33"/>
        <v>0.126939942</v>
      </c>
      <c r="L134">
        <f t="shared" si="34"/>
        <v>0.642733883544304</v>
      </c>
      <c r="M134">
        <f t="shared" si="35"/>
        <v>0.024390243902439</v>
      </c>
      <c r="N134">
        <f t="shared" si="36"/>
        <v>-3.71357206670431</v>
      </c>
      <c r="O134">
        <f t="shared" si="37"/>
        <v>-0.0905749284562026</v>
      </c>
      <c r="P134">
        <f t="shared" si="38"/>
        <v>2.4390243902439</v>
      </c>
      <c r="Q134">
        <f t="shared" si="39"/>
        <v>1.21951219512195</v>
      </c>
    </row>
    <row r="135" spans="4:17">
      <c r="D135" s="3" t="s">
        <v>17</v>
      </c>
      <c r="E135" s="4" t="s">
        <v>95</v>
      </c>
      <c r="F135" s="4">
        <v>5</v>
      </c>
      <c r="G135" s="4">
        <v>50.4</v>
      </c>
      <c r="H135" s="4">
        <v>4</v>
      </c>
      <c r="I135">
        <v>170.3</v>
      </c>
      <c r="J135">
        <f t="shared" si="32"/>
        <v>1.703</v>
      </c>
      <c r="K135">
        <f t="shared" si="33"/>
        <v>2.2781141695</v>
      </c>
      <c r="L135">
        <f t="shared" si="34"/>
        <v>11.5347552886076</v>
      </c>
      <c r="M135">
        <f t="shared" si="35"/>
        <v>0.0487804878048781</v>
      </c>
      <c r="N135">
        <f t="shared" si="36"/>
        <v>-3.02042488614436</v>
      </c>
      <c r="O135">
        <f t="shared" si="37"/>
        <v>-0.147337799324115</v>
      </c>
      <c r="P135">
        <f t="shared" si="38"/>
        <v>4.8780487804878</v>
      </c>
      <c r="Q135">
        <f t="shared" si="39"/>
        <v>2.4390243902439</v>
      </c>
    </row>
    <row r="136" spans="4:17">
      <c r="D136" s="3" t="s">
        <v>188</v>
      </c>
      <c r="E136" s="4"/>
      <c r="F136" s="4">
        <v>5</v>
      </c>
      <c r="G136" s="4">
        <v>55.3</v>
      </c>
      <c r="H136" s="4">
        <v>1</v>
      </c>
      <c r="I136">
        <v>55.3</v>
      </c>
      <c r="J136">
        <f t="shared" si="32"/>
        <v>0.553</v>
      </c>
      <c r="K136">
        <f t="shared" si="33"/>
        <v>0.2402129695</v>
      </c>
      <c r="L136">
        <f t="shared" si="34"/>
        <v>1.2162682</v>
      </c>
      <c r="M136">
        <f t="shared" si="35"/>
        <v>0.0121951219512195</v>
      </c>
      <c r="N136">
        <f t="shared" si="36"/>
        <v>-4.40671924726425</v>
      </c>
      <c r="O136">
        <f t="shared" si="37"/>
        <v>-0.0537404786251738</v>
      </c>
      <c r="P136">
        <f t="shared" si="38"/>
        <v>1.21951219512195</v>
      </c>
      <c r="Q136">
        <f t="shared" si="39"/>
        <v>0.609756097560976</v>
      </c>
    </row>
    <row r="137" spans="4:17">
      <c r="D137" s="3" t="s">
        <v>181</v>
      </c>
      <c r="E137" s="4" t="s">
        <v>182</v>
      </c>
      <c r="F137" s="4">
        <v>5</v>
      </c>
      <c r="G137" s="4">
        <v>10</v>
      </c>
      <c r="H137" s="4">
        <v>1</v>
      </c>
      <c r="I137">
        <v>10</v>
      </c>
      <c r="J137">
        <f t="shared" si="32"/>
        <v>0.1</v>
      </c>
      <c r="K137">
        <f t="shared" si="33"/>
        <v>0.007855</v>
      </c>
      <c r="L137">
        <f t="shared" si="34"/>
        <v>0.0397721518987342</v>
      </c>
      <c r="M137">
        <f t="shared" si="35"/>
        <v>0.0121951219512195</v>
      </c>
      <c r="N137">
        <f t="shared" si="36"/>
        <v>-4.40671924726425</v>
      </c>
      <c r="O137">
        <f t="shared" si="37"/>
        <v>-0.0537404786251738</v>
      </c>
      <c r="P137">
        <f t="shared" si="38"/>
        <v>1.21951219512195</v>
      </c>
      <c r="Q137">
        <f t="shared" si="39"/>
        <v>0.609756097560976</v>
      </c>
    </row>
    <row r="138" spans="4:15">
      <c r="D138" s="3"/>
      <c r="E138" s="4"/>
      <c r="F138" s="4"/>
      <c r="G138" s="4"/>
      <c r="H138" s="4">
        <v>82</v>
      </c>
      <c r="K138">
        <v>19.75</v>
      </c>
      <c r="N138" t="s">
        <v>293</v>
      </c>
      <c r="O138">
        <v>3.01</v>
      </c>
    </row>
    <row r="139" spans="4:15">
      <c r="D139" s="3"/>
      <c r="E139" s="4"/>
      <c r="F139" s="4"/>
      <c r="G139" s="4"/>
      <c r="H139" s="4"/>
      <c r="N139" t="s">
        <v>294</v>
      </c>
      <c r="O139">
        <f>3.01/LN(82)</f>
        <v>0.683047825628702</v>
      </c>
    </row>
    <row r="140" spans="4:8">
      <c r="D140" s="3"/>
      <c r="E140" s="4"/>
      <c r="F140" s="4"/>
      <c r="G140" s="4"/>
      <c r="H140" s="4"/>
    </row>
    <row r="141" spans="4:8">
      <c r="D141" s="3"/>
      <c r="E141" s="4"/>
      <c r="F141" s="4"/>
      <c r="G141" s="4"/>
      <c r="H141" s="4" t="s">
        <v>296</v>
      </c>
    </row>
    <row r="142" s="1" customFormat="1" spans="4:17">
      <c r="D142" s="2" t="s">
        <v>84</v>
      </c>
      <c r="E142" s="2" t="s">
        <v>85</v>
      </c>
      <c r="F142" s="2" t="s">
        <v>2</v>
      </c>
      <c r="G142" s="2" t="s">
        <v>117</v>
      </c>
      <c r="H142" s="2" t="s">
        <v>284</v>
      </c>
      <c r="I142" s="1" t="s">
        <v>117</v>
      </c>
      <c r="J142" s="1" t="s">
        <v>285</v>
      </c>
      <c r="K142" s="1" t="s">
        <v>286</v>
      </c>
      <c r="L142" s="1" t="s">
        <v>287</v>
      </c>
      <c r="M142" s="1" t="s">
        <v>288</v>
      </c>
      <c r="N142" s="1" t="s">
        <v>289</v>
      </c>
      <c r="O142" s="1" t="s">
        <v>290</v>
      </c>
      <c r="P142" s="1" t="s">
        <v>291</v>
      </c>
      <c r="Q142" s="1" t="s">
        <v>292</v>
      </c>
    </row>
    <row r="143" spans="4:17">
      <c r="D143" s="3" t="s">
        <v>157</v>
      </c>
      <c r="E143" s="4" t="s">
        <v>88</v>
      </c>
      <c r="F143" s="4">
        <v>6</v>
      </c>
      <c r="G143" s="4">
        <v>12.8</v>
      </c>
      <c r="H143" s="4">
        <v>1</v>
      </c>
      <c r="I143">
        <v>12.8</v>
      </c>
      <c r="J143">
        <f>I143/100</f>
        <v>0.128</v>
      </c>
      <c r="K143">
        <f>((3.142*(J143)^2/4))</f>
        <v>0.012869632</v>
      </c>
      <c r="L143">
        <f>(K143/17.89)*100</f>
        <v>0.0719375740637227</v>
      </c>
      <c r="M143">
        <f>H143/81</f>
        <v>0.0123456790123457</v>
      </c>
      <c r="N143">
        <f>LN(M143)</f>
        <v>-4.39444915467244</v>
      </c>
      <c r="O143">
        <f>M143*N143</f>
        <v>-0.0542524586996597</v>
      </c>
      <c r="P143">
        <f>H143/81*100</f>
        <v>1.23456790123457</v>
      </c>
      <c r="Q143">
        <f>P143/2</f>
        <v>0.617283950617284</v>
      </c>
    </row>
    <row r="144" spans="4:17">
      <c r="D144" s="3" t="s">
        <v>63</v>
      </c>
      <c r="E144" s="4" t="s">
        <v>92</v>
      </c>
      <c r="F144" s="4">
        <v>6</v>
      </c>
      <c r="G144" s="4">
        <v>22.6</v>
      </c>
      <c r="H144" s="4">
        <v>2</v>
      </c>
      <c r="I144">
        <v>38.4</v>
      </c>
      <c r="J144">
        <f t="shared" ref="J144:J171" si="40">I144/100</f>
        <v>0.384</v>
      </c>
      <c r="K144">
        <f t="shared" ref="K144:K171" si="41">((3.142*(J144)^2/4))</f>
        <v>0.115826688</v>
      </c>
      <c r="L144">
        <f t="shared" ref="L144:L171" si="42">(K144/17.89)*100</f>
        <v>0.647438166573505</v>
      </c>
      <c r="M144">
        <f t="shared" ref="M144:M171" si="43">H144/81</f>
        <v>0.0246913580246914</v>
      </c>
      <c r="N144">
        <f t="shared" ref="N144:N171" si="44">LN(M144)</f>
        <v>-3.70130197411249</v>
      </c>
      <c r="O144">
        <f t="shared" ref="O144:O171" si="45">M144*N144</f>
        <v>-0.0913901722003085</v>
      </c>
      <c r="P144">
        <f t="shared" ref="P144:P171" si="46">H144/81*100</f>
        <v>2.46913580246914</v>
      </c>
      <c r="Q144">
        <f t="shared" ref="Q144:Q171" si="47">P144/2</f>
        <v>1.23456790123457</v>
      </c>
    </row>
    <row r="145" spans="4:17">
      <c r="D145" s="3" t="s">
        <v>169</v>
      </c>
      <c r="E145" s="4" t="s">
        <v>184</v>
      </c>
      <c r="F145" s="4">
        <v>6</v>
      </c>
      <c r="G145" s="4">
        <v>19.3</v>
      </c>
      <c r="H145" s="4">
        <v>3</v>
      </c>
      <c r="I145">
        <v>61.3</v>
      </c>
      <c r="J145">
        <f t="shared" si="40"/>
        <v>0.613</v>
      </c>
      <c r="K145">
        <f t="shared" si="41"/>
        <v>0.2951665495</v>
      </c>
      <c r="L145">
        <f t="shared" si="42"/>
        <v>1.64989686696478</v>
      </c>
      <c r="M145">
        <f t="shared" si="43"/>
        <v>0.037037037037037</v>
      </c>
      <c r="N145">
        <f t="shared" si="44"/>
        <v>-3.29583686600433</v>
      </c>
      <c r="O145">
        <f t="shared" si="45"/>
        <v>-0.122068032074234</v>
      </c>
      <c r="P145">
        <f t="shared" si="46"/>
        <v>3.7037037037037</v>
      </c>
      <c r="Q145">
        <f t="shared" si="47"/>
        <v>1.85185185185185</v>
      </c>
    </row>
    <row r="146" spans="4:17">
      <c r="D146" s="3" t="s">
        <v>68</v>
      </c>
      <c r="E146" s="4" t="s">
        <v>187</v>
      </c>
      <c r="F146" s="4">
        <v>6</v>
      </c>
      <c r="G146" s="4">
        <v>14.8</v>
      </c>
      <c r="H146" s="4">
        <v>5</v>
      </c>
      <c r="I146">
        <v>86.1</v>
      </c>
      <c r="J146">
        <f t="shared" si="40"/>
        <v>0.861</v>
      </c>
      <c r="K146">
        <f t="shared" si="41"/>
        <v>0.5823076455</v>
      </c>
      <c r="L146">
        <f t="shared" si="42"/>
        <v>3.25493373672443</v>
      </c>
      <c r="M146">
        <f t="shared" si="43"/>
        <v>0.0617283950617284</v>
      </c>
      <c r="N146">
        <f t="shared" si="44"/>
        <v>-2.78501124223834</v>
      </c>
      <c r="O146">
        <f t="shared" si="45"/>
        <v>-0.171914274212243</v>
      </c>
      <c r="P146">
        <f t="shared" si="46"/>
        <v>6.17283950617284</v>
      </c>
      <c r="Q146">
        <f t="shared" si="47"/>
        <v>3.08641975308642</v>
      </c>
    </row>
    <row r="147" spans="4:17">
      <c r="D147" s="3" t="s">
        <v>142</v>
      </c>
      <c r="E147" s="4" t="s">
        <v>143</v>
      </c>
      <c r="F147" s="4">
        <v>6</v>
      </c>
      <c r="G147" s="4">
        <v>89.2</v>
      </c>
      <c r="H147" s="4">
        <v>7</v>
      </c>
      <c r="I147">
        <v>270</v>
      </c>
      <c r="J147">
        <f t="shared" si="40"/>
        <v>2.7</v>
      </c>
      <c r="K147">
        <f t="shared" si="41"/>
        <v>5.726295</v>
      </c>
      <c r="L147">
        <f t="shared" si="42"/>
        <v>32.0083566238122</v>
      </c>
      <c r="M147">
        <f t="shared" si="43"/>
        <v>0.0864197530864197</v>
      </c>
      <c r="N147">
        <f t="shared" si="44"/>
        <v>-2.44853900561713</v>
      </c>
      <c r="O147">
        <f t="shared" si="45"/>
        <v>-0.2116021362879</v>
      </c>
      <c r="P147">
        <f t="shared" si="46"/>
        <v>8.64197530864197</v>
      </c>
      <c r="Q147">
        <f t="shared" si="47"/>
        <v>4.32098765432099</v>
      </c>
    </row>
    <row r="148" spans="4:17">
      <c r="D148" s="3" t="s">
        <v>158</v>
      </c>
      <c r="E148" s="4" t="s">
        <v>146</v>
      </c>
      <c r="F148" s="4">
        <v>6</v>
      </c>
      <c r="G148" s="4">
        <v>53.2</v>
      </c>
      <c r="H148" s="4">
        <v>4</v>
      </c>
      <c r="I148">
        <v>103.3</v>
      </c>
      <c r="J148">
        <f t="shared" si="40"/>
        <v>1.033</v>
      </c>
      <c r="K148">
        <f t="shared" si="41"/>
        <v>0.8381984095</v>
      </c>
      <c r="L148">
        <f t="shared" si="42"/>
        <v>4.68529015930687</v>
      </c>
      <c r="M148">
        <f t="shared" si="43"/>
        <v>0.0493827160493827</v>
      </c>
      <c r="N148">
        <f t="shared" si="44"/>
        <v>-3.00815479355255</v>
      </c>
      <c r="O148">
        <f t="shared" si="45"/>
        <v>-0.148550854002595</v>
      </c>
      <c r="P148">
        <f t="shared" si="46"/>
        <v>4.93827160493827</v>
      </c>
      <c r="Q148">
        <f t="shared" si="47"/>
        <v>2.46913580246914</v>
      </c>
    </row>
    <row r="149" spans="4:17">
      <c r="D149" s="3" t="s">
        <v>96</v>
      </c>
      <c r="E149" s="4" t="s">
        <v>97</v>
      </c>
      <c r="F149" s="4">
        <v>6</v>
      </c>
      <c r="G149" s="4">
        <v>12</v>
      </c>
      <c r="H149" s="4">
        <v>10</v>
      </c>
      <c r="I149">
        <v>189.1</v>
      </c>
      <c r="J149">
        <f t="shared" si="40"/>
        <v>1.891</v>
      </c>
      <c r="K149">
        <f t="shared" si="41"/>
        <v>2.8088545255</v>
      </c>
      <c r="L149">
        <f t="shared" si="42"/>
        <v>15.7006960620458</v>
      </c>
      <c r="M149">
        <f t="shared" si="43"/>
        <v>0.123456790123457</v>
      </c>
      <c r="N149">
        <f t="shared" si="44"/>
        <v>-2.09186406167839</v>
      </c>
      <c r="O149">
        <f t="shared" si="45"/>
        <v>-0.258254822429431</v>
      </c>
      <c r="P149">
        <f t="shared" si="46"/>
        <v>12.3456790123457</v>
      </c>
      <c r="Q149">
        <f t="shared" si="47"/>
        <v>6.17283950617284</v>
      </c>
    </row>
    <row r="150" spans="4:17">
      <c r="D150" s="7" t="s">
        <v>194</v>
      </c>
      <c r="E150" s="4" t="s">
        <v>93</v>
      </c>
      <c r="F150" s="4">
        <v>6</v>
      </c>
      <c r="G150" s="4">
        <v>10</v>
      </c>
      <c r="H150" s="4">
        <v>1</v>
      </c>
      <c r="I150">
        <v>10</v>
      </c>
      <c r="J150">
        <f t="shared" si="40"/>
        <v>0.1</v>
      </c>
      <c r="K150">
        <f t="shared" si="41"/>
        <v>0.007855</v>
      </c>
      <c r="L150">
        <f t="shared" si="42"/>
        <v>0.0439072107322527</v>
      </c>
      <c r="M150">
        <f t="shared" si="43"/>
        <v>0.0123456790123457</v>
      </c>
      <c r="N150">
        <f t="shared" si="44"/>
        <v>-4.39444915467244</v>
      </c>
      <c r="O150">
        <f t="shared" si="45"/>
        <v>-0.0542524586996597</v>
      </c>
      <c r="P150">
        <f t="shared" si="46"/>
        <v>1.23456790123457</v>
      </c>
      <c r="Q150">
        <f t="shared" si="47"/>
        <v>0.617283950617284</v>
      </c>
    </row>
    <row r="151" spans="4:17">
      <c r="D151" s="3" t="s">
        <v>25</v>
      </c>
      <c r="E151" s="4" t="s">
        <v>95</v>
      </c>
      <c r="F151" s="4">
        <v>6</v>
      </c>
      <c r="G151" s="4">
        <v>12.4</v>
      </c>
      <c r="H151" s="4">
        <v>6</v>
      </c>
      <c r="I151">
        <v>87.7</v>
      </c>
      <c r="J151">
        <f t="shared" si="40"/>
        <v>0.877</v>
      </c>
      <c r="K151">
        <f t="shared" si="41"/>
        <v>0.6041508295</v>
      </c>
      <c r="L151">
        <f t="shared" si="42"/>
        <v>3.37703090832867</v>
      </c>
      <c r="M151">
        <f t="shared" si="43"/>
        <v>0.0740740740740741</v>
      </c>
      <c r="N151">
        <f t="shared" si="44"/>
        <v>-2.60268968544438</v>
      </c>
      <c r="O151">
        <f t="shared" si="45"/>
        <v>-0.192791828551436</v>
      </c>
      <c r="P151">
        <f t="shared" si="46"/>
        <v>7.40740740740741</v>
      </c>
      <c r="Q151">
        <f t="shared" si="47"/>
        <v>3.7037037037037</v>
      </c>
    </row>
    <row r="152" spans="4:17">
      <c r="D152" s="3" t="s">
        <v>127</v>
      </c>
      <c r="E152" s="4" t="s">
        <v>95</v>
      </c>
      <c r="F152" s="4">
        <v>6</v>
      </c>
      <c r="G152" s="4">
        <v>10.2</v>
      </c>
      <c r="H152" s="4">
        <v>5</v>
      </c>
      <c r="I152">
        <v>66.9</v>
      </c>
      <c r="J152">
        <f t="shared" si="40"/>
        <v>0.669</v>
      </c>
      <c r="K152">
        <f t="shared" si="41"/>
        <v>0.3515591655</v>
      </c>
      <c r="L152">
        <f t="shared" si="42"/>
        <v>1.96511551425377</v>
      </c>
      <c r="M152">
        <f t="shared" si="43"/>
        <v>0.0617283950617284</v>
      </c>
      <c r="N152">
        <f t="shared" si="44"/>
        <v>-2.78501124223834</v>
      </c>
      <c r="O152">
        <f t="shared" si="45"/>
        <v>-0.171914274212243</v>
      </c>
      <c r="P152">
        <f t="shared" si="46"/>
        <v>6.17283950617284</v>
      </c>
      <c r="Q152">
        <f t="shared" si="47"/>
        <v>3.08641975308642</v>
      </c>
    </row>
    <row r="153" spans="4:17">
      <c r="D153" s="3" t="s">
        <v>190</v>
      </c>
      <c r="E153" s="4" t="s">
        <v>184</v>
      </c>
      <c r="F153" s="4">
        <v>6</v>
      </c>
      <c r="G153" s="4">
        <v>11.7</v>
      </c>
      <c r="H153" s="4">
        <v>1</v>
      </c>
      <c r="I153">
        <v>11.7</v>
      </c>
      <c r="J153">
        <f t="shared" si="40"/>
        <v>0.117</v>
      </c>
      <c r="K153">
        <f t="shared" si="41"/>
        <v>0.0107527095</v>
      </c>
      <c r="L153">
        <f t="shared" si="42"/>
        <v>0.0601045807713807</v>
      </c>
      <c r="M153">
        <f t="shared" si="43"/>
        <v>0.0123456790123457</v>
      </c>
      <c r="N153">
        <f t="shared" si="44"/>
        <v>-4.39444915467244</v>
      </c>
      <c r="O153">
        <f t="shared" si="45"/>
        <v>-0.0542524586996597</v>
      </c>
      <c r="P153">
        <f t="shared" si="46"/>
        <v>1.23456790123457</v>
      </c>
      <c r="Q153">
        <f t="shared" si="47"/>
        <v>0.617283950617284</v>
      </c>
    </row>
    <row r="154" spans="4:17">
      <c r="D154" s="3" t="s">
        <v>199</v>
      </c>
      <c r="E154" s="4" t="s">
        <v>100</v>
      </c>
      <c r="F154" s="4">
        <v>6</v>
      </c>
      <c r="G154" s="4">
        <v>20.8</v>
      </c>
      <c r="H154" s="4">
        <v>1</v>
      </c>
      <c r="I154">
        <v>20.8</v>
      </c>
      <c r="J154">
        <f t="shared" si="40"/>
        <v>0.208</v>
      </c>
      <c r="K154">
        <f t="shared" si="41"/>
        <v>0.033983872</v>
      </c>
      <c r="L154">
        <f t="shared" si="42"/>
        <v>0.189960156512018</v>
      </c>
      <c r="M154">
        <f t="shared" si="43"/>
        <v>0.0123456790123457</v>
      </c>
      <c r="N154">
        <f t="shared" si="44"/>
        <v>-4.39444915467244</v>
      </c>
      <c r="O154">
        <f t="shared" si="45"/>
        <v>-0.0542524586996597</v>
      </c>
      <c r="P154">
        <f t="shared" si="46"/>
        <v>1.23456790123457</v>
      </c>
      <c r="Q154">
        <f t="shared" si="47"/>
        <v>0.617283950617284</v>
      </c>
    </row>
    <row r="155" spans="4:17">
      <c r="D155" s="3" t="s">
        <v>173</v>
      </c>
      <c r="E155" s="4" t="s">
        <v>92</v>
      </c>
      <c r="F155" s="4">
        <v>6</v>
      </c>
      <c r="G155" s="4">
        <v>10.2</v>
      </c>
      <c r="H155" s="4">
        <v>5</v>
      </c>
      <c r="I155">
        <v>50.5</v>
      </c>
      <c r="J155">
        <f t="shared" si="40"/>
        <v>0.505</v>
      </c>
      <c r="K155">
        <f t="shared" si="41"/>
        <v>0.2003221375</v>
      </c>
      <c r="L155">
        <f t="shared" si="42"/>
        <v>1.11974364169927</v>
      </c>
      <c r="M155">
        <f t="shared" si="43"/>
        <v>0.0617283950617284</v>
      </c>
      <c r="N155">
        <f t="shared" si="44"/>
        <v>-2.78501124223834</v>
      </c>
      <c r="O155">
        <f t="shared" si="45"/>
        <v>-0.171914274212243</v>
      </c>
      <c r="P155">
        <f t="shared" si="46"/>
        <v>6.17283950617284</v>
      </c>
      <c r="Q155">
        <f t="shared" si="47"/>
        <v>3.08641975308642</v>
      </c>
    </row>
    <row r="156" spans="4:17">
      <c r="D156" s="3" t="s">
        <v>196</v>
      </c>
      <c r="E156" s="4"/>
      <c r="F156" s="4">
        <v>6</v>
      </c>
      <c r="G156" s="4">
        <v>22.1</v>
      </c>
      <c r="H156" s="4">
        <v>1</v>
      </c>
      <c r="I156">
        <v>22.1</v>
      </c>
      <c r="J156">
        <f t="shared" si="40"/>
        <v>0.221</v>
      </c>
      <c r="K156">
        <f t="shared" si="41"/>
        <v>0.0383646055</v>
      </c>
      <c r="L156">
        <f t="shared" si="42"/>
        <v>0.214447207937395</v>
      </c>
      <c r="M156">
        <f t="shared" si="43"/>
        <v>0.0123456790123457</v>
      </c>
      <c r="N156">
        <f t="shared" si="44"/>
        <v>-4.39444915467244</v>
      </c>
      <c r="O156">
        <f t="shared" si="45"/>
        <v>-0.0542524586996597</v>
      </c>
      <c r="P156">
        <f t="shared" si="46"/>
        <v>1.23456790123457</v>
      </c>
      <c r="Q156">
        <f t="shared" si="47"/>
        <v>0.617283950617284</v>
      </c>
    </row>
    <row r="157" spans="4:17">
      <c r="D157" s="3" t="s">
        <v>129</v>
      </c>
      <c r="E157" s="4" t="s">
        <v>93</v>
      </c>
      <c r="F157" s="4">
        <v>6</v>
      </c>
      <c r="G157" s="4">
        <v>13.7</v>
      </c>
      <c r="H157" s="4">
        <v>1</v>
      </c>
      <c r="I157">
        <v>13.7</v>
      </c>
      <c r="J157">
        <f t="shared" si="40"/>
        <v>0.137</v>
      </c>
      <c r="K157">
        <f t="shared" si="41"/>
        <v>0.0147430495</v>
      </c>
      <c r="L157">
        <f t="shared" si="42"/>
        <v>0.082409443823365</v>
      </c>
      <c r="M157">
        <f t="shared" si="43"/>
        <v>0.0123456790123457</v>
      </c>
      <c r="N157">
        <f t="shared" si="44"/>
        <v>-4.39444915467244</v>
      </c>
      <c r="O157">
        <f t="shared" si="45"/>
        <v>-0.0542524586996597</v>
      </c>
      <c r="P157">
        <f t="shared" si="46"/>
        <v>1.23456790123457</v>
      </c>
      <c r="Q157">
        <f t="shared" si="47"/>
        <v>0.617283950617284</v>
      </c>
    </row>
    <row r="158" spans="4:17">
      <c r="D158" s="3" t="s">
        <v>178</v>
      </c>
      <c r="E158" s="4" t="s">
        <v>95</v>
      </c>
      <c r="F158" s="4">
        <v>6</v>
      </c>
      <c r="G158" s="4">
        <v>13.1</v>
      </c>
      <c r="H158" s="4">
        <v>1</v>
      </c>
      <c r="I158">
        <v>13.1</v>
      </c>
      <c r="J158">
        <f t="shared" si="40"/>
        <v>0.131</v>
      </c>
      <c r="K158">
        <f t="shared" si="41"/>
        <v>0.0134799655</v>
      </c>
      <c r="L158">
        <f t="shared" si="42"/>
        <v>0.0753491643376188</v>
      </c>
      <c r="M158">
        <f t="shared" si="43"/>
        <v>0.0123456790123457</v>
      </c>
      <c r="N158">
        <f t="shared" si="44"/>
        <v>-4.39444915467244</v>
      </c>
      <c r="O158">
        <f t="shared" si="45"/>
        <v>-0.0542524586996597</v>
      </c>
      <c r="P158">
        <f t="shared" si="46"/>
        <v>1.23456790123457</v>
      </c>
      <c r="Q158">
        <f t="shared" si="47"/>
        <v>0.617283950617284</v>
      </c>
    </row>
    <row r="159" spans="4:17">
      <c r="D159" s="3" t="s">
        <v>139</v>
      </c>
      <c r="E159" s="4" t="s">
        <v>108</v>
      </c>
      <c r="F159" s="4">
        <v>6</v>
      </c>
      <c r="G159" s="4">
        <v>15.7</v>
      </c>
      <c r="H159" s="4">
        <v>2</v>
      </c>
      <c r="I159">
        <v>25.8</v>
      </c>
      <c r="J159">
        <f t="shared" si="40"/>
        <v>0.258</v>
      </c>
      <c r="K159">
        <f t="shared" si="41"/>
        <v>0.052286022</v>
      </c>
      <c r="L159">
        <f t="shared" si="42"/>
        <v>0.292263957518167</v>
      </c>
      <c r="M159">
        <f t="shared" si="43"/>
        <v>0.0246913580246914</v>
      </c>
      <c r="N159">
        <f t="shared" si="44"/>
        <v>-3.70130197411249</v>
      </c>
      <c r="O159">
        <f t="shared" si="45"/>
        <v>-0.0913901722003085</v>
      </c>
      <c r="P159">
        <f t="shared" si="46"/>
        <v>2.46913580246914</v>
      </c>
      <c r="Q159">
        <f t="shared" si="47"/>
        <v>1.23456790123457</v>
      </c>
    </row>
    <row r="160" spans="4:17">
      <c r="D160" s="3" t="s">
        <v>125</v>
      </c>
      <c r="E160" s="4" t="s">
        <v>126</v>
      </c>
      <c r="F160" s="4">
        <v>6</v>
      </c>
      <c r="G160" s="4">
        <v>10.3</v>
      </c>
      <c r="H160" s="4">
        <v>1</v>
      </c>
      <c r="I160">
        <v>10.3</v>
      </c>
      <c r="J160">
        <f t="shared" si="40"/>
        <v>0.103</v>
      </c>
      <c r="K160">
        <f t="shared" si="41"/>
        <v>0.0083333695</v>
      </c>
      <c r="L160">
        <f t="shared" si="42"/>
        <v>0.0465811598658468</v>
      </c>
      <c r="M160">
        <f t="shared" si="43"/>
        <v>0.0123456790123457</v>
      </c>
      <c r="N160">
        <f t="shared" si="44"/>
        <v>-4.39444915467244</v>
      </c>
      <c r="O160">
        <f t="shared" si="45"/>
        <v>-0.0542524586996597</v>
      </c>
      <c r="P160">
        <f t="shared" si="46"/>
        <v>1.23456790123457</v>
      </c>
      <c r="Q160">
        <f t="shared" si="47"/>
        <v>0.617283950617284</v>
      </c>
    </row>
    <row r="161" spans="4:17">
      <c r="D161" s="3" t="s">
        <v>201</v>
      </c>
      <c r="E161" s="4" t="s">
        <v>88</v>
      </c>
      <c r="F161" s="4">
        <v>6</v>
      </c>
      <c r="G161" s="4">
        <v>10</v>
      </c>
      <c r="H161" s="4">
        <v>1</v>
      </c>
      <c r="I161">
        <v>10</v>
      </c>
      <c r="J161">
        <f t="shared" si="40"/>
        <v>0.1</v>
      </c>
      <c r="K161">
        <f t="shared" si="41"/>
        <v>0.007855</v>
      </c>
      <c r="L161">
        <f t="shared" si="42"/>
        <v>0.0439072107322527</v>
      </c>
      <c r="M161">
        <f t="shared" si="43"/>
        <v>0.0123456790123457</v>
      </c>
      <c r="N161">
        <f t="shared" si="44"/>
        <v>-4.39444915467244</v>
      </c>
      <c r="O161">
        <f t="shared" si="45"/>
        <v>-0.0542524586996597</v>
      </c>
      <c r="P161">
        <f t="shared" si="46"/>
        <v>1.23456790123457</v>
      </c>
      <c r="Q161">
        <f t="shared" si="47"/>
        <v>0.617283950617284</v>
      </c>
    </row>
    <row r="162" spans="4:17">
      <c r="D162" s="3" t="s">
        <v>140</v>
      </c>
      <c r="E162" s="4" t="s">
        <v>92</v>
      </c>
      <c r="F162" s="4">
        <v>6</v>
      </c>
      <c r="G162" s="4">
        <v>28.2</v>
      </c>
      <c r="H162" s="4">
        <v>1</v>
      </c>
      <c r="I162">
        <v>28.2</v>
      </c>
      <c r="J162">
        <f t="shared" si="40"/>
        <v>0.282</v>
      </c>
      <c r="K162">
        <f t="shared" si="41"/>
        <v>0.062466102</v>
      </c>
      <c r="L162">
        <f t="shared" si="42"/>
        <v>0.349167702627166</v>
      </c>
      <c r="M162">
        <f t="shared" si="43"/>
        <v>0.0123456790123457</v>
      </c>
      <c r="N162">
        <f t="shared" si="44"/>
        <v>-4.39444915467244</v>
      </c>
      <c r="O162">
        <f t="shared" si="45"/>
        <v>-0.0542524586996597</v>
      </c>
      <c r="P162">
        <f t="shared" si="46"/>
        <v>1.23456790123457</v>
      </c>
      <c r="Q162">
        <f t="shared" si="47"/>
        <v>0.617283950617284</v>
      </c>
    </row>
    <row r="163" spans="4:17">
      <c r="D163" s="3" t="s">
        <v>200</v>
      </c>
      <c r="E163" s="4" t="s">
        <v>88</v>
      </c>
      <c r="F163" s="4">
        <v>6</v>
      </c>
      <c r="G163" s="4">
        <v>21.3</v>
      </c>
      <c r="H163" s="4">
        <v>1</v>
      </c>
      <c r="I163">
        <v>21.3</v>
      </c>
      <c r="J163">
        <f t="shared" si="40"/>
        <v>0.213</v>
      </c>
      <c r="K163">
        <f t="shared" si="41"/>
        <v>0.0356373495</v>
      </c>
      <c r="L163">
        <f t="shared" si="42"/>
        <v>0.199202624371157</v>
      </c>
      <c r="M163">
        <f t="shared" si="43"/>
        <v>0.0123456790123457</v>
      </c>
      <c r="N163">
        <f t="shared" si="44"/>
        <v>-4.39444915467244</v>
      </c>
      <c r="O163">
        <f t="shared" si="45"/>
        <v>-0.0542524586996597</v>
      </c>
      <c r="P163">
        <f t="shared" si="46"/>
        <v>1.23456790123457</v>
      </c>
      <c r="Q163">
        <f t="shared" si="47"/>
        <v>0.617283950617284</v>
      </c>
    </row>
    <row r="164" spans="4:17">
      <c r="D164" s="3" t="s">
        <v>138</v>
      </c>
      <c r="E164" s="4" t="s">
        <v>95</v>
      </c>
      <c r="F164" s="4">
        <v>6</v>
      </c>
      <c r="G164" s="4">
        <v>10.4</v>
      </c>
      <c r="H164" s="4">
        <v>5</v>
      </c>
      <c r="I164">
        <v>56.8</v>
      </c>
      <c r="J164">
        <f t="shared" si="40"/>
        <v>0.568</v>
      </c>
      <c r="K164">
        <f t="shared" si="41"/>
        <v>0.253421152</v>
      </c>
      <c r="L164">
        <f t="shared" si="42"/>
        <v>1.41655199552823</v>
      </c>
      <c r="M164">
        <f t="shared" si="43"/>
        <v>0.0617283950617284</v>
      </c>
      <c r="N164">
        <f t="shared" si="44"/>
        <v>-2.78501124223834</v>
      </c>
      <c r="O164">
        <f t="shared" si="45"/>
        <v>-0.171914274212243</v>
      </c>
      <c r="P164">
        <f t="shared" si="46"/>
        <v>6.17283950617284</v>
      </c>
      <c r="Q164">
        <f t="shared" si="47"/>
        <v>3.08641975308642</v>
      </c>
    </row>
    <row r="165" spans="4:17">
      <c r="D165" s="3" t="s">
        <v>179</v>
      </c>
      <c r="E165" s="4" t="s">
        <v>101</v>
      </c>
      <c r="F165" s="4">
        <v>6</v>
      </c>
      <c r="G165" s="4">
        <v>32.6</v>
      </c>
      <c r="H165" s="4">
        <v>5</v>
      </c>
      <c r="I165">
        <v>173.7</v>
      </c>
      <c r="J165">
        <f t="shared" si="40"/>
        <v>1.737</v>
      </c>
      <c r="K165">
        <f t="shared" si="41"/>
        <v>2.3699862495</v>
      </c>
      <c r="L165">
        <f t="shared" si="42"/>
        <v>13.247547509782</v>
      </c>
      <c r="M165">
        <f t="shared" si="43"/>
        <v>0.0617283950617284</v>
      </c>
      <c r="N165">
        <f t="shared" si="44"/>
        <v>-2.78501124223834</v>
      </c>
      <c r="O165">
        <f t="shared" si="45"/>
        <v>-0.171914274212243</v>
      </c>
      <c r="P165">
        <f t="shared" si="46"/>
        <v>6.17283950617284</v>
      </c>
      <c r="Q165">
        <f t="shared" si="47"/>
        <v>3.08641975308642</v>
      </c>
    </row>
    <row r="166" spans="4:17">
      <c r="D166" s="3" t="s">
        <v>193</v>
      </c>
      <c r="E166" s="4" t="s">
        <v>120</v>
      </c>
      <c r="F166" s="4">
        <v>6</v>
      </c>
      <c r="G166" s="4">
        <v>21.3</v>
      </c>
      <c r="H166" s="4">
        <v>1</v>
      </c>
      <c r="I166">
        <v>21.3</v>
      </c>
      <c r="J166">
        <f t="shared" si="40"/>
        <v>0.213</v>
      </c>
      <c r="K166">
        <f t="shared" si="41"/>
        <v>0.0356373495</v>
      </c>
      <c r="L166">
        <f t="shared" si="42"/>
        <v>0.199202624371157</v>
      </c>
      <c r="M166">
        <f t="shared" si="43"/>
        <v>0.0123456790123457</v>
      </c>
      <c r="N166">
        <f t="shared" si="44"/>
        <v>-4.39444915467244</v>
      </c>
      <c r="O166">
        <f t="shared" si="45"/>
        <v>-0.0542524586996597</v>
      </c>
      <c r="P166">
        <f t="shared" si="46"/>
        <v>1.23456790123457</v>
      </c>
      <c r="Q166">
        <f t="shared" si="47"/>
        <v>0.617283950617284</v>
      </c>
    </row>
    <row r="167" spans="4:17">
      <c r="D167" s="3" t="s">
        <v>135</v>
      </c>
      <c r="E167" s="4" t="s">
        <v>95</v>
      </c>
      <c r="F167" s="4">
        <v>6</v>
      </c>
      <c r="G167" s="4">
        <v>10.8</v>
      </c>
      <c r="H167" s="4">
        <v>2</v>
      </c>
      <c r="I167">
        <v>54.8</v>
      </c>
      <c r="J167">
        <f t="shared" si="40"/>
        <v>0.548</v>
      </c>
      <c r="K167">
        <f t="shared" si="41"/>
        <v>0.235888792</v>
      </c>
      <c r="L167">
        <f t="shared" si="42"/>
        <v>1.31855110117384</v>
      </c>
      <c r="M167">
        <f t="shared" si="43"/>
        <v>0.0246913580246914</v>
      </c>
      <c r="N167">
        <f t="shared" si="44"/>
        <v>-3.70130197411249</v>
      </c>
      <c r="O167">
        <f t="shared" si="45"/>
        <v>-0.0913901722003085</v>
      </c>
      <c r="P167">
        <f t="shared" si="46"/>
        <v>2.46913580246914</v>
      </c>
      <c r="Q167">
        <f t="shared" si="47"/>
        <v>1.23456790123457</v>
      </c>
    </row>
    <row r="168" spans="4:17">
      <c r="D168" s="7" t="s">
        <v>195</v>
      </c>
      <c r="E168" s="4" t="s">
        <v>100</v>
      </c>
      <c r="F168" s="4">
        <v>6</v>
      </c>
      <c r="G168" s="4">
        <v>10.2</v>
      </c>
      <c r="H168" s="4">
        <v>2</v>
      </c>
      <c r="I168">
        <v>21.4</v>
      </c>
      <c r="J168">
        <f t="shared" si="40"/>
        <v>0.214</v>
      </c>
      <c r="K168">
        <f t="shared" si="41"/>
        <v>0.035972758</v>
      </c>
      <c r="L168">
        <f t="shared" si="42"/>
        <v>0.201077462269424</v>
      </c>
      <c r="M168">
        <f t="shared" si="43"/>
        <v>0.0246913580246914</v>
      </c>
      <c r="N168">
        <f t="shared" si="44"/>
        <v>-3.70130197411249</v>
      </c>
      <c r="O168">
        <f t="shared" si="45"/>
        <v>-0.0913901722003085</v>
      </c>
      <c r="P168">
        <f t="shared" si="46"/>
        <v>2.46913580246914</v>
      </c>
      <c r="Q168">
        <f t="shared" si="47"/>
        <v>1.23456790123457</v>
      </c>
    </row>
    <row r="169" spans="4:17">
      <c r="D169" s="3" t="s">
        <v>180</v>
      </c>
      <c r="E169" s="4" t="s">
        <v>100</v>
      </c>
      <c r="F169" s="4">
        <v>6</v>
      </c>
      <c r="G169" s="4">
        <v>18.9</v>
      </c>
      <c r="H169" s="4">
        <v>2</v>
      </c>
      <c r="I169">
        <v>42.5</v>
      </c>
      <c r="J169">
        <f t="shared" si="40"/>
        <v>0.425</v>
      </c>
      <c r="K169">
        <f t="shared" si="41"/>
        <v>0.1418809375</v>
      </c>
      <c r="L169">
        <f t="shared" si="42"/>
        <v>0.793073993851313</v>
      </c>
      <c r="M169">
        <f t="shared" si="43"/>
        <v>0.0246913580246914</v>
      </c>
      <c r="N169">
        <f t="shared" si="44"/>
        <v>-3.70130197411249</v>
      </c>
      <c r="O169">
        <f t="shared" si="45"/>
        <v>-0.0913901722003085</v>
      </c>
      <c r="P169">
        <f t="shared" si="46"/>
        <v>2.46913580246914</v>
      </c>
      <c r="Q169">
        <f t="shared" si="47"/>
        <v>1.23456790123457</v>
      </c>
    </row>
    <row r="170" spans="4:17">
      <c r="D170" s="3" t="s">
        <v>16</v>
      </c>
      <c r="E170" s="4" t="s">
        <v>89</v>
      </c>
      <c r="F170" s="4">
        <v>6</v>
      </c>
      <c r="G170" s="4">
        <v>86.7</v>
      </c>
      <c r="H170" s="4">
        <v>1</v>
      </c>
      <c r="I170" s="4">
        <v>86.7</v>
      </c>
      <c r="J170">
        <f t="shared" si="40"/>
        <v>0.867</v>
      </c>
      <c r="K170">
        <f t="shared" si="41"/>
        <v>0.5904517095</v>
      </c>
      <c r="L170">
        <f t="shared" si="42"/>
        <v>3.30045673281163</v>
      </c>
      <c r="M170">
        <f t="shared" si="43"/>
        <v>0.0123456790123457</v>
      </c>
      <c r="N170">
        <f t="shared" si="44"/>
        <v>-4.39444915467244</v>
      </c>
      <c r="O170">
        <f t="shared" si="45"/>
        <v>-0.0542524586996597</v>
      </c>
      <c r="P170">
        <f t="shared" si="46"/>
        <v>1.23456790123457</v>
      </c>
      <c r="Q170">
        <f t="shared" si="47"/>
        <v>0.617283950617284</v>
      </c>
    </row>
    <row r="171" spans="4:17">
      <c r="D171" s="3" t="s">
        <v>17</v>
      </c>
      <c r="E171" s="4" t="s">
        <v>95</v>
      </c>
      <c r="F171" s="4">
        <v>6</v>
      </c>
      <c r="G171" s="4">
        <v>29.3</v>
      </c>
      <c r="H171" s="4">
        <v>3</v>
      </c>
      <c r="I171">
        <v>174.6</v>
      </c>
      <c r="J171">
        <f t="shared" si="40"/>
        <v>1.746</v>
      </c>
      <c r="K171">
        <f t="shared" si="41"/>
        <v>2.394609318</v>
      </c>
      <c r="L171">
        <f t="shared" si="42"/>
        <v>13.3851834432644</v>
      </c>
      <c r="M171">
        <f t="shared" si="43"/>
        <v>0.037037037037037</v>
      </c>
      <c r="N171">
        <f t="shared" si="44"/>
        <v>-3.29583686600433</v>
      </c>
      <c r="O171">
        <f t="shared" si="45"/>
        <v>-0.122068032074234</v>
      </c>
      <c r="P171">
        <f t="shared" si="46"/>
        <v>3.7037037037037</v>
      </c>
      <c r="Q171">
        <f t="shared" si="47"/>
        <v>1.85185185185185</v>
      </c>
    </row>
    <row r="172" spans="4:15">
      <c r="D172" s="3"/>
      <c r="E172" s="4"/>
      <c r="F172" s="4"/>
      <c r="G172" s="4"/>
      <c r="H172" s="4">
        <v>81</v>
      </c>
      <c r="K172">
        <v>17.89</v>
      </c>
      <c r="N172" t="s">
        <v>293</v>
      </c>
      <c r="O172">
        <v>3.07</v>
      </c>
    </row>
    <row r="173" spans="4:15">
      <c r="D173" s="3"/>
      <c r="E173" s="4"/>
      <c r="F173" s="4"/>
      <c r="G173" s="4"/>
      <c r="H173" s="4"/>
      <c r="N173" t="s">
        <v>294</v>
      </c>
      <c r="O173">
        <f>3.07/LN(81)</f>
        <v>0.698608606436098</v>
      </c>
    </row>
    <row r="174" spans="4:8">
      <c r="D174" s="3"/>
      <c r="E174" s="4"/>
      <c r="F174" s="4"/>
      <c r="G174" s="4"/>
      <c r="H174" s="4"/>
    </row>
    <row r="175" spans="4:8">
      <c r="D175" s="3"/>
      <c r="E175" s="4"/>
      <c r="F175" s="4"/>
      <c r="G175" s="4"/>
      <c r="H175" s="4" t="s">
        <v>297</v>
      </c>
    </row>
    <row r="176" s="1" customFormat="1" spans="4:17">
      <c r="D176" s="2" t="s">
        <v>84</v>
      </c>
      <c r="E176" s="2" t="s">
        <v>85</v>
      </c>
      <c r="F176" s="2" t="s">
        <v>2</v>
      </c>
      <c r="G176" s="2" t="s">
        <v>117</v>
      </c>
      <c r="H176" s="2" t="s">
        <v>284</v>
      </c>
      <c r="I176" s="1" t="s">
        <v>117</v>
      </c>
      <c r="J176" s="1" t="s">
        <v>285</v>
      </c>
      <c r="K176" s="1" t="s">
        <v>286</v>
      </c>
      <c r="L176" s="1" t="s">
        <v>287</v>
      </c>
      <c r="M176" s="1" t="s">
        <v>288</v>
      </c>
      <c r="N176" s="1" t="s">
        <v>289</v>
      </c>
      <c r="O176" s="1" t="s">
        <v>290</v>
      </c>
      <c r="P176" s="1" t="s">
        <v>291</v>
      </c>
      <c r="Q176" s="1" t="s">
        <v>292</v>
      </c>
    </row>
    <row r="177" spans="4:17">
      <c r="D177" s="3" t="s">
        <v>63</v>
      </c>
      <c r="E177" s="4" t="s">
        <v>92</v>
      </c>
      <c r="F177" s="4">
        <v>7</v>
      </c>
      <c r="G177" s="4">
        <v>40.4</v>
      </c>
      <c r="H177" s="4">
        <v>2</v>
      </c>
      <c r="I177">
        <v>95.2</v>
      </c>
      <c r="J177">
        <f>I177/100</f>
        <v>0.952</v>
      </c>
      <c r="K177">
        <f>((3.142*(J177)^2/4))</f>
        <v>0.711901792</v>
      </c>
      <c r="L177">
        <f>K177/15.45*100</f>
        <v>4.60777858899676</v>
      </c>
      <c r="M177">
        <f>H177/74</f>
        <v>0.027027027027027</v>
      </c>
      <c r="N177">
        <f>LN(M177)</f>
        <v>-3.61091791264422</v>
      </c>
      <c r="O177">
        <f>M177*N177</f>
        <v>-0.0975923760174115</v>
      </c>
      <c r="P177">
        <f>H177/69*100</f>
        <v>2.89855072463768</v>
      </c>
      <c r="Q177">
        <f>P177/2</f>
        <v>1.44927536231884</v>
      </c>
    </row>
    <row r="178" spans="4:17">
      <c r="D178" s="3" t="s">
        <v>169</v>
      </c>
      <c r="E178" s="4" t="s">
        <v>184</v>
      </c>
      <c r="F178" s="4">
        <v>7</v>
      </c>
      <c r="G178" s="4">
        <v>10.2</v>
      </c>
      <c r="H178" s="4">
        <v>1</v>
      </c>
      <c r="I178">
        <v>10.2</v>
      </c>
      <c r="J178">
        <f t="shared" ref="J178:J203" si="48">I178/100</f>
        <v>0.102</v>
      </c>
      <c r="K178">
        <f t="shared" ref="K178:K203" si="49">((3.142*(J178)^2/4))</f>
        <v>0.008172342</v>
      </c>
      <c r="L178">
        <f t="shared" ref="L178:L203" si="50">K178/15.45*100</f>
        <v>0.0528954174757282</v>
      </c>
      <c r="M178">
        <f t="shared" ref="M178:M203" si="51">H178/74</f>
        <v>0.0135135135135135</v>
      </c>
      <c r="N178">
        <f t="shared" ref="N178:N203" si="52">LN(M178)</f>
        <v>-4.30406509320417</v>
      </c>
      <c r="O178">
        <f t="shared" ref="O178:O203" si="53">M178*N178</f>
        <v>-0.0581630418000564</v>
      </c>
      <c r="P178">
        <f t="shared" ref="P178:P203" si="54">H178/69*100</f>
        <v>1.44927536231884</v>
      </c>
      <c r="Q178">
        <f t="shared" ref="Q178:Q203" si="55">P178/2</f>
        <v>0.72463768115942</v>
      </c>
    </row>
    <row r="179" spans="4:17">
      <c r="D179" s="3" t="s">
        <v>7</v>
      </c>
      <c r="E179" s="4" t="s">
        <v>89</v>
      </c>
      <c r="F179" s="4">
        <v>7</v>
      </c>
      <c r="G179" s="4">
        <v>24</v>
      </c>
      <c r="H179" s="4">
        <v>1</v>
      </c>
      <c r="I179">
        <v>24</v>
      </c>
      <c r="J179">
        <f t="shared" si="48"/>
        <v>0.24</v>
      </c>
      <c r="K179">
        <f t="shared" si="49"/>
        <v>0.0452448</v>
      </c>
      <c r="L179">
        <f t="shared" si="50"/>
        <v>0.292846601941748</v>
      </c>
      <c r="M179">
        <f t="shared" si="51"/>
        <v>0.0135135135135135</v>
      </c>
      <c r="N179">
        <f t="shared" si="52"/>
        <v>-4.30406509320417</v>
      </c>
      <c r="O179">
        <f t="shared" si="53"/>
        <v>-0.0581630418000564</v>
      </c>
      <c r="P179">
        <f t="shared" si="54"/>
        <v>1.44927536231884</v>
      </c>
      <c r="Q179">
        <f t="shared" si="55"/>
        <v>0.72463768115942</v>
      </c>
    </row>
    <row r="180" spans="4:17">
      <c r="D180" s="3" t="s">
        <v>68</v>
      </c>
      <c r="E180" s="4" t="s">
        <v>187</v>
      </c>
      <c r="F180" s="4">
        <v>7</v>
      </c>
      <c r="G180" s="4">
        <v>28.9</v>
      </c>
      <c r="H180" s="4">
        <v>1</v>
      </c>
      <c r="I180" s="4">
        <v>28.9</v>
      </c>
      <c r="J180">
        <f t="shared" si="48"/>
        <v>0.289</v>
      </c>
      <c r="K180">
        <f t="shared" si="49"/>
        <v>0.0656057455</v>
      </c>
      <c r="L180">
        <f t="shared" si="50"/>
        <v>0.424632656957929</v>
      </c>
      <c r="M180">
        <f t="shared" si="51"/>
        <v>0.0135135135135135</v>
      </c>
      <c r="N180">
        <f t="shared" si="52"/>
        <v>-4.30406509320417</v>
      </c>
      <c r="O180">
        <f t="shared" si="53"/>
        <v>-0.0581630418000564</v>
      </c>
      <c r="P180">
        <f t="shared" si="54"/>
        <v>1.44927536231884</v>
      </c>
      <c r="Q180">
        <f t="shared" si="55"/>
        <v>0.72463768115942</v>
      </c>
    </row>
    <row r="181" spans="4:17">
      <c r="D181" s="3" t="s">
        <v>158</v>
      </c>
      <c r="E181" s="4" t="s">
        <v>146</v>
      </c>
      <c r="F181" s="4">
        <v>7</v>
      </c>
      <c r="G181" s="4">
        <v>40.5</v>
      </c>
      <c r="H181" s="4">
        <v>3</v>
      </c>
      <c r="I181">
        <v>123.2</v>
      </c>
      <c r="J181">
        <f t="shared" si="48"/>
        <v>1.232</v>
      </c>
      <c r="K181">
        <f t="shared" si="49"/>
        <v>1.192250752</v>
      </c>
      <c r="L181">
        <f t="shared" si="50"/>
        <v>7.71683334627832</v>
      </c>
      <c r="M181">
        <f t="shared" si="51"/>
        <v>0.0405405405405405</v>
      </c>
      <c r="N181">
        <f t="shared" si="52"/>
        <v>-3.20545280453606</v>
      </c>
      <c r="O181">
        <f t="shared" si="53"/>
        <v>-0.129950789373084</v>
      </c>
      <c r="P181">
        <f t="shared" si="54"/>
        <v>4.34782608695652</v>
      </c>
      <c r="Q181">
        <f t="shared" si="55"/>
        <v>2.17391304347826</v>
      </c>
    </row>
    <row r="182" spans="4:17">
      <c r="D182" s="3" t="s">
        <v>96</v>
      </c>
      <c r="E182" s="4" t="s">
        <v>97</v>
      </c>
      <c r="F182" s="4">
        <v>7</v>
      </c>
      <c r="G182" s="4">
        <v>13.2</v>
      </c>
      <c r="H182" s="4">
        <v>6</v>
      </c>
      <c r="I182">
        <v>93.3</v>
      </c>
      <c r="J182">
        <f t="shared" si="48"/>
        <v>0.933</v>
      </c>
      <c r="K182">
        <f t="shared" si="49"/>
        <v>0.6837691095</v>
      </c>
      <c r="L182">
        <f t="shared" si="50"/>
        <v>4.42569002912621</v>
      </c>
      <c r="M182">
        <f t="shared" si="51"/>
        <v>0.0810810810810811</v>
      </c>
      <c r="N182">
        <f t="shared" si="52"/>
        <v>-2.51230562397611</v>
      </c>
      <c r="O182">
        <f t="shared" si="53"/>
        <v>-0.203700455998063</v>
      </c>
      <c r="P182">
        <f t="shared" si="54"/>
        <v>8.69565217391304</v>
      </c>
      <c r="Q182">
        <f t="shared" si="55"/>
        <v>4.34782608695652</v>
      </c>
    </row>
    <row r="183" spans="4:17">
      <c r="D183" s="3" t="s">
        <v>25</v>
      </c>
      <c r="E183" s="4" t="s">
        <v>95</v>
      </c>
      <c r="F183" s="4">
        <v>7</v>
      </c>
      <c r="G183" s="4">
        <v>30.8</v>
      </c>
      <c r="H183" s="4">
        <v>14</v>
      </c>
      <c r="I183">
        <v>227.7</v>
      </c>
      <c r="J183">
        <f t="shared" si="48"/>
        <v>2.277</v>
      </c>
      <c r="K183">
        <f t="shared" si="49"/>
        <v>4.0726046295</v>
      </c>
      <c r="L183">
        <f t="shared" si="50"/>
        <v>26.3599005145631</v>
      </c>
      <c r="M183">
        <f t="shared" si="51"/>
        <v>0.189189189189189</v>
      </c>
      <c r="N183">
        <f t="shared" si="52"/>
        <v>-1.66500776358891</v>
      </c>
      <c r="O183">
        <f t="shared" si="53"/>
        <v>-0.315001468787091</v>
      </c>
      <c r="P183">
        <f t="shared" si="54"/>
        <v>20.2898550724638</v>
      </c>
      <c r="Q183">
        <f t="shared" si="55"/>
        <v>10.1449275362319</v>
      </c>
    </row>
    <row r="184" spans="4:17">
      <c r="D184" s="3" t="s">
        <v>127</v>
      </c>
      <c r="E184" s="4" t="s">
        <v>95</v>
      </c>
      <c r="F184" s="4">
        <v>7</v>
      </c>
      <c r="G184" s="4">
        <v>11.8</v>
      </c>
      <c r="H184" s="4">
        <v>3</v>
      </c>
      <c r="I184">
        <v>32</v>
      </c>
      <c r="J184">
        <f t="shared" si="48"/>
        <v>0.32</v>
      </c>
      <c r="K184">
        <f t="shared" si="49"/>
        <v>0.0804352</v>
      </c>
      <c r="L184">
        <f t="shared" si="50"/>
        <v>0.520616181229773</v>
      </c>
      <c r="M184">
        <f t="shared" si="51"/>
        <v>0.0405405405405405</v>
      </c>
      <c r="N184">
        <f t="shared" si="52"/>
        <v>-3.20545280453606</v>
      </c>
      <c r="O184">
        <f t="shared" si="53"/>
        <v>-0.129950789373084</v>
      </c>
      <c r="P184">
        <f t="shared" si="54"/>
        <v>4.34782608695652</v>
      </c>
      <c r="Q184">
        <f t="shared" si="55"/>
        <v>2.17391304347826</v>
      </c>
    </row>
    <row r="185" spans="4:17">
      <c r="D185" s="3" t="s">
        <v>209</v>
      </c>
      <c r="E185" s="4" t="s">
        <v>128</v>
      </c>
      <c r="F185" s="4">
        <v>7</v>
      </c>
      <c r="G185" s="4">
        <v>14.2</v>
      </c>
      <c r="H185" s="4">
        <v>1</v>
      </c>
      <c r="I185" s="4">
        <v>14.2</v>
      </c>
      <c r="J185">
        <f t="shared" si="48"/>
        <v>0.142</v>
      </c>
      <c r="K185">
        <f t="shared" si="49"/>
        <v>0.015838822</v>
      </c>
      <c r="L185">
        <f t="shared" si="50"/>
        <v>0.102516647249191</v>
      </c>
      <c r="M185">
        <f t="shared" si="51"/>
        <v>0.0135135135135135</v>
      </c>
      <c r="N185">
        <f t="shared" si="52"/>
        <v>-4.30406509320417</v>
      </c>
      <c r="O185">
        <f t="shared" si="53"/>
        <v>-0.0581630418000564</v>
      </c>
      <c r="P185">
        <f t="shared" si="54"/>
        <v>1.44927536231884</v>
      </c>
      <c r="Q185">
        <f t="shared" si="55"/>
        <v>0.72463768115942</v>
      </c>
    </row>
    <row r="186" spans="4:17">
      <c r="D186" s="3" t="s">
        <v>207</v>
      </c>
      <c r="E186" s="4" t="s">
        <v>100</v>
      </c>
      <c r="F186" s="4">
        <v>7</v>
      </c>
      <c r="G186" s="4">
        <v>14.1</v>
      </c>
      <c r="H186" s="4">
        <v>1</v>
      </c>
      <c r="I186" s="4">
        <v>14.1</v>
      </c>
      <c r="J186">
        <f t="shared" si="48"/>
        <v>0.141</v>
      </c>
      <c r="K186">
        <f t="shared" si="49"/>
        <v>0.0156165255</v>
      </c>
      <c r="L186">
        <f t="shared" si="50"/>
        <v>0.101077834951456</v>
      </c>
      <c r="M186">
        <f t="shared" si="51"/>
        <v>0.0135135135135135</v>
      </c>
      <c r="N186">
        <f t="shared" si="52"/>
        <v>-4.30406509320417</v>
      </c>
      <c r="O186">
        <f t="shared" si="53"/>
        <v>-0.0581630418000564</v>
      </c>
      <c r="P186">
        <f t="shared" si="54"/>
        <v>1.44927536231884</v>
      </c>
      <c r="Q186">
        <f t="shared" si="55"/>
        <v>0.72463768115942</v>
      </c>
    </row>
    <row r="187" spans="4:17">
      <c r="D187" s="3" t="s">
        <v>129</v>
      </c>
      <c r="E187" s="4" t="s">
        <v>93</v>
      </c>
      <c r="F187" s="4">
        <v>7</v>
      </c>
      <c r="G187" s="4">
        <v>10.4</v>
      </c>
      <c r="H187" s="4">
        <v>2</v>
      </c>
      <c r="I187">
        <v>24.6</v>
      </c>
      <c r="J187">
        <f t="shared" si="48"/>
        <v>0.246</v>
      </c>
      <c r="K187">
        <f t="shared" si="49"/>
        <v>0.047535318</v>
      </c>
      <c r="L187">
        <f t="shared" si="50"/>
        <v>0.307671961165049</v>
      </c>
      <c r="M187">
        <f t="shared" si="51"/>
        <v>0.027027027027027</v>
      </c>
      <c r="N187">
        <f t="shared" si="52"/>
        <v>-3.61091791264422</v>
      </c>
      <c r="O187">
        <f t="shared" si="53"/>
        <v>-0.0975923760174115</v>
      </c>
      <c r="P187">
        <f t="shared" si="54"/>
        <v>2.89855072463768</v>
      </c>
      <c r="Q187">
        <f t="shared" si="55"/>
        <v>1.44927536231884</v>
      </c>
    </row>
    <row r="188" spans="4:17">
      <c r="D188" s="3" t="s">
        <v>211</v>
      </c>
      <c r="E188" s="4"/>
      <c r="F188" s="4">
        <v>7</v>
      </c>
      <c r="G188" s="4">
        <v>13.6</v>
      </c>
      <c r="H188" s="4">
        <v>1</v>
      </c>
      <c r="I188" s="4">
        <v>13.6</v>
      </c>
      <c r="J188">
        <f t="shared" si="48"/>
        <v>0.136</v>
      </c>
      <c r="K188">
        <f t="shared" si="49"/>
        <v>0.014528608</v>
      </c>
      <c r="L188">
        <f t="shared" si="50"/>
        <v>0.0940362977346278</v>
      </c>
      <c r="M188">
        <f t="shared" si="51"/>
        <v>0.0135135135135135</v>
      </c>
      <c r="N188">
        <f t="shared" si="52"/>
        <v>-4.30406509320417</v>
      </c>
      <c r="O188">
        <f t="shared" si="53"/>
        <v>-0.0581630418000564</v>
      </c>
      <c r="P188">
        <f t="shared" si="54"/>
        <v>1.44927536231884</v>
      </c>
      <c r="Q188">
        <f t="shared" si="55"/>
        <v>0.72463768115942</v>
      </c>
    </row>
    <row r="189" spans="4:17">
      <c r="D189" s="3" t="s">
        <v>14</v>
      </c>
      <c r="E189" s="4" t="s">
        <v>89</v>
      </c>
      <c r="F189" s="4">
        <v>7</v>
      </c>
      <c r="G189" s="4">
        <v>10.7</v>
      </c>
      <c r="H189" s="4">
        <v>1</v>
      </c>
      <c r="I189">
        <v>10.7</v>
      </c>
      <c r="J189">
        <f t="shared" si="48"/>
        <v>0.107</v>
      </c>
      <c r="K189">
        <f t="shared" si="49"/>
        <v>0.0089931895</v>
      </c>
      <c r="L189">
        <f t="shared" si="50"/>
        <v>0.0582083462783171</v>
      </c>
      <c r="M189">
        <f t="shared" si="51"/>
        <v>0.0135135135135135</v>
      </c>
      <c r="N189">
        <f t="shared" si="52"/>
        <v>-4.30406509320417</v>
      </c>
      <c r="O189">
        <f t="shared" si="53"/>
        <v>-0.0581630418000564</v>
      </c>
      <c r="P189">
        <f t="shared" si="54"/>
        <v>1.44927536231884</v>
      </c>
      <c r="Q189">
        <f t="shared" si="55"/>
        <v>0.72463768115942</v>
      </c>
    </row>
    <row r="190" spans="4:17">
      <c r="D190" s="3" t="s">
        <v>139</v>
      </c>
      <c r="E190" s="4" t="s">
        <v>108</v>
      </c>
      <c r="F190" s="4">
        <v>7</v>
      </c>
      <c r="G190" s="4">
        <v>10.3</v>
      </c>
      <c r="H190" s="4">
        <v>1</v>
      </c>
      <c r="I190">
        <v>10.3</v>
      </c>
      <c r="J190">
        <f t="shared" si="48"/>
        <v>0.103</v>
      </c>
      <c r="K190">
        <f t="shared" si="49"/>
        <v>0.0083333695</v>
      </c>
      <c r="L190">
        <f t="shared" si="50"/>
        <v>0.0539376666666667</v>
      </c>
      <c r="M190">
        <f t="shared" si="51"/>
        <v>0.0135135135135135</v>
      </c>
      <c r="N190">
        <f t="shared" si="52"/>
        <v>-4.30406509320417</v>
      </c>
      <c r="O190">
        <f t="shared" si="53"/>
        <v>-0.0581630418000564</v>
      </c>
      <c r="P190">
        <f t="shared" si="54"/>
        <v>1.44927536231884</v>
      </c>
      <c r="Q190">
        <f t="shared" si="55"/>
        <v>0.72463768115942</v>
      </c>
    </row>
    <row r="191" spans="4:17">
      <c r="D191" s="3" t="s">
        <v>210</v>
      </c>
      <c r="E191" s="4" t="s">
        <v>95</v>
      </c>
      <c r="F191" s="4">
        <v>7</v>
      </c>
      <c r="G191" s="4">
        <v>10</v>
      </c>
      <c r="H191" s="4">
        <v>1</v>
      </c>
      <c r="I191">
        <v>10</v>
      </c>
      <c r="J191">
        <f t="shared" si="48"/>
        <v>0.1</v>
      </c>
      <c r="K191">
        <f t="shared" si="49"/>
        <v>0.007855</v>
      </c>
      <c r="L191">
        <f t="shared" si="50"/>
        <v>0.0508414239482201</v>
      </c>
      <c r="M191">
        <f t="shared" si="51"/>
        <v>0.0135135135135135</v>
      </c>
      <c r="N191">
        <f t="shared" si="52"/>
        <v>-4.30406509320417</v>
      </c>
      <c r="O191">
        <f t="shared" si="53"/>
        <v>-0.0581630418000564</v>
      </c>
      <c r="P191">
        <f t="shared" si="54"/>
        <v>1.44927536231884</v>
      </c>
      <c r="Q191">
        <f t="shared" si="55"/>
        <v>0.72463768115942</v>
      </c>
    </row>
    <row r="192" spans="4:17">
      <c r="D192" s="3" t="s">
        <v>15</v>
      </c>
      <c r="E192" s="4" t="s">
        <v>102</v>
      </c>
      <c r="F192" s="4">
        <v>7</v>
      </c>
      <c r="G192" s="4">
        <v>10.3</v>
      </c>
      <c r="H192" s="4">
        <v>1</v>
      </c>
      <c r="I192">
        <v>10.3</v>
      </c>
      <c r="J192">
        <f t="shared" si="48"/>
        <v>0.103</v>
      </c>
      <c r="K192">
        <f t="shared" si="49"/>
        <v>0.0083333695</v>
      </c>
      <c r="L192">
        <f t="shared" si="50"/>
        <v>0.0539376666666667</v>
      </c>
      <c r="M192">
        <f t="shared" si="51"/>
        <v>0.0135135135135135</v>
      </c>
      <c r="N192">
        <f t="shared" si="52"/>
        <v>-4.30406509320417</v>
      </c>
      <c r="O192">
        <f t="shared" si="53"/>
        <v>-0.0581630418000564</v>
      </c>
      <c r="P192">
        <f t="shared" si="54"/>
        <v>1.44927536231884</v>
      </c>
      <c r="Q192">
        <f t="shared" si="55"/>
        <v>0.72463768115942</v>
      </c>
    </row>
    <row r="193" spans="4:17">
      <c r="D193" s="3" t="s">
        <v>125</v>
      </c>
      <c r="E193" s="4" t="s">
        <v>126</v>
      </c>
      <c r="F193" s="4">
        <v>7</v>
      </c>
      <c r="G193" s="4">
        <v>12</v>
      </c>
      <c r="H193" s="4">
        <v>1</v>
      </c>
      <c r="I193">
        <v>12</v>
      </c>
      <c r="J193">
        <f t="shared" si="48"/>
        <v>0.12</v>
      </c>
      <c r="K193">
        <f t="shared" si="49"/>
        <v>0.0113112</v>
      </c>
      <c r="L193">
        <f t="shared" si="50"/>
        <v>0.0732116504854369</v>
      </c>
      <c r="M193">
        <f t="shared" si="51"/>
        <v>0.0135135135135135</v>
      </c>
      <c r="N193">
        <f t="shared" si="52"/>
        <v>-4.30406509320417</v>
      </c>
      <c r="O193">
        <f t="shared" si="53"/>
        <v>-0.0581630418000564</v>
      </c>
      <c r="P193">
        <f t="shared" si="54"/>
        <v>1.44927536231884</v>
      </c>
      <c r="Q193">
        <f t="shared" si="55"/>
        <v>0.72463768115942</v>
      </c>
    </row>
    <row r="194" spans="4:17">
      <c r="D194" s="3" t="s">
        <v>140</v>
      </c>
      <c r="E194" s="4" t="s">
        <v>92</v>
      </c>
      <c r="F194" s="4">
        <v>7</v>
      </c>
      <c r="G194" s="4">
        <v>16.2</v>
      </c>
      <c r="H194" s="4">
        <v>4</v>
      </c>
      <c r="I194">
        <v>68.1</v>
      </c>
      <c r="J194">
        <f t="shared" si="48"/>
        <v>0.681</v>
      </c>
      <c r="K194">
        <f t="shared" si="49"/>
        <v>0.3642842655</v>
      </c>
      <c r="L194">
        <f t="shared" si="50"/>
        <v>2.35782696116505</v>
      </c>
      <c r="M194">
        <f t="shared" si="51"/>
        <v>0.0540540540540541</v>
      </c>
      <c r="N194">
        <f t="shared" si="52"/>
        <v>-2.91777073208428</v>
      </c>
      <c r="O194">
        <f t="shared" si="53"/>
        <v>-0.15771733686942</v>
      </c>
      <c r="P194">
        <f t="shared" si="54"/>
        <v>5.79710144927536</v>
      </c>
      <c r="Q194">
        <f t="shared" si="55"/>
        <v>2.89855072463768</v>
      </c>
    </row>
    <row r="195" spans="4:17">
      <c r="D195" s="3" t="s">
        <v>138</v>
      </c>
      <c r="E195" s="4" t="s">
        <v>95</v>
      </c>
      <c r="F195" s="4">
        <v>7</v>
      </c>
      <c r="G195" s="4">
        <v>10.2</v>
      </c>
      <c r="H195" s="4">
        <v>13</v>
      </c>
      <c r="I195">
        <v>156</v>
      </c>
      <c r="J195">
        <f t="shared" si="48"/>
        <v>1.56</v>
      </c>
      <c r="K195">
        <f t="shared" si="49"/>
        <v>1.9115928</v>
      </c>
      <c r="L195">
        <f t="shared" si="50"/>
        <v>12.3727689320388</v>
      </c>
      <c r="M195">
        <f t="shared" si="51"/>
        <v>0.175675675675676</v>
      </c>
      <c r="N195">
        <f t="shared" si="52"/>
        <v>-1.73911573574263</v>
      </c>
      <c r="O195">
        <f t="shared" si="53"/>
        <v>-0.305520331954787</v>
      </c>
      <c r="P195">
        <f t="shared" si="54"/>
        <v>18.8405797101449</v>
      </c>
      <c r="Q195">
        <f t="shared" si="55"/>
        <v>9.42028985507246</v>
      </c>
    </row>
    <row r="196" spans="4:17">
      <c r="D196" s="3" t="s">
        <v>30</v>
      </c>
      <c r="E196" s="4" t="s">
        <v>101</v>
      </c>
      <c r="F196" s="4">
        <v>7</v>
      </c>
      <c r="G196" s="4">
        <v>40.4</v>
      </c>
      <c r="H196" s="4">
        <v>5</v>
      </c>
      <c r="I196">
        <v>236.5</v>
      </c>
      <c r="J196">
        <f t="shared" si="48"/>
        <v>2.365</v>
      </c>
      <c r="K196">
        <f t="shared" si="49"/>
        <v>4.3934782375</v>
      </c>
      <c r="L196">
        <f t="shared" si="50"/>
        <v>28.4367523462783</v>
      </c>
      <c r="M196">
        <f t="shared" si="51"/>
        <v>0.0675675675675676</v>
      </c>
      <c r="N196">
        <f t="shared" si="52"/>
        <v>-2.69462718077007</v>
      </c>
      <c r="O196">
        <f t="shared" si="53"/>
        <v>-0.182069404106086</v>
      </c>
      <c r="P196">
        <f t="shared" si="54"/>
        <v>7.2463768115942</v>
      </c>
      <c r="Q196">
        <f t="shared" si="55"/>
        <v>3.6231884057971</v>
      </c>
    </row>
    <row r="197" spans="4:17">
      <c r="D197" s="3" t="s">
        <v>205</v>
      </c>
      <c r="E197" s="4" t="s">
        <v>95</v>
      </c>
      <c r="F197" s="4">
        <v>7</v>
      </c>
      <c r="G197" s="4">
        <v>50.8</v>
      </c>
      <c r="H197" s="4">
        <v>1</v>
      </c>
      <c r="I197">
        <v>50.8</v>
      </c>
      <c r="J197">
        <f t="shared" si="48"/>
        <v>0.508</v>
      </c>
      <c r="K197">
        <f t="shared" si="49"/>
        <v>0.202709272</v>
      </c>
      <c r="L197">
        <f t="shared" si="50"/>
        <v>1.31203412297735</v>
      </c>
      <c r="M197">
        <f t="shared" si="51"/>
        <v>0.0135135135135135</v>
      </c>
      <c r="N197">
        <f t="shared" si="52"/>
        <v>-4.30406509320417</v>
      </c>
      <c r="O197">
        <f t="shared" si="53"/>
        <v>-0.0581630418000564</v>
      </c>
      <c r="P197">
        <f t="shared" si="54"/>
        <v>1.44927536231884</v>
      </c>
      <c r="Q197">
        <f t="shared" si="55"/>
        <v>0.72463768115942</v>
      </c>
    </row>
    <row r="198" spans="4:17">
      <c r="D198" s="3" t="s">
        <v>135</v>
      </c>
      <c r="E198" s="4" t="s">
        <v>95</v>
      </c>
      <c r="F198" s="4">
        <v>7</v>
      </c>
      <c r="G198" s="4">
        <v>60</v>
      </c>
      <c r="H198" s="4">
        <v>1</v>
      </c>
      <c r="I198">
        <v>60</v>
      </c>
      <c r="J198">
        <f t="shared" si="48"/>
        <v>0.6</v>
      </c>
      <c r="K198">
        <f t="shared" si="49"/>
        <v>0.28278</v>
      </c>
      <c r="L198">
        <f t="shared" si="50"/>
        <v>1.83029126213592</v>
      </c>
      <c r="M198">
        <f t="shared" si="51"/>
        <v>0.0135135135135135</v>
      </c>
      <c r="N198">
        <f t="shared" si="52"/>
        <v>-4.30406509320417</v>
      </c>
      <c r="O198">
        <f t="shared" si="53"/>
        <v>-0.0581630418000564</v>
      </c>
      <c r="P198">
        <f t="shared" si="54"/>
        <v>1.44927536231884</v>
      </c>
      <c r="Q198">
        <f t="shared" si="55"/>
        <v>0.72463768115942</v>
      </c>
    </row>
    <row r="199" spans="4:17">
      <c r="D199" s="3" t="s">
        <v>49</v>
      </c>
      <c r="E199" s="4" t="s">
        <v>95</v>
      </c>
      <c r="F199" s="4">
        <v>7</v>
      </c>
      <c r="G199" s="4">
        <v>13.1</v>
      </c>
      <c r="H199" s="4">
        <v>3</v>
      </c>
      <c r="I199">
        <v>35.7</v>
      </c>
      <c r="J199">
        <f t="shared" si="48"/>
        <v>0.357</v>
      </c>
      <c r="K199">
        <f t="shared" si="49"/>
        <v>0.1001111895</v>
      </c>
      <c r="L199">
        <f t="shared" si="50"/>
        <v>0.64796886407767</v>
      </c>
      <c r="M199">
        <f t="shared" si="51"/>
        <v>0.0405405405405405</v>
      </c>
      <c r="N199">
        <f t="shared" si="52"/>
        <v>-3.20545280453606</v>
      </c>
      <c r="O199">
        <f t="shared" si="53"/>
        <v>-0.129950789373084</v>
      </c>
      <c r="P199">
        <f t="shared" si="54"/>
        <v>4.34782608695652</v>
      </c>
      <c r="Q199">
        <f t="shared" si="55"/>
        <v>2.17391304347826</v>
      </c>
    </row>
    <row r="200" spans="4:17">
      <c r="D200" s="3" t="s">
        <v>202</v>
      </c>
      <c r="E200" s="4" t="s">
        <v>203</v>
      </c>
      <c r="F200" s="4">
        <v>7</v>
      </c>
      <c r="G200" s="4">
        <v>58.8</v>
      </c>
      <c r="H200" s="4">
        <v>1</v>
      </c>
      <c r="I200" s="4">
        <v>58.8</v>
      </c>
      <c r="J200">
        <f t="shared" si="48"/>
        <v>0.588</v>
      </c>
      <c r="K200">
        <f t="shared" si="49"/>
        <v>0.271581912</v>
      </c>
      <c r="L200">
        <f t="shared" si="50"/>
        <v>1.75781172815534</v>
      </c>
      <c r="M200">
        <f t="shared" si="51"/>
        <v>0.0135135135135135</v>
      </c>
      <c r="N200">
        <f t="shared" si="52"/>
        <v>-4.30406509320417</v>
      </c>
      <c r="O200">
        <f t="shared" si="53"/>
        <v>-0.0581630418000564</v>
      </c>
      <c r="P200">
        <f t="shared" si="54"/>
        <v>1.44927536231884</v>
      </c>
      <c r="Q200">
        <f t="shared" si="55"/>
        <v>0.72463768115942</v>
      </c>
    </row>
    <row r="201" spans="4:17">
      <c r="D201" s="3" t="s">
        <v>206</v>
      </c>
      <c r="E201" s="4" t="s">
        <v>100</v>
      </c>
      <c r="F201" s="4">
        <v>7</v>
      </c>
      <c r="G201" s="4">
        <v>24.8</v>
      </c>
      <c r="H201" s="4">
        <v>2</v>
      </c>
      <c r="I201">
        <v>41.3</v>
      </c>
      <c r="J201">
        <f t="shared" si="48"/>
        <v>0.413</v>
      </c>
      <c r="K201">
        <f t="shared" si="49"/>
        <v>0.1339819495</v>
      </c>
      <c r="L201">
        <f t="shared" si="50"/>
        <v>0.867197084142395</v>
      </c>
      <c r="M201">
        <f t="shared" si="51"/>
        <v>0.027027027027027</v>
      </c>
      <c r="N201">
        <f t="shared" si="52"/>
        <v>-3.61091791264422</v>
      </c>
      <c r="O201">
        <f t="shared" si="53"/>
        <v>-0.0975923760174115</v>
      </c>
      <c r="P201">
        <f t="shared" si="54"/>
        <v>2.89855072463768</v>
      </c>
      <c r="Q201">
        <f t="shared" si="55"/>
        <v>1.44927536231884</v>
      </c>
    </row>
    <row r="202" spans="4:17">
      <c r="D202" s="3" t="s">
        <v>16</v>
      </c>
      <c r="E202" s="4" t="s">
        <v>89</v>
      </c>
      <c r="F202" s="4">
        <v>7</v>
      </c>
      <c r="G202" s="4">
        <v>10.2</v>
      </c>
      <c r="H202" s="4">
        <v>2</v>
      </c>
      <c r="I202">
        <v>31</v>
      </c>
      <c r="J202">
        <f t="shared" si="48"/>
        <v>0.31</v>
      </c>
      <c r="K202">
        <f t="shared" si="49"/>
        <v>0.07548655</v>
      </c>
      <c r="L202">
        <f t="shared" si="50"/>
        <v>0.488586084142395</v>
      </c>
      <c r="M202">
        <f t="shared" si="51"/>
        <v>0.027027027027027</v>
      </c>
      <c r="N202">
        <f t="shared" si="52"/>
        <v>-3.61091791264422</v>
      </c>
      <c r="O202">
        <f t="shared" si="53"/>
        <v>-0.0975923760174115</v>
      </c>
      <c r="P202">
        <f t="shared" si="54"/>
        <v>2.89855072463768</v>
      </c>
      <c r="Q202">
        <f t="shared" si="55"/>
        <v>1.44927536231884</v>
      </c>
    </row>
    <row r="203" spans="4:17">
      <c r="D203" s="3" t="s">
        <v>17</v>
      </c>
      <c r="E203" s="4" t="s">
        <v>95</v>
      </c>
      <c r="F203" s="4">
        <v>7</v>
      </c>
      <c r="G203" s="4">
        <v>95.5</v>
      </c>
      <c r="H203" s="4">
        <v>1</v>
      </c>
      <c r="I203" s="4">
        <v>95.5</v>
      </c>
      <c r="J203">
        <f t="shared" si="48"/>
        <v>0.955</v>
      </c>
      <c r="K203">
        <f t="shared" si="49"/>
        <v>0.7163956375</v>
      </c>
      <c r="L203">
        <f t="shared" si="50"/>
        <v>4.63686496763754</v>
      </c>
      <c r="M203">
        <f t="shared" si="51"/>
        <v>0.0135135135135135</v>
      </c>
      <c r="N203">
        <f t="shared" si="52"/>
        <v>-4.30406509320417</v>
      </c>
      <c r="O203">
        <f t="shared" si="53"/>
        <v>-0.0581630418000564</v>
      </c>
      <c r="P203">
        <f t="shared" si="54"/>
        <v>1.44927536231884</v>
      </c>
      <c r="Q203">
        <f t="shared" si="55"/>
        <v>0.72463768115942</v>
      </c>
    </row>
    <row r="204" spans="4:15">
      <c r="D204" s="3"/>
      <c r="E204" s="4"/>
      <c r="F204" s="4"/>
      <c r="G204" s="4"/>
      <c r="H204" s="4">
        <v>74</v>
      </c>
      <c r="K204">
        <v>15.45</v>
      </c>
      <c r="N204" t="s">
        <v>293</v>
      </c>
      <c r="O204">
        <v>2.81</v>
      </c>
    </row>
    <row r="205" spans="4:15">
      <c r="D205" s="3"/>
      <c r="E205" s="4"/>
      <c r="F205" s="4"/>
      <c r="G205" s="4"/>
      <c r="H205" s="4"/>
      <c r="N205" t="s">
        <v>294</v>
      </c>
      <c r="O205">
        <f>2.81/LN(74)</f>
        <v>0.65287116694327</v>
      </c>
    </row>
    <row r="206" spans="4:8">
      <c r="D206" s="3"/>
      <c r="E206" s="4"/>
      <c r="F206" s="4"/>
      <c r="G206" s="4"/>
      <c r="H206" s="4"/>
    </row>
    <row r="207" spans="4:8">
      <c r="D207" s="3"/>
      <c r="E207" s="4"/>
      <c r="F207" s="4"/>
      <c r="G207" s="4"/>
      <c r="H207" s="4"/>
    </row>
    <row r="208" s="1" customFormat="1" spans="4:17">
      <c r="D208" s="2" t="s">
        <v>84</v>
      </c>
      <c r="E208" s="2" t="s">
        <v>85</v>
      </c>
      <c r="F208" s="2" t="s">
        <v>2</v>
      </c>
      <c r="G208" s="2" t="s">
        <v>117</v>
      </c>
      <c r="H208" s="2" t="s">
        <v>284</v>
      </c>
      <c r="I208" s="1" t="s">
        <v>117</v>
      </c>
      <c r="J208" s="1" t="s">
        <v>285</v>
      </c>
      <c r="K208" s="1" t="s">
        <v>286</v>
      </c>
      <c r="L208" s="1" t="s">
        <v>287</v>
      </c>
      <c r="M208" s="1" t="s">
        <v>288</v>
      </c>
      <c r="N208" s="1" t="s">
        <v>289</v>
      </c>
      <c r="O208" s="1" t="s">
        <v>290</v>
      </c>
      <c r="P208" s="1" t="s">
        <v>291</v>
      </c>
      <c r="Q208" s="1" t="s">
        <v>292</v>
      </c>
    </row>
    <row r="209" spans="4:15">
      <c r="D209" s="3" t="s">
        <v>6</v>
      </c>
      <c r="E209" s="4" t="s">
        <v>143</v>
      </c>
      <c r="F209" s="4">
        <v>8</v>
      </c>
      <c r="G209" s="4">
        <v>54.7</v>
      </c>
      <c r="H209" s="4">
        <v>1</v>
      </c>
      <c r="I209" s="4">
        <v>54.7</v>
      </c>
      <c r="J209">
        <f>I209/100</f>
        <v>0.547</v>
      </c>
      <c r="K209">
        <f>((3.142*(J209)^2/4))</f>
        <v>0.2350286695</v>
      </c>
      <c r="L209">
        <f>K209/15.48*100</f>
        <v>1.51827305878553</v>
      </c>
      <c r="M209">
        <f>H209/69</f>
        <v>0.0144927536231884</v>
      </c>
      <c r="N209">
        <f>LN(M209)</f>
        <v>-4.23410650459726</v>
      </c>
      <c r="O209">
        <f>M209*N209</f>
        <v>-0.0613638623854675</v>
      </c>
    </row>
    <row r="210" spans="4:15">
      <c r="D210" s="3" t="s">
        <v>169</v>
      </c>
      <c r="E210" s="4" t="s">
        <v>88</v>
      </c>
      <c r="F210" s="4">
        <v>8</v>
      </c>
      <c r="G210" s="4">
        <v>18.3</v>
      </c>
      <c r="H210" s="4">
        <v>1</v>
      </c>
      <c r="I210" s="4">
        <v>18.3</v>
      </c>
      <c r="J210">
        <f t="shared" ref="J210:J238" si="56">I210/100</f>
        <v>0.183</v>
      </c>
      <c r="K210">
        <f t="shared" ref="K210:K238" si="57">((3.142*(J210)^2/4))</f>
        <v>0.0263056095</v>
      </c>
      <c r="L210">
        <f t="shared" ref="L210:L238" si="58">K210/15.48*100</f>
        <v>0.169932877906977</v>
      </c>
      <c r="M210">
        <f t="shared" ref="M210:M238" si="59">H210/69</f>
        <v>0.0144927536231884</v>
      </c>
      <c r="N210">
        <f t="shared" ref="N210:N238" si="60">LN(M210)</f>
        <v>-4.23410650459726</v>
      </c>
      <c r="O210">
        <f t="shared" ref="O210:O238" si="61">M210*N210</f>
        <v>-0.0613638623854675</v>
      </c>
    </row>
    <row r="211" spans="4:15">
      <c r="D211" s="3" t="s">
        <v>219</v>
      </c>
      <c r="E211" s="4" t="s">
        <v>89</v>
      </c>
      <c r="F211" s="4">
        <v>8</v>
      </c>
      <c r="G211" s="4">
        <v>10.1</v>
      </c>
      <c r="H211" s="4">
        <v>1</v>
      </c>
      <c r="I211" s="4">
        <v>10.1</v>
      </c>
      <c r="J211">
        <f t="shared" si="56"/>
        <v>0.101</v>
      </c>
      <c r="K211">
        <f t="shared" si="57"/>
        <v>0.0080128855</v>
      </c>
      <c r="L211">
        <f t="shared" si="58"/>
        <v>0.0517628262273902</v>
      </c>
      <c r="M211">
        <f t="shared" si="59"/>
        <v>0.0144927536231884</v>
      </c>
      <c r="N211">
        <f t="shared" si="60"/>
        <v>-4.23410650459726</v>
      </c>
      <c r="O211">
        <f t="shared" si="61"/>
        <v>-0.0613638623854675</v>
      </c>
    </row>
    <row r="212" spans="4:15">
      <c r="D212" s="3" t="s">
        <v>68</v>
      </c>
      <c r="E212" s="4" t="s">
        <v>88</v>
      </c>
      <c r="F212" s="4">
        <v>8</v>
      </c>
      <c r="G212" s="4">
        <v>10</v>
      </c>
      <c r="H212" s="4">
        <v>1</v>
      </c>
      <c r="I212">
        <v>10</v>
      </c>
      <c r="J212">
        <f t="shared" si="56"/>
        <v>0.1</v>
      </c>
      <c r="K212">
        <f t="shared" si="57"/>
        <v>0.007855</v>
      </c>
      <c r="L212">
        <f t="shared" si="58"/>
        <v>0.0507428940568476</v>
      </c>
      <c r="M212">
        <f t="shared" si="59"/>
        <v>0.0144927536231884</v>
      </c>
      <c r="N212">
        <f t="shared" si="60"/>
        <v>-4.23410650459726</v>
      </c>
      <c r="O212">
        <f t="shared" si="61"/>
        <v>-0.0613638623854675</v>
      </c>
    </row>
    <row r="213" spans="4:15">
      <c r="D213" s="3" t="s">
        <v>217</v>
      </c>
      <c r="E213" s="4" t="s">
        <v>88</v>
      </c>
      <c r="F213" s="4">
        <v>8</v>
      </c>
      <c r="G213" s="4">
        <v>10.8</v>
      </c>
      <c r="H213" s="4">
        <v>3</v>
      </c>
      <c r="I213">
        <v>54.2</v>
      </c>
      <c r="J213">
        <f t="shared" si="56"/>
        <v>0.542</v>
      </c>
      <c r="K213">
        <f t="shared" si="57"/>
        <v>0.230751622</v>
      </c>
      <c r="L213">
        <f t="shared" si="58"/>
        <v>1.49064355297158</v>
      </c>
      <c r="M213">
        <f t="shared" si="59"/>
        <v>0.0434782608695652</v>
      </c>
      <c r="N213">
        <f t="shared" si="60"/>
        <v>-3.13549421592915</v>
      </c>
      <c r="O213">
        <f t="shared" si="61"/>
        <v>-0.13632583547518</v>
      </c>
    </row>
    <row r="214" spans="4:15">
      <c r="D214" s="3" t="s">
        <v>158</v>
      </c>
      <c r="E214" s="4" t="s">
        <v>146</v>
      </c>
      <c r="F214" s="4">
        <v>8</v>
      </c>
      <c r="G214" s="4">
        <v>60.4</v>
      </c>
      <c r="H214" s="4">
        <v>3</v>
      </c>
      <c r="I214">
        <v>223.9</v>
      </c>
      <c r="J214">
        <f t="shared" si="56"/>
        <v>2.239</v>
      </c>
      <c r="K214">
        <f t="shared" si="57"/>
        <v>3.9378065455</v>
      </c>
      <c r="L214">
        <f t="shared" si="58"/>
        <v>25.4380267797158</v>
      </c>
      <c r="M214">
        <f t="shared" si="59"/>
        <v>0.0434782608695652</v>
      </c>
      <c r="N214">
        <f t="shared" si="60"/>
        <v>-3.13549421592915</v>
      </c>
      <c r="O214">
        <f t="shared" si="61"/>
        <v>-0.13632583547518</v>
      </c>
    </row>
    <row r="215" spans="4:15">
      <c r="D215" s="3" t="s">
        <v>212</v>
      </c>
      <c r="E215" s="4" t="s">
        <v>213</v>
      </c>
      <c r="F215" s="4">
        <v>8</v>
      </c>
      <c r="G215" s="4">
        <v>11.6</v>
      </c>
      <c r="H215" s="4">
        <v>1</v>
      </c>
      <c r="I215" s="4">
        <v>11.6</v>
      </c>
      <c r="J215">
        <f t="shared" si="56"/>
        <v>0.116</v>
      </c>
      <c r="K215">
        <f t="shared" si="57"/>
        <v>0.010569688</v>
      </c>
      <c r="L215">
        <f t="shared" si="58"/>
        <v>0.068279638242894</v>
      </c>
      <c r="M215">
        <f t="shared" si="59"/>
        <v>0.0144927536231884</v>
      </c>
      <c r="N215">
        <f t="shared" si="60"/>
        <v>-4.23410650459726</v>
      </c>
      <c r="O215">
        <f t="shared" si="61"/>
        <v>-0.0613638623854675</v>
      </c>
    </row>
    <row r="216" spans="4:15">
      <c r="D216" s="3" t="s">
        <v>123</v>
      </c>
      <c r="E216" s="4" t="s">
        <v>97</v>
      </c>
      <c r="F216" s="4">
        <v>8</v>
      </c>
      <c r="G216" s="4">
        <v>10.2</v>
      </c>
      <c r="H216" s="4">
        <v>6</v>
      </c>
      <c r="I216">
        <v>76.5</v>
      </c>
      <c r="J216">
        <f t="shared" si="56"/>
        <v>0.765</v>
      </c>
      <c r="K216">
        <f t="shared" si="57"/>
        <v>0.4596942375</v>
      </c>
      <c r="L216">
        <f t="shared" si="58"/>
        <v>2.96960101744186</v>
      </c>
      <c r="M216">
        <f t="shared" si="59"/>
        <v>0.0869565217391304</v>
      </c>
      <c r="N216">
        <f t="shared" si="60"/>
        <v>-2.4423470353692</v>
      </c>
      <c r="O216">
        <f t="shared" si="61"/>
        <v>-0.212378003075583</v>
      </c>
    </row>
    <row r="217" spans="4:15">
      <c r="D217" s="3" t="s">
        <v>96</v>
      </c>
      <c r="E217" s="4" t="s">
        <v>97</v>
      </c>
      <c r="F217" s="4">
        <v>8</v>
      </c>
      <c r="G217" s="4">
        <v>11.8</v>
      </c>
      <c r="H217" s="4">
        <v>5</v>
      </c>
      <c r="I217">
        <v>64.5</v>
      </c>
      <c r="J217">
        <f t="shared" si="56"/>
        <v>0.645</v>
      </c>
      <c r="K217">
        <f t="shared" si="57"/>
        <v>0.3267876375</v>
      </c>
      <c r="L217">
        <f t="shared" si="58"/>
        <v>2.11103125</v>
      </c>
      <c r="M217">
        <f t="shared" si="59"/>
        <v>0.072463768115942</v>
      </c>
      <c r="N217">
        <f t="shared" si="60"/>
        <v>-2.62466859216316</v>
      </c>
      <c r="O217">
        <f t="shared" si="61"/>
        <v>-0.190193376243707</v>
      </c>
    </row>
    <row r="218" spans="4:15">
      <c r="D218" s="3" t="s">
        <v>25</v>
      </c>
      <c r="E218" s="4" t="s">
        <v>95</v>
      </c>
      <c r="F218" s="4">
        <v>8</v>
      </c>
      <c r="G218" s="4">
        <v>10.2</v>
      </c>
      <c r="H218" s="4">
        <v>8</v>
      </c>
      <c r="I218">
        <v>120.1</v>
      </c>
      <c r="J218">
        <f t="shared" si="56"/>
        <v>1.201</v>
      </c>
      <c r="K218">
        <f t="shared" si="57"/>
        <v>1.1330059855</v>
      </c>
      <c r="L218">
        <f t="shared" si="58"/>
        <v>7.31916011304909</v>
      </c>
      <c r="M218">
        <f t="shared" si="59"/>
        <v>0.115942028985507</v>
      </c>
      <c r="N218">
        <f t="shared" si="60"/>
        <v>-2.15466496291742</v>
      </c>
      <c r="O218">
        <f t="shared" si="61"/>
        <v>-0.249816227584629</v>
      </c>
    </row>
    <row r="219" spans="4:15">
      <c r="D219" s="3" t="s">
        <v>127</v>
      </c>
      <c r="E219" s="4" t="s">
        <v>95</v>
      </c>
      <c r="F219" s="4">
        <v>8</v>
      </c>
      <c r="G219" s="4">
        <v>12.9</v>
      </c>
      <c r="H219" s="4">
        <v>1</v>
      </c>
      <c r="I219">
        <v>12.9</v>
      </c>
      <c r="J219">
        <f t="shared" si="56"/>
        <v>0.129</v>
      </c>
      <c r="K219">
        <f t="shared" si="57"/>
        <v>0.0130715055</v>
      </c>
      <c r="L219">
        <f t="shared" si="58"/>
        <v>0.08444125</v>
      </c>
      <c r="M219">
        <f t="shared" si="59"/>
        <v>0.0144927536231884</v>
      </c>
      <c r="N219">
        <f t="shared" si="60"/>
        <v>-4.23410650459726</v>
      </c>
      <c r="O219">
        <f t="shared" si="61"/>
        <v>-0.0613638623854675</v>
      </c>
    </row>
    <row r="220" spans="4:15">
      <c r="D220" s="3" t="s">
        <v>65</v>
      </c>
      <c r="E220" s="4" t="s">
        <v>88</v>
      </c>
      <c r="F220" s="4">
        <v>8</v>
      </c>
      <c r="G220" s="4">
        <v>27.3</v>
      </c>
      <c r="H220" s="4">
        <v>2</v>
      </c>
      <c r="I220">
        <v>43.7</v>
      </c>
      <c r="J220">
        <f t="shared" si="56"/>
        <v>0.437</v>
      </c>
      <c r="K220">
        <f t="shared" si="57"/>
        <v>0.1500061495</v>
      </c>
      <c r="L220">
        <f t="shared" si="58"/>
        <v>0.969031973514212</v>
      </c>
      <c r="M220">
        <f t="shared" si="59"/>
        <v>0.0289855072463768</v>
      </c>
      <c r="N220">
        <f t="shared" si="60"/>
        <v>-3.54095932403731</v>
      </c>
      <c r="O220">
        <f t="shared" si="61"/>
        <v>-0.102636502146009</v>
      </c>
    </row>
    <row r="221" spans="4:15">
      <c r="D221" s="3" t="s">
        <v>70</v>
      </c>
      <c r="E221" s="4" t="s">
        <v>128</v>
      </c>
      <c r="F221" s="4">
        <v>8</v>
      </c>
      <c r="G221" s="4">
        <v>10.1</v>
      </c>
      <c r="H221" s="4">
        <v>1</v>
      </c>
      <c r="I221" s="4">
        <v>10.1</v>
      </c>
      <c r="J221">
        <f t="shared" si="56"/>
        <v>0.101</v>
      </c>
      <c r="K221">
        <f t="shared" si="57"/>
        <v>0.0080128855</v>
      </c>
      <c r="L221">
        <f t="shared" si="58"/>
        <v>0.0517628262273902</v>
      </c>
      <c r="M221">
        <f t="shared" si="59"/>
        <v>0.0144927536231884</v>
      </c>
      <c r="N221">
        <f t="shared" si="60"/>
        <v>-4.23410650459726</v>
      </c>
      <c r="O221">
        <f t="shared" si="61"/>
        <v>-0.0613638623854675</v>
      </c>
    </row>
    <row r="222" spans="4:15">
      <c r="D222" s="3" t="s">
        <v>173</v>
      </c>
      <c r="E222" s="4" t="s">
        <v>92</v>
      </c>
      <c r="F222" s="4">
        <v>8</v>
      </c>
      <c r="G222" s="4">
        <v>11.3</v>
      </c>
      <c r="H222" s="4">
        <v>1</v>
      </c>
      <c r="I222" s="4">
        <v>11.3</v>
      </c>
      <c r="J222">
        <f t="shared" si="56"/>
        <v>0.113</v>
      </c>
      <c r="K222">
        <f t="shared" si="57"/>
        <v>0.0100300495</v>
      </c>
      <c r="L222">
        <f t="shared" si="58"/>
        <v>0.0647936014211886</v>
      </c>
      <c r="M222">
        <f t="shared" si="59"/>
        <v>0.0144927536231884</v>
      </c>
      <c r="N222">
        <f t="shared" si="60"/>
        <v>-4.23410650459726</v>
      </c>
      <c r="O222">
        <f t="shared" si="61"/>
        <v>-0.0613638623854675</v>
      </c>
    </row>
    <row r="223" spans="4:15">
      <c r="D223" s="3" t="s">
        <v>220</v>
      </c>
      <c r="E223" s="4" t="s">
        <v>95</v>
      </c>
      <c r="F223" s="4">
        <v>8</v>
      </c>
      <c r="G223" s="4">
        <v>28.5</v>
      </c>
      <c r="H223" s="4">
        <v>1</v>
      </c>
      <c r="I223" s="4">
        <v>28.5</v>
      </c>
      <c r="J223">
        <f t="shared" si="56"/>
        <v>0.285</v>
      </c>
      <c r="K223">
        <f t="shared" si="57"/>
        <v>0.0638022375</v>
      </c>
      <c r="L223">
        <f t="shared" si="58"/>
        <v>0.412159156976744</v>
      </c>
      <c r="M223">
        <f t="shared" si="59"/>
        <v>0.0144927536231884</v>
      </c>
      <c r="N223">
        <f t="shared" si="60"/>
        <v>-4.23410650459726</v>
      </c>
      <c r="O223">
        <f t="shared" si="61"/>
        <v>-0.0613638623854675</v>
      </c>
    </row>
    <row r="224" spans="4:15">
      <c r="D224" s="3" t="s">
        <v>129</v>
      </c>
      <c r="E224" s="4" t="s">
        <v>93</v>
      </c>
      <c r="F224" s="4">
        <v>8</v>
      </c>
      <c r="G224" s="4">
        <v>12.8</v>
      </c>
      <c r="H224" s="4">
        <v>1</v>
      </c>
      <c r="I224" s="4">
        <v>12.8</v>
      </c>
      <c r="J224">
        <f t="shared" si="56"/>
        <v>0.128</v>
      </c>
      <c r="K224">
        <f t="shared" si="57"/>
        <v>0.012869632</v>
      </c>
      <c r="L224">
        <f t="shared" si="58"/>
        <v>0.083137157622739</v>
      </c>
      <c r="M224">
        <f t="shared" si="59"/>
        <v>0.0144927536231884</v>
      </c>
      <c r="N224">
        <f t="shared" si="60"/>
        <v>-4.23410650459726</v>
      </c>
      <c r="O224">
        <f t="shared" si="61"/>
        <v>-0.0613638623854675</v>
      </c>
    </row>
    <row r="225" spans="4:15">
      <c r="D225" s="3" t="s">
        <v>178</v>
      </c>
      <c r="E225" s="4" t="s">
        <v>95</v>
      </c>
      <c r="F225" s="4">
        <v>8</v>
      </c>
      <c r="G225" s="4">
        <v>24</v>
      </c>
      <c r="H225" s="4">
        <v>1</v>
      </c>
      <c r="I225">
        <v>24</v>
      </c>
      <c r="J225">
        <f t="shared" si="56"/>
        <v>0.24</v>
      </c>
      <c r="K225">
        <f t="shared" si="57"/>
        <v>0.0452448</v>
      </c>
      <c r="L225">
        <f t="shared" si="58"/>
        <v>0.292279069767442</v>
      </c>
      <c r="M225">
        <f t="shared" si="59"/>
        <v>0.0144927536231884</v>
      </c>
      <c r="N225">
        <f t="shared" si="60"/>
        <v>-4.23410650459726</v>
      </c>
      <c r="O225">
        <f t="shared" si="61"/>
        <v>-0.0613638623854675</v>
      </c>
    </row>
    <row r="226" spans="4:15">
      <c r="D226" s="3" t="s">
        <v>166</v>
      </c>
      <c r="E226" s="4" t="s">
        <v>167</v>
      </c>
      <c r="F226" s="4">
        <v>8</v>
      </c>
      <c r="G226" s="4">
        <v>12.4</v>
      </c>
      <c r="H226" s="4">
        <v>2</v>
      </c>
      <c r="I226">
        <v>26.8</v>
      </c>
      <c r="J226">
        <f t="shared" si="56"/>
        <v>0.268</v>
      </c>
      <c r="K226">
        <f t="shared" si="57"/>
        <v>0.056417752</v>
      </c>
      <c r="L226">
        <f t="shared" si="58"/>
        <v>0.364455762273902</v>
      </c>
      <c r="M226">
        <f t="shared" si="59"/>
        <v>0.0289855072463768</v>
      </c>
      <c r="N226">
        <f t="shared" si="60"/>
        <v>-3.54095932403731</v>
      </c>
      <c r="O226">
        <f t="shared" si="61"/>
        <v>-0.102636502146009</v>
      </c>
    </row>
    <row r="227" spans="4:15">
      <c r="D227" s="3" t="s">
        <v>14</v>
      </c>
      <c r="E227" s="4" t="s">
        <v>89</v>
      </c>
      <c r="F227" s="4">
        <v>8</v>
      </c>
      <c r="G227" s="4">
        <v>10</v>
      </c>
      <c r="H227" s="4">
        <v>2</v>
      </c>
      <c r="I227">
        <v>20.2</v>
      </c>
      <c r="J227">
        <f t="shared" si="56"/>
        <v>0.202</v>
      </c>
      <c r="K227">
        <f t="shared" si="57"/>
        <v>0.032051542</v>
      </c>
      <c r="L227">
        <f t="shared" si="58"/>
        <v>0.207051304909561</v>
      </c>
      <c r="M227">
        <f t="shared" si="59"/>
        <v>0.0289855072463768</v>
      </c>
      <c r="N227">
        <f t="shared" si="60"/>
        <v>-3.54095932403731</v>
      </c>
      <c r="O227">
        <f t="shared" si="61"/>
        <v>-0.102636502146009</v>
      </c>
    </row>
    <row r="228" spans="4:15">
      <c r="D228" s="3" t="s">
        <v>215</v>
      </c>
      <c r="E228" s="4" t="s">
        <v>102</v>
      </c>
      <c r="F228" s="4">
        <v>8</v>
      </c>
      <c r="G228" s="4">
        <v>10.2</v>
      </c>
      <c r="H228" s="4">
        <v>2</v>
      </c>
      <c r="I228">
        <v>20.4</v>
      </c>
      <c r="J228">
        <f t="shared" si="56"/>
        <v>0.204</v>
      </c>
      <c r="K228">
        <f t="shared" si="57"/>
        <v>0.032689368</v>
      </c>
      <c r="L228">
        <f t="shared" si="58"/>
        <v>0.211171627906977</v>
      </c>
      <c r="M228">
        <f t="shared" si="59"/>
        <v>0.0289855072463768</v>
      </c>
      <c r="N228">
        <f t="shared" si="60"/>
        <v>-3.54095932403731</v>
      </c>
      <c r="O228">
        <f t="shared" si="61"/>
        <v>-0.102636502146009</v>
      </c>
    </row>
    <row r="229" spans="4:15">
      <c r="D229" s="3" t="s">
        <v>125</v>
      </c>
      <c r="E229" s="4" t="s">
        <v>126</v>
      </c>
      <c r="F229" s="4">
        <v>8</v>
      </c>
      <c r="G229" s="4">
        <v>10.1</v>
      </c>
      <c r="H229" s="4">
        <v>3</v>
      </c>
      <c r="I229">
        <v>30.9</v>
      </c>
      <c r="J229">
        <f t="shared" si="56"/>
        <v>0.309</v>
      </c>
      <c r="K229">
        <f t="shared" si="57"/>
        <v>0.0750003255</v>
      </c>
      <c r="L229">
        <f t="shared" si="58"/>
        <v>0.484498226744186</v>
      </c>
      <c r="M229">
        <f t="shared" si="59"/>
        <v>0.0434782608695652</v>
      </c>
      <c r="N229">
        <f t="shared" si="60"/>
        <v>-3.13549421592915</v>
      </c>
      <c r="O229">
        <f t="shared" si="61"/>
        <v>-0.13632583547518</v>
      </c>
    </row>
    <row r="230" spans="4:15">
      <c r="D230" s="3" t="s">
        <v>140</v>
      </c>
      <c r="E230" s="4" t="s">
        <v>92</v>
      </c>
      <c r="F230" s="4">
        <v>8</v>
      </c>
      <c r="G230" s="4">
        <v>21</v>
      </c>
      <c r="H230" s="4">
        <v>2</v>
      </c>
      <c r="I230">
        <v>41.9</v>
      </c>
      <c r="J230">
        <f t="shared" si="56"/>
        <v>0.419</v>
      </c>
      <c r="K230">
        <f t="shared" si="57"/>
        <v>0.1379031655</v>
      </c>
      <c r="L230">
        <f t="shared" si="58"/>
        <v>0.890847322351421</v>
      </c>
      <c r="M230">
        <f t="shared" si="59"/>
        <v>0.0289855072463768</v>
      </c>
      <c r="N230">
        <f t="shared" si="60"/>
        <v>-3.54095932403731</v>
      </c>
      <c r="O230">
        <f t="shared" si="61"/>
        <v>-0.102636502146009</v>
      </c>
    </row>
    <row r="231" spans="4:15">
      <c r="D231" s="3" t="s">
        <v>138</v>
      </c>
      <c r="E231" s="4" t="s">
        <v>91</v>
      </c>
      <c r="F231" s="4">
        <v>8</v>
      </c>
      <c r="G231" s="4">
        <v>10.1</v>
      </c>
      <c r="H231" s="4">
        <v>7</v>
      </c>
      <c r="I231">
        <v>92.9</v>
      </c>
      <c r="J231">
        <f t="shared" si="56"/>
        <v>0.929</v>
      </c>
      <c r="K231">
        <f t="shared" si="57"/>
        <v>0.6779187055</v>
      </c>
      <c r="L231">
        <f t="shared" si="58"/>
        <v>4.37931980297158</v>
      </c>
      <c r="M231">
        <f t="shared" si="59"/>
        <v>0.101449275362319</v>
      </c>
      <c r="N231">
        <f t="shared" si="60"/>
        <v>-2.28819635554195</v>
      </c>
      <c r="O231">
        <f t="shared" si="61"/>
        <v>-0.232135862156429</v>
      </c>
    </row>
    <row r="232" spans="4:15">
      <c r="D232" s="3" t="s">
        <v>30</v>
      </c>
      <c r="E232" s="4" t="s">
        <v>101</v>
      </c>
      <c r="F232" s="4">
        <v>8</v>
      </c>
      <c r="G232" s="4">
        <v>88.3</v>
      </c>
      <c r="H232" s="4">
        <v>7</v>
      </c>
      <c r="I232">
        <v>306.7</v>
      </c>
      <c r="J232">
        <f t="shared" si="56"/>
        <v>3.067</v>
      </c>
      <c r="K232">
        <f t="shared" si="57"/>
        <v>7.3887971095</v>
      </c>
      <c r="L232">
        <f t="shared" si="58"/>
        <v>47.7312474773902</v>
      </c>
      <c r="M232">
        <f t="shared" si="59"/>
        <v>0.101449275362319</v>
      </c>
      <c r="N232">
        <f t="shared" si="60"/>
        <v>-2.28819635554195</v>
      </c>
      <c r="O232">
        <f t="shared" si="61"/>
        <v>-0.232135862156429</v>
      </c>
    </row>
    <row r="233" spans="4:15">
      <c r="D233" s="3" t="s">
        <v>119</v>
      </c>
      <c r="E233" s="4" t="s">
        <v>120</v>
      </c>
      <c r="F233" s="4">
        <v>8</v>
      </c>
      <c r="G233" s="4">
        <v>10.1</v>
      </c>
      <c r="H233" s="4">
        <v>1</v>
      </c>
      <c r="I233">
        <v>10.1</v>
      </c>
      <c r="J233">
        <f t="shared" si="56"/>
        <v>0.101</v>
      </c>
      <c r="K233">
        <f t="shared" si="57"/>
        <v>0.0080128855</v>
      </c>
      <c r="L233">
        <f t="shared" si="58"/>
        <v>0.0517628262273902</v>
      </c>
      <c r="M233">
        <f t="shared" si="59"/>
        <v>0.0144927536231884</v>
      </c>
      <c r="N233">
        <f t="shared" si="60"/>
        <v>-4.23410650459726</v>
      </c>
      <c r="O233">
        <f t="shared" si="61"/>
        <v>-0.0613638623854675</v>
      </c>
    </row>
    <row r="234" spans="4:15">
      <c r="D234" s="3" t="s">
        <v>214</v>
      </c>
      <c r="E234" s="4" t="s">
        <v>95</v>
      </c>
      <c r="F234" s="4">
        <v>8</v>
      </c>
      <c r="G234" s="4">
        <v>10.4</v>
      </c>
      <c r="H234" s="4">
        <v>1</v>
      </c>
      <c r="I234">
        <v>10.4</v>
      </c>
      <c r="J234">
        <f t="shared" si="56"/>
        <v>0.104</v>
      </c>
      <c r="K234">
        <f t="shared" si="57"/>
        <v>0.008495968</v>
      </c>
      <c r="L234">
        <f t="shared" si="58"/>
        <v>0.0548835142118863</v>
      </c>
      <c r="M234">
        <f t="shared" si="59"/>
        <v>0.0144927536231884</v>
      </c>
      <c r="N234">
        <f t="shared" si="60"/>
        <v>-4.23410650459726</v>
      </c>
      <c r="O234">
        <f t="shared" si="61"/>
        <v>-0.0613638623854675</v>
      </c>
    </row>
    <row r="235" spans="4:15">
      <c r="D235" s="3" t="s">
        <v>197</v>
      </c>
      <c r="E235" s="4" t="s">
        <v>100</v>
      </c>
      <c r="F235" s="4">
        <v>8</v>
      </c>
      <c r="G235" s="4">
        <v>26.7</v>
      </c>
      <c r="H235" s="4">
        <v>1</v>
      </c>
      <c r="I235">
        <v>26.7</v>
      </c>
      <c r="J235">
        <f t="shared" si="56"/>
        <v>0.267</v>
      </c>
      <c r="K235">
        <f t="shared" si="57"/>
        <v>0.0559975095</v>
      </c>
      <c r="L235">
        <f t="shared" si="58"/>
        <v>0.36174101744186</v>
      </c>
      <c r="M235">
        <f t="shared" si="59"/>
        <v>0.0144927536231884</v>
      </c>
      <c r="N235">
        <f t="shared" si="60"/>
        <v>-4.23410650459726</v>
      </c>
      <c r="O235">
        <f t="shared" si="61"/>
        <v>-0.0613638623854675</v>
      </c>
    </row>
    <row r="236" spans="4:15">
      <c r="D236" s="3" t="s">
        <v>218</v>
      </c>
      <c r="E236" s="4" t="s">
        <v>100</v>
      </c>
      <c r="F236" s="4">
        <v>8</v>
      </c>
      <c r="G236" s="4">
        <v>17.2</v>
      </c>
      <c r="H236" s="4">
        <v>1</v>
      </c>
      <c r="I236">
        <v>17.2</v>
      </c>
      <c r="J236">
        <f t="shared" si="56"/>
        <v>0.172</v>
      </c>
      <c r="K236">
        <f t="shared" si="57"/>
        <v>0.023238232</v>
      </c>
      <c r="L236">
        <f t="shared" si="58"/>
        <v>0.150117777777778</v>
      </c>
      <c r="M236">
        <f t="shared" si="59"/>
        <v>0.0144927536231884</v>
      </c>
      <c r="N236">
        <f t="shared" si="60"/>
        <v>-4.23410650459726</v>
      </c>
      <c r="O236">
        <f t="shared" si="61"/>
        <v>-0.0613638623854675</v>
      </c>
    </row>
    <row r="237" spans="4:15">
      <c r="D237" s="8" t="s">
        <v>16</v>
      </c>
      <c r="E237" s="9" t="s">
        <v>89</v>
      </c>
      <c r="F237" s="4">
        <v>8</v>
      </c>
      <c r="G237" s="4">
        <v>11.4</v>
      </c>
      <c r="H237" s="4">
        <v>1</v>
      </c>
      <c r="I237">
        <v>11.4</v>
      </c>
      <c r="J237">
        <f t="shared" si="56"/>
        <v>0.114</v>
      </c>
      <c r="K237">
        <f t="shared" si="57"/>
        <v>0.010208358</v>
      </c>
      <c r="L237">
        <f t="shared" si="58"/>
        <v>0.0659454651162791</v>
      </c>
      <c r="M237">
        <f t="shared" si="59"/>
        <v>0.0144927536231884</v>
      </c>
      <c r="N237">
        <f t="shared" si="60"/>
        <v>-4.23410650459726</v>
      </c>
      <c r="O237">
        <f t="shared" si="61"/>
        <v>-0.0613638623854675</v>
      </c>
    </row>
    <row r="238" spans="4:15">
      <c r="D238" s="3" t="s">
        <v>17</v>
      </c>
      <c r="E238" s="4" t="s">
        <v>95</v>
      </c>
      <c r="F238" s="4">
        <v>8</v>
      </c>
      <c r="G238" s="4">
        <v>62.1</v>
      </c>
      <c r="H238" s="4">
        <v>1</v>
      </c>
      <c r="I238">
        <v>62.1</v>
      </c>
      <c r="J238">
        <f t="shared" si="56"/>
        <v>0.621</v>
      </c>
      <c r="K238">
        <f t="shared" si="57"/>
        <v>0.3029210055</v>
      </c>
      <c r="L238">
        <f t="shared" si="58"/>
        <v>1.95685404069767</v>
      </c>
      <c r="M238">
        <f t="shared" si="59"/>
        <v>0.0144927536231884</v>
      </c>
      <c r="N238">
        <f t="shared" si="60"/>
        <v>-4.23410650459726</v>
      </c>
      <c r="O238">
        <f t="shared" si="61"/>
        <v>-0.0613638623854675</v>
      </c>
    </row>
    <row r="239" spans="8:15">
      <c r="H239">
        <v>69</v>
      </c>
      <c r="K239">
        <v>15.48</v>
      </c>
      <c r="N239" t="s">
        <v>293</v>
      </c>
      <c r="O239">
        <v>3.08</v>
      </c>
    </row>
    <row r="240" spans="14:15">
      <c r="N240" t="s">
        <v>294</v>
      </c>
      <c r="O240">
        <f>3.08/LN(69)</f>
        <v>0.727426198810973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7"/>
  <sheetViews>
    <sheetView topLeftCell="A12" workbookViewId="0">
      <selection activeCell="B3" sqref="B3:B31"/>
    </sheetView>
  </sheetViews>
  <sheetFormatPr defaultColWidth="9" defaultRowHeight="15" outlineLevelCol="1"/>
  <cols>
    <col min="1" max="1" width="27.1428571428571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23</v>
      </c>
    </row>
    <row r="3" spans="1:2">
      <c r="A3" s="16" t="s">
        <v>7</v>
      </c>
      <c r="B3" s="17">
        <v>12.8</v>
      </c>
    </row>
    <row r="4" spans="1:2">
      <c r="A4" s="16" t="s">
        <v>7</v>
      </c>
      <c r="B4" s="17">
        <v>11.9</v>
      </c>
    </row>
    <row r="5" spans="1:2">
      <c r="A5" s="16" t="s">
        <v>7</v>
      </c>
      <c r="B5" s="17">
        <v>11.1</v>
      </c>
    </row>
    <row r="6" spans="1:2">
      <c r="A6" s="16" t="s">
        <v>7</v>
      </c>
      <c r="B6" s="17">
        <v>10.1</v>
      </c>
    </row>
    <row r="7" spans="1:2">
      <c r="A7" s="16" t="s">
        <v>7</v>
      </c>
      <c r="B7" s="17">
        <v>10.5</v>
      </c>
    </row>
    <row r="8" spans="1:2">
      <c r="A8" s="16" t="s">
        <v>7</v>
      </c>
      <c r="B8" s="17">
        <v>10.5</v>
      </c>
    </row>
    <row r="9" spans="1:2">
      <c r="A9" s="16" t="s">
        <v>7</v>
      </c>
      <c r="B9" s="17">
        <v>12.2</v>
      </c>
    </row>
    <row r="10" spans="1:2">
      <c r="A10" s="16" t="s">
        <v>24</v>
      </c>
      <c r="B10" s="17">
        <v>23.8</v>
      </c>
    </row>
    <row r="11" spans="1:2">
      <c r="A11" s="16" t="s">
        <v>24</v>
      </c>
      <c r="B11" s="17">
        <v>23.1</v>
      </c>
    </row>
    <row r="12" spans="1:2">
      <c r="A12" s="16" t="s">
        <v>25</v>
      </c>
      <c r="B12" s="17">
        <v>21.2</v>
      </c>
    </row>
    <row r="13" spans="1:2">
      <c r="A13" s="16" t="s">
        <v>10</v>
      </c>
      <c r="B13" s="17">
        <v>11.4</v>
      </c>
    </row>
    <row r="14" spans="1:2">
      <c r="A14" s="16" t="s">
        <v>10</v>
      </c>
      <c r="B14" s="17">
        <v>14.1</v>
      </c>
    </row>
    <row r="15" spans="1:2">
      <c r="A15" s="16" t="s">
        <v>10</v>
      </c>
      <c r="B15" s="17">
        <v>17.2</v>
      </c>
    </row>
    <row r="16" spans="1:2">
      <c r="A16" s="16" t="s">
        <v>10</v>
      </c>
      <c r="B16" s="17">
        <v>14.3</v>
      </c>
    </row>
    <row r="17" spans="1:2">
      <c r="A17" s="16" t="s">
        <v>10</v>
      </c>
      <c r="B17" s="17">
        <v>10.2</v>
      </c>
    </row>
    <row r="18" spans="1:2">
      <c r="A18" s="16" t="s">
        <v>10</v>
      </c>
      <c r="B18" s="17">
        <v>10.3</v>
      </c>
    </row>
    <row r="19" spans="1:2">
      <c r="A19" s="16" t="s">
        <v>10</v>
      </c>
      <c r="B19" s="17">
        <v>13</v>
      </c>
    </row>
    <row r="20" spans="1:2">
      <c r="A20" s="16" t="s">
        <v>10</v>
      </c>
      <c r="B20" s="17">
        <v>30</v>
      </c>
    </row>
    <row r="21" spans="1:2">
      <c r="A21" s="16" t="s">
        <v>13</v>
      </c>
      <c r="B21" s="17">
        <v>16.5</v>
      </c>
    </row>
    <row r="22" spans="1:2">
      <c r="A22" s="16" t="s">
        <v>13</v>
      </c>
      <c r="B22" s="17">
        <v>13</v>
      </c>
    </row>
    <row r="23" spans="1:2">
      <c r="A23" s="16" t="s">
        <v>13</v>
      </c>
      <c r="B23" s="17">
        <v>10.5</v>
      </c>
    </row>
    <row r="24" spans="1:2">
      <c r="A24" s="16" t="s">
        <v>13</v>
      </c>
      <c r="B24" s="17">
        <v>13.3</v>
      </c>
    </row>
    <row r="25" spans="1:2">
      <c r="A25" s="16" t="s">
        <v>26</v>
      </c>
      <c r="B25" s="17">
        <v>12</v>
      </c>
    </row>
    <row r="26" spans="1:2">
      <c r="A26" s="16" t="s">
        <v>26</v>
      </c>
      <c r="B26" s="17">
        <v>14.4</v>
      </c>
    </row>
    <row r="27" spans="1:2">
      <c r="A27" s="16" t="s">
        <v>27</v>
      </c>
      <c r="B27" s="17">
        <v>23.4</v>
      </c>
    </row>
    <row r="28" spans="1:2">
      <c r="A28" s="16" t="s">
        <v>27</v>
      </c>
      <c r="B28" s="17">
        <v>13.9</v>
      </c>
    </row>
    <row r="29" spans="1:2">
      <c r="A29" s="16" t="s">
        <v>27</v>
      </c>
      <c r="B29" s="17">
        <v>18.8</v>
      </c>
    </row>
    <row r="30" spans="1:2">
      <c r="A30" s="16" t="s">
        <v>16</v>
      </c>
      <c r="B30" s="17">
        <v>36.5</v>
      </c>
    </row>
    <row r="31" spans="1:2">
      <c r="A31" s="16" t="s">
        <v>16</v>
      </c>
      <c r="B31" s="17">
        <v>12.3</v>
      </c>
    </row>
    <row r="34" ht="15.75" spans="1:1">
      <c r="A34" s="22" t="s">
        <v>18</v>
      </c>
    </row>
    <row r="35" spans="1:2">
      <c r="A35" t="s">
        <v>27</v>
      </c>
      <c r="B35">
        <v>4</v>
      </c>
    </row>
    <row r="36" s="20" customFormat="1" spans="1:2">
      <c r="A36" s="20" t="s">
        <v>28</v>
      </c>
      <c r="B36" s="20">
        <v>1</v>
      </c>
    </row>
    <row r="37" spans="1:2">
      <c r="A37" t="s">
        <v>7</v>
      </c>
      <c r="B37">
        <v>6</v>
      </c>
    </row>
  </sheetData>
  <sortState ref="A3:B31">
    <sortCondition ref="A3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3" sqref="B3:B19"/>
    </sheetView>
  </sheetViews>
  <sheetFormatPr defaultColWidth="9" defaultRowHeight="15" outlineLevelCol="1"/>
  <cols>
    <col min="1" max="1" width="27.1428571428571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29</v>
      </c>
    </row>
    <row r="3" s="17" customFormat="1" spans="1:2">
      <c r="A3" s="16" t="s">
        <v>30</v>
      </c>
      <c r="B3" s="17">
        <v>42.3</v>
      </c>
    </row>
    <row r="4" spans="1:2">
      <c r="A4" s="16" t="s">
        <v>5</v>
      </c>
      <c r="B4" s="17">
        <v>40</v>
      </c>
    </row>
    <row r="5" spans="1:2">
      <c r="A5" s="16" t="s">
        <v>5</v>
      </c>
      <c r="B5" s="17">
        <v>71.6</v>
      </c>
    </row>
    <row r="6" spans="1:2">
      <c r="A6" s="16" t="s">
        <v>5</v>
      </c>
      <c r="B6" s="17">
        <v>30</v>
      </c>
    </row>
    <row r="7" spans="1:2">
      <c r="A7" s="16" t="s">
        <v>7</v>
      </c>
      <c r="B7" s="17">
        <v>12</v>
      </c>
    </row>
    <row r="8" spans="1:2">
      <c r="A8" s="16" t="s">
        <v>7</v>
      </c>
      <c r="B8" s="17">
        <v>11.3</v>
      </c>
    </row>
    <row r="9" spans="1:2">
      <c r="A9" s="16" t="s">
        <v>7</v>
      </c>
      <c r="B9" s="17">
        <v>81.3</v>
      </c>
    </row>
    <row r="10" spans="1:2">
      <c r="A10" s="16" t="s">
        <v>7</v>
      </c>
      <c r="B10" s="17">
        <v>11</v>
      </c>
    </row>
    <row r="11" spans="1:2">
      <c r="A11" s="16" t="s">
        <v>31</v>
      </c>
      <c r="B11" s="17">
        <v>26</v>
      </c>
    </row>
    <row r="12" spans="1:2">
      <c r="A12" s="16" t="s">
        <v>10</v>
      </c>
      <c r="B12" s="17">
        <v>15</v>
      </c>
    </row>
    <row r="13" spans="1:2">
      <c r="A13" s="16" t="s">
        <v>10</v>
      </c>
      <c r="B13" s="17">
        <v>13</v>
      </c>
    </row>
    <row r="14" spans="1:2">
      <c r="A14" s="16" t="s">
        <v>12</v>
      </c>
      <c r="B14" s="17">
        <v>20</v>
      </c>
    </row>
    <row r="15" spans="1:2">
      <c r="A15" s="16" t="s">
        <v>12</v>
      </c>
      <c r="B15" s="17">
        <v>11.5</v>
      </c>
    </row>
    <row r="16" spans="1:2">
      <c r="A16" s="16" t="s">
        <v>15</v>
      </c>
      <c r="B16" s="17">
        <v>15</v>
      </c>
    </row>
    <row r="17" spans="1:2">
      <c r="A17" s="16" t="s">
        <v>32</v>
      </c>
      <c r="B17" s="17">
        <v>11.5</v>
      </c>
    </row>
    <row r="18" spans="1:2">
      <c r="A18" s="16" t="s">
        <v>16</v>
      </c>
      <c r="B18" s="17">
        <v>11</v>
      </c>
    </row>
    <row r="19" spans="1:2">
      <c r="A19" s="16" t="s">
        <v>17</v>
      </c>
      <c r="B19" s="17">
        <v>47</v>
      </c>
    </row>
    <row r="23" ht="15.75" spans="1:1">
      <c r="A23" s="22" t="s">
        <v>18</v>
      </c>
    </row>
    <row r="24" spans="1:2">
      <c r="A24" s="16" t="s">
        <v>5</v>
      </c>
      <c r="B24" s="17">
        <v>2</v>
      </c>
    </row>
    <row r="25" spans="1:2">
      <c r="A25" s="16" t="s">
        <v>6</v>
      </c>
      <c r="B25" s="17">
        <v>7</v>
      </c>
    </row>
    <row r="26" spans="1:2">
      <c r="A26" s="16" t="s">
        <v>33</v>
      </c>
      <c r="B26" s="17">
        <v>3</v>
      </c>
    </row>
    <row r="27" s="20" customFormat="1" spans="1:2">
      <c r="A27" s="16" t="s">
        <v>7</v>
      </c>
      <c r="B27" s="17">
        <v>4</v>
      </c>
    </row>
    <row r="28" spans="1:2">
      <c r="A28" s="16" t="s">
        <v>34</v>
      </c>
      <c r="B28" s="17">
        <v>2</v>
      </c>
    </row>
    <row r="29" spans="1:2">
      <c r="A29" s="16" t="s">
        <v>8</v>
      </c>
      <c r="B29" s="17">
        <v>2</v>
      </c>
    </row>
    <row r="30" spans="1:2">
      <c r="A30" s="16" t="s">
        <v>12</v>
      </c>
      <c r="B30" s="17">
        <v>2</v>
      </c>
    </row>
    <row r="31" s="17" customFormat="1" spans="1:2">
      <c r="A31" s="16" t="s">
        <v>35</v>
      </c>
      <c r="B31" s="17">
        <v>5</v>
      </c>
    </row>
  </sheetData>
  <sortState ref="A24:B31">
    <sortCondition ref="A24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" sqref="B3:B30"/>
    </sheetView>
  </sheetViews>
  <sheetFormatPr defaultColWidth="9" defaultRowHeight="15" outlineLevelCol="1"/>
  <cols>
    <col min="1" max="1" width="24.7142857142857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36</v>
      </c>
    </row>
    <row r="3" spans="1:2">
      <c r="A3" s="16" t="s">
        <v>6</v>
      </c>
      <c r="B3" s="17">
        <v>13.1</v>
      </c>
    </row>
    <row r="4" spans="1:2">
      <c r="A4" s="16" t="s">
        <v>6</v>
      </c>
      <c r="B4" s="17">
        <v>12.8</v>
      </c>
    </row>
    <row r="5" spans="1:2">
      <c r="A5" s="16" t="s">
        <v>6</v>
      </c>
      <c r="B5" s="17">
        <v>15.3</v>
      </c>
    </row>
    <row r="6" spans="1:2">
      <c r="A6" s="16" t="s">
        <v>7</v>
      </c>
      <c r="B6" s="17">
        <v>13.5</v>
      </c>
    </row>
    <row r="7" spans="1:2">
      <c r="A7" s="16" t="s">
        <v>7</v>
      </c>
      <c r="B7" s="17">
        <v>12</v>
      </c>
    </row>
    <row r="8" spans="1:2">
      <c r="A8" s="16" t="s">
        <v>7</v>
      </c>
      <c r="B8" s="17">
        <v>14.7</v>
      </c>
    </row>
    <row r="9" spans="1:2">
      <c r="A9" s="16" t="s">
        <v>7</v>
      </c>
      <c r="B9" s="17">
        <v>11.7</v>
      </c>
    </row>
    <row r="10" spans="1:2">
      <c r="A10" s="16" t="s">
        <v>7</v>
      </c>
      <c r="B10" s="17">
        <v>12.5</v>
      </c>
    </row>
    <row r="11" spans="1:2">
      <c r="A11" s="16" t="s">
        <v>7</v>
      </c>
      <c r="B11" s="17">
        <v>11</v>
      </c>
    </row>
    <row r="12" spans="1:2">
      <c r="A12" s="16" t="s">
        <v>31</v>
      </c>
      <c r="B12" s="17">
        <v>12.2</v>
      </c>
    </row>
    <row r="13" spans="1:2">
      <c r="A13" s="16" t="s">
        <v>31</v>
      </c>
      <c r="B13" s="17">
        <v>12.3</v>
      </c>
    </row>
    <row r="14" spans="1:2">
      <c r="A14" s="16" t="s">
        <v>31</v>
      </c>
      <c r="B14" s="17">
        <v>27</v>
      </c>
    </row>
    <row r="15" spans="1:2">
      <c r="A15" s="16" t="s">
        <v>8</v>
      </c>
      <c r="B15" s="17">
        <v>14</v>
      </c>
    </row>
    <row r="16" spans="1:2">
      <c r="A16" s="16" t="s">
        <v>8</v>
      </c>
      <c r="B16" s="17">
        <v>11</v>
      </c>
    </row>
    <row r="17" spans="1:2">
      <c r="A17" s="16" t="s">
        <v>25</v>
      </c>
      <c r="B17" s="17">
        <v>10.5</v>
      </c>
    </row>
    <row r="18" spans="1:2">
      <c r="A18" s="16" t="s">
        <v>25</v>
      </c>
      <c r="B18" s="17">
        <v>22.4</v>
      </c>
    </row>
    <row r="19" spans="1:2">
      <c r="A19" s="16" t="s">
        <v>37</v>
      </c>
      <c r="B19" s="17">
        <v>17.1</v>
      </c>
    </row>
    <row r="20" spans="1:2">
      <c r="A20" s="16" t="s">
        <v>10</v>
      </c>
      <c r="B20" s="17">
        <v>10.4</v>
      </c>
    </row>
    <row r="21" spans="1:2">
      <c r="A21" s="16" t="s">
        <v>10</v>
      </c>
      <c r="B21" s="17">
        <v>10.4</v>
      </c>
    </row>
    <row r="22" spans="1:2">
      <c r="A22" s="16" t="s">
        <v>10</v>
      </c>
      <c r="B22" s="17">
        <v>11</v>
      </c>
    </row>
    <row r="23" spans="1:2">
      <c r="A23" s="16" t="s">
        <v>12</v>
      </c>
      <c r="B23" s="17">
        <v>12</v>
      </c>
    </row>
    <row r="24" spans="1:2">
      <c r="A24" s="16" t="s">
        <v>12</v>
      </c>
      <c r="B24" s="17">
        <v>17</v>
      </c>
    </row>
    <row r="25" spans="1:2">
      <c r="A25" s="16" t="s">
        <v>12</v>
      </c>
      <c r="B25" s="17">
        <v>10.1</v>
      </c>
    </row>
    <row r="26" spans="1:2">
      <c r="A26" s="16" t="s">
        <v>38</v>
      </c>
      <c r="B26" s="17">
        <v>30</v>
      </c>
    </row>
    <row r="27" spans="1:2">
      <c r="A27" s="16" t="s">
        <v>39</v>
      </c>
      <c r="B27" s="17">
        <v>22.2</v>
      </c>
    </row>
    <row r="28" spans="1:2">
      <c r="A28" s="16" t="s">
        <v>40</v>
      </c>
      <c r="B28" s="17">
        <v>18.2</v>
      </c>
    </row>
    <row r="29" spans="1:2">
      <c r="A29" s="16" t="s">
        <v>41</v>
      </c>
      <c r="B29" s="17">
        <v>17.6</v>
      </c>
    </row>
    <row r="30" spans="1:2">
      <c r="A30" s="16" t="s">
        <v>41</v>
      </c>
      <c r="B30" s="17">
        <v>23.6</v>
      </c>
    </row>
    <row r="34" ht="15.75" spans="1:1">
      <c r="A34" s="22" t="s">
        <v>18</v>
      </c>
    </row>
    <row r="35" spans="1:2">
      <c r="A35" s="16" t="s">
        <v>33</v>
      </c>
      <c r="B35">
        <v>2</v>
      </c>
    </row>
    <row r="36" spans="1:2">
      <c r="A36" s="16" t="s">
        <v>7</v>
      </c>
      <c r="B36">
        <v>6</v>
      </c>
    </row>
    <row r="37" spans="1:2">
      <c r="A37" s="16" t="s">
        <v>34</v>
      </c>
      <c r="B37">
        <v>1</v>
      </c>
    </row>
    <row r="38" spans="1:2">
      <c r="A38" s="16" t="s">
        <v>10</v>
      </c>
      <c r="B38">
        <v>1</v>
      </c>
    </row>
    <row r="39" spans="1:2">
      <c r="A39" s="16" t="s">
        <v>22</v>
      </c>
      <c r="B39">
        <v>1</v>
      </c>
    </row>
    <row r="40" spans="1:2">
      <c r="A40" s="16" t="s">
        <v>35</v>
      </c>
      <c r="B40">
        <v>4</v>
      </c>
    </row>
  </sheetData>
  <sortState ref="A35:B40">
    <sortCondition ref="A35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"/>
  <sheetViews>
    <sheetView topLeftCell="A43" workbookViewId="0">
      <selection activeCell="B3" sqref="B3:B62"/>
    </sheetView>
  </sheetViews>
  <sheetFormatPr defaultColWidth="9" defaultRowHeight="15" outlineLevelCol="1"/>
  <cols>
    <col min="1" max="1" width="24.7142857142857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42</v>
      </c>
    </row>
    <row r="3" spans="1:2">
      <c r="A3" s="16" t="s">
        <v>5</v>
      </c>
      <c r="B3">
        <v>11.6</v>
      </c>
    </row>
    <row r="4" spans="1:2">
      <c r="A4" s="16" t="s">
        <v>6</v>
      </c>
      <c r="B4">
        <v>11.3</v>
      </c>
    </row>
    <row r="5" spans="1:2">
      <c r="A5" s="16" t="s">
        <v>6</v>
      </c>
      <c r="B5">
        <v>17.5</v>
      </c>
    </row>
    <row r="6" spans="1:2">
      <c r="A6" s="16" t="s">
        <v>6</v>
      </c>
      <c r="B6">
        <v>11.7</v>
      </c>
    </row>
    <row r="7" spans="1:2">
      <c r="A7" s="16" t="s">
        <v>7</v>
      </c>
      <c r="B7">
        <v>29</v>
      </c>
    </row>
    <row r="8" spans="1:2">
      <c r="A8" s="16" t="s">
        <v>7</v>
      </c>
      <c r="B8">
        <v>12.5</v>
      </c>
    </row>
    <row r="9" spans="1:2">
      <c r="A9" s="16" t="s">
        <v>7</v>
      </c>
      <c r="B9">
        <v>19.3</v>
      </c>
    </row>
    <row r="10" spans="1:2">
      <c r="A10" s="16" t="s">
        <v>7</v>
      </c>
      <c r="B10">
        <v>18.6</v>
      </c>
    </row>
    <row r="11" spans="1:2">
      <c r="A11" s="16" t="s">
        <v>7</v>
      </c>
      <c r="B11">
        <v>13.1</v>
      </c>
    </row>
    <row r="12" spans="1:2">
      <c r="A12" s="16" t="s">
        <v>7</v>
      </c>
      <c r="B12">
        <v>10.9</v>
      </c>
    </row>
    <row r="13" spans="1:2">
      <c r="A13" s="16" t="s">
        <v>43</v>
      </c>
      <c r="B13">
        <v>10.5</v>
      </c>
    </row>
    <row r="14" spans="1:2">
      <c r="A14" s="16" t="s">
        <v>43</v>
      </c>
      <c r="B14">
        <v>13.8</v>
      </c>
    </row>
    <row r="15" spans="1:2">
      <c r="A15" s="16" t="s">
        <v>43</v>
      </c>
      <c r="B15">
        <v>13.7</v>
      </c>
    </row>
    <row r="16" spans="1:2">
      <c r="A16" s="16" t="s">
        <v>43</v>
      </c>
      <c r="B16">
        <v>41.7</v>
      </c>
    </row>
    <row r="17" spans="1:2">
      <c r="A17" s="16" t="s">
        <v>44</v>
      </c>
      <c r="B17">
        <v>17.9</v>
      </c>
    </row>
    <row r="18" spans="1:2">
      <c r="A18" s="16" t="s">
        <v>45</v>
      </c>
      <c r="B18">
        <v>16.2</v>
      </c>
    </row>
    <row r="19" spans="1:2">
      <c r="A19" s="16" t="s">
        <v>45</v>
      </c>
      <c r="B19">
        <v>10.5</v>
      </c>
    </row>
    <row r="20" spans="1:2">
      <c r="A20" s="16" t="s">
        <v>10</v>
      </c>
      <c r="B20">
        <v>15.1</v>
      </c>
    </row>
    <row r="21" spans="1:2">
      <c r="A21" s="16" t="s">
        <v>10</v>
      </c>
      <c r="B21">
        <v>10</v>
      </c>
    </row>
    <row r="22" spans="1:2">
      <c r="A22" s="16" t="s">
        <v>10</v>
      </c>
      <c r="B22">
        <v>10.3</v>
      </c>
    </row>
    <row r="23" spans="1:2">
      <c r="A23" s="16" t="s">
        <v>10</v>
      </c>
      <c r="B23">
        <v>11</v>
      </c>
    </row>
    <row r="24" spans="1:2">
      <c r="A24" s="16" t="s">
        <v>10</v>
      </c>
      <c r="B24">
        <v>16.5</v>
      </c>
    </row>
    <row r="25" spans="1:2">
      <c r="A25" s="16" t="s">
        <v>10</v>
      </c>
      <c r="B25">
        <v>17.3</v>
      </c>
    </row>
    <row r="26" spans="1:2">
      <c r="A26" s="16" t="s">
        <v>10</v>
      </c>
      <c r="B26">
        <v>13.4</v>
      </c>
    </row>
    <row r="27" spans="1:2">
      <c r="A27" s="16" t="s">
        <v>10</v>
      </c>
      <c r="B27">
        <v>23.8</v>
      </c>
    </row>
    <row r="28" spans="1:2">
      <c r="A28" s="16" t="s">
        <v>10</v>
      </c>
      <c r="B28">
        <v>19.6</v>
      </c>
    </row>
    <row r="29" spans="1:2">
      <c r="A29" s="16" t="s">
        <v>11</v>
      </c>
      <c r="B29">
        <v>18</v>
      </c>
    </row>
    <row r="30" spans="1:2">
      <c r="A30" s="16" t="s">
        <v>12</v>
      </c>
      <c r="B30">
        <v>11.1</v>
      </c>
    </row>
    <row r="31" spans="1:2">
      <c r="A31" s="16" t="s">
        <v>12</v>
      </c>
      <c r="B31">
        <v>15.7</v>
      </c>
    </row>
    <row r="32" spans="1:2">
      <c r="A32" s="16" t="s">
        <v>12</v>
      </c>
      <c r="B32">
        <v>19.2</v>
      </c>
    </row>
    <row r="33" spans="1:2">
      <c r="A33" s="16" t="s">
        <v>12</v>
      </c>
      <c r="B33">
        <v>11.2</v>
      </c>
    </row>
    <row r="34" spans="1:2">
      <c r="A34" s="16" t="s">
        <v>12</v>
      </c>
      <c r="B34">
        <v>16.5</v>
      </c>
    </row>
    <row r="35" spans="1:2">
      <c r="A35" s="16" t="s">
        <v>12</v>
      </c>
      <c r="B35">
        <v>11.3</v>
      </c>
    </row>
    <row r="36" spans="1:2">
      <c r="A36" s="16" t="s">
        <v>12</v>
      </c>
      <c r="B36">
        <v>15.9</v>
      </c>
    </row>
    <row r="37" spans="1:2">
      <c r="A37" s="16" t="s">
        <v>12</v>
      </c>
      <c r="B37">
        <v>27.1</v>
      </c>
    </row>
    <row r="38" spans="1:2">
      <c r="A38" t="s">
        <v>46</v>
      </c>
      <c r="B38">
        <v>22.1</v>
      </c>
    </row>
    <row r="39" spans="1:2">
      <c r="A39" s="16" t="s">
        <v>14</v>
      </c>
      <c r="B39">
        <v>90.4</v>
      </c>
    </row>
    <row r="40" spans="1:2">
      <c r="A40" s="16" t="s">
        <v>15</v>
      </c>
      <c r="B40">
        <v>13.7</v>
      </c>
    </row>
    <row r="41" spans="1:1">
      <c r="A41" s="16" t="s">
        <v>47</v>
      </c>
    </row>
    <row r="42" spans="1:2">
      <c r="A42" s="16" t="s">
        <v>48</v>
      </c>
      <c r="B42">
        <v>15.4</v>
      </c>
    </row>
    <row r="43" spans="1:2">
      <c r="A43" s="16" t="s">
        <v>26</v>
      </c>
      <c r="B43">
        <v>26</v>
      </c>
    </row>
    <row r="44" spans="1:2">
      <c r="A44" s="16" t="s">
        <v>26</v>
      </c>
      <c r="B44">
        <v>20.5</v>
      </c>
    </row>
    <row r="45" spans="1:2">
      <c r="A45" s="16" t="s">
        <v>26</v>
      </c>
      <c r="B45">
        <v>10.3</v>
      </c>
    </row>
    <row r="46" spans="1:2">
      <c r="A46" s="16" t="s">
        <v>26</v>
      </c>
      <c r="B46">
        <v>20.7</v>
      </c>
    </row>
    <row r="47" spans="1:2">
      <c r="A47" s="16" t="s">
        <v>26</v>
      </c>
      <c r="B47">
        <v>16</v>
      </c>
    </row>
    <row r="48" spans="1:2">
      <c r="A48" s="16" t="s">
        <v>26</v>
      </c>
      <c r="B48">
        <v>21.1</v>
      </c>
    </row>
    <row r="49" spans="1:2">
      <c r="A49" s="16" t="s">
        <v>26</v>
      </c>
      <c r="B49">
        <v>13.3</v>
      </c>
    </row>
    <row r="50" spans="1:2">
      <c r="A50" s="16" t="s">
        <v>26</v>
      </c>
      <c r="B50">
        <v>13.3</v>
      </c>
    </row>
    <row r="51" spans="1:2">
      <c r="A51" s="16" t="s">
        <v>26</v>
      </c>
      <c r="B51">
        <v>21.3</v>
      </c>
    </row>
    <row r="52" spans="1:2">
      <c r="A52" s="16" t="s">
        <v>49</v>
      </c>
      <c r="B52">
        <v>10.7</v>
      </c>
    </row>
    <row r="53" spans="1:2">
      <c r="A53" s="16" t="s">
        <v>27</v>
      </c>
      <c r="B53">
        <v>14.2</v>
      </c>
    </row>
    <row r="54" spans="1:2">
      <c r="A54" s="16" t="s">
        <v>27</v>
      </c>
      <c r="B54">
        <v>14.4</v>
      </c>
    </row>
    <row r="55" spans="1:2">
      <c r="A55" s="16" t="s">
        <v>27</v>
      </c>
      <c r="B55">
        <v>19.1</v>
      </c>
    </row>
    <row r="56" spans="1:2">
      <c r="A56" s="16" t="s">
        <v>27</v>
      </c>
      <c r="B56">
        <v>11.5</v>
      </c>
    </row>
    <row r="57" spans="1:2">
      <c r="A57" s="16" t="s">
        <v>27</v>
      </c>
      <c r="B57">
        <v>17.9</v>
      </c>
    </row>
    <row r="58" spans="1:2">
      <c r="A58" s="16" t="s">
        <v>27</v>
      </c>
      <c r="B58">
        <v>12.5</v>
      </c>
    </row>
    <row r="59" spans="1:2">
      <c r="A59" s="16" t="s">
        <v>27</v>
      </c>
      <c r="B59">
        <v>12.8</v>
      </c>
    </row>
    <row r="60" spans="1:2">
      <c r="A60" s="16" t="s">
        <v>41</v>
      </c>
      <c r="B60">
        <v>14.2</v>
      </c>
    </row>
    <row r="61" spans="1:2">
      <c r="A61" s="16" t="s">
        <v>27</v>
      </c>
      <c r="B61">
        <v>10.1</v>
      </c>
    </row>
    <row r="62" spans="1:2">
      <c r="A62" s="16" t="s">
        <v>50</v>
      </c>
      <c r="B62">
        <v>26.8</v>
      </c>
    </row>
    <row r="63" spans="1:1">
      <c r="A63" s="16"/>
    </row>
    <row r="64" ht="15.75" spans="1:1">
      <c r="A64" s="22" t="s">
        <v>18</v>
      </c>
    </row>
    <row r="65" spans="1:2">
      <c r="A65" s="16" t="s">
        <v>5</v>
      </c>
      <c r="B65">
        <v>5</v>
      </c>
    </row>
    <row r="66" spans="1:2">
      <c r="A66" s="16" t="s">
        <v>6</v>
      </c>
      <c r="B66">
        <v>20</v>
      </c>
    </row>
    <row r="67" spans="1:2">
      <c r="A67" s="16" t="s">
        <v>51</v>
      </c>
      <c r="B67">
        <v>2</v>
      </c>
    </row>
    <row r="68" spans="1:2">
      <c r="A68" s="16" t="s">
        <v>9</v>
      </c>
      <c r="B68">
        <v>1</v>
      </c>
    </row>
    <row r="69" spans="1:2">
      <c r="A69" s="16" t="s">
        <v>52</v>
      </c>
      <c r="B69">
        <v>3</v>
      </c>
    </row>
    <row r="70" spans="1:2">
      <c r="A70" s="16" t="s">
        <v>22</v>
      </c>
      <c r="B70">
        <v>5</v>
      </c>
    </row>
    <row r="71" spans="1:2">
      <c r="A71" s="16" t="s">
        <v>35</v>
      </c>
      <c r="B71">
        <v>5</v>
      </c>
    </row>
    <row r="72" spans="1:2">
      <c r="A72" s="16" t="s">
        <v>15</v>
      </c>
      <c r="B72">
        <v>3</v>
      </c>
    </row>
    <row r="73" spans="1:2">
      <c r="A73" s="16" t="s">
        <v>53</v>
      </c>
      <c r="B73">
        <v>5</v>
      </c>
    </row>
    <row r="74" spans="1:2">
      <c r="A74" s="16" t="s">
        <v>27</v>
      </c>
      <c r="B74">
        <v>15</v>
      </c>
    </row>
  </sheetData>
  <sortState ref="A3:B62">
    <sortCondition ref="A3"/>
  </sortState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3" workbookViewId="0">
      <selection activeCell="B3" sqref="B3:B31"/>
    </sheetView>
  </sheetViews>
  <sheetFormatPr defaultColWidth="9" defaultRowHeight="15" outlineLevelCol="1"/>
  <cols>
    <col min="1" max="1" width="24.7142857142857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54</v>
      </c>
    </row>
    <row r="3" spans="1:2">
      <c r="A3" s="16" t="s">
        <v>31</v>
      </c>
      <c r="B3">
        <v>14.8</v>
      </c>
    </row>
    <row r="4" spans="1:2">
      <c r="A4" s="16" t="s">
        <v>31</v>
      </c>
      <c r="B4">
        <v>18</v>
      </c>
    </row>
    <row r="5" spans="1:2">
      <c r="A5" s="16" t="s">
        <v>31</v>
      </c>
      <c r="B5">
        <v>12.4</v>
      </c>
    </row>
    <row r="6" spans="1:2">
      <c r="A6" s="16" t="s">
        <v>9</v>
      </c>
      <c r="B6">
        <v>37.7</v>
      </c>
    </row>
    <row r="7" spans="1:2">
      <c r="A7" s="16" t="s">
        <v>37</v>
      </c>
      <c r="B7">
        <v>10.2</v>
      </c>
    </row>
    <row r="8" spans="1:2">
      <c r="A8" s="16" t="s">
        <v>37</v>
      </c>
      <c r="B8">
        <v>16.9</v>
      </c>
    </row>
    <row r="9" spans="1:2">
      <c r="A9" s="16" t="s">
        <v>10</v>
      </c>
      <c r="B9">
        <v>14</v>
      </c>
    </row>
    <row r="10" spans="1:2">
      <c r="A10" s="16" t="s">
        <v>10</v>
      </c>
      <c r="B10">
        <v>23.2</v>
      </c>
    </row>
    <row r="11" spans="1:2">
      <c r="A11" s="16" t="s">
        <v>10</v>
      </c>
      <c r="B11">
        <v>17.9</v>
      </c>
    </row>
    <row r="12" spans="1:2">
      <c r="A12" s="16" t="s">
        <v>10</v>
      </c>
      <c r="B12">
        <v>13.3</v>
      </c>
    </row>
    <row r="13" spans="1:2">
      <c r="A13" s="16" t="s">
        <v>12</v>
      </c>
      <c r="B13">
        <v>29.7</v>
      </c>
    </row>
    <row r="14" spans="1:2">
      <c r="A14" s="16" t="s">
        <v>12</v>
      </c>
      <c r="B14">
        <v>10.5</v>
      </c>
    </row>
    <row r="15" spans="1:2">
      <c r="A15" s="16" t="s">
        <v>13</v>
      </c>
      <c r="B15">
        <v>17.2</v>
      </c>
    </row>
    <row r="16" spans="1:2">
      <c r="A16" s="16" t="s">
        <v>55</v>
      </c>
      <c r="B16">
        <v>12.3</v>
      </c>
    </row>
    <row r="17" spans="1:2">
      <c r="A17" s="16" t="s">
        <v>15</v>
      </c>
      <c r="B17">
        <v>12.1</v>
      </c>
    </row>
    <row r="18" spans="1:2">
      <c r="A18" s="16" t="s">
        <v>26</v>
      </c>
      <c r="B18">
        <v>20.7</v>
      </c>
    </row>
    <row r="19" spans="1:2">
      <c r="A19" s="16" t="s">
        <v>26</v>
      </c>
      <c r="B19">
        <v>16.5</v>
      </c>
    </row>
    <row r="20" spans="1:2">
      <c r="A20" s="16" t="s">
        <v>49</v>
      </c>
      <c r="B20">
        <v>17.5</v>
      </c>
    </row>
    <row r="21" spans="1:2">
      <c r="A21" s="16" t="s">
        <v>49</v>
      </c>
      <c r="B21">
        <v>12.9</v>
      </c>
    </row>
    <row r="22" spans="1:2">
      <c r="A22" s="16" t="s">
        <v>49</v>
      </c>
      <c r="B22">
        <v>15</v>
      </c>
    </row>
    <row r="23" spans="1:2">
      <c r="A23" s="16" t="s">
        <v>56</v>
      </c>
      <c r="B23">
        <v>10.5</v>
      </c>
    </row>
    <row r="24" spans="1:2">
      <c r="A24" s="16" t="s">
        <v>56</v>
      </c>
      <c r="B24">
        <v>19.6</v>
      </c>
    </row>
    <row r="25" spans="1:2">
      <c r="A25" s="16" t="s">
        <v>56</v>
      </c>
      <c r="B25">
        <v>10.5</v>
      </c>
    </row>
    <row r="26" spans="1:2">
      <c r="A26" s="16" t="s">
        <v>56</v>
      </c>
      <c r="B26">
        <v>13.6</v>
      </c>
    </row>
    <row r="27" spans="1:2">
      <c r="A27" s="16" t="s">
        <v>56</v>
      </c>
      <c r="B27">
        <v>13.1</v>
      </c>
    </row>
    <row r="28" spans="1:2">
      <c r="A28" s="16" t="s">
        <v>56</v>
      </c>
      <c r="B28">
        <v>19.7</v>
      </c>
    </row>
    <row r="29" spans="1:2">
      <c r="A29" s="16" t="s">
        <v>56</v>
      </c>
      <c r="B29">
        <v>20</v>
      </c>
    </row>
    <row r="30" spans="1:2">
      <c r="A30" s="16" t="s">
        <v>27</v>
      </c>
      <c r="B30">
        <v>27.8</v>
      </c>
    </row>
    <row r="31" spans="1:2">
      <c r="A31" s="16" t="s">
        <v>57</v>
      </c>
      <c r="B31">
        <v>13.1</v>
      </c>
    </row>
    <row r="35" ht="15.75" spans="1:1">
      <c r="A35" s="22" t="s">
        <v>18</v>
      </c>
    </row>
    <row r="36" s="17" customFormat="1" spans="1:2">
      <c r="A36" s="16" t="s">
        <v>58</v>
      </c>
      <c r="B36" s="17">
        <v>2</v>
      </c>
    </row>
    <row r="37" spans="1:2">
      <c r="A37" s="16" t="s">
        <v>6</v>
      </c>
      <c r="B37">
        <v>8</v>
      </c>
    </row>
    <row r="38" spans="1:2">
      <c r="A38" s="16" t="s">
        <v>37</v>
      </c>
      <c r="B38">
        <v>3</v>
      </c>
    </row>
    <row r="39" spans="1:2">
      <c r="A39" s="16" t="s">
        <v>12</v>
      </c>
      <c r="B39">
        <v>5</v>
      </c>
    </row>
    <row r="40" spans="1:2">
      <c r="A40" s="16" t="s">
        <v>59</v>
      </c>
      <c r="B40">
        <v>7</v>
      </c>
    </row>
    <row r="41" s="20" customFormat="1" spans="1:2">
      <c r="A41" s="16" t="s">
        <v>55</v>
      </c>
      <c r="B41">
        <v>4</v>
      </c>
    </row>
    <row r="42" s="17" customFormat="1" spans="1:2">
      <c r="A42" s="16" t="s">
        <v>60</v>
      </c>
      <c r="B42" s="17">
        <v>4</v>
      </c>
    </row>
    <row r="43" spans="1:2">
      <c r="A43" s="16" t="s">
        <v>15</v>
      </c>
      <c r="B43">
        <v>7</v>
      </c>
    </row>
    <row r="44" spans="1:2">
      <c r="A44" s="16" t="s">
        <v>61</v>
      </c>
      <c r="B44">
        <v>5</v>
      </c>
    </row>
    <row r="45" spans="1:2">
      <c r="A45" s="16" t="s">
        <v>27</v>
      </c>
      <c r="B45">
        <v>3</v>
      </c>
    </row>
  </sheetData>
  <sortState ref="A3:B31">
    <sortCondition ref="A3"/>
  </sortState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4"/>
  <sheetViews>
    <sheetView topLeftCell="A18" workbookViewId="0">
      <selection activeCell="I40" sqref="I40"/>
    </sheetView>
  </sheetViews>
  <sheetFormatPr defaultColWidth="9" defaultRowHeight="15" outlineLevelCol="1"/>
  <cols>
    <col min="1" max="1" width="27.1428571428571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62</v>
      </c>
    </row>
    <row r="3" spans="1:2">
      <c r="A3" s="16" t="s">
        <v>63</v>
      </c>
      <c r="B3">
        <v>15.5</v>
      </c>
    </row>
    <row r="4" spans="1:2">
      <c r="A4" s="16" t="s">
        <v>63</v>
      </c>
      <c r="B4">
        <v>19.6</v>
      </c>
    </row>
    <row r="5" spans="1:2">
      <c r="A5" s="16" t="s">
        <v>64</v>
      </c>
      <c r="B5">
        <v>109.8</v>
      </c>
    </row>
    <row r="6" spans="1:2">
      <c r="A6" s="16" t="s">
        <v>64</v>
      </c>
      <c r="B6">
        <v>33.6</v>
      </c>
    </row>
    <row r="7" spans="1:2">
      <c r="A7" s="16" t="s">
        <v>64</v>
      </c>
      <c r="B7">
        <v>53.3</v>
      </c>
    </row>
    <row r="8" spans="1:2">
      <c r="A8" s="16" t="s">
        <v>64</v>
      </c>
      <c r="B8">
        <v>59.5</v>
      </c>
    </row>
    <row r="9" spans="1:2">
      <c r="A9" s="16" t="s">
        <v>64</v>
      </c>
      <c r="B9">
        <v>59.2</v>
      </c>
    </row>
    <row r="10" spans="1:2">
      <c r="A10" s="16" t="s">
        <v>64</v>
      </c>
      <c r="B10">
        <v>45.9</v>
      </c>
    </row>
    <row r="11" spans="1:2">
      <c r="A11" s="16" t="s">
        <v>64</v>
      </c>
      <c r="B11">
        <v>56.7</v>
      </c>
    </row>
    <row r="12" spans="1:2">
      <c r="A12" s="16" t="s">
        <v>9</v>
      </c>
      <c r="B12">
        <v>16.2</v>
      </c>
    </row>
    <row r="13" spans="1:2">
      <c r="A13" s="16" t="s">
        <v>37</v>
      </c>
      <c r="B13">
        <v>56.9</v>
      </c>
    </row>
    <row r="14" spans="1:2">
      <c r="A14" s="16" t="s">
        <v>37</v>
      </c>
      <c r="B14">
        <v>35.3</v>
      </c>
    </row>
    <row r="15" spans="1:2">
      <c r="A15" s="16" t="s">
        <v>37</v>
      </c>
      <c r="B15">
        <v>43.1</v>
      </c>
    </row>
    <row r="16" spans="1:2">
      <c r="A16" s="16" t="s">
        <v>37</v>
      </c>
      <c r="B16">
        <v>30.2</v>
      </c>
    </row>
    <row r="17" spans="1:2">
      <c r="A17" s="16" t="s">
        <v>65</v>
      </c>
      <c r="B17">
        <v>26.1</v>
      </c>
    </row>
    <row r="18" spans="1:2">
      <c r="A18" s="16" t="s">
        <v>65</v>
      </c>
      <c r="B18">
        <v>10.5</v>
      </c>
    </row>
    <row r="19" spans="1:2">
      <c r="A19" s="16" t="s">
        <v>65</v>
      </c>
      <c r="B19">
        <v>33.3</v>
      </c>
    </row>
    <row r="20" spans="1:2">
      <c r="A20" s="16" t="s">
        <v>65</v>
      </c>
      <c r="B20">
        <v>35.5</v>
      </c>
    </row>
    <row r="21" spans="1:2">
      <c r="A21" s="16" t="s">
        <v>66</v>
      </c>
      <c r="B21">
        <v>15.6</v>
      </c>
    </row>
    <row r="22" spans="1:2">
      <c r="A22" s="16" t="s">
        <v>67</v>
      </c>
      <c r="B22">
        <v>11.6</v>
      </c>
    </row>
    <row r="23" spans="1:2">
      <c r="A23" s="16" t="s">
        <v>26</v>
      </c>
      <c r="B23">
        <v>40</v>
      </c>
    </row>
    <row r="24" spans="1:2">
      <c r="A24" s="16" t="s">
        <v>49</v>
      </c>
      <c r="B24">
        <v>24.3</v>
      </c>
    </row>
    <row r="25" spans="1:2">
      <c r="A25" s="16" t="s">
        <v>49</v>
      </c>
      <c r="B25">
        <v>25.4</v>
      </c>
    </row>
    <row r="26" spans="1:2">
      <c r="A26" s="16" t="s">
        <v>49</v>
      </c>
      <c r="B26">
        <v>22.7</v>
      </c>
    </row>
    <row r="27" spans="1:2">
      <c r="A27" s="16" t="s">
        <v>49</v>
      </c>
      <c r="B27">
        <v>14.5</v>
      </c>
    </row>
    <row r="28" spans="1:2">
      <c r="A28" s="16" t="s">
        <v>49</v>
      </c>
      <c r="B28">
        <v>30.1</v>
      </c>
    </row>
    <row r="29" spans="1:2">
      <c r="A29" s="16" t="s">
        <v>56</v>
      </c>
      <c r="B29">
        <v>11</v>
      </c>
    </row>
    <row r="30" spans="1:2">
      <c r="A30" s="16" t="s">
        <v>57</v>
      </c>
      <c r="B30">
        <v>27.6</v>
      </c>
    </row>
    <row r="31" spans="1:2">
      <c r="A31" s="16" t="s">
        <v>57</v>
      </c>
      <c r="B31">
        <v>16</v>
      </c>
    </row>
    <row r="36" ht="15.75" spans="1:1">
      <c r="A36" s="22" t="s">
        <v>18</v>
      </c>
    </row>
    <row r="37" spans="1:2">
      <c r="A37" s="16" t="s">
        <v>33</v>
      </c>
      <c r="B37" s="17">
        <v>4</v>
      </c>
    </row>
    <row r="38" spans="1:2">
      <c r="A38" s="16" t="s">
        <v>68</v>
      </c>
      <c r="B38" s="17">
        <v>4</v>
      </c>
    </row>
    <row r="39" spans="1:2">
      <c r="A39" s="16" t="s">
        <v>69</v>
      </c>
      <c r="B39" s="17">
        <v>4</v>
      </c>
    </row>
    <row r="40" spans="1:2">
      <c r="A40" s="16" t="s">
        <v>70</v>
      </c>
      <c r="B40" s="17">
        <v>2</v>
      </c>
    </row>
    <row r="41" spans="1:2">
      <c r="A41" s="16" t="s">
        <v>71</v>
      </c>
      <c r="B41" s="17">
        <v>4</v>
      </c>
    </row>
    <row r="42" spans="1:2">
      <c r="A42" s="16" t="s">
        <v>10</v>
      </c>
      <c r="B42" s="17">
        <v>6</v>
      </c>
    </row>
    <row r="43" spans="1:2">
      <c r="A43" s="16" t="s">
        <v>53</v>
      </c>
      <c r="B43" s="17">
        <v>5</v>
      </c>
    </row>
    <row r="44" spans="1:2">
      <c r="A44" s="16" t="s">
        <v>32</v>
      </c>
      <c r="B44" s="17">
        <v>3</v>
      </c>
    </row>
  </sheetData>
  <sortState ref="A37:B44">
    <sortCondition ref="A37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tabSelected="1" topLeftCell="A10" workbookViewId="0">
      <selection activeCell="D30" sqref="D30"/>
    </sheetView>
  </sheetViews>
  <sheetFormatPr defaultColWidth="9" defaultRowHeight="15" outlineLevelCol="1"/>
  <cols>
    <col min="1" max="1" width="27.1428571428571" customWidth="1"/>
  </cols>
  <sheetData>
    <row r="1" s="1" customFormat="1" spans="1:2">
      <c r="A1" s="1" t="s">
        <v>0</v>
      </c>
      <c r="B1" s="1" t="s">
        <v>3</v>
      </c>
    </row>
    <row r="2" spans="1:1">
      <c r="A2" s="1" t="s">
        <v>72</v>
      </c>
    </row>
    <row r="3" spans="1:2">
      <c r="A3" s="16" t="s">
        <v>6</v>
      </c>
      <c r="B3">
        <v>66</v>
      </c>
    </row>
    <row r="4" spans="1:2">
      <c r="A4" s="16" t="s">
        <v>64</v>
      </c>
      <c r="B4">
        <v>48.6</v>
      </c>
    </row>
    <row r="5" spans="1:2">
      <c r="A5" s="16" t="s">
        <v>64</v>
      </c>
      <c r="B5">
        <v>61.5</v>
      </c>
    </row>
    <row r="6" spans="1:2">
      <c r="A6" s="16" t="s">
        <v>64</v>
      </c>
      <c r="B6">
        <v>14.1</v>
      </c>
    </row>
    <row r="7" spans="1:2">
      <c r="A7" s="16" t="s">
        <v>37</v>
      </c>
      <c r="B7">
        <v>72.6</v>
      </c>
    </row>
    <row r="8" spans="1:2">
      <c r="A8" s="16" t="s">
        <v>73</v>
      </c>
      <c r="B8">
        <v>12.2</v>
      </c>
    </row>
    <row r="9" spans="1:2">
      <c r="A9" s="16" t="s">
        <v>74</v>
      </c>
      <c r="B9">
        <v>12.3</v>
      </c>
    </row>
    <row r="10" spans="1:2">
      <c r="A10" s="16" t="s">
        <v>75</v>
      </c>
      <c r="B10">
        <v>30.1</v>
      </c>
    </row>
    <row r="11" spans="1:2">
      <c r="A11" s="16" t="s">
        <v>10</v>
      </c>
      <c r="B11">
        <v>14.3</v>
      </c>
    </row>
    <row r="12" spans="1:2">
      <c r="A12" s="16" t="s">
        <v>10</v>
      </c>
      <c r="B12">
        <v>21.6</v>
      </c>
    </row>
    <row r="13" spans="1:2">
      <c r="A13" s="16" t="s">
        <v>10</v>
      </c>
      <c r="B13">
        <v>12.2</v>
      </c>
    </row>
    <row r="14" spans="1:2">
      <c r="A14" s="16" t="s">
        <v>76</v>
      </c>
      <c r="B14">
        <v>16</v>
      </c>
    </row>
    <row r="15" spans="1:2">
      <c r="A15" s="16" t="s">
        <v>12</v>
      </c>
      <c r="B15">
        <v>11.1</v>
      </c>
    </row>
    <row r="16" spans="1:2">
      <c r="A16" s="16" t="s">
        <v>12</v>
      </c>
      <c r="B16">
        <v>11.3</v>
      </c>
    </row>
    <row r="17" s="20" customFormat="1" spans="1:2">
      <c r="A17" s="16" t="s">
        <v>12</v>
      </c>
      <c r="B17">
        <v>13.3</v>
      </c>
    </row>
    <row r="18" spans="1:2">
      <c r="A18" s="16" t="s">
        <v>13</v>
      </c>
      <c r="B18">
        <v>30.5</v>
      </c>
    </row>
    <row r="19" spans="1:2">
      <c r="A19" s="16" t="s">
        <v>13</v>
      </c>
      <c r="B19">
        <v>28</v>
      </c>
    </row>
    <row r="20" spans="1:2">
      <c r="A20" s="16" t="s">
        <v>77</v>
      </c>
      <c r="B20">
        <v>14</v>
      </c>
    </row>
    <row r="21" spans="1:2">
      <c r="A21" s="16" t="s">
        <v>49</v>
      </c>
      <c r="B21">
        <v>10.8</v>
      </c>
    </row>
    <row r="22" spans="1:2">
      <c r="A22" s="16" t="s">
        <v>49</v>
      </c>
      <c r="B22">
        <v>17.9</v>
      </c>
    </row>
    <row r="23" spans="1:2">
      <c r="A23" s="16" t="s">
        <v>56</v>
      </c>
      <c r="B23">
        <v>12</v>
      </c>
    </row>
    <row r="24" spans="1:2">
      <c r="A24" s="16" t="s">
        <v>56</v>
      </c>
      <c r="B24">
        <v>14.6</v>
      </c>
    </row>
    <row r="25" spans="1:2">
      <c r="A25" s="16" t="s">
        <v>56</v>
      </c>
      <c r="B25">
        <v>20.7</v>
      </c>
    </row>
    <row r="26" spans="1:2">
      <c r="A26" s="16" t="s">
        <v>56</v>
      </c>
      <c r="B26">
        <v>14.3</v>
      </c>
    </row>
    <row r="27" spans="1:2">
      <c r="A27" s="16" t="s">
        <v>17</v>
      </c>
      <c r="B27">
        <v>18.6</v>
      </c>
    </row>
    <row r="28" spans="1:2">
      <c r="A28" s="21"/>
      <c r="B28" s="20">
        <v>10.5</v>
      </c>
    </row>
    <row r="33" ht="15.75" spans="1:1">
      <c r="A33" s="22" t="s">
        <v>18</v>
      </c>
    </row>
    <row r="34" spans="1:2">
      <c r="A34" s="16" t="s">
        <v>78</v>
      </c>
      <c r="B34">
        <v>6</v>
      </c>
    </row>
    <row r="35" spans="1:2">
      <c r="A35" s="16" t="s">
        <v>6</v>
      </c>
      <c r="B35">
        <v>14</v>
      </c>
    </row>
    <row r="36" spans="1:2">
      <c r="A36" s="16" t="s">
        <v>7</v>
      </c>
      <c r="B36">
        <v>10</v>
      </c>
    </row>
    <row r="37" spans="1:2">
      <c r="A37" s="16" t="s">
        <v>69</v>
      </c>
      <c r="B37">
        <v>6</v>
      </c>
    </row>
    <row r="38" spans="1:2">
      <c r="A38" s="16" t="s">
        <v>79</v>
      </c>
      <c r="B38">
        <v>1</v>
      </c>
    </row>
    <row r="39" spans="1:2">
      <c r="A39" s="16" t="s">
        <v>65</v>
      </c>
      <c r="B39">
        <v>6</v>
      </c>
    </row>
    <row r="40" spans="1:2">
      <c r="A40" s="16" t="s">
        <v>80</v>
      </c>
      <c r="B40">
        <v>6</v>
      </c>
    </row>
    <row r="41" spans="1:2">
      <c r="A41" s="16" t="s">
        <v>71</v>
      </c>
      <c r="B41">
        <v>4</v>
      </c>
    </row>
    <row r="42" spans="1:2">
      <c r="A42" s="16" t="s">
        <v>66</v>
      </c>
      <c r="B42">
        <v>6</v>
      </c>
    </row>
    <row r="43" spans="1:2">
      <c r="A43" s="16" t="s">
        <v>12</v>
      </c>
      <c r="B43">
        <v>5</v>
      </c>
    </row>
    <row r="44" spans="1:2">
      <c r="A44" s="16" t="s">
        <v>13</v>
      </c>
      <c r="B44">
        <v>2</v>
      </c>
    </row>
    <row r="45" spans="1:2">
      <c r="A45" s="16" t="s">
        <v>35</v>
      </c>
      <c r="B45">
        <v>15</v>
      </c>
    </row>
    <row r="46" spans="1:2">
      <c r="A46" s="16" t="s">
        <v>81</v>
      </c>
      <c r="B46">
        <v>2</v>
      </c>
    </row>
    <row r="47" spans="1:2">
      <c r="A47" s="16" t="s">
        <v>61</v>
      </c>
      <c r="B47">
        <v>4</v>
      </c>
    </row>
    <row r="48" spans="1:2">
      <c r="A48" s="16" t="s">
        <v>82</v>
      </c>
      <c r="B48">
        <v>10</v>
      </c>
    </row>
    <row r="49" spans="1:2">
      <c r="A49" s="16" t="s">
        <v>83</v>
      </c>
      <c r="B49">
        <v>6</v>
      </c>
    </row>
    <row r="50" spans="1:2">
      <c r="A50" s="16" t="s">
        <v>27</v>
      </c>
      <c r="B50">
        <v>14</v>
      </c>
    </row>
  </sheetData>
  <sortState ref="A34:B50">
    <sortCondition ref="A34"/>
  </sortState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1"/>
  <sheetViews>
    <sheetView workbookViewId="0">
      <selection activeCell="L16" sqref="$A1:$XFD1048576"/>
    </sheetView>
  </sheetViews>
  <sheetFormatPr defaultColWidth="9.14285714285714" defaultRowHeight="15"/>
  <cols>
    <col min="1" max="1" width="29.5714285714286" customWidth="1"/>
    <col min="2" max="2" width="17.7142857142857" customWidth="1"/>
  </cols>
  <sheetData>
    <row r="1" s="1" customFormat="1" customHeight="1" spans="1:4">
      <c r="A1" s="1" t="s">
        <v>84</v>
      </c>
      <c r="B1" s="1" t="s">
        <v>85</v>
      </c>
      <c r="C1" s="1" t="s">
        <v>86</v>
      </c>
      <c r="D1" s="1" t="s">
        <v>87</v>
      </c>
    </row>
    <row r="2" spans="1:4">
      <c r="A2" s="16" t="s">
        <v>5</v>
      </c>
      <c r="B2" s="4" t="s">
        <v>88</v>
      </c>
      <c r="C2">
        <v>1</v>
      </c>
      <c r="D2" s="17">
        <v>46</v>
      </c>
    </row>
    <row r="3" spans="1:4">
      <c r="A3" s="16" t="s">
        <v>6</v>
      </c>
      <c r="B3" s="4" t="s">
        <v>88</v>
      </c>
      <c r="C3">
        <v>1</v>
      </c>
      <c r="D3" s="17">
        <v>48.1</v>
      </c>
    </row>
    <row r="4" spans="1:4">
      <c r="A4" s="16" t="s">
        <v>7</v>
      </c>
      <c r="B4" t="s">
        <v>89</v>
      </c>
      <c r="C4">
        <v>1</v>
      </c>
      <c r="D4" s="17">
        <v>18</v>
      </c>
    </row>
    <row r="5" spans="1:4">
      <c r="A5" s="16" t="s">
        <v>7</v>
      </c>
      <c r="B5" t="s">
        <v>89</v>
      </c>
      <c r="C5">
        <v>1</v>
      </c>
      <c r="D5" s="17">
        <v>83.6</v>
      </c>
    </row>
    <row r="6" spans="1:4">
      <c r="A6" s="16" t="s">
        <v>7</v>
      </c>
      <c r="B6" t="s">
        <v>89</v>
      </c>
      <c r="C6">
        <v>1</v>
      </c>
      <c r="D6" s="17">
        <v>34.9</v>
      </c>
    </row>
    <row r="7" spans="1:4">
      <c r="A7" s="16" t="s">
        <v>7</v>
      </c>
      <c r="B7" t="s">
        <v>89</v>
      </c>
      <c r="C7">
        <v>1</v>
      </c>
      <c r="D7" s="17">
        <v>16.3</v>
      </c>
    </row>
    <row r="8" spans="1:4">
      <c r="A8" s="16" t="s">
        <v>8</v>
      </c>
      <c r="B8" t="s">
        <v>90</v>
      </c>
      <c r="C8">
        <v>1</v>
      </c>
      <c r="D8" s="17">
        <v>21.2</v>
      </c>
    </row>
    <row r="9" spans="1:4">
      <c r="A9" s="16" t="s">
        <v>9</v>
      </c>
      <c r="B9" t="s">
        <v>91</v>
      </c>
      <c r="C9">
        <v>1</v>
      </c>
      <c r="D9" s="17">
        <v>18.5</v>
      </c>
    </row>
    <row r="10" spans="1:4">
      <c r="A10" s="16" t="s">
        <v>10</v>
      </c>
      <c r="B10" t="s">
        <v>92</v>
      </c>
      <c r="C10">
        <v>1</v>
      </c>
      <c r="D10" s="17">
        <v>16</v>
      </c>
    </row>
    <row r="11" spans="1:4">
      <c r="A11" s="16" t="s">
        <v>10</v>
      </c>
      <c r="B11" t="s">
        <v>92</v>
      </c>
      <c r="C11">
        <v>1</v>
      </c>
      <c r="D11" s="17">
        <v>21.8</v>
      </c>
    </row>
    <row r="12" spans="1:4">
      <c r="A12" s="16" t="s">
        <v>10</v>
      </c>
      <c r="B12" t="s">
        <v>92</v>
      </c>
      <c r="C12">
        <v>1</v>
      </c>
      <c r="D12" s="17">
        <v>11.1</v>
      </c>
    </row>
    <row r="13" spans="1:4">
      <c r="A13" s="16" t="s">
        <v>10</v>
      </c>
      <c r="B13" t="s">
        <v>92</v>
      </c>
      <c r="C13">
        <v>1</v>
      </c>
      <c r="D13" s="17">
        <v>17.1</v>
      </c>
    </row>
    <row r="14" spans="1:4">
      <c r="A14" s="16" t="s">
        <v>10</v>
      </c>
      <c r="B14" t="s">
        <v>92</v>
      </c>
      <c r="C14">
        <v>1</v>
      </c>
      <c r="D14" s="17">
        <v>14</v>
      </c>
    </row>
    <row r="15" spans="1:4">
      <c r="A15" s="16" t="s">
        <v>10</v>
      </c>
      <c r="B15" t="s">
        <v>92</v>
      </c>
      <c r="C15">
        <v>1</v>
      </c>
      <c r="D15" s="17">
        <v>19</v>
      </c>
    </row>
    <row r="16" spans="1:4">
      <c r="A16" s="16" t="s">
        <v>11</v>
      </c>
      <c r="B16" t="s">
        <v>92</v>
      </c>
      <c r="C16">
        <v>1</v>
      </c>
      <c r="D16" s="17">
        <v>33.2</v>
      </c>
    </row>
    <row r="17" spans="1:4">
      <c r="A17" s="16" t="s">
        <v>11</v>
      </c>
      <c r="B17" t="s">
        <v>92</v>
      </c>
      <c r="C17">
        <v>1</v>
      </c>
      <c r="D17" s="17">
        <v>38.2</v>
      </c>
    </row>
    <row r="18" spans="1:4">
      <c r="A18" s="16" t="s">
        <v>11</v>
      </c>
      <c r="B18" t="s">
        <v>92</v>
      </c>
      <c r="C18">
        <v>1</v>
      </c>
      <c r="D18" s="17">
        <v>39.9</v>
      </c>
    </row>
    <row r="19" spans="1:4">
      <c r="A19" s="16" t="s">
        <v>11</v>
      </c>
      <c r="B19" t="s">
        <v>92</v>
      </c>
      <c r="C19">
        <v>1</v>
      </c>
      <c r="D19" s="17">
        <v>17.1</v>
      </c>
    </row>
    <row r="20" spans="1:4">
      <c r="A20" s="16" t="s">
        <v>12</v>
      </c>
      <c r="B20" t="s">
        <v>93</v>
      </c>
      <c r="C20">
        <v>1</v>
      </c>
      <c r="D20" s="17">
        <v>27</v>
      </c>
    </row>
    <row r="21" spans="1:4">
      <c r="A21" s="16" t="s">
        <v>12</v>
      </c>
      <c r="B21" t="s">
        <v>93</v>
      </c>
      <c r="C21">
        <v>1</v>
      </c>
      <c r="D21" s="17">
        <v>17.6</v>
      </c>
    </row>
    <row r="22" spans="1:4">
      <c r="A22" s="16" t="s">
        <v>13</v>
      </c>
      <c r="B22" t="s">
        <v>88</v>
      </c>
      <c r="C22">
        <v>1</v>
      </c>
      <c r="D22" s="17">
        <v>51.6</v>
      </c>
    </row>
    <row r="23" spans="1:4">
      <c r="A23" s="16" t="s">
        <v>13</v>
      </c>
      <c r="B23" t="s">
        <v>88</v>
      </c>
      <c r="C23">
        <v>1</v>
      </c>
      <c r="D23" s="17">
        <v>38.1</v>
      </c>
    </row>
    <row r="24" spans="1:4">
      <c r="A24" s="16" t="s">
        <v>13</v>
      </c>
      <c r="B24" t="s">
        <v>88</v>
      </c>
      <c r="C24">
        <v>1</v>
      </c>
      <c r="D24" s="17">
        <v>43.9</v>
      </c>
    </row>
    <row r="25" spans="1:4">
      <c r="A25" s="16" t="s">
        <v>13</v>
      </c>
      <c r="B25" t="s">
        <v>88</v>
      </c>
      <c r="C25">
        <v>1</v>
      </c>
      <c r="D25" s="17">
        <v>41.1</v>
      </c>
    </row>
    <row r="26" spans="1:4">
      <c r="A26" s="16" t="s">
        <v>13</v>
      </c>
      <c r="B26" t="s">
        <v>88</v>
      </c>
      <c r="C26">
        <v>1</v>
      </c>
      <c r="D26" s="17">
        <v>26.9</v>
      </c>
    </row>
    <row r="27" spans="1:4">
      <c r="A27" s="16" t="s">
        <v>13</v>
      </c>
      <c r="B27" t="s">
        <v>88</v>
      </c>
      <c r="C27">
        <v>1</v>
      </c>
      <c r="D27" s="17">
        <v>39.7</v>
      </c>
    </row>
    <row r="28" spans="1:4">
      <c r="A28" s="16" t="s">
        <v>14</v>
      </c>
      <c r="B28" t="s">
        <v>89</v>
      </c>
      <c r="C28">
        <v>1</v>
      </c>
      <c r="D28" s="17">
        <v>46.1</v>
      </c>
    </row>
    <row r="29" spans="1:4">
      <c r="A29" s="16" t="s">
        <v>15</v>
      </c>
      <c r="B29" t="s">
        <v>94</v>
      </c>
      <c r="C29">
        <v>1</v>
      </c>
      <c r="D29" s="17">
        <v>17.4</v>
      </c>
    </row>
    <row r="30" spans="1:4">
      <c r="A30" s="16" t="s">
        <v>15</v>
      </c>
      <c r="B30" t="s">
        <v>94</v>
      </c>
      <c r="C30">
        <v>1</v>
      </c>
      <c r="D30" s="17">
        <v>18.2</v>
      </c>
    </row>
    <row r="31" spans="1:4">
      <c r="A31" s="16" t="s">
        <v>16</v>
      </c>
      <c r="B31" t="s">
        <v>89</v>
      </c>
      <c r="C31">
        <v>1</v>
      </c>
      <c r="D31" s="17">
        <v>52.3</v>
      </c>
    </row>
    <row r="32" spans="1:4">
      <c r="A32" s="16" t="s">
        <v>16</v>
      </c>
      <c r="B32" t="s">
        <v>89</v>
      </c>
      <c r="C32">
        <v>1</v>
      </c>
      <c r="D32" s="17">
        <v>28.2</v>
      </c>
    </row>
    <row r="33" spans="1:4">
      <c r="A33" s="16" t="s">
        <v>16</v>
      </c>
      <c r="B33" t="s">
        <v>89</v>
      </c>
      <c r="C33">
        <v>1</v>
      </c>
      <c r="D33" s="17">
        <v>32.1</v>
      </c>
    </row>
    <row r="34" spans="1:4">
      <c r="A34" s="16" t="s">
        <v>16</v>
      </c>
      <c r="B34" t="s">
        <v>89</v>
      </c>
      <c r="C34">
        <v>1</v>
      </c>
      <c r="D34" s="17">
        <v>75.4</v>
      </c>
    </row>
    <row r="35" spans="1:4">
      <c r="A35" s="16" t="s">
        <v>16</v>
      </c>
      <c r="B35" t="s">
        <v>89</v>
      </c>
      <c r="C35">
        <v>1</v>
      </c>
      <c r="D35" s="17">
        <v>31</v>
      </c>
    </row>
    <row r="36" spans="1:4">
      <c r="A36" s="16" t="s">
        <v>16</v>
      </c>
      <c r="B36" t="s">
        <v>89</v>
      </c>
      <c r="C36">
        <v>1</v>
      </c>
      <c r="D36" s="17">
        <v>36.1</v>
      </c>
    </row>
    <row r="37" spans="1:4">
      <c r="A37" s="16" t="s">
        <v>16</v>
      </c>
      <c r="B37" t="s">
        <v>89</v>
      </c>
      <c r="C37">
        <v>1</v>
      </c>
      <c r="D37" s="17">
        <v>23.4</v>
      </c>
    </row>
    <row r="38" spans="1:4">
      <c r="A38" s="16" t="s">
        <v>17</v>
      </c>
      <c r="B38" t="s">
        <v>95</v>
      </c>
      <c r="C38">
        <v>1</v>
      </c>
      <c r="D38" s="17">
        <v>127.2</v>
      </c>
    </row>
    <row r="39" spans="1:4">
      <c r="A39" s="16" t="s">
        <v>7</v>
      </c>
      <c r="B39" t="s">
        <v>89</v>
      </c>
      <c r="C39">
        <v>2</v>
      </c>
      <c r="D39" s="17">
        <v>12.8</v>
      </c>
    </row>
    <row r="40" spans="1:4">
      <c r="A40" s="16" t="s">
        <v>7</v>
      </c>
      <c r="B40" t="s">
        <v>89</v>
      </c>
      <c r="C40">
        <v>2</v>
      </c>
      <c r="D40" s="17">
        <v>11.9</v>
      </c>
    </row>
    <row r="41" spans="1:4">
      <c r="A41" s="16" t="s">
        <v>7</v>
      </c>
      <c r="B41" t="s">
        <v>89</v>
      </c>
      <c r="C41">
        <v>2</v>
      </c>
      <c r="D41" s="17">
        <v>11.1</v>
      </c>
    </row>
    <row r="42" spans="1:4">
      <c r="A42" s="16" t="s">
        <v>7</v>
      </c>
      <c r="B42" t="s">
        <v>89</v>
      </c>
      <c r="C42">
        <v>2</v>
      </c>
      <c r="D42" s="17">
        <v>10.1</v>
      </c>
    </row>
    <row r="43" spans="1:4">
      <c r="A43" s="16" t="s">
        <v>7</v>
      </c>
      <c r="B43" t="s">
        <v>89</v>
      </c>
      <c r="C43">
        <v>2</v>
      </c>
      <c r="D43" s="17">
        <v>10.5</v>
      </c>
    </row>
    <row r="44" spans="1:4">
      <c r="A44" s="16" t="s">
        <v>7</v>
      </c>
      <c r="B44" t="s">
        <v>89</v>
      </c>
      <c r="C44">
        <v>2</v>
      </c>
      <c r="D44" s="17">
        <v>10.5</v>
      </c>
    </row>
    <row r="45" spans="1:4">
      <c r="A45" s="16" t="s">
        <v>7</v>
      </c>
      <c r="B45" t="s">
        <v>89</v>
      </c>
      <c r="C45">
        <v>2</v>
      </c>
      <c r="D45" s="17">
        <v>12.2</v>
      </c>
    </row>
    <row r="46" spans="1:4">
      <c r="A46" s="16" t="s">
        <v>96</v>
      </c>
      <c r="B46" t="s">
        <v>97</v>
      </c>
      <c r="C46">
        <v>2</v>
      </c>
      <c r="D46" s="17">
        <v>23.8</v>
      </c>
    </row>
    <row r="47" spans="1:4">
      <c r="A47" s="16" t="s">
        <v>98</v>
      </c>
      <c r="B47" t="s">
        <v>97</v>
      </c>
      <c r="C47">
        <v>2</v>
      </c>
      <c r="D47" s="17">
        <v>23.1</v>
      </c>
    </row>
    <row r="48" spans="1:4">
      <c r="A48" s="16" t="s">
        <v>25</v>
      </c>
      <c r="B48" t="s">
        <v>95</v>
      </c>
      <c r="C48">
        <v>2</v>
      </c>
      <c r="D48" s="17">
        <v>21.2</v>
      </c>
    </row>
    <row r="49" spans="1:4">
      <c r="A49" s="16" t="s">
        <v>10</v>
      </c>
      <c r="B49" t="s">
        <v>92</v>
      </c>
      <c r="C49">
        <v>2</v>
      </c>
      <c r="D49" s="17">
        <v>11.4</v>
      </c>
    </row>
    <row r="50" spans="1:4">
      <c r="A50" s="16" t="s">
        <v>10</v>
      </c>
      <c r="B50" t="s">
        <v>92</v>
      </c>
      <c r="C50">
        <v>2</v>
      </c>
      <c r="D50" s="17">
        <v>14.1</v>
      </c>
    </row>
    <row r="51" spans="1:4">
      <c r="A51" s="16" t="s">
        <v>10</v>
      </c>
      <c r="B51" t="s">
        <v>92</v>
      </c>
      <c r="C51">
        <v>2</v>
      </c>
      <c r="D51" s="17">
        <v>17.2</v>
      </c>
    </row>
    <row r="52" spans="1:4">
      <c r="A52" s="16" t="s">
        <v>10</v>
      </c>
      <c r="B52" t="s">
        <v>92</v>
      </c>
      <c r="C52">
        <v>2</v>
      </c>
      <c r="D52" s="17">
        <v>14.3</v>
      </c>
    </row>
    <row r="53" spans="1:4">
      <c r="A53" s="16" t="s">
        <v>10</v>
      </c>
      <c r="B53" t="s">
        <v>92</v>
      </c>
      <c r="C53">
        <v>2</v>
      </c>
      <c r="D53" s="17">
        <v>10.2</v>
      </c>
    </row>
    <row r="54" spans="1:4">
      <c r="A54" s="16" t="s">
        <v>10</v>
      </c>
      <c r="B54" t="s">
        <v>92</v>
      </c>
      <c r="C54">
        <v>2</v>
      </c>
      <c r="D54" s="17">
        <v>10.3</v>
      </c>
    </row>
    <row r="55" spans="1:4">
      <c r="A55" s="16" t="s">
        <v>10</v>
      </c>
      <c r="B55" t="s">
        <v>92</v>
      </c>
      <c r="C55">
        <v>2</v>
      </c>
      <c r="D55" s="17">
        <v>13</v>
      </c>
    </row>
    <row r="56" spans="1:4">
      <c r="A56" s="16" t="s">
        <v>10</v>
      </c>
      <c r="B56" t="s">
        <v>92</v>
      </c>
      <c r="C56">
        <v>2</v>
      </c>
      <c r="D56" s="17">
        <v>30</v>
      </c>
    </row>
    <row r="57" spans="1:4">
      <c r="A57" s="16" t="s">
        <v>13</v>
      </c>
      <c r="B57" t="s">
        <v>88</v>
      </c>
      <c r="C57">
        <v>2</v>
      </c>
      <c r="D57" s="17">
        <v>16.5</v>
      </c>
    </row>
    <row r="58" spans="1:4">
      <c r="A58" s="16" t="s">
        <v>13</v>
      </c>
      <c r="B58" t="s">
        <v>88</v>
      </c>
      <c r="C58">
        <v>2</v>
      </c>
      <c r="D58" s="17">
        <v>13</v>
      </c>
    </row>
    <row r="59" spans="1:4">
      <c r="A59" s="16" t="s">
        <v>13</v>
      </c>
      <c r="B59" t="s">
        <v>88</v>
      </c>
      <c r="C59">
        <v>2</v>
      </c>
      <c r="D59" s="17">
        <v>10.5</v>
      </c>
    </row>
    <row r="60" spans="1:4">
      <c r="A60" s="16" t="s">
        <v>13</v>
      </c>
      <c r="B60" t="s">
        <v>88</v>
      </c>
      <c r="C60">
        <v>2</v>
      </c>
      <c r="D60" s="17">
        <v>13.3</v>
      </c>
    </row>
    <row r="61" spans="1:4">
      <c r="A61" s="16" t="s">
        <v>26</v>
      </c>
      <c r="B61" t="s">
        <v>99</v>
      </c>
      <c r="C61">
        <v>2</v>
      </c>
      <c r="D61" s="17">
        <v>12</v>
      </c>
    </row>
    <row r="62" spans="1:4">
      <c r="A62" s="16" t="s">
        <v>26</v>
      </c>
      <c r="B62" t="s">
        <v>99</v>
      </c>
      <c r="C62">
        <v>2</v>
      </c>
      <c r="D62" s="17">
        <v>14.4</v>
      </c>
    </row>
    <row r="63" spans="1:4">
      <c r="A63" s="16" t="s">
        <v>27</v>
      </c>
      <c r="B63" t="s">
        <v>100</v>
      </c>
      <c r="C63">
        <v>2</v>
      </c>
      <c r="D63" s="17">
        <v>23.4</v>
      </c>
    </row>
    <row r="64" spans="1:4">
      <c r="A64" s="16" t="s">
        <v>27</v>
      </c>
      <c r="B64" t="s">
        <v>100</v>
      </c>
      <c r="C64">
        <v>2</v>
      </c>
      <c r="D64" s="17">
        <v>13.9</v>
      </c>
    </row>
    <row r="65" spans="1:4">
      <c r="A65" s="16" t="s">
        <v>27</v>
      </c>
      <c r="B65" t="s">
        <v>100</v>
      </c>
      <c r="C65">
        <v>2</v>
      </c>
      <c r="D65" s="17">
        <v>18.8</v>
      </c>
    </row>
    <row r="66" spans="1:4">
      <c r="A66" s="16" t="s">
        <v>16</v>
      </c>
      <c r="B66" t="s">
        <v>89</v>
      </c>
      <c r="C66">
        <v>2</v>
      </c>
      <c r="D66" s="17">
        <v>36.5</v>
      </c>
    </row>
    <row r="67" spans="1:4">
      <c r="A67" s="16" t="s">
        <v>16</v>
      </c>
      <c r="B67" t="s">
        <v>89</v>
      </c>
      <c r="C67">
        <v>2</v>
      </c>
      <c r="D67" s="17">
        <v>12.3</v>
      </c>
    </row>
    <row r="68" spans="1:4">
      <c r="A68" s="16" t="s">
        <v>30</v>
      </c>
      <c r="B68" t="s">
        <v>101</v>
      </c>
      <c r="C68">
        <v>3</v>
      </c>
      <c r="D68" s="17">
        <v>42.3</v>
      </c>
    </row>
    <row r="69" spans="1:4">
      <c r="A69" s="16" t="s">
        <v>5</v>
      </c>
      <c r="B69" t="s">
        <v>88</v>
      </c>
      <c r="C69">
        <v>3</v>
      </c>
      <c r="D69" s="17">
        <v>40</v>
      </c>
    </row>
    <row r="70" spans="1:4">
      <c r="A70" s="16" t="s">
        <v>5</v>
      </c>
      <c r="B70" t="s">
        <v>88</v>
      </c>
      <c r="C70">
        <v>3</v>
      </c>
      <c r="D70" s="17">
        <v>71.6</v>
      </c>
    </row>
    <row r="71" spans="1:4">
      <c r="A71" s="16" t="s">
        <v>5</v>
      </c>
      <c r="B71" t="s">
        <v>88</v>
      </c>
      <c r="C71">
        <v>3</v>
      </c>
      <c r="D71" s="17">
        <v>30</v>
      </c>
    </row>
    <row r="72" spans="1:4">
      <c r="A72" s="16" t="s">
        <v>7</v>
      </c>
      <c r="B72" t="s">
        <v>89</v>
      </c>
      <c r="C72">
        <v>3</v>
      </c>
      <c r="D72" s="17">
        <v>12</v>
      </c>
    </row>
    <row r="73" spans="1:4">
      <c r="A73" s="16" t="s">
        <v>7</v>
      </c>
      <c r="B73" t="s">
        <v>89</v>
      </c>
      <c r="C73">
        <v>3</v>
      </c>
      <c r="D73" s="17">
        <v>11.3</v>
      </c>
    </row>
    <row r="74" spans="1:4">
      <c r="A74" s="16" t="s">
        <v>7</v>
      </c>
      <c r="B74" t="s">
        <v>89</v>
      </c>
      <c r="C74">
        <v>3</v>
      </c>
      <c r="D74" s="17">
        <v>81.3</v>
      </c>
    </row>
    <row r="75" spans="1:4">
      <c r="A75" s="16" t="s">
        <v>7</v>
      </c>
      <c r="B75" t="s">
        <v>89</v>
      </c>
      <c r="C75">
        <v>3</v>
      </c>
      <c r="D75" s="17">
        <v>11</v>
      </c>
    </row>
    <row r="76" spans="1:4">
      <c r="A76" s="16" t="s">
        <v>96</v>
      </c>
      <c r="B76" t="s">
        <v>97</v>
      </c>
      <c r="C76">
        <v>3</v>
      </c>
      <c r="D76" s="17">
        <v>26</v>
      </c>
    </row>
    <row r="77" spans="1:4">
      <c r="A77" s="16" t="s">
        <v>10</v>
      </c>
      <c r="B77" t="s">
        <v>92</v>
      </c>
      <c r="C77">
        <v>3</v>
      </c>
      <c r="D77" s="17">
        <v>15</v>
      </c>
    </row>
    <row r="78" spans="1:4">
      <c r="A78" s="16" t="s">
        <v>10</v>
      </c>
      <c r="B78" t="s">
        <v>92</v>
      </c>
      <c r="C78">
        <v>3</v>
      </c>
      <c r="D78" s="17">
        <v>13</v>
      </c>
    </row>
    <row r="79" spans="1:4">
      <c r="A79" s="16" t="s">
        <v>12</v>
      </c>
      <c r="B79" t="s">
        <v>93</v>
      </c>
      <c r="C79">
        <v>3</v>
      </c>
      <c r="D79" s="17">
        <v>20</v>
      </c>
    </row>
    <row r="80" spans="1:4">
      <c r="A80" s="16" t="s">
        <v>12</v>
      </c>
      <c r="B80" t="s">
        <v>93</v>
      </c>
      <c r="C80">
        <v>3</v>
      </c>
      <c r="D80" s="17">
        <v>11.5</v>
      </c>
    </row>
    <row r="81" spans="1:4">
      <c r="A81" s="16" t="s">
        <v>15</v>
      </c>
      <c r="B81" t="s">
        <v>102</v>
      </c>
      <c r="C81">
        <v>3</v>
      </c>
      <c r="D81" s="17">
        <v>15</v>
      </c>
    </row>
    <row r="82" spans="1:4">
      <c r="A82" s="16" t="s">
        <v>32</v>
      </c>
      <c r="B82" t="s">
        <v>100</v>
      </c>
      <c r="C82">
        <v>3</v>
      </c>
      <c r="D82" s="17">
        <v>11.5</v>
      </c>
    </row>
    <row r="83" spans="1:4">
      <c r="A83" s="16" t="s">
        <v>16</v>
      </c>
      <c r="B83" t="s">
        <v>89</v>
      </c>
      <c r="C83">
        <v>3</v>
      </c>
      <c r="D83" s="17">
        <v>11</v>
      </c>
    </row>
    <row r="84" spans="1:4">
      <c r="A84" s="16" t="s">
        <v>17</v>
      </c>
      <c r="B84" t="s">
        <v>95</v>
      </c>
      <c r="C84">
        <v>3</v>
      </c>
      <c r="D84" s="17">
        <v>47</v>
      </c>
    </row>
    <row r="85" spans="1:4">
      <c r="A85" s="16" t="s">
        <v>6</v>
      </c>
      <c r="B85" t="s">
        <v>88</v>
      </c>
      <c r="C85">
        <v>4</v>
      </c>
      <c r="D85" s="17">
        <v>13.1</v>
      </c>
    </row>
    <row r="86" spans="1:4">
      <c r="A86" s="16" t="s">
        <v>6</v>
      </c>
      <c r="B86" t="s">
        <v>88</v>
      </c>
      <c r="C86">
        <v>4</v>
      </c>
      <c r="D86" s="17">
        <v>12.8</v>
      </c>
    </row>
    <row r="87" spans="1:4">
      <c r="A87" s="16" t="s">
        <v>6</v>
      </c>
      <c r="B87" t="s">
        <v>88</v>
      </c>
      <c r="C87">
        <v>4</v>
      </c>
      <c r="D87" s="17">
        <v>15.3</v>
      </c>
    </row>
    <row r="88" spans="1:4">
      <c r="A88" s="16" t="s">
        <v>7</v>
      </c>
      <c r="B88" t="s">
        <v>89</v>
      </c>
      <c r="C88">
        <v>4</v>
      </c>
      <c r="D88" s="17">
        <v>13.5</v>
      </c>
    </row>
    <row r="89" spans="1:4">
      <c r="A89" s="16" t="s">
        <v>7</v>
      </c>
      <c r="B89" t="s">
        <v>89</v>
      </c>
      <c r="C89">
        <v>4</v>
      </c>
      <c r="D89" s="17">
        <v>12</v>
      </c>
    </row>
    <row r="90" spans="1:4">
      <c r="A90" s="16" t="s">
        <v>7</v>
      </c>
      <c r="B90" t="s">
        <v>89</v>
      </c>
      <c r="C90">
        <v>4</v>
      </c>
      <c r="D90" s="17">
        <v>14.7</v>
      </c>
    </row>
    <row r="91" spans="1:4">
      <c r="A91" s="16" t="s">
        <v>7</v>
      </c>
      <c r="B91" t="s">
        <v>89</v>
      </c>
      <c r="C91">
        <v>4</v>
      </c>
      <c r="D91" s="17">
        <v>11.7</v>
      </c>
    </row>
    <row r="92" spans="1:4">
      <c r="A92" s="16" t="s">
        <v>7</v>
      </c>
      <c r="B92" t="s">
        <v>89</v>
      </c>
      <c r="C92">
        <v>4</v>
      </c>
      <c r="D92" s="17">
        <v>12.5</v>
      </c>
    </row>
    <row r="93" spans="1:4">
      <c r="A93" s="16" t="s">
        <v>7</v>
      </c>
      <c r="B93" t="s">
        <v>89</v>
      </c>
      <c r="C93">
        <v>4</v>
      </c>
      <c r="D93" s="17">
        <v>11</v>
      </c>
    </row>
    <row r="94" spans="1:4">
      <c r="A94" s="16" t="s">
        <v>96</v>
      </c>
      <c r="B94" t="s">
        <v>97</v>
      </c>
      <c r="C94">
        <v>4</v>
      </c>
      <c r="D94" s="17">
        <v>12.2</v>
      </c>
    </row>
    <row r="95" spans="1:4">
      <c r="A95" s="16" t="s">
        <v>96</v>
      </c>
      <c r="B95" t="s">
        <v>97</v>
      </c>
      <c r="C95">
        <v>4</v>
      </c>
      <c r="D95" s="17">
        <v>12.3</v>
      </c>
    </row>
    <row r="96" spans="1:4">
      <c r="A96" s="16" t="s">
        <v>96</v>
      </c>
      <c r="B96" t="s">
        <v>97</v>
      </c>
      <c r="C96">
        <v>4</v>
      </c>
      <c r="D96" s="17">
        <v>27</v>
      </c>
    </row>
    <row r="97" spans="1:4">
      <c r="A97" s="16" t="s">
        <v>8</v>
      </c>
      <c r="B97" t="s">
        <v>90</v>
      </c>
      <c r="C97">
        <v>4</v>
      </c>
      <c r="D97" s="17">
        <v>14</v>
      </c>
    </row>
    <row r="98" spans="1:4">
      <c r="A98" s="16" t="s">
        <v>8</v>
      </c>
      <c r="B98" t="s">
        <v>90</v>
      </c>
      <c r="C98">
        <v>4</v>
      </c>
      <c r="D98" s="17">
        <v>11</v>
      </c>
    </row>
    <row r="99" spans="1:4">
      <c r="A99" s="16" t="s">
        <v>25</v>
      </c>
      <c r="B99" t="s">
        <v>95</v>
      </c>
      <c r="C99">
        <v>4</v>
      </c>
      <c r="D99" s="17">
        <v>10.5</v>
      </c>
    </row>
    <row r="100" spans="1:4">
      <c r="A100" s="16" t="s">
        <v>25</v>
      </c>
      <c r="B100" t="s">
        <v>95</v>
      </c>
      <c r="C100">
        <v>4</v>
      </c>
      <c r="D100" s="17">
        <v>22.4</v>
      </c>
    </row>
    <row r="101" spans="1:4">
      <c r="A101" s="16" t="s">
        <v>37</v>
      </c>
      <c r="B101" s="18" t="s">
        <v>103</v>
      </c>
      <c r="C101">
        <v>4</v>
      </c>
      <c r="D101" s="17">
        <v>17.1</v>
      </c>
    </row>
    <row r="102" spans="1:4">
      <c r="A102" s="16" t="s">
        <v>10</v>
      </c>
      <c r="B102" t="s">
        <v>92</v>
      </c>
      <c r="C102">
        <v>4</v>
      </c>
      <c r="D102" s="17">
        <v>10.4</v>
      </c>
    </row>
    <row r="103" spans="1:4">
      <c r="A103" s="16" t="s">
        <v>10</v>
      </c>
      <c r="B103" t="s">
        <v>92</v>
      </c>
      <c r="C103">
        <v>4</v>
      </c>
      <c r="D103" s="17">
        <v>10.4</v>
      </c>
    </row>
    <row r="104" spans="1:4">
      <c r="A104" s="16" t="s">
        <v>10</v>
      </c>
      <c r="B104" t="s">
        <v>92</v>
      </c>
      <c r="C104">
        <v>4</v>
      </c>
      <c r="D104" s="17">
        <v>11</v>
      </c>
    </row>
    <row r="105" spans="1:4">
      <c r="A105" s="16" t="s">
        <v>12</v>
      </c>
      <c r="B105" t="s">
        <v>93</v>
      </c>
      <c r="C105">
        <v>4</v>
      </c>
      <c r="D105" s="17">
        <v>12</v>
      </c>
    </row>
    <row r="106" spans="1:4">
      <c r="A106" s="16" t="s">
        <v>12</v>
      </c>
      <c r="B106" t="s">
        <v>93</v>
      </c>
      <c r="C106">
        <v>4</v>
      </c>
      <c r="D106" s="17">
        <v>17</v>
      </c>
    </row>
    <row r="107" spans="1:4">
      <c r="A107" s="16" t="s">
        <v>12</v>
      </c>
      <c r="B107" t="s">
        <v>93</v>
      </c>
      <c r="C107">
        <v>4</v>
      </c>
      <c r="D107" s="17">
        <v>10.1</v>
      </c>
    </row>
    <row r="108" spans="1:4">
      <c r="A108" s="16" t="s">
        <v>38</v>
      </c>
      <c r="B108" t="s">
        <v>104</v>
      </c>
      <c r="C108">
        <v>4</v>
      </c>
      <c r="D108" s="17">
        <v>30</v>
      </c>
    </row>
    <row r="109" spans="1:4">
      <c r="A109" s="16" t="s">
        <v>26</v>
      </c>
      <c r="B109" t="s">
        <v>99</v>
      </c>
      <c r="C109">
        <v>4</v>
      </c>
      <c r="D109" s="17">
        <v>22.2</v>
      </c>
    </row>
    <row r="110" spans="1:4">
      <c r="A110" s="16" t="s">
        <v>17</v>
      </c>
      <c r="B110" t="s">
        <v>95</v>
      </c>
      <c r="C110">
        <v>4</v>
      </c>
      <c r="D110" s="17">
        <v>50.7</v>
      </c>
    </row>
    <row r="111" spans="1:4">
      <c r="A111" s="16" t="s">
        <v>40</v>
      </c>
      <c r="B111" t="s">
        <v>88</v>
      </c>
      <c r="C111">
        <v>4</v>
      </c>
      <c r="D111" s="17">
        <v>18.2</v>
      </c>
    </row>
    <row r="112" spans="1:4">
      <c r="A112" s="16" t="s">
        <v>32</v>
      </c>
      <c r="B112" t="s">
        <v>100</v>
      </c>
      <c r="C112">
        <v>4</v>
      </c>
      <c r="D112" s="17">
        <v>17.6</v>
      </c>
    </row>
    <row r="113" spans="1:4">
      <c r="A113" s="16" t="s">
        <v>32</v>
      </c>
      <c r="B113" t="s">
        <v>100</v>
      </c>
      <c r="C113">
        <v>4</v>
      </c>
      <c r="D113" s="17">
        <v>23.6</v>
      </c>
    </row>
    <row r="114" spans="1:4">
      <c r="A114" s="16" t="s">
        <v>5</v>
      </c>
      <c r="B114" t="s">
        <v>88</v>
      </c>
      <c r="C114">
        <v>5</v>
      </c>
      <c r="D114">
        <v>11.6</v>
      </c>
    </row>
    <row r="115" spans="1:4">
      <c r="A115" s="16" t="s">
        <v>6</v>
      </c>
      <c r="B115" t="s">
        <v>88</v>
      </c>
      <c r="C115">
        <v>5</v>
      </c>
      <c r="D115">
        <v>11.3</v>
      </c>
    </row>
    <row r="116" spans="1:4">
      <c r="A116" s="16" t="s">
        <v>6</v>
      </c>
      <c r="B116" t="s">
        <v>88</v>
      </c>
      <c r="C116">
        <v>5</v>
      </c>
      <c r="D116">
        <v>17.5</v>
      </c>
    </row>
    <row r="117" spans="1:4">
      <c r="A117" s="16" t="s">
        <v>6</v>
      </c>
      <c r="B117" t="s">
        <v>88</v>
      </c>
      <c r="C117">
        <v>5</v>
      </c>
      <c r="D117">
        <v>11.7</v>
      </c>
    </row>
    <row r="118" spans="1:4">
      <c r="A118" s="16" t="s">
        <v>7</v>
      </c>
      <c r="B118" t="s">
        <v>89</v>
      </c>
      <c r="C118">
        <v>5</v>
      </c>
      <c r="D118">
        <v>29</v>
      </c>
    </row>
    <row r="119" spans="1:4">
      <c r="A119" s="16" t="s">
        <v>7</v>
      </c>
      <c r="B119" t="s">
        <v>89</v>
      </c>
      <c r="C119">
        <v>5</v>
      </c>
      <c r="D119">
        <v>12.5</v>
      </c>
    </row>
    <row r="120" spans="1:4">
      <c r="A120" s="16" t="s">
        <v>7</v>
      </c>
      <c r="B120" t="s">
        <v>89</v>
      </c>
      <c r="C120">
        <v>5</v>
      </c>
      <c r="D120">
        <v>19.3</v>
      </c>
    </row>
    <row r="121" spans="1:4">
      <c r="A121" s="16" t="s">
        <v>7</v>
      </c>
      <c r="B121" t="s">
        <v>89</v>
      </c>
      <c r="C121">
        <v>5</v>
      </c>
      <c r="D121">
        <v>18.6</v>
      </c>
    </row>
    <row r="122" spans="1:4">
      <c r="A122" s="16" t="s">
        <v>7</v>
      </c>
      <c r="B122" t="s">
        <v>89</v>
      </c>
      <c r="C122">
        <v>5</v>
      </c>
      <c r="D122">
        <v>13.1</v>
      </c>
    </row>
    <row r="123" spans="1:4">
      <c r="A123" s="16" t="s">
        <v>7</v>
      </c>
      <c r="B123" t="s">
        <v>89</v>
      </c>
      <c r="C123">
        <v>5</v>
      </c>
      <c r="D123">
        <v>10.9</v>
      </c>
    </row>
    <row r="124" spans="1:4">
      <c r="A124" s="16" t="s">
        <v>96</v>
      </c>
      <c r="B124" t="s">
        <v>97</v>
      </c>
      <c r="C124">
        <v>5</v>
      </c>
      <c r="D124">
        <v>10.5</v>
      </c>
    </row>
    <row r="125" spans="1:4">
      <c r="A125" s="16" t="s">
        <v>96</v>
      </c>
      <c r="B125" t="s">
        <v>97</v>
      </c>
      <c r="C125">
        <v>5</v>
      </c>
      <c r="D125">
        <v>13.8</v>
      </c>
    </row>
    <row r="126" spans="1:4">
      <c r="A126" s="16" t="s">
        <v>96</v>
      </c>
      <c r="B126" t="s">
        <v>97</v>
      </c>
      <c r="C126">
        <v>5</v>
      </c>
      <c r="D126">
        <v>13.7</v>
      </c>
    </row>
    <row r="127" spans="1:4">
      <c r="A127" s="16" t="s">
        <v>96</v>
      </c>
      <c r="B127" t="s">
        <v>97</v>
      </c>
      <c r="C127">
        <v>5</v>
      </c>
      <c r="D127">
        <v>41.7</v>
      </c>
    </row>
    <row r="128" spans="1:4">
      <c r="A128" s="16" t="s">
        <v>10</v>
      </c>
      <c r="B128" t="s">
        <v>92</v>
      </c>
      <c r="C128">
        <v>5</v>
      </c>
      <c r="D128">
        <v>17.9</v>
      </c>
    </row>
    <row r="129" spans="1:4">
      <c r="A129" s="16" t="s">
        <v>10</v>
      </c>
      <c r="B129" t="s">
        <v>92</v>
      </c>
      <c r="C129">
        <v>5</v>
      </c>
      <c r="D129">
        <v>16.2</v>
      </c>
    </row>
    <row r="130" spans="1:4">
      <c r="A130" s="16" t="s">
        <v>10</v>
      </c>
      <c r="B130" t="s">
        <v>92</v>
      </c>
      <c r="C130">
        <v>5</v>
      </c>
      <c r="D130">
        <v>10.5</v>
      </c>
    </row>
    <row r="131" spans="1:4">
      <c r="A131" s="16" t="s">
        <v>10</v>
      </c>
      <c r="B131" t="s">
        <v>92</v>
      </c>
      <c r="C131">
        <v>5</v>
      </c>
      <c r="D131">
        <v>15.1</v>
      </c>
    </row>
    <row r="132" spans="1:4">
      <c r="A132" s="16" t="s">
        <v>10</v>
      </c>
      <c r="B132" t="s">
        <v>92</v>
      </c>
      <c r="C132">
        <v>5</v>
      </c>
      <c r="D132">
        <v>10</v>
      </c>
    </row>
    <row r="133" spans="1:4">
      <c r="A133" s="16" t="s">
        <v>10</v>
      </c>
      <c r="B133" t="s">
        <v>92</v>
      </c>
      <c r="C133">
        <v>5</v>
      </c>
      <c r="D133">
        <v>10.3</v>
      </c>
    </row>
    <row r="134" spans="1:4">
      <c r="A134" s="16" t="s">
        <v>10</v>
      </c>
      <c r="B134" t="s">
        <v>92</v>
      </c>
      <c r="C134">
        <v>5</v>
      </c>
      <c r="D134">
        <v>11</v>
      </c>
    </row>
    <row r="135" spans="1:4">
      <c r="A135" s="16" t="s">
        <v>10</v>
      </c>
      <c r="B135" t="s">
        <v>92</v>
      </c>
      <c r="C135">
        <v>5</v>
      </c>
      <c r="D135">
        <v>16.5</v>
      </c>
    </row>
    <row r="136" spans="1:4">
      <c r="A136" s="16" t="s">
        <v>10</v>
      </c>
      <c r="B136" t="s">
        <v>92</v>
      </c>
      <c r="C136">
        <v>5</v>
      </c>
      <c r="D136">
        <v>17.3</v>
      </c>
    </row>
    <row r="137" spans="1:4">
      <c r="A137" s="16" t="s">
        <v>10</v>
      </c>
      <c r="B137" t="s">
        <v>92</v>
      </c>
      <c r="C137">
        <v>5</v>
      </c>
      <c r="D137">
        <v>13.4</v>
      </c>
    </row>
    <row r="138" spans="1:4">
      <c r="A138" s="16" t="s">
        <v>10</v>
      </c>
      <c r="B138" t="s">
        <v>92</v>
      </c>
      <c r="C138">
        <v>5</v>
      </c>
      <c r="D138">
        <v>23.8</v>
      </c>
    </row>
    <row r="139" spans="1:4">
      <c r="A139" s="16" t="s">
        <v>10</v>
      </c>
      <c r="B139" t="s">
        <v>92</v>
      </c>
      <c r="C139">
        <v>5</v>
      </c>
      <c r="D139">
        <v>19.6</v>
      </c>
    </row>
    <row r="140" spans="1:4">
      <c r="A140" s="16" t="s">
        <v>11</v>
      </c>
      <c r="B140" t="s">
        <v>92</v>
      </c>
      <c r="C140">
        <v>5</v>
      </c>
      <c r="D140">
        <v>18</v>
      </c>
    </row>
    <row r="141" spans="1:4">
      <c r="A141" s="16" t="s">
        <v>12</v>
      </c>
      <c r="B141" t="s">
        <v>93</v>
      </c>
      <c r="C141">
        <v>5</v>
      </c>
      <c r="D141">
        <v>11.1</v>
      </c>
    </row>
    <row r="142" spans="1:4">
      <c r="A142" s="16" t="s">
        <v>12</v>
      </c>
      <c r="B142" t="s">
        <v>93</v>
      </c>
      <c r="C142">
        <v>5</v>
      </c>
      <c r="D142">
        <v>15.7</v>
      </c>
    </row>
    <row r="143" spans="1:4">
      <c r="A143" s="16" t="s">
        <v>12</v>
      </c>
      <c r="B143" t="s">
        <v>93</v>
      </c>
      <c r="C143">
        <v>5</v>
      </c>
      <c r="D143">
        <v>19.2</v>
      </c>
    </row>
    <row r="144" spans="1:4">
      <c r="A144" s="16" t="s">
        <v>12</v>
      </c>
      <c r="B144" t="s">
        <v>93</v>
      </c>
      <c r="C144">
        <v>5</v>
      </c>
      <c r="D144">
        <v>11.2</v>
      </c>
    </row>
    <row r="145" spans="1:4">
      <c r="A145" s="16" t="s">
        <v>12</v>
      </c>
      <c r="B145" t="s">
        <v>93</v>
      </c>
      <c r="C145">
        <v>5</v>
      </c>
      <c r="D145">
        <v>16.5</v>
      </c>
    </row>
    <row r="146" spans="1:4">
      <c r="A146" s="16" t="s">
        <v>12</v>
      </c>
      <c r="B146" t="s">
        <v>93</v>
      </c>
      <c r="C146">
        <v>5</v>
      </c>
      <c r="D146">
        <v>11.3</v>
      </c>
    </row>
    <row r="147" spans="1:4">
      <c r="A147" s="16" t="s">
        <v>12</v>
      </c>
      <c r="B147" t="s">
        <v>93</v>
      </c>
      <c r="C147">
        <v>5</v>
      </c>
      <c r="D147">
        <v>15.9</v>
      </c>
    </row>
    <row r="148" spans="1:4">
      <c r="A148" s="16" t="s">
        <v>12</v>
      </c>
      <c r="B148" t="s">
        <v>93</v>
      </c>
      <c r="C148">
        <v>5</v>
      </c>
      <c r="D148">
        <v>27.1</v>
      </c>
    </row>
    <row r="149" spans="1:4">
      <c r="A149" t="s">
        <v>46</v>
      </c>
      <c r="B149" t="s">
        <v>105</v>
      </c>
      <c r="C149">
        <v>5</v>
      </c>
      <c r="D149">
        <v>22.1</v>
      </c>
    </row>
    <row r="150" spans="1:4">
      <c r="A150" s="16" t="s">
        <v>14</v>
      </c>
      <c r="B150" t="s">
        <v>89</v>
      </c>
      <c r="C150">
        <v>5</v>
      </c>
      <c r="D150">
        <v>90.4</v>
      </c>
    </row>
    <row r="151" spans="1:4">
      <c r="A151" s="16" t="s">
        <v>15</v>
      </c>
      <c r="B151" t="s">
        <v>102</v>
      </c>
      <c r="C151">
        <v>5</v>
      </c>
      <c r="D151">
        <v>13.7</v>
      </c>
    </row>
    <row r="152" spans="1:3">
      <c r="A152" s="16" t="s">
        <v>106</v>
      </c>
      <c r="B152" t="s">
        <v>90</v>
      </c>
      <c r="C152">
        <v>5</v>
      </c>
    </row>
    <row r="153" spans="1:4">
      <c r="A153" s="16" t="s">
        <v>48</v>
      </c>
      <c r="B153" t="s">
        <v>104</v>
      </c>
      <c r="C153">
        <v>5</v>
      </c>
      <c r="D153">
        <v>15.4</v>
      </c>
    </row>
    <row r="154" spans="1:4">
      <c r="A154" s="16" t="s">
        <v>26</v>
      </c>
      <c r="B154" t="s">
        <v>99</v>
      </c>
      <c r="C154">
        <v>5</v>
      </c>
      <c r="D154">
        <v>26</v>
      </c>
    </row>
    <row r="155" spans="1:4">
      <c r="A155" s="16" t="s">
        <v>26</v>
      </c>
      <c r="B155" t="s">
        <v>99</v>
      </c>
      <c r="C155">
        <v>5</v>
      </c>
      <c r="D155">
        <v>20.5</v>
      </c>
    </row>
    <row r="156" spans="1:4">
      <c r="A156" s="16" t="s">
        <v>26</v>
      </c>
      <c r="B156" t="s">
        <v>99</v>
      </c>
      <c r="C156">
        <v>5</v>
      </c>
      <c r="D156">
        <v>10.3</v>
      </c>
    </row>
    <row r="157" spans="1:4">
      <c r="A157" s="16" t="s">
        <v>26</v>
      </c>
      <c r="B157" t="s">
        <v>99</v>
      </c>
      <c r="C157">
        <v>5</v>
      </c>
      <c r="D157">
        <v>20.7</v>
      </c>
    </row>
    <row r="158" spans="1:4">
      <c r="A158" s="16" t="s">
        <v>26</v>
      </c>
      <c r="B158" t="s">
        <v>99</v>
      </c>
      <c r="C158">
        <v>5</v>
      </c>
      <c r="D158">
        <v>16</v>
      </c>
    </row>
    <row r="159" spans="1:4">
      <c r="A159" s="16" t="s">
        <v>26</v>
      </c>
      <c r="B159" t="s">
        <v>99</v>
      </c>
      <c r="C159">
        <v>5</v>
      </c>
      <c r="D159">
        <v>21.1</v>
      </c>
    </row>
    <row r="160" spans="1:4">
      <c r="A160" s="16" t="s">
        <v>26</v>
      </c>
      <c r="B160" t="s">
        <v>99</v>
      </c>
      <c r="C160">
        <v>5</v>
      </c>
      <c r="D160">
        <v>13.3</v>
      </c>
    </row>
    <row r="161" spans="1:4">
      <c r="A161" s="16" t="s">
        <v>26</v>
      </c>
      <c r="B161" t="s">
        <v>99</v>
      </c>
      <c r="C161">
        <v>5</v>
      </c>
      <c r="D161">
        <v>13.3</v>
      </c>
    </row>
    <row r="162" spans="1:4">
      <c r="A162" s="16" t="s">
        <v>26</v>
      </c>
      <c r="B162" t="s">
        <v>99</v>
      </c>
      <c r="C162">
        <v>5</v>
      </c>
      <c r="D162">
        <v>21.3</v>
      </c>
    </row>
    <row r="163" spans="1:4">
      <c r="A163" s="16" t="s">
        <v>49</v>
      </c>
      <c r="B163" t="s">
        <v>95</v>
      </c>
      <c r="C163">
        <v>5</v>
      </c>
      <c r="D163">
        <v>10.7</v>
      </c>
    </row>
    <row r="164" spans="1:4">
      <c r="A164" s="16" t="s">
        <v>27</v>
      </c>
      <c r="B164" t="s">
        <v>100</v>
      </c>
      <c r="C164">
        <v>5</v>
      </c>
      <c r="D164">
        <v>14.2</v>
      </c>
    </row>
    <row r="165" spans="1:4">
      <c r="A165" s="16" t="s">
        <v>27</v>
      </c>
      <c r="B165" t="s">
        <v>100</v>
      </c>
      <c r="C165">
        <v>5</v>
      </c>
      <c r="D165">
        <v>14.4</v>
      </c>
    </row>
    <row r="166" spans="1:4">
      <c r="A166" s="16" t="s">
        <v>27</v>
      </c>
      <c r="B166" t="s">
        <v>100</v>
      </c>
      <c r="C166">
        <v>5</v>
      </c>
      <c r="D166">
        <v>19.1</v>
      </c>
    </row>
    <row r="167" spans="1:4">
      <c r="A167" s="16" t="s">
        <v>27</v>
      </c>
      <c r="B167" t="s">
        <v>100</v>
      </c>
      <c r="C167">
        <v>5</v>
      </c>
      <c r="D167">
        <v>11.5</v>
      </c>
    </row>
    <row r="168" spans="1:4">
      <c r="A168" s="16" t="s">
        <v>27</v>
      </c>
      <c r="B168" t="s">
        <v>100</v>
      </c>
      <c r="C168">
        <v>5</v>
      </c>
      <c r="D168">
        <v>17.9</v>
      </c>
    </row>
    <row r="169" spans="1:4">
      <c r="A169" s="16" t="s">
        <v>27</v>
      </c>
      <c r="B169" t="s">
        <v>100</v>
      </c>
      <c r="C169">
        <v>5</v>
      </c>
      <c r="D169">
        <v>12.5</v>
      </c>
    </row>
    <row r="170" spans="1:4">
      <c r="A170" s="16" t="s">
        <v>27</v>
      </c>
      <c r="B170" t="s">
        <v>100</v>
      </c>
      <c r="C170">
        <v>5</v>
      </c>
      <c r="D170">
        <v>12.8</v>
      </c>
    </row>
    <row r="171" spans="1:4">
      <c r="A171" s="16" t="s">
        <v>41</v>
      </c>
      <c r="B171" t="s">
        <v>100</v>
      </c>
      <c r="C171">
        <v>5</v>
      </c>
      <c r="D171">
        <v>14.2</v>
      </c>
    </row>
    <row r="172" spans="1:4">
      <c r="A172" s="16" t="s">
        <v>27</v>
      </c>
      <c r="B172" t="s">
        <v>100</v>
      </c>
      <c r="C172">
        <v>5</v>
      </c>
      <c r="D172">
        <v>10.1</v>
      </c>
    </row>
    <row r="173" spans="1:4">
      <c r="A173" s="16" t="s">
        <v>50</v>
      </c>
      <c r="B173" t="s">
        <v>100</v>
      </c>
      <c r="C173">
        <v>5</v>
      </c>
      <c r="D173">
        <v>26.8</v>
      </c>
    </row>
    <row r="174" spans="1:4">
      <c r="A174" s="16" t="s">
        <v>96</v>
      </c>
      <c r="B174" t="s">
        <v>97</v>
      </c>
      <c r="C174">
        <v>6</v>
      </c>
      <c r="D174">
        <v>14.8</v>
      </c>
    </row>
    <row r="175" spans="1:4">
      <c r="A175" s="16" t="s">
        <v>96</v>
      </c>
      <c r="B175" t="s">
        <v>97</v>
      </c>
      <c r="C175">
        <v>6</v>
      </c>
      <c r="D175">
        <v>18</v>
      </c>
    </row>
    <row r="176" spans="1:4">
      <c r="A176" s="16" t="s">
        <v>96</v>
      </c>
      <c r="B176" t="s">
        <v>97</v>
      </c>
      <c r="C176">
        <v>6</v>
      </c>
      <c r="D176">
        <v>12.4</v>
      </c>
    </row>
    <row r="177" spans="1:4">
      <c r="A177" s="16" t="s">
        <v>9</v>
      </c>
      <c r="B177" t="s">
        <v>95</v>
      </c>
      <c r="C177">
        <v>6</v>
      </c>
      <c r="D177">
        <v>37.7</v>
      </c>
    </row>
    <row r="178" spans="1:4">
      <c r="A178" s="16" t="s">
        <v>37</v>
      </c>
      <c r="B178" s="18" t="s">
        <v>103</v>
      </c>
      <c r="C178">
        <v>6</v>
      </c>
      <c r="D178">
        <v>10.2</v>
      </c>
    </row>
    <row r="179" spans="1:4">
      <c r="A179" s="16" t="s">
        <v>37</v>
      </c>
      <c r="B179" s="18" t="s">
        <v>103</v>
      </c>
      <c r="C179">
        <v>6</v>
      </c>
      <c r="D179">
        <v>16.9</v>
      </c>
    </row>
    <row r="180" spans="1:4">
      <c r="A180" s="16" t="s">
        <v>10</v>
      </c>
      <c r="B180" t="s">
        <v>92</v>
      </c>
      <c r="C180">
        <v>6</v>
      </c>
      <c r="D180">
        <v>14</v>
      </c>
    </row>
    <row r="181" spans="1:4">
      <c r="A181" s="16" t="s">
        <v>10</v>
      </c>
      <c r="B181" t="s">
        <v>92</v>
      </c>
      <c r="C181">
        <v>6</v>
      </c>
      <c r="D181">
        <v>23.2</v>
      </c>
    </row>
    <row r="182" spans="1:4">
      <c r="A182" s="16" t="s">
        <v>10</v>
      </c>
      <c r="B182" t="s">
        <v>92</v>
      </c>
      <c r="C182">
        <v>6</v>
      </c>
      <c r="D182">
        <v>17.9</v>
      </c>
    </row>
    <row r="183" spans="1:4">
      <c r="A183" s="16" t="s">
        <v>10</v>
      </c>
      <c r="B183" t="s">
        <v>92</v>
      </c>
      <c r="C183">
        <v>6</v>
      </c>
      <c r="D183">
        <v>13.3</v>
      </c>
    </row>
    <row r="184" spans="1:4">
      <c r="A184" s="16" t="s">
        <v>12</v>
      </c>
      <c r="B184" t="s">
        <v>93</v>
      </c>
      <c r="C184">
        <v>6</v>
      </c>
      <c r="D184">
        <v>29.7</v>
      </c>
    </row>
    <row r="185" spans="1:4">
      <c r="A185" s="16" t="s">
        <v>12</v>
      </c>
      <c r="B185" t="s">
        <v>93</v>
      </c>
      <c r="C185">
        <v>6</v>
      </c>
      <c r="D185">
        <v>10.5</v>
      </c>
    </row>
    <row r="186" spans="1:4">
      <c r="A186" s="16" t="s">
        <v>13</v>
      </c>
      <c r="B186" t="s">
        <v>93</v>
      </c>
      <c r="C186">
        <v>6</v>
      </c>
      <c r="D186">
        <v>17.2</v>
      </c>
    </row>
    <row r="187" spans="1:4">
      <c r="A187" s="16" t="s">
        <v>55</v>
      </c>
      <c r="B187" t="s">
        <v>89</v>
      </c>
      <c r="C187">
        <v>6</v>
      </c>
      <c r="D187">
        <v>12.3</v>
      </c>
    </row>
    <row r="188" spans="1:4">
      <c r="A188" s="16" t="s">
        <v>15</v>
      </c>
      <c r="B188" t="s">
        <v>102</v>
      </c>
      <c r="C188">
        <v>6</v>
      </c>
      <c r="D188">
        <v>12.1</v>
      </c>
    </row>
    <row r="189" spans="1:4">
      <c r="A189" s="16" t="s">
        <v>26</v>
      </c>
      <c r="B189" t="s">
        <v>99</v>
      </c>
      <c r="C189">
        <v>6</v>
      </c>
      <c r="D189">
        <v>20.7</v>
      </c>
    </row>
    <row r="190" spans="1:4">
      <c r="A190" s="16" t="s">
        <v>26</v>
      </c>
      <c r="B190" t="s">
        <v>99</v>
      </c>
      <c r="C190">
        <v>6</v>
      </c>
      <c r="D190">
        <v>16.5</v>
      </c>
    </row>
    <row r="191" spans="1:4">
      <c r="A191" s="16" t="s">
        <v>49</v>
      </c>
      <c r="B191" t="s">
        <v>95</v>
      </c>
      <c r="C191">
        <v>6</v>
      </c>
      <c r="D191">
        <v>17.5</v>
      </c>
    </row>
    <row r="192" spans="1:4">
      <c r="A192" s="16" t="s">
        <v>49</v>
      </c>
      <c r="B192" t="s">
        <v>95</v>
      </c>
      <c r="C192">
        <v>6</v>
      </c>
      <c r="D192">
        <v>12.9</v>
      </c>
    </row>
    <row r="193" spans="1:4">
      <c r="A193" s="16" t="s">
        <v>49</v>
      </c>
      <c r="B193" t="s">
        <v>95</v>
      </c>
      <c r="C193">
        <v>6</v>
      </c>
      <c r="D193">
        <v>15</v>
      </c>
    </row>
    <row r="194" spans="1:4">
      <c r="A194" s="16" t="s">
        <v>27</v>
      </c>
      <c r="B194" t="s">
        <v>100</v>
      </c>
      <c r="C194">
        <v>6</v>
      </c>
      <c r="D194">
        <v>10.5</v>
      </c>
    </row>
    <row r="195" spans="1:4">
      <c r="A195" s="16" t="s">
        <v>27</v>
      </c>
      <c r="B195" t="s">
        <v>100</v>
      </c>
      <c r="C195">
        <v>6</v>
      </c>
      <c r="D195">
        <v>19.6</v>
      </c>
    </row>
    <row r="196" spans="1:4">
      <c r="A196" s="16" t="s">
        <v>27</v>
      </c>
      <c r="B196" t="s">
        <v>100</v>
      </c>
      <c r="C196">
        <v>6</v>
      </c>
      <c r="D196">
        <v>10.5</v>
      </c>
    </row>
    <row r="197" spans="1:4">
      <c r="A197" s="16" t="s">
        <v>27</v>
      </c>
      <c r="B197" t="s">
        <v>100</v>
      </c>
      <c r="C197">
        <v>6</v>
      </c>
      <c r="D197">
        <v>13.6</v>
      </c>
    </row>
    <row r="198" spans="1:4">
      <c r="A198" s="16" t="s">
        <v>27</v>
      </c>
      <c r="B198" t="s">
        <v>100</v>
      </c>
      <c r="C198">
        <v>6</v>
      </c>
      <c r="D198">
        <v>13.1</v>
      </c>
    </row>
    <row r="199" spans="1:4">
      <c r="A199" s="16" t="s">
        <v>27</v>
      </c>
      <c r="B199" t="s">
        <v>100</v>
      </c>
      <c r="C199">
        <v>6</v>
      </c>
      <c r="D199">
        <v>19.7</v>
      </c>
    </row>
    <row r="200" spans="1:4">
      <c r="A200" s="16" t="s">
        <v>27</v>
      </c>
      <c r="B200" t="s">
        <v>100</v>
      </c>
      <c r="C200">
        <v>6</v>
      </c>
      <c r="D200">
        <v>20</v>
      </c>
    </row>
    <row r="201" spans="1:4">
      <c r="A201" s="16" t="s">
        <v>27</v>
      </c>
      <c r="B201" t="s">
        <v>100</v>
      </c>
      <c r="C201">
        <v>6</v>
      </c>
      <c r="D201">
        <v>27.8</v>
      </c>
    </row>
    <row r="202" spans="1:4">
      <c r="A202" s="16" t="s">
        <v>107</v>
      </c>
      <c r="B202" t="s">
        <v>88</v>
      </c>
      <c r="C202">
        <v>6</v>
      </c>
      <c r="D202">
        <v>13.1</v>
      </c>
    </row>
    <row r="203" spans="1:4">
      <c r="A203" s="16" t="s">
        <v>63</v>
      </c>
      <c r="B203" t="s">
        <v>92</v>
      </c>
      <c r="C203">
        <v>7</v>
      </c>
      <c r="D203">
        <v>15.5</v>
      </c>
    </row>
    <row r="204" spans="1:4">
      <c r="A204" s="16" t="s">
        <v>63</v>
      </c>
      <c r="B204" t="s">
        <v>92</v>
      </c>
      <c r="C204">
        <v>7</v>
      </c>
      <c r="D204">
        <v>19.6</v>
      </c>
    </row>
    <row r="205" spans="1:4">
      <c r="A205" s="16" t="s">
        <v>64</v>
      </c>
      <c r="B205" t="s">
        <v>108</v>
      </c>
      <c r="C205">
        <v>7</v>
      </c>
      <c r="D205">
        <v>109.8</v>
      </c>
    </row>
    <row r="206" spans="1:4">
      <c r="A206" s="16" t="s">
        <v>64</v>
      </c>
      <c r="B206" t="s">
        <v>108</v>
      </c>
      <c r="C206">
        <v>7</v>
      </c>
      <c r="D206">
        <v>33.6</v>
      </c>
    </row>
    <row r="207" spans="1:4">
      <c r="A207" s="16" t="s">
        <v>64</v>
      </c>
      <c r="B207" t="s">
        <v>108</v>
      </c>
      <c r="C207">
        <v>7</v>
      </c>
      <c r="D207">
        <v>53.3</v>
      </c>
    </row>
    <row r="208" spans="1:4">
      <c r="A208" s="16" t="s">
        <v>64</v>
      </c>
      <c r="B208" t="s">
        <v>108</v>
      </c>
      <c r="C208">
        <v>7</v>
      </c>
      <c r="D208">
        <v>59.5</v>
      </c>
    </row>
    <row r="209" spans="1:4">
      <c r="A209" s="16" t="s">
        <v>64</v>
      </c>
      <c r="B209" t="s">
        <v>108</v>
      </c>
      <c r="C209">
        <v>7</v>
      </c>
      <c r="D209">
        <v>59.2</v>
      </c>
    </row>
    <row r="210" spans="1:4">
      <c r="A210" s="16" t="s">
        <v>64</v>
      </c>
      <c r="B210" t="s">
        <v>108</v>
      </c>
      <c r="C210">
        <v>7</v>
      </c>
      <c r="D210">
        <v>45.9</v>
      </c>
    </row>
    <row r="211" spans="1:4">
      <c r="A211" s="16" t="s">
        <v>64</v>
      </c>
      <c r="B211" t="s">
        <v>108</v>
      </c>
      <c r="C211">
        <v>7</v>
      </c>
      <c r="D211">
        <v>56.7</v>
      </c>
    </row>
    <row r="212" spans="1:4">
      <c r="A212" s="16" t="s">
        <v>9</v>
      </c>
      <c r="B212" t="s">
        <v>95</v>
      </c>
      <c r="C212">
        <v>7</v>
      </c>
      <c r="D212">
        <v>16.2</v>
      </c>
    </row>
    <row r="213" spans="1:4">
      <c r="A213" s="16" t="s">
        <v>37</v>
      </c>
      <c r="B213" s="18" t="s">
        <v>103</v>
      </c>
      <c r="C213">
        <v>7</v>
      </c>
      <c r="D213">
        <v>56.9</v>
      </c>
    </row>
    <row r="214" spans="1:4">
      <c r="A214" s="16" t="s">
        <v>37</v>
      </c>
      <c r="B214" s="18" t="s">
        <v>103</v>
      </c>
      <c r="C214">
        <v>7</v>
      </c>
      <c r="D214">
        <v>35.3</v>
      </c>
    </row>
    <row r="215" spans="1:4">
      <c r="A215" s="16" t="s">
        <v>37</v>
      </c>
      <c r="B215" s="18" t="s">
        <v>103</v>
      </c>
      <c r="C215">
        <v>7</v>
      </c>
      <c r="D215">
        <v>43.1</v>
      </c>
    </row>
    <row r="216" spans="1:4">
      <c r="A216" s="16" t="s">
        <v>37</v>
      </c>
      <c r="B216" s="18" t="s">
        <v>103</v>
      </c>
      <c r="C216">
        <v>7</v>
      </c>
      <c r="D216">
        <v>30.2</v>
      </c>
    </row>
    <row r="217" spans="1:4">
      <c r="A217" s="16" t="s">
        <v>65</v>
      </c>
      <c r="B217" t="s">
        <v>88</v>
      </c>
      <c r="C217">
        <v>7</v>
      </c>
      <c r="D217">
        <v>26.1</v>
      </c>
    </row>
    <row r="218" spans="1:4">
      <c r="A218" s="16" t="s">
        <v>65</v>
      </c>
      <c r="B218" t="s">
        <v>88</v>
      </c>
      <c r="C218">
        <v>7</v>
      </c>
      <c r="D218">
        <v>10.5</v>
      </c>
    </row>
    <row r="219" spans="1:4">
      <c r="A219" s="16" t="s">
        <v>65</v>
      </c>
      <c r="B219" t="s">
        <v>88</v>
      </c>
      <c r="C219">
        <v>7</v>
      </c>
      <c r="D219">
        <v>33.3</v>
      </c>
    </row>
    <row r="220" spans="1:4">
      <c r="A220" s="16" t="s">
        <v>65</v>
      </c>
      <c r="B220" t="s">
        <v>88</v>
      </c>
      <c r="C220">
        <v>7</v>
      </c>
      <c r="D220">
        <v>35.5</v>
      </c>
    </row>
    <row r="221" spans="1:4">
      <c r="A221" s="16" t="s">
        <v>66</v>
      </c>
      <c r="B221" t="s">
        <v>102</v>
      </c>
      <c r="C221">
        <v>7</v>
      </c>
      <c r="D221">
        <v>15.6</v>
      </c>
    </row>
    <row r="222" spans="1:4">
      <c r="A222" s="16" t="s">
        <v>109</v>
      </c>
      <c r="B222" t="s">
        <v>110</v>
      </c>
      <c r="C222">
        <v>7</v>
      </c>
      <c r="D222">
        <v>11.6</v>
      </c>
    </row>
    <row r="223" spans="1:4">
      <c r="A223" s="16" t="s">
        <v>26</v>
      </c>
      <c r="B223" t="s">
        <v>99</v>
      </c>
      <c r="C223">
        <v>7</v>
      </c>
      <c r="D223">
        <v>40</v>
      </c>
    </row>
    <row r="224" spans="1:4">
      <c r="A224" s="16" t="s">
        <v>49</v>
      </c>
      <c r="B224" t="s">
        <v>95</v>
      </c>
      <c r="C224">
        <v>7</v>
      </c>
      <c r="D224">
        <v>24.3</v>
      </c>
    </row>
    <row r="225" spans="1:4">
      <c r="A225" s="16" t="s">
        <v>49</v>
      </c>
      <c r="B225" t="s">
        <v>95</v>
      </c>
      <c r="C225">
        <v>7</v>
      </c>
      <c r="D225">
        <v>25.4</v>
      </c>
    </row>
    <row r="226" spans="1:4">
      <c r="A226" s="16" t="s">
        <v>49</v>
      </c>
      <c r="B226" t="s">
        <v>95</v>
      </c>
      <c r="C226">
        <v>7</v>
      </c>
      <c r="D226">
        <v>22.7</v>
      </c>
    </row>
    <row r="227" spans="1:4">
      <c r="A227" s="16" t="s">
        <v>49</v>
      </c>
      <c r="B227" t="s">
        <v>95</v>
      </c>
      <c r="C227">
        <v>7</v>
      </c>
      <c r="D227">
        <v>14.5</v>
      </c>
    </row>
    <row r="228" spans="1:4">
      <c r="A228" s="16" t="s">
        <v>49</v>
      </c>
      <c r="B228" t="s">
        <v>95</v>
      </c>
      <c r="C228">
        <v>7</v>
      </c>
      <c r="D228">
        <v>30.1</v>
      </c>
    </row>
    <row r="229" spans="1:4">
      <c r="A229" s="16" t="s">
        <v>56</v>
      </c>
      <c r="B229" t="s">
        <v>100</v>
      </c>
      <c r="C229">
        <v>7</v>
      </c>
      <c r="D229">
        <v>11</v>
      </c>
    </row>
    <row r="230" spans="1:15">
      <c r="A230" s="16" t="s">
        <v>111</v>
      </c>
      <c r="C230">
        <v>7</v>
      </c>
      <c r="D230">
        <v>27.6</v>
      </c>
      <c r="M230" s="19"/>
      <c r="N230" s="19"/>
      <c r="O230" s="19"/>
    </row>
    <row r="231" spans="1:4">
      <c r="A231" s="16" t="s">
        <v>111</v>
      </c>
      <c r="C231">
        <v>7</v>
      </c>
      <c r="D231">
        <v>16</v>
      </c>
    </row>
    <row r="232" spans="1:4">
      <c r="A232" s="16" t="s">
        <v>6</v>
      </c>
      <c r="B232" t="s">
        <v>88</v>
      </c>
      <c r="C232">
        <v>8</v>
      </c>
      <c r="D232">
        <v>66</v>
      </c>
    </row>
    <row r="233" spans="1:4">
      <c r="A233" s="16" t="s">
        <v>64</v>
      </c>
      <c r="B233" t="s">
        <v>108</v>
      </c>
      <c r="C233">
        <v>8</v>
      </c>
      <c r="D233">
        <v>48.6</v>
      </c>
    </row>
    <row r="234" spans="1:4">
      <c r="A234" s="16" t="s">
        <v>64</v>
      </c>
      <c r="B234" t="s">
        <v>108</v>
      </c>
      <c r="C234">
        <v>8</v>
      </c>
      <c r="D234">
        <v>61.5</v>
      </c>
    </row>
    <row r="235" spans="1:4">
      <c r="A235" s="16" t="s">
        <v>64</v>
      </c>
      <c r="B235" t="s">
        <v>108</v>
      </c>
      <c r="C235">
        <v>8</v>
      </c>
      <c r="D235">
        <v>14.1</v>
      </c>
    </row>
    <row r="236" spans="1:4">
      <c r="A236" s="16" t="s">
        <v>37</v>
      </c>
      <c r="B236" s="18" t="s">
        <v>103</v>
      </c>
      <c r="C236">
        <v>8</v>
      </c>
      <c r="D236">
        <v>72.6</v>
      </c>
    </row>
    <row r="237" spans="1:4">
      <c r="A237" s="16" t="s">
        <v>73</v>
      </c>
      <c r="B237" t="s">
        <v>89</v>
      </c>
      <c r="C237">
        <v>8</v>
      </c>
      <c r="D237">
        <v>12.2</v>
      </c>
    </row>
    <row r="238" spans="1:4">
      <c r="A238" s="16" t="s">
        <v>74</v>
      </c>
      <c r="B238" t="s">
        <v>89</v>
      </c>
      <c r="C238">
        <v>8</v>
      </c>
      <c r="D238">
        <v>12.3</v>
      </c>
    </row>
    <row r="239" spans="1:4">
      <c r="A239" s="16" t="s">
        <v>75</v>
      </c>
      <c r="B239" t="s">
        <v>89</v>
      </c>
      <c r="C239">
        <v>8</v>
      </c>
      <c r="D239">
        <v>30.1</v>
      </c>
    </row>
    <row r="240" spans="1:4">
      <c r="A240" s="16" t="s">
        <v>10</v>
      </c>
      <c r="B240" t="s">
        <v>92</v>
      </c>
      <c r="C240">
        <v>8</v>
      </c>
      <c r="D240">
        <v>14.3</v>
      </c>
    </row>
    <row r="241" spans="1:4">
      <c r="A241" s="16" t="s">
        <v>10</v>
      </c>
      <c r="B241" t="s">
        <v>92</v>
      </c>
      <c r="C241">
        <v>8</v>
      </c>
      <c r="D241">
        <v>21.6</v>
      </c>
    </row>
    <row r="242" spans="1:4">
      <c r="A242" s="16" t="s">
        <v>10</v>
      </c>
      <c r="B242" t="s">
        <v>92</v>
      </c>
      <c r="C242">
        <v>8</v>
      </c>
      <c r="D242">
        <v>12.2</v>
      </c>
    </row>
    <row r="243" spans="1:4">
      <c r="A243" s="16" t="s">
        <v>76</v>
      </c>
      <c r="B243" t="s">
        <v>92</v>
      </c>
      <c r="C243">
        <v>8</v>
      </c>
      <c r="D243">
        <v>16</v>
      </c>
    </row>
    <row r="244" spans="1:4">
      <c r="A244" s="16" t="s">
        <v>12</v>
      </c>
      <c r="B244" t="s">
        <v>93</v>
      </c>
      <c r="C244">
        <v>8</v>
      </c>
      <c r="D244">
        <v>11.1</v>
      </c>
    </row>
    <row r="245" spans="1:4">
      <c r="A245" s="16" t="s">
        <v>12</v>
      </c>
      <c r="B245" t="s">
        <v>93</v>
      </c>
      <c r="C245">
        <v>8</v>
      </c>
      <c r="D245">
        <v>11.3</v>
      </c>
    </row>
    <row r="246" spans="1:4">
      <c r="A246" s="16" t="s">
        <v>12</v>
      </c>
      <c r="B246" t="s">
        <v>93</v>
      </c>
      <c r="C246">
        <v>8</v>
      </c>
      <c r="D246">
        <v>13.3</v>
      </c>
    </row>
    <row r="247" spans="1:4">
      <c r="A247" s="16" t="s">
        <v>13</v>
      </c>
      <c r="B247" t="s">
        <v>93</v>
      </c>
      <c r="C247">
        <v>8</v>
      </c>
      <c r="D247">
        <v>30.5</v>
      </c>
    </row>
    <row r="248" spans="1:4">
      <c r="A248" s="16" t="s">
        <v>13</v>
      </c>
      <c r="B248" t="s">
        <v>93</v>
      </c>
      <c r="C248">
        <v>8</v>
      </c>
      <c r="D248">
        <v>28</v>
      </c>
    </row>
    <row r="249" spans="1:4">
      <c r="A249" s="16" t="s">
        <v>109</v>
      </c>
      <c r="B249" t="s">
        <v>110</v>
      </c>
      <c r="C249">
        <v>8</v>
      </c>
      <c r="D249">
        <v>14</v>
      </c>
    </row>
    <row r="250" spans="1:4">
      <c r="A250" s="16" t="s">
        <v>49</v>
      </c>
      <c r="B250" t="s">
        <v>95</v>
      </c>
      <c r="C250">
        <v>8</v>
      </c>
      <c r="D250">
        <v>10.8</v>
      </c>
    </row>
    <row r="251" spans="1:4">
      <c r="A251" s="16" t="s">
        <v>49</v>
      </c>
      <c r="B251" t="s">
        <v>95</v>
      </c>
      <c r="C251">
        <v>8</v>
      </c>
      <c r="D251">
        <v>17.9</v>
      </c>
    </row>
    <row r="252" spans="1:4">
      <c r="A252" s="16" t="s">
        <v>27</v>
      </c>
      <c r="B252" t="s">
        <v>100</v>
      </c>
      <c r="C252">
        <v>8</v>
      </c>
      <c r="D252">
        <v>12</v>
      </c>
    </row>
    <row r="253" spans="1:4">
      <c r="A253" s="16" t="s">
        <v>27</v>
      </c>
      <c r="B253" t="s">
        <v>100</v>
      </c>
      <c r="C253">
        <v>8</v>
      </c>
      <c r="D253">
        <v>14.6</v>
      </c>
    </row>
    <row r="254" spans="1:4">
      <c r="A254" s="16" t="s">
        <v>27</v>
      </c>
      <c r="B254" t="s">
        <v>100</v>
      </c>
      <c r="C254">
        <v>8</v>
      </c>
      <c r="D254">
        <v>20.7</v>
      </c>
    </row>
    <row r="255" spans="1:4">
      <c r="A255" s="16" t="s">
        <v>27</v>
      </c>
      <c r="B255" t="s">
        <v>100</v>
      </c>
      <c r="C255">
        <v>8</v>
      </c>
      <c r="D255">
        <v>14.3</v>
      </c>
    </row>
    <row r="256" spans="1:4">
      <c r="A256" s="16" t="s">
        <v>17</v>
      </c>
      <c r="B256" t="s">
        <v>95</v>
      </c>
      <c r="C256">
        <v>8</v>
      </c>
      <c r="D256">
        <v>18.6</v>
      </c>
    </row>
    <row r="257" spans="1:4">
      <c r="A257" s="16" t="s">
        <v>107</v>
      </c>
      <c r="B257" t="s">
        <v>103</v>
      </c>
      <c r="C257">
        <v>8</v>
      </c>
      <c r="D257">
        <v>30.4</v>
      </c>
    </row>
    <row r="258" spans="1:4">
      <c r="A258" s="16" t="s">
        <v>112</v>
      </c>
      <c r="B258" t="s">
        <v>95</v>
      </c>
      <c r="C258">
        <v>8</v>
      </c>
      <c r="D258">
        <v>13.2</v>
      </c>
    </row>
    <row r="259" spans="1:4">
      <c r="A259" s="16" t="s">
        <v>113</v>
      </c>
      <c r="B259" t="s">
        <v>114</v>
      </c>
      <c r="C259">
        <v>8</v>
      </c>
      <c r="D259">
        <v>32.4</v>
      </c>
    </row>
    <row r="260" spans="1:4">
      <c r="A260" s="16" t="s">
        <v>115</v>
      </c>
      <c r="B260" t="s">
        <v>88</v>
      </c>
      <c r="C260">
        <v>8</v>
      </c>
      <c r="D260">
        <v>20.4</v>
      </c>
    </row>
    <row r="261" spans="1:4">
      <c r="A261" s="16" t="s">
        <v>116</v>
      </c>
      <c r="B261" t="s">
        <v>88</v>
      </c>
      <c r="C261">
        <v>8</v>
      </c>
      <c r="D261">
        <v>19.2</v>
      </c>
    </row>
  </sheetData>
  <mergeCells count="1">
    <mergeCell ref="M230:O2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PLOT 1</vt:lpstr>
      <vt:lpstr>PLOT 2</vt:lpstr>
      <vt:lpstr>PLOT 3</vt:lpstr>
      <vt:lpstr>PLOT 4</vt:lpstr>
      <vt:lpstr>PLOT 5</vt:lpstr>
      <vt:lpstr>PLOT 6</vt:lpstr>
      <vt:lpstr>PLOT 7</vt:lpstr>
      <vt:lpstr>PLOT 8</vt:lpstr>
      <vt:lpstr>IITA Data</vt:lpstr>
      <vt:lpstr>Emerald Data 1</vt:lpstr>
      <vt:lpstr>Omo Data</vt:lpstr>
      <vt:lpstr>Emerald data 2</vt:lpstr>
      <vt:lpstr>Emerald 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Center interns (IITA)</dc:creator>
  <cp:lastModifiedBy>oolas</cp:lastModifiedBy>
  <dcterms:created xsi:type="dcterms:W3CDTF">2022-01-17T08:06:00Z</dcterms:created>
  <dcterms:modified xsi:type="dcterms:W3CDTF">2023-01-31T15:28:07Z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2057-11.2.0.11440</vt:lpwstr>
  </property>
  <property fmtid="{D5CDD505-2E9C-101B-9397-08002B2CF9AE}" pid="3" name="ICV">
    <vt:lpwstr>3AAEC5CFFC5A4E81B472DC060034716B</vt:lpwstr>
  </property>
</Properties>
</file>