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oliviermevel/Desktop/Nabaztag production files V4.1/"/>
    </mc:Choice>
  </mc:AlternateContent>
  <bookViews>
    <workbookView xWindow="0" yWindow="460" windowWidth="28800" windowHeight="15380" tabRatio="500"/>
  </bookViews>
  <sheets>
    <sheet name="BOM_V4.1_voiceReco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3" l="1"/>
  <c r="G55" i="3"/>
  <c r="G51" i="3"/>
  <c r="G50" i="3"/>
  <c r="G48" i="3"/>
  <c r="G42" i="3"/>
  <c r="G38" i="3"/>
  <c r="G36" i="3"/>
  <c r="G31" i="3"/>
  <c r="G30" i="3"/>
  <c r="G28" i="3"/>
  <c r="G27" i="3"/>
  <c r="G25" i="3"/>
  <c r="G24" i="3"/>
  <c r="G23" i="3"/>
  <c r="G22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<sst xmlns="http://schemas.openxmlformats.org/spreadsheetml/2006/main" count="267" uniqueCount="212">
  <si>
    <t>Comment</t>
  </si>
  <si>
    <t>0.1uF</t>
  </si>
  <si>
    <t>Value</t>
  </si>
  <si>
    <t>Quantity</t>
  </si>
  <si>
    <t>Description</t>
  </si>
  <si>
    <t>Designator</t>
  </si>
  <si>
    <t>Unit price (octopart)</t>
  </si>
  <si>
    <t>Supplier link (octopart)</t>
  </si>
  <si>
    <t>Supplier Link</t>
  </si>
  <si>
    <t>CAPACITOR</t>
  </si>
  <si>
    <t>Non-polarised capacitor</t>
  </si>
  <si>
    <t>710-885012206071</t>
  </si>
  <si>
    <t>C1, C2, C3, C4, C8, C15, C17, C18, C62, C6, C11, C12, C16, C20, C25, C35, C36, C42, C46, C48, C49, C50, C52, C54</t>
  </si>
  <si>
    <t>https://fr.farnell.com/wurth-elektronik/885012206071/condensateur-0-1-f-25v-10-x7r/dp/2495173?scope=partnumberlookahead&amp;ost=2495173&amp;searchref=searchlookahead&amp;exaMfpn=true&amp;ddkey=https%3Afr-FR%2FElement14_France%2Fw%2Fsearch</t>
  </si>
  <si>
    <t>10uF</t>
  </si>
  <si>
    <t>C5, C10, C14, C24, C26, C37, C41, C45, C47, C51, C53</t>
  </si>
  <si>
    <t>81-GRM188R61A106KE9J</t>
  </si>
  <si>
    <t>1uF</t>
  </si>
  <si>
    <t>732-7900-1-ND</t>
  </si>
  <si>
    <t>https://eu.mouser.com/ProductDetail/Murata-Electronics/GRM188R61A106KE69J?qs=sGAEpiMZZMs0AnBnWHyRQAsAWwhBCY7bp3pFrpMtukFBX6VOqeHlKw%3D%3D</t>
  </si>
  <si>
    <t>https://fr.farnell.com/wurth-elektronik/885012106003/condensateur-1-f-6-3v-20-x5r-0603/dp/2533935?scope=partnumberlookahead&amp;ost=2533935&amp;searchref=searchlookahead&amp;exaMfpn=true&amp;ddkey=https%3Afr-FR%2FElement14_France%2Fw%2Fsearch</t>
  </si>
  <si>
    <t>C7, C59, C61, C21</t>
  </si>
  <si>
    <t>100uF</t>
  </si>
  <si>
    <t>C9</t>
  </si>
  <si>
    <t>polarised cap</t>
  </si>
  <si>
    <t>https://www.digikey.fr/product-detail/fr/panasonic-electronic-components/EEE-HC1C101XP/PCE3750CT-ND/672804</t>
  </si>
  <si>
    <t>1000uF</t>
  </si>
  <si>
    <t>C13</t>
  </si>
  <si>
    <t>https://fr.farnell.com/multicomp/mcvvt6r3m102fb3l/condensateur-1000-f-6-3v-cms/dp/2611416?st=MCVVT6R3M102</t>
  </si>
  <si>
    <t>220uF</t>
  </si>
  <si>
    <t>C19</t>
  </si>
  <si>
    <t>https://fr.farnell.com/nichicon/uwt1c221mcl1gs/aluminum-electrolytic-capacitor/dp/1823839?st=UWT1C221MCL1GS</t>
  </si>
  <si>
    <t>100pF</t>
  </si>
  <si>
    <t>https://fr.farnell.com/multicomp/mc0603n101k500ct/ceramic-capacitor-100pf-50v-c0g/dp/1710167?st=cap%20100pF%20%200603</t>
  </si>
  <si>
    <t>C22, C60</t>
  </si>
  <si>
    <t>1nF</t>
  </si>
  <si>
    <t>https://fr.farnell.com/kemet/c0603s102k4racauto/cond-mlcc-aec-q200-1000pf-16v/dp/2904797?st=cap%201nF%20%200603</t>
  </si>
  <si>
    <t>C23</t>
  </si>
  <si>
    <t>33pF</t>
  </si>
  <si>
    <t>https://fr.farnell.com/multicomp/mc0603n330k500ct/ceramic-capacitor-33pf-50v-c0g/dp/1710223?st=cap%2033pF%20%200603</t>
  </si>
  <si>
    <t>C43, C44, C55, C56</t>
  </si>
  <si>
    <t>4.7uF</t>
  </si>
  <si>
    <t>https://www.digikey.fr/product-detail/fr/samsung-electro-mechanics/CL10A475MQ8NNNC/1276-1907-1-ND/3889993</t>
  </si>
  <si>
    <t>22uF</t>
  </si>
  <si>
    <t>C38, C39</t>
  </si>
  <si>
    <t>810-C1608X5R0J226M</t>
  </si>
  <si>
    <t>C57, C58</t>
  </si>
  <si>
    <t>https://fr.farnell.com/tdk/c1608x5r0j226m080ac/condensateur-22-f-6-3v-20-x5r/dp/2525088?CMP=GRHB-OCTOPART</t>
  </si>
  <si>
    <t>DIODES</t>
  </si>
  <si>
    <t>75pF</t>
  </si>
  <si>
    <t>C40</t>
  </si>
  <si>
    <t>80-C0603C750J5G</t>
  </si>
  <si>
    <t>https://www.digikey.fr/product-detail/fr/C0603C750J5GACTU/399-7958-1-ND/3471681?utm_campaign=buynow&amp;WT.z_cid=ref_octopart_dkc_buynow&amp;utm_medium=aggregator&amp;curr=eur&amp;site=us&amp;utm_source=octopart</t>
  </si>
  <si>
    <t>https://www.digikey.fr/product-detail/fr/toshiba-semiconductor-and-storage/DF2S6.8FSL3M/DF2S6.8FS-TL4D-CT-ND/3191336</t>
  </si>
  <si>
    <t>Diode 1N4001</t>
  </si>
  <si>
    <t>INDUCTOR</t>
  </si>
  <si>
    <t>15uH</t>
  </si>
  <si>
    <t>D1</t>
  </si>
  <si>
    <t>641-1310-1-ND</t>
  </si>
  <si>
    <t>https://fr.farnell.com/murata/1264ey-150m-p3/inductance-15uh-2-1a-20-bobinee/dp/2871570RL?st=Murata_1264EY-150M=P3</t>
  </si>
  <si>
    <t>https://www.mouser.fr/ProductDetail/750-1N4001-G</t>
  </si>
  <si>
    <t>100ohm</t>
  </si>
  <si>
    <t>Diode_Transil_SM6T</t>
  </si>
  <si>
    <t>D2</t>
  </si>
  <si>
    <t>511-SM6T12CA</t>
  </si>
  <si>
    <t>https://www.digikey.fr/product-detail/fr/tdk-corporation/MPZ1608D101BTA00/445-2988-1-ND/1084531</t>
  </si>
  <si>
    <t>Diode</t>
  </si>
  <si>
    <t>https://www.digikey.fr/product-detail/fr/SM6T12CA/497-7428-1-ND/1883864?utm_campaign=buynow&amp;WT.z_cid=ref_octopart_dkc_buynow&amp;utm_medium=aggregator&amp;curr=eur&amp;site=us&amp;utm_source=octopart</t>
  </si>
  <si>
    <t>Diode_Shottky_VS-20BQ030HM3</t>
  </si>
  <si>
    <t>D3</t>
  </si>
  <si>
    <t>VS-20BQ030HM3/5BTGI-ND</t>
  </si>
  <si>
    <t>2.5kohm</t>
  </si>
  <si>
    <t>https://www.digikey.fr/product-detail/fr/murata-electronics-north-america/BLM18BD252SN1D/490-1028-1-ND/584476</t>
  </si>
  <si>
    <t>https://www.digikey.fr/product-detail/fr/VS-20BQ030HM3-5BT/VS-20BQ030HM3-5BTGI-ND/5134969?utm_campaign=buynow&amp;WT.z_cid=ref_octopart_dkc_buynow&amp;utm_medium=aggregator&amp;curr=eur&amp;site=us&amp;utm_source=octopart</t>
  </si>
  <si>
    <t>33ohm</t>
  </si>
  <si>
    <t>Inductor 0603 blm18pg330sn</t>
  </si>
  <si>
    <t>L1, L2</t>
  </si>
  <si>
    <t>490-5220-1-ND</t>
  </si>
  <si>
    <t>100nH</t>
  </si>
  <si>
    <t>https://fr.farnell.com/tdk/mlz1608dr10dt/inductance-0-1uh-5-blindee/dp/2215630?ost=2215630&amp;krypto=IXm%2FBg5VAwQUj0PPK%2B8mDsbknQNfYwesQ9RYq3O18s4mrfkSO3eRsrTDJNJjYCQzc5v4dJx9kpcfwl5uBs8k7Q%3D%3D&amp;ddkey=https%3Afr-FR%2FElement14_France%2Fsearch</t>
  </si>
  <si>
    <t>https://fr.farnell.com/murata/blm18pg330sn1d/perle-de-ferrite-0603-33-ohms/dp/1515742?ost=1515742&amp;ddkey=https%3Afr-FR%2FElement14_France%2Fsearch</t>
  </si>
  <si>
    <t>L3</t>
  </si>
  <si>
    <t>RESISTOR</t>
  </si>
  <si>
    <t>470ohm</t>
  </si>
  <si>
    <t>https://fr.farnell.com/bourns/cr0603-jw-471elf/resis-couche-epaisse-470r-0-1w/dp/2908375?scope=partnumberlookahead&amp;ost=2908375&amp;searchref=searchlookahead&amp;exaMfpn=true&amp;ddkey=https%3Afr-FR%2FElement14_France%2Fw%2Fsearch</t>
  </si>
  <si>
    <t>10kohm</t>
  </si>
  <si>
    <t>https://fr.farnell.com/multicomp/mc0603saf1002t5e/res-thick-film-10k-1-0-1w-0603/dp/1632392?scope=partnumberlookahead&amp;ost=1632392&amp;searchref=searchlookahead&amp;exaMfpn=true&amp;ddkey=https%3Afr-FR%2FElement14_France%2Fw%2Fsearch</t>
  </si>
  <si>
    <t>1kohm</t>
  </si>
  <si>
    <t>https://fr.farnell.com/panasonic/erjpa3f1001v/res-couche-epaisse-1k-1-0-25w/dp/2335830?CMP=GRHB-OCTOPART</t>
  </si>
  <si>
    <t>10ohm</t>
  </si>
  <si>
    <t>Resistor</t>
  </si>
  <si>
    <t xml:space="preserve">Diode Toshiba DF2S6.8FS,L3M
</t>
  </si>
  <si>
    <t>100kohm</t>
  </si>
  <si>
    <t>D4</t>
  </si>
  <si>
    <t>https://fr.farnell.com/multicomp/mc0603saf1003t5e/res-thick-film-100k-1-0-1w-0603/dp/1646028?scope=partnumberlookahead&amp;ost=1646028&amp;searchref=searchlookahead&amp;exaMfpn=true&amp;ddkey=https%3Afr-FR%2FElement14_France%2Fw%2Fsearch</t>
  </si>
  <si>
    <t>DF2S6.8FS(TL4D)CT-ND</t>
  </si>
  <si>
    <t>https://www.digikey.fr/product-detail/fr/panasonic-electronic-components/ERJ-3GEYJ101V/P100GCT-ND/134714</t>
  </si>
  <si>
    <t>R7</t>
  </si>
  <si>
    <t>RHM20KDCT-ND</t>
  </si>
  <si>
    <t>LEDs</t>
  </si>
  <si>
    <t>https://www.mouser.fr/ProductDetail/ROHM-Semiconductor/ESR03EZPJ203?qs=sGAEpiMZZMvdGkrng054t621aZ%2fa1rAR2g3R4fo%2ffogPUX8bS1X%2f9g%3d%3d</t>
  </si>
  <si>
    <t>Neopixel_3535</t>
  </si>
  <si>
    <t>R11, R12</t>
  </si>
  <si>
    <t>https://fr.farnell.com/vishay/crcw0603120rfkea/res-couche-epaisse-120r-1-0-1w/dp/1652832?scope=partnumberlookahead&amp;ost=1652832&amp;searchref=searchlookahead&amp;exaMfpn=true&amp;ddkey=https%3Afr-FR%2FElement14_France%2Fw%2Fsearch</t>
  </si>
  <si>
    <t>https://www.mouser.fr/ProductDetail/485-2659</t>
  </si>
  <si>
    <t>Murata_1264EY-150M=P3</t>
  </si>
  <si>
    <t>ind15uH</t>
  </si>
  <si>
    <t>ICs</t>
  </si>
  <si>
    <t>CMM-3729AT-42316-TR</t>
  </si>
  <si>
    <t>https://www.digikey.fr/product-detail/fr/CMM-3729AT-42316-TR/102-5078-1-ND/9748846?utm_campaign=buynow&amp;WT.z_cid=ref_octopart_dkc_buynow&amp;utm_medium=aggregator&amp;curr=eur&amp;site=us&amp;utm_source=octopart</t>
  </si>
  <si>
    <t>Si7021-A20</t>
  </si>
  <si>
    <t xml:space="preserve">Ind MPZ1608D101BTA00 </t>
  </si>
  <si>
    <t>L4</t>
  </si>
  <si>
    <t>https://www.digikey.fr/product-detail/fr/silicon-labs/SI7021-A20-GM/336-3140-5-ND/5048933</t>
  </si>
  <si>
    <t>Ind BLM18BD252SN1D</t>
  </si>
  <si>
    <t>LIS3DHTR</t>
  </si>
  <si>
    <t>https://www.digikey.fr/product-detail/fr/stmicroelectronics/LIS3DHTR/497-10613-1-ND/2334355</t>
  </si>
  <si>
    <t xml:space="preserve">L5, L6, </t>
  </si>
  <si>
    <t>WM8960 codec</t>
  </si>
  <si>
    <t>https://eu.mouser.com/ProductDetail/Cirrus-Logic/WM8960CGEFL-V?qs=sGAEpiMZZMtq3QB8qGen7Qnyg3GPcL4UIv%2FyFT5jT9s%3D</t>
  </si>
  <si>
    <t>P4.7KGCT-ND</t>
  </si>
  <si>
    <t xml:space="preserve">Ind MLZ1608DR10DT </t>
  </si>
  <si>
    <t>L7, L8</t>
  </si>
  <si>
    <t>https://www.digikey.fr/product-detail/fr/ERJ-3GEYJ472V/P4.7KGCT-ND/135199?utm_campaign=buynow&amp;WT.z_cid=ref_octopart_dkc_buynow&amp;utm_medium=aggregator&amp;curr=eur&amp;site=us&amp;utm_source=octopart</t>
  </si>
  <si>
    <t>HEADER</t>
  </si>
  <si>
    <t>Header 2x1_Push_Button</t>
  </si>
  <si>
    <t>https://fr.farnell.com/multicomp/mc34745/embase-male-1-rangee-coude-2voies/dp/1593426</t>
  </si>
  <si>
    <t>R27</t>
  </si>
  <si>
    <t>P510KHCT-ND</t>
  </si>
  <si>
    <t>Header 4x1 Nabaztag RFID</t>
  </si>
  <si>
    <t>https://fr.farnell.com/multicomp/mc34749/embase-male-1-rangee-coude-4voies/dp/1593428</t>
  </si>
  <si>
    <t>Nabaztag_3x1_Volume</t>
  </si>
  <si>
    <t>https://fr.farnell.com/multicomp/mc34747/embase-male-1-rangee-coude-3voies/dp/1593427?scope=partnumberlookahead&amp;ost=1593427&amp;searchref=searchlookahead&amp;exaMfpn=true&amp;ddkey=https%3Afr-FR%2FElement14_France%2Fw%2Fsearch</t>
  </si>
  <si>
    <t>R1, R3</t>
  </si>
  <si>
    <t>https://www.digikey.fr/product-detail/fr/ERJ-3EKF5103V/P510KHCT-ND/1746789?utm_campaign=buynow&amp;WT.z_cid=ref_octopart_dkc_buynow&amp;utm_medium=aggregator&amp;curr=eur&amp;site=us&amp;utm_source=octopart</t>
  </si>
  <si>
    <t>49.9ohm</t>
  </si>
  <si>
    <t>R28</t>
  </si>
  <si>
    <t>P49.9HCT-ND</t>
  </si>
  <si>
    <t>https://www.digikey.fr/product-detail/fr/ERJ-3EKF49R9V/P49.9HCT-ND/198412?utm_campaign=buynow&amp;WT.z_cid=ref_octopart_dkc_buynow&amp;utm_medium=aggregator&amp;curr=eur&amp;site=us&amp;utm_source=octopart</t>
  </si>
  <si>
    <t>R2, R4, R5, R6, R8, R9, R13, R14, R15, R19, R37</t>
  </si>
  <si>
    <t>20kohm</t>
  </si>
  <si>
    <t>R30</t>
  </si>
  <si>
    <t>P13.3KHCT-ND</t>
  </si>
  <si>
    <t>https://www.digikey.fr/product-detail/fr/ERJ-3EKF1332V/P13.3KHCT-ND/198150?utm_campaign=buynow&amp;WT.z_cid=ref_octopart_dkc_buynow&amp;utm_medium=aggregator&amp;curr=eur&amp;site=us&amp;utm_source=octopart</t>
  </si>
  <si>
    <t>U1, U2, U3, U4, U10</t>
  </si>
  <si>
    <t>1528-1542-ND</t>
  </si>
  <si>
    <t>120ohm</t>
  </si>
  <si>
    <t>SN754410NE</t>
  </si>
  <si>
    <t>Quadruple Half-H Driver</t>
  </si>
  <si>
    <t>U5</t>
  </si>
  <si>
    <t>R18, R34, R35</t>
  </si>
  <si>
    <t>https://www.mouser.fr/ProductDetail/595-SN754410NE</t>
  </si>
  <si>
    <t>LM1117MPX-3.3/NOPB</t>
  </si>
  <si>
    <t>800mA Low-Dropout Linear Regulator, 4-pin SOT-223, Pb-Free</t>
  </si>
  <si>
    <t>U6</t>
  </si>
  <si>
    <t>926-LM1117MPX3.3NOPB</t>
  </si>
  <si>
    <t>https://www.mouser.fr/ProductDetail/Texas-Instruments/LM1117MPX-33-NOPB?qs=sGAEpiMZZMsGz1a6aV8DcCERHZHPu4lvuMKECiC7JXI%3d</t>
  </si>
  <si>
    <t>R20, R21, R22, R31, R32</t>
  </si>
  <si>
    <t>4.7kohm</t>
  </si>
  <si>
    <t>R10, R16, R23, R24</t>
  </si>
  <si>
    <t>LM393D</t>
  </si>
  <si>
    <t>Dual Differential Comparator</t>
  </si>
  <si>
    <t>U7</t>
  </si>
  <si>
    <t>296-1015-5-ND</t>
  </si>
  <si>
    <t>https://www.mouser.fr/ProductDetail/595-LM393D</t>
  </si>
  <si>
    <t>510kohm</t>
  </si>
  <si>
    <t>SN74LVC2G17DBVR</t>
  </si>
  <si>
    <t>U8</t>
  </si>
  <si>
    <t>595-SN74LVC2G17DBVR</t>
  </si>
  <si>
    <t>https://www.mouser.fr/ProductDetail/595-SN74LVC2G17DBVR</t>
  </si>
  <si>
    <t>BSS138</t>
  </si>
  <si>
    <t>U9, U11</t>
  </si>
  <si>
    <t>BSS138NH6327XTSA2CT-ND</t>
  </si>
  <si>
    <t>https://www.digikey.fr/product-detail/fr/BSS138NH6327XTSA2/BSS138NH6327XTSA2CT-ND/5413728?utm_campaign=buynow&amp;WT.z_cid=ref_octopart_dkc_buynow&amp;utm_medium=aggregator&amp;curr=eur&amp;site=us&amp;utm_source=octopart</t>
  </si>
  <si>
    <t>U12</t>
  </si>
  <si>
    <t>R17, R29</t>
  </si>
  <si>
    <t>TPS54202H</t>
  </si>
  <si>
    <t>U14</t>
  </si>
  <si>
    <t>13.3kohm</t>
  </si>
  <si>
    <t>https://www.digikey.fr/product-detail/fr/TPS54202HDDCT/296-44497-1-ND/6110781?utm_campaign=buynow&amp;WT.z_cid=ref_octopart_dkc_buynow&amp;utm_medium=aggregator&amp;curr=eur&amp;site=us&amp;utm_source=octopart</t>
  </si>
  <si>
    <t>Header 8x1 Nabaztag</t>
  </si>
  <si>
    <t>H1</t>
  </si>
  <si>
    <t>0,076 (x50)</t>
  </si>
  <si>
    <t>R33, R36</t>
  </si>
  <si>
    <t>https://fr.farnell.com/multicomp/mc34753/embase-male-1-rangee-coude-8voies/dp/1593431?ost=1593431&amp;ddkey=https%3Afr-FR%2FElement14_France%2Fsearch</t>
  </si>
  <si>
    <t>Push_Button header</t>
  </si>
  <si>
    <t>H3</t>
  </si>
  <si>
    <t>0,0184 (x50)</t>
  </si>
  <si>
    <t>H4</t>
  </si>
  <si>
    <t>0,0376 (x50)</t>
  </si>
  <si>
    <t>Mems microphone</t>
  </si>
  <si>
    <t>H5</t>
  </si>
  <si>
    <t>0,0283 (x50)</t>
  </si>
  <si>
    <t>RPI_B+_Header</t>
  </si>
  <si>
    <t>H8</t>
  </si>
  <si>
    <t>https://fr.farnell.com/multicomp/2214s-40sg-85/connecteur-femelle-40-voies-2/dp/2847248?scope=partnumberlookahead&amp;ost=2847248&amp;searchref=searchlookahead&amp;exaMfpn=true&amp;ddkey=https%3Afr-FR%2FElement14_France%2Fw%2Fsearch</t>
  </si>
  <si>
    <t>Header 6x1 Nabaztag Header</t>
  </si>
  <si>
    <t>H9, H10</t>
  </si>
  <si>
    <t>0,0551 (x50)</t>
  </si>
  <si>
    <t>https://fr.farnell.com/molex/22-05-2061/conn-header-6-voies-1-rang-2-54mm/dp/9731229?scope=partnumberlookahead&amp;ost=9731229&amp;searchref=searchlookahead&amp;exaMfpn=true&amp;ddkey=https%3Afr-FR%2FElement14_France%2Fw%2Fsearch</t>
  </si>
  <si>
    <t>dual schmitt trigger buffer</t>
  </si>
  <si>
    <t>N channel MOSFET</t>
  </si>
  <si>
    <t>Power regulator 5V reg</t>
  </si>
  <si>
    <t>Accélérometer</t>
  </si>
  <si>
    <t>U15</t>
  </si>
  <si>
    <t>CODEC audio</t>
  </si>
  <si>
    <t>U16</t>
  </si>
  <si>
    <t>X1</t>
  </si>
  <si>
    <t>XC2194CT-ND</t>
  </si>
  <si>
    <t>https://www.digikey.fr/product-detail/fr/ECS-2520S33-120-FN-TR/XC2194CT-ND/6578501?utm_campaign=buynow&amp;WT.z_cid=ref_octopart_dkc_buynow&amp;utm_medium=aggregator&amp;curr=eur&amp;site=us&amp;utm_source=octopart</t>
  </si>
  <si>
    <t>12MHz</t>
  </si>
  <si>
    <t>12MHz XTAL 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</si>
</sst>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8"/>
      <color rgb="FF000000"/>
      <name val="Segoe UI"/>
    </font>
    <font>
      <sz val="8"/>
      <color rgb="FF000000"/>
      <name val="Arial"/>
    </font>
    <font>
      <b/>
      <sz val="8"/>
      <color rgb="FF000000"/>
      <name val="Segoe UI"/>
    </font>
    <font>
      <sz val="1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sz val="8"/>
      <name val="Arial"/>
    </font>
    <font>
      <u/>
      <sz val="11"/>
      <color rgb="FF0000FF"/>
      <name val="Calibri"/>
    </font>
    <font>
      <b/>
      <sz val="8"/>
      <color rgb="FF000000"/>
      <name val="Arial"/>
    </font>
    <font>
      <u/>
      <sz val="11"/>
      <color rgb="FF0563C1"/>
      <name val="Calibri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BC2E6"/>
        <bgColor rgb="FF9BC2E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5" fillId="0" borderId="3" xfId="0" applyFont="1" applyBorder="1" applyAlignment="1">
      <alignment horizontal="center"/>
    </xf>
    <xf numFmtId="0" fontId="6" fillId="0" borderId="4" xfId="0" applyFont="1" applyBorder="1" applyAlignment="1"/>
    <xf numFmtId="0" fontId="7" fillId="0" borderId="2" xfId="0" applyFont="1" applyBorder="1" applyAlignment="1">
      <alignment horizontal="center"/>
    </xf>
    <xf numFmtId="0" fontId="8" fillId="0" borderId="5" xfId="0" applyFont="1" applyBorder="1" applyAlignment="1"/>
    <xf numFmtId="0" fontId="9" fillId="0" borderId="2" xfId="0" applyFont="1" applyBorder="1" applyAlignment="1"/>
    <xf numFmtId="0" fontId="2" fillId="0" borderId="3" xfId="0" applyFont="1" applyBorder="1" applyAlignment="1"/>
    <xf numFmtId="0" fontId="10" fillId="0" borderId="6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4" fillId="0" borderId="3" xfId="0" applyFont="1" applyBorder="1" applyAlignment="1"/>
    <xf numFmtId="0" fontId="1" fillId="0" borderId="4" xfId="0" applyFont="1" applyBorder="1" applyAlignment="1"/>
    <xf numFmtId="0" fontId="12" fillId="0" borderId="7" xfId="0" applyFont="1" applyBorder="1" applyAlignment="1"/>
    <xf numFmtId="0" fontId="11" fillId="0" borderId="6" xfId="0" applyFont="1" applyBorder="1" applyAlignment="1"/>
    <xf numFmtId="0" fontId="2" fillId="0" borderId="3" xfId="0" quotePrefix="1" applyFont="1" applyBorder="1" applyAlignment="1"/>
    <xf numFmtId="0" fontId="11" fillId="0" borderId="3" xfId="0" applyFont="1" applyBorder="1" applyAlignment="1"/>
    <xf numFmtId="0" fontId="14" fillId="0" borderId="3" xfId="0" applyFont="1" applyBorder="1" applyAlignment="1"/>
    <xf numFmtId="0" fontId="13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1" fillId="0" borderId="7" xfId="0" applyFont="1" applyBorder="1" applyAlignment="1"/>
    <xf numFmtId="0" fontId="4" fillId="3" borderId="7" xfId="0" applyFont="1" applyFill="1" applyBorder="1" applyAlignment="1"/>
    <xf numFmtId="0" fontId="4" fillId="0" borderId="6" xfId="0" applyFont="1" applyBorder="1" applyAlignment="1"/>
    <xf numFmtId="0" fontId="6" fillId="0" borderId="0" xfId="0" applyFont="1" applyBorder="1" applyAlignment="1"/>
    <xf numFmtId="0" fontId="4" fillId="0" borderId="8" xfId="0" applyFont="1" applyBorder="1" applyAlignment="1"/>
    <xf numFmtId="0" fontId="10" fillId="0" borderId="8" xfId="0" applyFont="1" applyBorder="1" applyAlignment="1">
      <alignment horizontal="center"/>
    </xf>
    <xf numFmtId="0" fontId="6" fillId="0" borderId="8" xfId="0" applyFont="1" applyBorder="1" applyAlignment="1"/>
    <xf numFmtId="0" fontId="4" fillId="3" borderId="8" xfId="0" applyFont="1" applyFill="1" applyBorder="1" applyAlignment="1"/>
    <xf numFmtId="0" fontId="11" fillId="4" borderId="3" xfId="0" applyFont="1" applyFill="1" applyBorder="1" applyAlignment="1"/>
    <xf numFmtId="0" fontId="4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/>
    <xf numFmtId="0" fontId="2" fillId="4" borderId="7" xfId="0" applyFont="1" applyFill="1" applyBorder="1" applyAlignment="1"/>
    <xf numFmtId="0" fontId="4" fillId="4" borderId="8" xfId="0" applyFont="1" applyFill="1" applyBorder="1" applyAlignment="1"/>
    <xf numFmtId="0" fontId="15" fillId="4" borderId="8" xfId="1" applyFill="1" applyBorder="1" applyAlignment="1">
      <alignment horizontal="center"/>
    </xf>
    <xf numFmtId="0" fontId="6" fillId="4" borderId="8" xfId="0" applyFont="1" applyFill="1" applyBorder="1" applyAlignment="1"/>
    <xf numFmtId="0" fontId="0" fillId="4" borderId="0" xfId="0" applyFont="1" applyFill="1" applyAlignme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.com/click/track?country=FR&amp;ct=offers&amp;ppid=26013464&amp;sid=2401&amp;sig=05a7d84&amp;vpid=66164155" TargetMode="External"/><Relationship Id="rId14" Type="http://schemas.openxmlformats.org/officeDocument/2006/relationships/hyperlink" Target="https://fr.farnell.com/tdk/c1608x5r0j226m080ac/condensateur-22-f-6-3v-20-x5r/dp/2525088?CMP=GRHB-OCTOPART" TargetMode="External"/><Relationship Id="rId15" Type="http://schemas.openxmlformats.org/officeDocument/2006/relationships/hyperlink" Target="https://octopart.com/click/track?country=FR&amp;ct=offers&amp;ppid=9138607&amp;sid=2401&amp;sig=06368cf&amp;vpid=37752048" TargetMode="External"/><Relationship Id="rId16" Type="http://schemas.openxmlformats.org/officeDocument/2006/relationships/hyperlink" Target="https://www.digikey.fr/product-detail/fr/C0603C750J5GACTU/399-7958-1-ND/3471681?utm_campaign=buynow&amp;WT.z_cid=ref_octopart_dkc_buynow&amp;utm_medium=aggregator&amp;curr=eur&amp;site=us&amp;utm_source=octopart" TargetMode="External"/><Relationship Id="rId17" Type="http://schemas.openxmlformats.org/officeDocument/2006/relationships/hyperlink" Target="https://octopart.com/click/track?country=FR&amp;ct=offers&amp;ppid=19043185&amp;sid=459&amp;sig=0e15afc&amp;vpid=34052689" TargetMode="External"/><Relationship Id="rId18" Type="http://schemas.openxmlformats.org/officeDocument/2006/relationships/hyperlink" Target="https://www.mouser.fr/ProductDetail/750-1N4001-G" TargetMode="External"/><Relationship Id="rId19" Type="http://schemas.openxmlformats.org/officeDocument/2006/relationships/hyperlink" Target="https://octopart.com/click/track?country=FR&amp;ct=offers&amp;ppid=349709&amp;sid=2401&amp;sig=0472e83&amp;vpid=40871267" TargetMode="External"/><Relationship Id="rId63" Type="http://schemas.openxmlformats.org/officeDocument/2006/relationships/hyperlink" Target="https://www.digikey.fr/product-detail/fr/TPS54202HDDCT/296-44497-1-ND/6110781?utm_campaign=buynow&amp;WT.z_cid=ref_octopart_dkc_buynow&amp;utm_medium=aggregator&amp;curr=eur&amp;site=us&amp;utm_source=octopart" TargetMode="External"/><Relationship Id="rId64" Type="http://schemas.openxmlformats.org/officeDocument/2006/relationships/hyperlink" Target="https://www.digikey.fr/product-detail/fr/stmicroelectronics/LIS3DHTR/497-10613-1-ND/2334355" TargetMode="External"/><Relationship Id="rId65" Type="http://schemas.openxmlformats.org/officeDocument/2006/relationships/hyperlink" Target="https://eu.mouser.com/ProductDetail/Cirrus-Logic/WM8960CGEFL-V?qs=sGAEpiMZZMtq3QB8qGen7Qnyg3GPcL4UIv%2FyFT5jT9s%3D" TargetMode="External"/><Relationship Id="rId66" Type="http://schemas.openxmlformats.org/officeDocument/2006/relationships/hyperlink" Target="https://octopart.com/click/track?country=FR&amp;ct=offers&amp;ppid=11931880&amp;sid=819&amp;sig=0c77011&amp;vpid=140706856" TargetMode="External"/><Relationship Id="rId67" Type="http://schemas.openxmlformats.org/officeDocument/2006/relationships/hyperlink" Target="https://fr.farnell.com/multicomp/mc34753/embase-male-1-rangee-coude-8voies/dp/1593431?ost=1593431&amp;ddkey=https%3Afr-FR%2FElement14_France%2Fsearch" TargetMode="External"/><Relationship Id="rId68" Type="http://schemas.openxmlformats.org/officeDocument/2006/relationships/hyperlink" Target="https://fr.farnell.com/multicomp/mc34745/embase-male-1-rangee-coude-2voies/dp/1593426" TargetMode="External"/><Relationship Id="rId69" Type="http://schemas.openxmlformats.org/officeDocument/2006/relationships/hyperlink" Target="https://octopart.com/click/track?country=FR&amp;ct=offers&amp;ppid=11931878&amp;sid=819&amp;sig=002c2ef&amp;vpid=140706852" TargetMode="External"/><Relationship Id="rId50" Type="http://schemas.openxmlformats.org/officeDocument/2006/relationships/hyperlink" Target="https://www.digikey.fr/product-detail/fr/CMM-3729AT-42316-TR/102-5078-1-ND/9748846?utm_campaign=buynow&amp;WT.z_cid=ref_octopart_dkc_buynow&amp;utm_medium=aggregator&amp;curr=eur&amp;site=us&amp;utm_source=octopart" TargetMode="External"/><Relationship Id="rId51" Type="http://schemas.openxmlformats.org/officeDocument/2006/relationships/hyperlink" Target="https://octopart.com/click/track?country=FR&amp;ct=offers&amp;ppid=1320&amp;sid=819&amp;sig=0b09f0b&amp;vpid=141080839" TargetMode="External"/><Relationship Id="rId52" Type="http://schemas.openxmlformats.org/officeDocument/2006/relationships/hyperlink" Target="https://www.mouser.fr/ProductDetail/595-SN754410NE" TargetMode="External"/><Relationship Id="rId53" Type="http://schemas.openxmlformats.org/officeDocument/2006/relationships/hyperlink" Target="https://octopart.com/click/track?country=FR&amp;ct=offers&amp;ppid=22615741&amp;sid=2401&amp;sig=030e488&amp;vpid=57203299" TargetMode="External"/><Relationship Id="rId54" Type="http://schemas.openxmlformats.org/officeDocument/2006/relationships/hyperlink" Target="https://www.mouser.fr/ProductDetail/Texas-Instruments/LM1117MPX-33-NOPB?qs=sGAEpiMZZMsGz1a6aV8DcCERHZHPu4lvuMKECiC7JXI%3d" TargetMode="External"/><Relationship Id="rId55" Type="http://schemas.openxmlformats.org/officeDocument/2006/relationships/hyperlink" Target="https://octopart.com/click/track?country=FR&amp;ct=offers&amp;ppid=55400836&amp;sid=459&amp;sig=0240896&amp;vpid=188084280" TargetMode="External"/><Relationship Id="rId56" Type="http://schemas.openxmlformats.org/officeDocument/2006/relationships/hyperlink" Target="https://www.mouser.fr/ProductDetail/595-LM393D" TargetMode="External"/><Relationship Id="rId57" Type="http://schemas.openxmlformats.org/officeDocument/2006/relationships/hyperlink" Target="https://octopart.com/click/track?country=FR&amp;ct=offers&amp;ppid=422947&amp;sid=2401&amp;sig=0809b4c&amp;vpid=37654799" TargetMode="External"/><Relationship Id="rId58" Type="http://schemas.openxmlformats.org/officeDocument/2006/relationships/hyperlink" Target="https://www.mouser.fr/ProductDetail/595-SN74LVC2G17DBVR" TargetMode="External"/><Relationship Id="rId59" Type="http://schemas.openxmlformats.org/officeDocument/2006/relationships/hyperlink" Target="https://octopart.com/click/track?country=FR&amp;ct=offers&amp;ppid=21522140&amp;sid=459&amp;sig=0c629b9&amp;vpid=220828518" TargetMode="External"/><Relationship Id="rId40" Type="http://schemas.openxmlformats.org/officeDocument/2006/relationships/hyperlink" Target="https://octopart.com/click/track?country=FR&amp;ct=offers&amp;ppid=55403664&amp;sid=459&amp;sig=0ed8e5a&amp;vpid=188061721" TargetMode="External"/><Relationship Id="rId41" Type="http://schemas.openxmlformats.org/officeDocument/2006/relationships/hyperlink" Target="https://www.digikey.fr/product-detail/fr/ERJ-3EKF5103V/P510KHCT-ND/1746789?utm_campaign=buynow&amp;WT.z_cid=ref_octopart_dkc_buynow&amp;utm_medium=aggregator&amp;curr=eur&amp;site=us&amp;utm_source=octopart" TargetMode="External"/><Relationship Id="rId42" Type="http://schemas.openxmlformats.org/officeDocument/2006/relationships/hyperlink" Target="https://octopart.com/click/track?country=FR&amp;ct=offers&amp;ppid=55421799&amp;sid=459&amp;sig=04574ae&amp;vpid=188061714" TargetMode="External"/><Relationship Id="rId43" Type="http://schemas.openxmlformats.org/officeDocument/2006/relationships/hyperlink" Target="https://www.digikey.fr/product-detail/fr/ERJ-3EKF49R9V/P49.9HCT-ND/198412?utm_campaign=buynow&amp;WT.z_cid=ref_octopart_dkc_buynow&amp;utm_medium=aggregator&amp;curr=eur&amp;site=us&amp;utm_source=octopart" TargetMode="External"/><Relationship Id="rId44" Type="http://schemas.openxmlformats.org/officeDocument/2006/relationships/hyperlink" Target="https://fr.farnell.com/multicomp/mc0603saf1003t5e/res-thick-film-100k-1-0-1w-0603/dp/1646028?scope=partnumberlookahead&amp;ost=1646028&amp;searchref=searchlookahead&amp;exaMfpn=true&amp;ddkey=https%3Afr-FR%2FElement14_France%2Fw%2Fsearch" TargetMode="External"/><Relationship Id="rId45" Type="http://schemas.openxmlformats.org/officeDocument/2006/relationships/hyperlink" Target="https://octopart.com/click/track?country=FR&amp;ct=offers&amp;ppid=55421458&amp;sid=459&amp;sig=0123c35&amp;vpid=188060510" TargetMode="External"/><Relationship Id="rId46" Type="http://schemas.openxmlformats.org/officeDocument/2006/relationships/hyperlink" Target="https://www.digikey.fr/product-detail/fr/ERJ-3EKF1332V/P13.3KHCT-ND/198150?utm_campaign=buynow&amp;WT.z_cid=ref_octopart_dkc_buynow&amp;utm_medium=aggregator&amp;curr=eur&amp;site=us&amp;utm_source=octopart" TargetMode="External"/><Relationship Id="rId47" Type="http://schemas.openxmlformats.org/officeDocument/2006/relationships/hyperlink" Target="https://www.digikey.fr/product-detail/fr/panasonic-electronic-components/ERJ-3GEYJ101V/P100GCT-ND/134714" TargetMode="External"/><Relationship Id="rId48" Type="http://schemas.openxmlformats.org/officeDocument/2006/relationships/hyperlink" Target="https://octopart.com/click/track?country=FR&amp;ct=offers&amp;ppid=68087194&amp;sid=459&amp;sig=01d4183&amp;vpid=244416654" TargetMode="External"/><Relationship Id="rId49" Type="http://schemas.openxmlformats.org/officeDocument/2006/relationships/hyperlink" Target="https://www.mouser.fr/ProductDetail/485-2659" TargetMode="External"/><Relationship Id="rId1" Type="http://schemas.openxmlformats.org/officeDocument/2006/relationships/hyperlink" Target="https://octopart.com/click/track?country=FR&amp;ct=offers&amp;ppid=53914780&amp;sid=2401&amp;sig=05a9095&amp;vpid=254313904" TargetMode="External"/><Relationship Id="rId2" Type="http://schemas.openxmlformats.org/officeDocument/2006/relationships/hyperlink" Target="https://fr.farnell.com/wurth-elektronik/885012206071/condensateur-0-1-f-25v-10-x7r/dp/2495173?scope=partnumberlookahead&amp;ost=2495173&amp;searchref=searchlookahead&amp;exaMfpn=true&amp;ddkey=https%3Afr-FR%2FElement14_France%2Fw%2Fsearch" TargetMode="External"/><Relationship Id="rId3" Type="http://schemas.openxmlformats.org/officeDocument/2006/relationships/hyperlink" Target="https://octopart.com/click/track?country=FR&amp;ct=offers&amp;ppid=57367330&amp;sid=2401&amp;sig=0bbd334&amp;vpid=260629774" TargetMode="External"/><Relationship Id="rId4" Type="http://schemas.openxmlformats.org/officeDocument/2006/relationships/hyperlink" Target="https://eu.mouser.com/ProductDetail/Murata-Electronics/GRM188R61A106KE69J?qs=sGAEpiMZZMs0AnBnWHyRQAsAWwhBCY7bp3pFrpMtukFBX6VOqeHlKw%3D%3D" TargetMode="External"/><Relationship Id="rId5" Type="http://schemas.openxmlformats.org/officeDocument/2006/relationships/hyperlink" Target="https://octopart.com/click/track?country=FR&amp;ct=offers&amp;ppid=53914708&amp;sid=459&amp;sig=0998f88&amp;vpid=229678700" TargetMode="External"/><Relationship Id="rId6" Type="http://schemas.openxmlformats.org/officeDocument/2006/relationships/hyperlink" Target="https://www.digikey.fr/product-detail/fr/panasonic-electronic-components/EEE-HC1C101XP/PCE3750CT-ND/672804" TargetMode="External"/><Relationship Id="rId7" Type="http://schemas.openxmlformats.org/officeDocument/2006/relationships/hyperlink" Target="https://fr.farnell.com/multicomp/mcvvt6r3m102fb3l/condensateur-1000-f-6-3v-cms/dp/2611416?st=MCVVT6R3M102" TargetMode="External"/><Relationship Id="rId8" Type="http://schemas.openxmlformats.org/officeDocument/2006/relationships/hyperlink" Target="https://fr.farnell.com/nichicon/uwt1c221mcl1gs/aluminum-electrolytic-capacitor/dp/1823839?st=UWT1C221MCL1GS" TargetMode="External"/><Relationship Id="rId9" Type="http://schemas.openxmlformats.org/officeDocument/2006/relationships/hyperlink" Target="https://fr.farnell.com/multicomp/mc0603n101k500ct/ceramic-capacitor-100pf-50v-c0g/dp/1710167?st=cap%20100pF%20%200603" TargetMode="External"/><Relationship Id="rId30" Type="http://schemas.openxmlformats.org/officeDocument/2006/relationships/hyperlink" Target="https://www.digikey.fr/product-detail/fr/murata-electronics-north-america/BLM18BD252SN1D/490-1028-1-ND/584476" TargetMode="External"/><Relationship Id="rId31" Type="http://schemas.openxmlformats.org/officeDocument/2006/relationships/hyperlink" Target="https://fr.farnell.com/tdk/mlz1608dr10dt/inductance-0-1uh-5-blindee/dp/2215630?ost=2215630&amp;krypto=IXm%2FBg5VAwQUj0PPK%2B8mDsbknQNfYwesQ9RYq3O18s4mrfkSO3eRsrTDJNJjYCQzc5v4dJx9kpcfwl5uBs8k7Q%3D%3D&amp;ddkey=https%3Afr-FR%2FElement14_France%2Fsearch" TargetMode="External"/><Relationship Id="rId32" Type="http://schemas.openxmlformats.org/officeDocument/2006/relationships/hyperlink" Target="https://fr.farnell.com/bourns/cr0603-jw-471elf/resis-couche-epaisse-470r-0-1w/dp/2908375?scope=partnumberlookahead&amp;ost=2908375&amp;searchref=searchlookahead&amp;exaMfpn=true&amp;ddkey=https%3Afr-FR%2FElement14_France%2Fw%2Fsearch" TargetMode="External"/><Relationship Id="rId33" Type="http://schemas.openxmlformats.org/officeDocument/2006/relationships/hyperlink" Target="https://fr.farnell.com/multicomp/mc0603saf1002t5e/res-thick-film-10k-1-0-1w-0603/dp/1632392?scope=partnumberlookahead&amp;ost=1632392&amp;searchref=searchlookahead&amp;exaMfpn=true&amp;ddkey=https%3Afr-FR%2FElement14_France%2Fw%2Fsearch" TargetMode="External"/><Relationship Id="rId34" Type="http://schemas.openxmlformats.org/officeDocument/2006/relationships/hyperlink" Target="https://octopart.com/click/track?country=FR&amp;ct=offers&amp;ppid=29236154&amp;sid=459&amp;sig=0eb9ce1&amp;vpid=76920462" TargetMode="External"/><Relationship Id="rId35" Type="http://schemas.openxmlformats.org/officeDocument/2006/relationships/hyperlink" Target="https://www.mouser.fr/ProductDetail/ROHM-Semiconductor/ESR03EZPJ203?qs=sGAEpiMZZMvdGkrng054t621aZ%2fa1rAR2g3R4fo%2ffogPUX8bS1X%2f9g%3d%3d" TargetMode="External"/><Relationship Id="rId36" Type="http://schemas.openxmlformats.org/officeDocument/2006/relationships/hyperlink" Target="https://fr.farnell.com/vishay/crcw0603120rfkea/res-couche-epaisse-120r-1-0-1w/dp/1652832?scope=partnumberlookahead&amp;ost=1652832&amp;searchref=searchlookahead&amp;exaMfpn=true&amp;ddkey=https%3Afr-FR%2FElement14_France%2Fw%2Fsearch" TargetMode="External"/><Relationship Id="rId37" Type="http://schemas.openxmlformats.org/officeDocument/2006/relationships/hyperlink" Target="https://fr.farnell.com/panasonic/erjpa3f1001v/res-couche-epaisse-1k-1-0-25w/dp/2335830?CMP=GRHB-OCTOPART" TargetMode="External"/><Relationship Id="rId38" Type="http://schemas.openxmlformats.org/officeDocument/2006/relationships/hyperlink" Target="https://octopart.com/click/track?country=FR&amp;ct=offers&amp;ppid=55422110&amp;sid=459&amp;sig=073857f&amp;vpid=188062302" TargetMode="External"/><Relationship Id="rId39" Type="http://schemas.openxmlformats.org/officeDocument/2006/relationships/hyperlink" Target="https://www.digikey.fr/product-detail/fr/ERJ-3GEYJ472V/P4.7KGCT-ND/135199?utm_campaign=buynow&amp;WT.z_cid=ref_octopart_dkc_buynow&amp;utm_medium=aggregator&amp;curr=eur&amp;site=us&amp;utm_source=octopart" TargetMode="External"/><Relationship Id="rId70" Type="http://schemas.openxmlformats.org/officeDocument/2006/relationships/hyperlink" Target="https://fr.farnell.com/multicomp/mc34749/embase-male-1-rangee-coude-4voies/dp/1593428" TargetMode="External"/><Relationship Id="rId71" Type="http://schemas.openxmlformats.org/officeDocument/2006/relationships/hyperlink" Target="https://octopart.com/click/track?country=FR&amp;ct=offers&amp;ppid=11931877&amp;sid=819&amp;sig=0b5d426&amp;vpid=140706850" TargetMode="External"/><Relationship Id="rId72" Type="http://schemas.openxmlformats.org/officeDocument/2006/relationships/hyperlink" Target="https://fr.farnell.com/multicomp/mc34747/embase-male-1-rangee-coude-3voies/dp/1593427?scope=partnumberlookahead&amp;ost=1593427&amp;searchref=searchlookahead&amp;exaMfpn=true&amp;ddkey=https%3Afr-FR%2FElement14_France%2Fw%2Fsearch" TargetMode="External"/><Relationship Id="rId20" Type="http://schemas.openxmlformats.org/officeDocument/2006/relationships/hyperlink" Target="https://www.digikey.fr/product-detail/fr/SM6T12CA/497-7428-1-ND/1883864?utm_campaign=buynow&amp;WT.z_cid=ref_octopart_dkc_buynow&amp;utm_medium=aggregator&amp;curr=eur&amp;site=us&amp;utm_source=octopart" TargetMode="External"/><Relationship Id="rId21" Type="http://schemas.openxmlformats.org/officeDocument/2006/relationships/hyperlink" Target="https://octopart.com/click/track?country=FR&amp;ct=offers&amp;ppid=65895459&amp;sid=459&amp;sig=0223a70&amp;vpid=448911440" TargetMode="External"/><Relationship Id="rId22" Type="http://schemas.openxmlformats.org/officeDocument/2006/relationships/hyperlink" Target="https://www.digikey.fr/product-detail/fr/VS-20BQ030HM3-5BT/VS-20BQ030HM3-5BTGI-ND/5134969?utm_campaign=buynow&amp;WT.z_cid=ref_octopart_dkc_buynow&amp;utm_medium=aggregator&amp;curr=eur&amp;site=us&amp;utm_source=octopart" TargetMode="External"/><Relationship Id="rId23" Type="http://schemas.openxmlformats.org/officeDocument/2006/relationships/hyperlink" Target="https://www.digikey.fr/product-detail/fr/toshiba-semiconductor-and-storage/DF2S6.8FSL3M/DF2S6.8FS-TL4D-CT-ND/3191336" TargetMode="External"/><Relationship Id="rId24" Type="http://schemas.openxmlformats.org/officeDocument/2006/relationships/hyperlink" Target="https://www.digikey.fr/product-detail/fr/toshiba-semiconductor-and-storage/DF2S6.8FSL3M/DF2S6.8FS-TL4D-CT-ND/3191336" TargetMode="External"/><Relationship Id="rId25" Type="http://schemas.openxmlformats.org/officeDocument/2006/relationships/hyperlink" Target="https://www.digikey.fr/product-detail/fr/toshiba-semiconductor-and-storage/DF2S6.8FSL3M/DF2S6.8FS-TL4D-CT-ND/3191336" TargetMode="External"/><Relationship Id="rId26" Type="http://schemas.openxmlformats.org/officeDocument/2006/relationships/hyperlink" Target="https://octopart.com/click/track?country=FR&amp;ct=offers&amp;ppid=755255&amp;sid=459&amp;sig=0d2c2fc&amp;vpid=34232814" TargetMode="External"/><Relationship Id="rId27" Type="http://schemas.openxmlformats.org/officeDocument/2006/relationships/hyperlink" Target="https://fr.farnell.com/murata/blm18pg330sn1d/perle-de-ferrite-0603-33-ohms/dp/1515742?ost=1515742&amp;ddkey=https%3Afr-FR%2FElement14_France%2Fsearch" TargetMode="External"/><Relationship Id="rId28" Type="http://schemas.openxmlformats.org/officeDocument/2006/relationships/hyperlink" Target="https://fr.farnell.com/murata/1264ey-150m-p3/inductance-15uh-2-1a-20-bobinee/dp/2871570RL?st=Murata_1264EY-150M=P3" TargetMode="External"/><Relationship Id="rId29" Type="http://schemas.openxmlformats.org/officeDocument/2006/relationships/hyperlink" Target="https://www.digikey.fr/product-detail/fr/tdk-corporation/MPZ1608D101BTA00/445-2988-1-ND/1084531" TargetMode="External"/><Relationship Id="rId73" Type="http://schemas.openxmlformats.org/officeDocument/2006/relationships/hyperlink" Target="https://fr.farnell.com/multicomp/2214s-40sg-85/connecteur-femelle-40-voies-2/dp/2847248?scope=partnumberlookahead&amp;ost=2847248&amp;searchref=searchlookahead&amp;exaMfpn=true&amp;ddkey=https%3Afr-FR%2FElement14_France%2Fw%2Fsearch" TargetMode="External"/><Relationship Id="rId74" Type="http://schemas.openxmlformats.org/officeDocument/2006/relationships/hyperlink" Target="https://octopart.com/click/track?country=FR&amp;ct=offers&amp;ppid=11931879&amp;sid=819&amp;sig=0c65bd2&amp;vpid=140706854" TargetMode="External"/><Relationship Id="rId75" Type="http://schemas.openxmlformats.org/officeDocument/2006/relationships/hyperlink" Target="https://fr.farnell.com/molex/22-05-2061/conn-header-6-voies-1-rang-2-54mm/dp/9731229?scope=partnumberlookahead&amp;ost=9731229&amp;searchref=searchlookahead&amp;exaMfpn=true&amp;ddkey=https%3Afr-FR%2FElement14_France%2Fw%2Fsearch" TargetMode="External"/><Relationship Id="rId76" Type="http://schemas.openxmlformats.org/officeDocument/2006/relationships/hyperlink" Target="https://octopart.com/click/track?country=FR&amp;ct=offers&amp;ppid=77034890&amp;sid=459&amp;sig=0da475c&amp;vpid=362740770" TargetMode="External"/><Relationship Id="rId60" Type="http://schemas.openxmlformats.org/officeDocument/2006/relationships/hyperlink" Target="https://www.digikey.fr/product-detail/fr/BSS138NH6327XTSA2/BSS138NH6327XTSA2CT-ND/5413728?utm_campaign=buynow&amp;WT.z_cid=ref_octopart_dkc_buynow&amp;utm_medium=aggregator&amp;curr=eur&amp;site=us&amp;utm_source=octopart" TargetMode="External"/><Relationship Id="rId61" Type="http://schemas.openxmlformats.org/officeDocument/2006/relationships/hyperlink" Target="https://www.digikey.fr/product-detail/fr/silicon-labs/SI7021-A20-GM/336-3140-5-ND/5048933" TargetMode="External"/><Relationship Id="rId62" Type="http://schemas.openxmlformats.org/officeDocument/2006/relationships/hyperlink" Target="https://octopart.com/click/track?country=FR&amp;ct=offers&amp;ppid=71538131&amp;sid=819&amp;sig=00ae736&amp;vpid=263561401" TargetMode="External"/><Relationship Id="rId10" Type="http://schemas.openxmlformats.org/officeDocument/2006/relationships/hyperlink" Target="https://fr.farnell.com/kemet/c0603s102k4racauto/cond-mlcc-aec-q200-1000pf-16v/dp/2904797?st=cap%201nF%20%200603" TargetMode="External"/><Relationship Id="rId11" Type="http://schemas.openxmlformats.org/officeDocument/2006/relationships/hyperlink" Target="https://fr.farnell.com/multicomp/mc0603n330k500ct/ceramic-capacitor-33pf-50v-c0g/dp/1710223?st=cap%2033pF%20%200603" TargetMode="External"/><Relationship Id="rId12" Type="http://schemas.openxmlformats.org/officeDocument/2006/relationships/hyperlink" Target="https://www.digikey.fr/product-detail/fr/samsung-electro-mechanics/CL10A475MQ8NNNC/1276-1907-1-ND/38899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59"/>
  <sheetViews>
    <sheetView tabSelected="1" topLeftCell="A39" zoomScale="140" zoomScaleNormal="140" zoomScalePageLayoutView="140" workbookViewId="0">
      <selection activeCell="B55" sqref="B55"/>
    </sheetView>
  </sheetViews>
  <sheetFormatPr baseColWidth="10" defaultColWidth="14.5" defaultRowHeight="15.75" customHeight="1" x14ac:dyDescent="0.15"/>
  <cols>
    <col min="7" max="7" width="24.5" customWidth="1"/>
    <col min="8" max="8" width="237.33203125" customWidth="1"/>
  </cols>
  <sheetData>
    <row r="1" spans="1:8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3" t="s">
        <v>8</v>
      </c>
    </row>
    <row r="2" spans="1:8" ht="15" x14ac:dyDescent="0.2">
      <c r="A2" s="4" t="s">
        <v>9</v>
      </c>
      <c r="B2" s="5"/>
      <c r="C2" s="5"/>
      <c r="D2" s="5"/>
      <c r="E2" s="5"/>
      <c r="F2" s="5"/>
      <c r="G2" s="5"/>
      <c r="H2" s="5"/>
    </row>
    <row r="3" spans="1:8" ht="15" x14ac:dyDescent="0.2">
      <c r="A3" s="6" t="s">
        <v>1</v>
      </c>
      <c r="B3" s="6" t="s">
        <v>1</v>
      </c>
      <c r="C3" s="9">
        <v>24</v>
      </c>
      <c r="D3" s="6" t="s">
        <v>10</v>
      </c>
      <c r="E3" s="10" t="s">
        <v>12</v>
      </c>
      <c r="F3" s="8">
        <v>8.7999999999999995E-2</v>
      </c>
      <c r="G3" s="11" t="s">
        <v>11</v>
      </c>
      <c r="H3" s="12" t="s">
        <v>13</v>
      </c>
    </row>
    <row r="4" spans="1:8" ht="15" x14ac:dyDescent="0.2">
      <c r="A4" s="10" t="s">
        <v>14</v>
      </c>
      <c r="B4" s="6" t="s">
        <v>14</v>
      </c>
      <c r="C4" s="9">
        <v>11</v>
      </c>
      <c r="D4" s="6" t="s">
        <v>10</v>
      </c>
      <c r="E4" s="10" t="s">
        <v>15</v>
      </c>
      <c r="F4" s="8">
        <v>0.16700000000000001</v>
      </c>
      <c r="G4" s="13" t="s">
        <v>16</v>
      </c>
      <c r="H4" s="14" t="s">
        <v>19</v>
      </c>
    </row>
    <row r="5" spans="1:8" ht="15" x14ac:dyDescent="0.2">
      <c r="A5" s="6" t="s">
        <v>17</v>
      </c>
      <c r="B5" s="6" t="s">
        <v>17</v>
      </c>
      <c r="C5" s="9">
        <v>4</v>
      </c>
      <c r="D5" s="6" t="s">
        <v>10</v>
      </c>
      <c r="E5" s="10" t="s">
        <v>21</v>
      </c>
      <c r="F5" s="8">
        <v>0.14000000000000001</v>
      </c>
      <c r="G5" s="11" t="s">
        <v>18</v>
      </c>
      <c r="H5" s="15" t="s">
        <v>20</v>
      </c>
    </row>
    <row r="6" spans="1:8" ht="15" x14ac:dyDescent="0.2">
      <c r="A6" s="6" t="s">
        <v>22</v>
      </c>
      <c r="B6" s="6" t="s">
        <v>22</v>
      </c>
      <c r="C6" s="7">
        <v>1</v>
      </c>
      <c r="D6" s="16" t="s">
        <v>24</v>
      </c>
      <c r="E6" s="6" t="s">
        <v>23</v>
      </c>
      <c r="F6" s="8">
        <v>0.57299999999999995</v>
      </c>
      <c r="G6" s="17" t="str">
        <f>HYPERLINK("https://www.digikey.fr/product-detail/fr/panasonic-electronic-components/EEE-HC1C101XP/PCE3750CT-ND/672804","PCE3750CT-ND")</f>
        <v>PCE3750CT-ND</v>
      </c>
      <c r="H6" s="12" t="s">
        <v>25</v>
      </c>
    </row>
    <row r="7" spans="1:8" ht="15" x14ac:dyDescent="0.2">
      <c r="A7" s="6" t="s">
        <v>26</v>
      </c>
      <c r="B7" s="6" t="s">
        <v>26</v>
      </c>
      <c r="C7" s="7">
        <v>1</v>
      </c>
      <c r="D7" s="16" t="s">
        <v>24</v>
      </c>
      <c r="E7" s="6" t="s">
        <v>27</v>
      </c>
      <c r="F7" s="8">
        <v>0.27</v>
      </c>
      <c r="G7" s="17" t="str">
        <f>HYPERLINK("https://fr.farnell.com/multicomp/mcvvt6r3m102fb3l/condensateur-1000-f-6-3v-cms/dp/2611416?st=MCVVT6R3M102","2611416")</f>
        <v>2611416</v>
      </c>
      <c r="H7" s="12" t="s">
        <v>28</v>
      </c>
    </row>
    <row r="8" spans="1:8" ht="15" x14ac:dyDescent="0.2">
      <c r="A8" s="16" t="s">
        <v>29</v>
      </c>
      <c r="B8" s="16" t="s">
        <v>29</v>
      </c>
      <c r="C8" s="18">
        <v>1</v>
      </c>
      <c r="D8" s="16" t="s">
        <v>24</v>
      </c>
      <c r="E8" s="6" t="s">
        <v>30</v>
      </c>
      <c r="F8" s="19"/>
      <c r="G8" s="17" t="str">
        <f>HYPERLINK("https://fr.farnell.com/nichicon/uwt1c221mcl1gs/aluminum-electrolytic-capacitor/dp/1823839?st=UWT1C221MCL1GS","1823839")</f>
        <v>1823839</v>
      </c>
      <c r="H8" s="12" t="s">
        <v>31</v>
      </c>
    </row>
    <row r="9" spans="1:8" ht="15" x14ac:dyDescent="0.2">
      <c r="A9" s="16" t="s">
        <v>32</v>
      </c>
      <c r="B9" s="16" t="s">
        <v>32</v>
      </c>
      <c r="C9" s="18">
        <v>2</v>
      </c>
      <c r="D9" s="6" t="s">
        <v>10</v>
      </c>
      <c r="E9" s="16" t="s">
        <v>34</v>
      </c>
      <c r="F9" s="8">
        <v>0.11</v>
      </c>
      <c r="G9" s="17" t="str">
        <f>HYPERLINK("https://fr.farnell.com/multicomp/mc0603n101k500ct/ceramic-capacitor-100pf-50v-c0g/dp/1710167?st=cap%20100pF%20%200603","1710167")</f>
        <v>1710167</v>
      </c>
      <c r="H9" s="12" t="s">
        <v>33</v>
      </c>
    </row>
    <row r="10" spans="1:8" ht="15" x14ac:dyDescent="0.2">
      <c r="A10" s="16" t="s">
        <v>35</v>
      </c>
      <c r="B10" s="16" t="s">
        <v>35</v>
      </c>
      <c r="C10" s="18">
        <v>1</v>
      </c>
      <c r="D10" s="6" t="s">
        <v>10</v>
      </c>
      <c r="E10" s="6" t="s">
        <v>37</v>
      </c>
      <c r="F10" s="8">
        <v>0.1</v>
      </c>
      <c r="G10" s="17" t="str">
        <f>HYPERLINK("https://fr.farnell.com/kemet/c0603s102k4racauto/cond-mlcc-aec-q200-1000pf-16v/dp/2904797?st=cap%201nF%20%200603","2904797")</f>
        <v>2904797</v>
      </c>
      <c r="H10" s="12" t="s">
        <v>36</v>
      </c>
    </row>
    <row r="11" spans="1:8" ht="15" x14ac:dyDescent="0.2">
      <c r="A11" s="16" t="s">
        <v>38</v>
      </c>
      <c r="B11" s="16" t="s">
        <v>38</v>
      </c>
      <c r="C11" s="18">
        <v>4</v>
      </c>
      <c r="D11" s="6" t="s">
        <v>10</v>
      </c>
      <c r="E11" s="6" t="s">
        <v>40</v>
      </c>
      <c r="F11" s="8">
        <v>0.15</v>
      </c>
      <c r="G11" s="17" t="str">
        <f>HYPERLINK("https://fr.farnell.com/multicomp/mc0603n330k500ct/ceramic-capacitor-33pf-50v-c0g/dp/1710223?st=cap%2033pF%20%200603","1710223")</f>
        <v>1710223</v>
      </c>
      <c r="H11" s="12" t="s">
        <v>39</v>
      </c>
    </row>
    <row r="12" spans="1:8" ht="15" x14ac:dyDescent="0.2">
      <c r="A12" s="16" t="s">
        <v>41</v>
      </c>
      <c r="B12" s="16" t="s">
        <v>41</v>
      </c>
      <c r="C12" s="18">
        <v>2</v>
      </c>
      <c r="D12" s="6" t="s">
        <v>10</v>
      </c>
      <c r="E12" s="6" t="s">
        <v>46</v>
      </c>
      <c r="F12" s="19"/>
      <c r="G12" s="11" t="str">
        <f>HYPERLINK("https://www.digikey.fr/product-detail/fr/samsung-electro-mechanics/CL10A475MQ8NNNC/1276-1907-1-ND/3889993","1276-1907-1-ND")</f>
        <v>1276-1907-1-ND</v>
      </c>
      <c r="H12" s="12" t="s">
        <v>42</v>
      </c>
    </row>
    <row r="13" spans="1:8" ht="15" x14ac:dyDescent="0.2">
      <c r="A13" s="6" t="s">
        <v>43</v>
      </c>
      <c r="B13" s="6" t="s">
        <v>43</v>
      </c>
      <c r="C13" s="7">
        <v>2</v>
      </c>
      <c r="D13" s="6" t="s">
        <v>10</v>
      </c>
      <c r="E13" s="6" t="s">
        <v>44</v>
      </c>
      <c r="F13" s="8">
        <v>0.441</v>
      </c>
      <c r="G13" s="11" t="s">
        <v>45</v>
      </c>
      <c r="H13" s="12" t="s">
        <v>47</v>
      </c>
    </row>
    <row r="14" spans="1:8" ht="15" x14ac:dyDescent="0.2">
      <c r="A14" s="6" t="s">
        <v>49</v>
      </c>
      <c r="B14" s="6" t="s">
        <v>49</v>
      </c>
      <c r="C14" s="7">
        <v>1</v>
      </c>
      <c r="D14" s="6" t="s">
        <v>10</v>
      </c>
      <c r="E14" s="6" t="s">
        <v>50</v>
      </c>
      <c r="F14" s="8">
        <v>0.27300000000000002</v>
      </c>
      <c r="G14" s="11" t="s">
        <v>51</v>
      </c>
      <c r="H14" s="12" t="s">
        <v>52</v>
      </c>
    </row>
    <row r="15" spans="1:8" ht="15" x14ac:dyDescent="0.2">
      <c r="A15" s="4" t="s">
        <v>48</v>
      </c>
      <c r="B15" s="5"/>
      <c r="C15" s="5"/>
      <c r="D15" s="5"/>
      <c r="E15" s="5"/>
      <c r="F15" s="5"/>
      <c r="G15" s="5"/>
      <c r="H15" s="5"/>
    </row>
    <row r="16" spans="1:8" ht="15" x14ac:dyDescent="0.2">
      <c r="A16" s="6" t="s">
        <v>54</v>
      </c>
      <c r="B16" s="19"/>
      <c r="C16" s="7">
        <v>1</v>
      </c>
      <c r="D16" s="16" t="s">
        <v>66</v>
      </c>
      <c r="E16" s="6" t="s">
        <v>57</v>
      </c>
      <c r="F16" s="8">
        <v>0.1</v>
      </c>
      <c r="G16" s="11" t="s">
        <v>58</v>
      </c>
      <c r="H16" s="12" t="s">
        <v>60</v>
      </c>
    </row>
    <row r="17" spans="1:8" ht="15" x14ac:dyDescent="0.2">
      <c r="A17" s="6" t="s">
        <v>62</v>
      </c>
      <c r="B17" s="19"/>
      <c r="C17" s="7">
        <v>1</v>
      </c>
      <c r="D17" s="16" t="s">
        <v>66</v>
      </c>
      <c r="E17" s="6" t="s">
        <v>63</v>
      </c>
      <c r="F17" s="8">
        <v>0.40500000000000003</v>
      </c>
      <c r="G17" s="11" t="s">
        <v>64</v>
      </c>
      <c r="H17" s="12" t="s">
        <v>67</v>
      </c>
    </row>
    <row r="18" spans="1:8" ht="15" x14ac:dyDescent="0.2">
      <c r="A18" s="6" t="s">
        <v>68</v>
      </c>
      <c r="B18" s="19"/>
      <c r="C18" s="7">
        <v>1</v>
      </c>
      <c r="D18" s="16" t="s">
        <v>66</v>
      </c>
      <c r="E18" s="6" t="s">
        <v>69</v>
      </c>
      <c r="F18" s="8">
        <v>0.44</v>
      </c>
      <c r="G18" s="11" t="s">
        <v>70</v>
      </c>
      <c r="H18" s="12" t="s">
        <v>73</v>
      </c>
    </row>
    <row r="19" spans="1:8" ht="15" x14ac:dyDescent="0.2">
      <c r="A19" s="16" t="s">
        <v>91</v>
      </c>
      <c r="B19" s="19"/>
      <c r="C19" s="18">
        <v>1</v>
      </c>
      <c r="D19" s="16" t="s">
        <v>66</v>
      </c>
      <c r="E19" s="16" t="s">
        <v>93</v>
      </c>
      <c r="F19" s="21"/>
      <c r="G19" s="11" t="s">
        <v>95</v>
      </c>
      <c r="H19" s="12" t="s">
        <v>53</v>
      </c>
    </row>
    <row r="20" spans="1:8" ht="15" x14ac:dyDescent="0.2">
      <c r="A20" s="4" t="s">
        <v>55</v>
      </c>
      <c r="B20" s="5"/>
      <c r="C20" s="5"/>
      <c r="D20" s="5"/>
      <c r="E20" s="5"/>
      <c r="F20" s="5"/>
      <c r="G20" s="5"/>
      <c r="H20" s="5"/>
    </row>
    <row r="21" spans="1:8" ht="15" x14ac:dyDescent="0.2">
      <c r="A21" s="6" t="s">
        <v>74</v>
      </c>
      <c r="B21" s="6" t="s">
        <v>74</v>
      </c>
      <c r="C21" s="7">
        <v>2</v>
      </c>
      <c r="D21" s="6" t="s">
        <v>75</v>
      </c>
      <c r="E21" s="6" t="s">
        <v>76</v>
      </c>
      <c r="F21" s="8">
        <v>0.09</v>
      </c>
      <c r="G21" s="11" t="s">
        <v>77</v>
      </c>
      <c r="H21" s="12" t="s">
        <v>80</v>
      </c>
    </row>
    <row r="22" spans="1:8" ht="15" x14ac:dyDescent="0.2">
      <c r="A22" s="6" t="s">
        <v>105</v>
      </c>
      <c r="B22" s="16" t="s">
        <v>56</v>
      </c>
      <c r="C22" s="7">
        <v>1</v>
      </c>
      <c r="D22" s="16" t="s">
        <v>106</v>
      </c>
      <c r="E22" s="16" t="s">
        <v>81</v>
      </c>
      <c r="F22" s="19"/>
      <c r="G22" s="17" t="str">
        <f>HYPERLINK("https://fr.farnell.com/murata/1264ey-150m-p3/inductance-15uh-2-1a-20-bobinee/dp/2871570RL?st=Murata_1264EY-150M=P3","2871570RL")</f>
        <v>2871570RL</v>
      </c>
      <c r="H22" s="12" t="s">
        <v>59</v>
      </c>
    </row>
    <row r="23" spans="1:8" ht="15" x14ac:dyDescent="0.2">
      <c r="A23" s="16" t="s">
        <v>61</v>
      </c>
      <c r="B23" s="16" t="s">
        <v>61</v>
      </c>
      <c r="C23" s="18">
        <v>1</v>
      </c>
      <c r="D23" s="16" t="s">
        <v>111</v>
      </c>
      <c r="E23" s="16" t="s">
        <v>112</v>
      </c>
      <c r="F23" s="19"/>
      <c r="G23" s="17" t="str">
        <f>HYPERLINK("https://www.digikey.fr/product-detail/fr/tdk-corporation/MPZ1608D101BTA00/445-2988-1-ND/1084531","445-2988-1-ND")</f>
        <v>445-2988-1-ND</v>
      </c>
      <c r="H23" s="12" t="s">
        <v>65</v>
      </c>
    </row>
    <row r="24" spans="1:8" ht="15" x14ac:dyDescent="0.2">
      <c r="A24" s="6" t="s">
        <v>56</v>
      </c>
      <c r="B24" s="16" t="s">
        <v>71</v>
      </c>
      <c r="C24" s="18">
        <v>2</v>
      </c>
      <c r="D24" s="22" t="s">
        <v>114</v>
      </c>
      <c r="E24" s="23" t="s">
        <v>117</v>
      </c>
      <c r="F24" s="8">
        <v>0.72299999999999998</v>
      </c>
      <c r="G24" s="17" t="str">
        <f>HYPERLINK("https://www.digikey.fr/product-detail/fr/murata-electronics-north-america/BLM18BD252SN1D/490-1028-1-ND/584476","490-1028-1-ND")</f>
        <v>490-1028-1-ND</v>
      </c>
      <c r="H24" s="12" t="s">
        <v>72</v>
      </c>
    </row>
    <row r="25" spans="1:8" ht="15" x14ac:dyDescent="0.2">
      <c r="A25" s="16" t="s">
        <v>78</v>
      </c>
      <c r="B25" s="16" t="s">
        <v>78</v>
      </c>
      <c r="C25" s="18">
        <v>2</v>
      </c>
      <c r="D25" s="24" t="s">
        <v>121</v>
      </c>
      <c r="E25" s="16" t="s">
        <v>122</v>
      </c>
      <c r="F25" s="19"/>
      <c r="G25" s="11" t="str">
        <f>HYPERLINK("https://fr.farnell.com/tdk/mlz1608dr10dt/inductance-0-1uh-5-blindee/dp/2215630?ost=2215630&amp;krypto=IXm%2FBg5VAwQUj0PPK%2B8mDsbknQNfYwesQ9RYq3O18s4mrfkSO3eRsrTDJNJjYCQzc5v4dJx9kpcfwl5uBs8k7Q%3D%3D&amp;ddkey=https%3Afr-FR%2FElement14_France%2Fsearch","2215630")</f>
        <v>2215630</v>
      </c>
      <c r="H25" s="12" t="s">
        <v>79</v>
      </c>
    </row>
    <row r="26" spans="1:8" ht="15" x14ac:dyDescent="0.2">
      <c r="A26" s="4" t="s">
        <v>82</v>
      </c>
      <c r="B26" s="5"/>
      <c r="C26" s="5"/>
      <c r="D26" s="5"/>
      <c r="E26" s="5"/>
      <c r="F26" s="5"/>
      <c r="G26" s="5"/>
      <c r="H26" s="5"/>
    </row>
    <row r="27" spans="1:8" ht="15" x14ac:dyDescent="0.2">
      <c r="A27" s="16" t="s">
        <v>83</v>
      </c>
      <c r="B27" s="16" t="s">
        <v>83</v>
      </c>
      <c r="C27" s="18">
        <v>2</v>
      </c>
      <c r="D27" s="6" t="s">
        <v>90</v>
      </c>
      <c r="E27" s="16" t="s">
        <v>133</v>
      </c>
      <c r="F27" s="8">
        <v>8.7999999999999995E-2</v>
      </c>
      <c r="G27" s="17" t="str">
        <f>HYPERLINK("https://fr.farnell.com/bourns/cr0603-jw-471elf/resis-couche-epaisse-470r-0-1w/dp/2908375?scope=partnumberlookahead&amp;ost=2908375&amp;searchref=searchlookahead&amp;exaMfpn=true&amp;ddkey=https%3Afr-FR%2FElement14_France%2Fw%2Fsearch","2908375")</f>
        <v>2908375</v>
      </c>
      <c r="H27" s="12" t="s">
        <v>84</v>
      </c>
    </row>
    <row r="28" spans="1:8" ht="15" x14ac:dyDescent="0.2">
      <c r="A28" s="16" t="s">
        <v>85</v>
      </c>
      <c r="B28" s="16" t="s">
        <v>85</v>
      </c>
      <c r="C28" s="18">
        <v>11</v>
      </c>
      <c r="D28" s="6" t="s">
        <v>90</v>
      </c>
      <c r="E28" s="6" t="s">
        <v>139</v>
      </c>
      <c r="F28" s="8">
        <v>0.09</v>
      </c>
      <c r="G28" s="11" t="str">
        <f>HYPERLINK("https://fr.farnell.com/multicomp/mc0603saf1002t5e/res-thick-film-10k-1-0-1w-0603/dp/1632392?scope=partnumberlookahead&amp;ost=1632392&amp;searchref=searchlookahead&amp;exaMfpn=true&amp;ddkey=https%3Afr-FR%2FElement14_France%2Fw%2Fsearch","1632392")</f>
        <v>1632392</v>
      </c>
      <c r="H28" s="12" t="s">
        <v>86</v>
      </c>
    </row>
    <row r="29" spans="1:8" ht="15" x14ac:dyDescent="0.2">
      <c r="A29" s="16" t="s">
        <v>140</v>
      </c>
      <c r="B29" s="16" t="s">
        <v>140</v>
      </c>
      <c r="C29" s="7">
        <v>1</v>
      </c>
      <c r="D29" s="6" t="s">
        <v>90</v>
      </c>
      <c r="E29" s="6" t="s">
        <v>97</v>
      </c>
      <c r="F29" s="8">
        <v>8.7999999999999995E-2</v>
      </c>
      <c r="G29" s="11" t="s">
        <v>98</v>
      </c>
      <c r="H29" s="12" t="s">
        <v>100</v>
      </c>
    </row>
    <row r="30" spans="1:8" ht="15" x14ac:dyDescent="0.2">
      <c r="A30" s="16" t="s">
        <v>146</v>
      </c>
      <c r="B30" s="16" t="s">
        <v>146</v>
      </c>
      <c r="C30" s="7">
        <v>2</v>
      </c>
      <c r="D30" s="6" t="s">
        <v>90</v>
      </c>
      <c r="E30" s="6" t="s">
        <v>102</v>
      </c>
      <c r="F30" s="8">
        <v>0.09</v>
      </c>
      <c r="G30" s="17" t="str">
        <f>HYPERLINK("https://fr.farnell.com/vishay/crcw0603120rfkea/res-couche-epaisse-120r-1-0-1w/dp/1652832?scope=partnumberlookahead&amp;ost=1652832&amp;searchref=searchlookahead&amp;exaMfpn=true&amp;ddkey=https%3Afr-FR%2FElement14_France%2Fw%2Fsearch","1652832")</f>
        <v>1652832</v>
      </c>
      <c r="H30" s="12" t="s">
        <v>103</v>
      </c>
    </row>
    <row r="31" spans="1:8" ht="15" x14ac:dyDescent="0.2">
      <c r="A31" s="16" t="s">
        <v>87</v>
      </c>
      <c r="B31" s="16" t="s">
        <v>87</v>
      </c>
      <c r="C31" s="18">
        <v>3</v>
      </c>
      <c r="D31" s="6" t="s">
        <v>90</v>
      </c>
      <c r="E31" s="6" t="s">
        <v>150</v>
      </c>
      <c r="F31" s="8">
        <v>0.14000000000000001</v>
      </c>
      <c r="G31" s="11" t="str">
        <f>HYPERLINK("https://fr.farnell.com/panasonic/erjpa3f1001v/res-couche-epaisse-1k-1-0-25w/dp/2335830?CMP=GRHB-OCTOPART","2335830")</f>
        <v>2335830</v>
      </c>
      <c r="H31" s="12" t="s">
        <v>88</v>
      </c>
    </row>
    <row r="32" spans="1:8" ht="15" x14ac:dyDescent="0.2">
      <c r="A32" s="16" t="s">
        <v>89</v>
      </c>
      <c r="B32" s="16" t="s">
        <v>89</v>
      </c>
      <c r="C32" s="18">
        <v>5</v>
      </c>
      <c r="D32" s="6" t="s">
        <v>90</v>
      </c>
      <c r="E32" s="6" t="s">
        <v>157</v>
      </c>
      <c r="F32" s="8">
        <v>0.09</v>
      </c>
      <c r="G32" s="19"/>
      <c r="H32" s="25"/>
    </row>
    <row r="33" spans="1:8" ht="15" x14ac:dyDescent="0.2">
      <c r="A33" s="16" t="s">
        <v>158</v>
      </c>
      <c r="B33" s="16" t="s">
        <v>158</v>
      </c>
      <c r="C33" s="9">
        <v>4</v>
      </c>
      <c r="D33" s="6" t="s">
        <v>90</v>
      </c>
      <c r="E33" s="10" t="s">
        <v>159</v>
      </c>
      <c r="F33" s="8">
        <v>0.09</v>
      </c>
      <c r="G33" s="11" t="s">
        <v>120</v>
      </c>
      <c r="H33" s="12" t="s">
        <v>123</v>
      </c>
    </row>
    <row r="34" spans="1:8" ht="15" x14ac:dyDescent="0.2">
      <c r="A34" s="16" t="s">
        <v>165</v>
      </c>
      <c r="B34" s="16" t="s">
        <v>165</v>
      </c>
      <c r="C34" s="7">
        <v>1</v>
      </c>
      <c r="D34" s="6" t="s">
        <v>90</v>
      </c>
      <c r="E34" s="6" t="s">
        <v>127</v>
      </c>
      <c r="F34" s="8">
        <v>0.09</v>
      </c>
      <c r="G34" s="11" t="s">
        <v>128</v>
      </c>
      <c r="H34" s="12" t="s">
        <v>134</v>
      </c>
    </row>
    <row r="35" spans="1:8" ht="15" x14ac:dyDescent="0.2">
      <c r="A35" s="6" t="s">
        <v>135</v>
      </c>
      <c r="B35" s="6" t="s">
        <v>135</v>
      </c>
      <c r="C35" s="7">
        <v>1</v>
      </c>
      <c r="D35" s="6" t="s">
        <v>90</v>
      </c>
      <c r="E35" s="6" t="s">
        <v>136</v>
      </c>
      <c r="F35" s="8">
        <v>0.09</v>
      </c>
      <c r="G35" s="11" t="s">
        <v>137</v>
      </c>
      <c r="H35" s="12" t="s">
        <v>138</v>
      </c>
    </row>
    <row r="36" spans="1:8" ht="15" x14ac:dyDescent="0.2">
      <c r="A36" s="16" t="s">
        <v>92</v>
      </c>
      <c r="B36" s="16" t="s">
        <v>92</v>
      </c>
      <c r="C36" s="18">
        <v>2</v>
      </c>
      <c r="D36" s="6" t="s">
        <v>90</v>
      </c>
      <c r="E36" s="6" t="s">
        <v>175</v>
      </c>
      <c r="F36" s="8">
        <v>0.09</v>
      </c>
      <c r="G36" s="11" t="str">
        <f>HYPERLINK("https://fr.farnell.com/multicomp/mc0603saf1003t5e/res-thick-film-100k-1-0-1w-0603/dp/1646028?scope=partnumberlookahead&amp;ost=1646028&amp;searchref=searchlookahead&amp;exaMfpn=true&amp;ddkey=https%3Afr-FR%2FElement14_France%2Fw%2Fsearch","1646028")</f>
        <v>1646028</v>
      </c>
      <c r="H36" s="12" t="s">
        <v>94</v>
      </c>
    </row>
    <row r="37" spans="1:8" ht="15" x14ac:dyDescent="0.2">
      <c r="A37" s="16" t="s">
        <v>178</v>
      </c>
      <c r="B37" s="16" t="s">
        <v>178</v>
      </c>
      <c r="C37" s="7">
        <v>1</v>
      </c>
      <c r="D37" s="6" t="s">
        <v>90</v>
      </c>
      <c r="E37" s="6" t="s">
        <v>141</v>
      </c>
      <c r="F37" s="8">
        <v>0.09</v>
      </c>
      <c r="G37" s="11" t="s">
        <v>142</v>
      </c>
      <c r="H37" s="12" t="s">
        <v>143</v>
      </c>
    </row>
    <row r="38" spans="1:8" ht="15" x14ac:dyDescent="0.2">
      <c r="A38" s="16" t="s">
        <v>61</v>
      </c>
      <c r="B38" s="16" t="s">
        <v>61</v>
      </c>
      <c r="C38" s="18">
        <v>2</v>
      </c>
      <c r="D38" s="6" t="s">
        <v>90</v>
      </c>
      <c r="E38" s="6" t="s">
        <v>183</v>
      </c>
      <c r="F38" s="8">
        <v>0.09</v>
      </c>
      <c r="G38" s="11" t="str">
        <f>HYPERLINK("https://www.digikey.fr/product-detail/fr/panasonic-electronic-components/ERJ-3GEYJ101V/P100GCT-ND/134714","P100GCT-ND")</f>
        <v>P100GCT-ND</v>
      </c>
      <c r="H38" s="12" t="s">
        <v>96</v>
      </c>
    </row>
    <row r="39" spans="1:8" ht="15" x14ac:dyDescent="0.2">
      <c r="A39" s="26" t="s">
        <v>99</v>
      </c>
      <c r="B39" s="5"/>
      <c r="C39" s="5"/>
      <c r="D39" s="5"/>
      <c r="E39" s="5"/>
      <c r="F39" s="5"/>
      <c r="G39" s="5"/>
      <c r="H39" s="5"/>
    </row>
    <row r="40" spans="1:8" ht="15" x14ac:dyDescent="0.2">
      <c r="A40" s="6" t="s">
        <v>101</v>
      </c>
      <c r="B40" s="19"/>
      <c r="C40" s="7">
        <v>5</v>
      </c>
      <c r="D40" s="19"/>
      <c r="E40" s="6" t="s">
        <v>144</v>
      </c>
      <c r="F40" s="8">
        <v>0.42899999999999999</v>
      </c>
      <c r="G40" s="11" t="s">
        <v>145</v>
      </c>
      <c r="H40" s="25" t="s">
        <v>104</v>
      </c>
    </row>
    <row r="41" spans="1:8" ht="15" x14ac:dyDescent="0.2">
      <c r="A41" s="4" t="s">
        <v>107</v>
      </c>
      <c r="B41" s="5"/>
      <c r="C41" s="5"/>
      <c r="D41" s="5"/>
      <c r="E41" s="5"/>
      <c r="F41" s="5"/>
      <c r="G41" s="5"/>
      <c r="H41" s="5"/>
    </row>
    <row r="42" spans="1:8" ht="15" x14ac:dyDescent="0.2">
      <c r="A42" s="24" t="s">
        <v>108</v>
      </c>
      <c r="B42" s="19"/>
      <c r="C42" s="18">
        <v>2</v>
      </c>
      <c r="D42" s="16" t="s">
        <v>190</v>
      </c>
      <c r="E42" s="6"/>
      <c r="F42" s="19"/>
      <c r="G42" s="11" t="str">
        <f>HYPERLINK("https://www.digikey.fr/product-detail/fr/CMM-3729AT-42316-TR/102-5078-1-ND/9748846?utm_campaign=buynow&amp;WT.z_cid=ref_octopart_dkc_buynow&amp;utm_medium=aggregator&amp;curr=eur&amp;site=us&amp;utm_source=octopart","102-5078-1-ND")</f>
        <v>102-5078-1-ND</v>
      </c>
      <c r="H42" s="12" t="s">
        <v>109</v>
      </c>
    </row>
    <row r="43" spans="1:8" ht="15" x14ac:dyDescent="0.2">
      <c r="A43" s="6" t="s">
        <v>147</v>
      </c>
      <c r="B43" s="19"/>
      <c r="C43" s="7">
        <v>1</v>
      </c>
      <c r="D43" s="6" t="s">
        <v>148</v>
      </c>
      <c r="E43" s="6" t="s">
        <v>149</v>
      </c>
      <c r="F43" s="8">
        <v>2.1</v>
      </c>
      <c r="G43" s="11">
        <v>1470411</v>
      </c>
      <c r="H43" s="12" t="s">
        <v>151</v>
      </c>
    </row>
    <row r="44" spans="1:8" ht="15" x14ac:dyDescent="0.2">
      <c r="A44" s="6" t="s">
        <v>152</v>
      </c>
      <c r="B44" s="19"/>
      <c r="C44" s="7">
        <v>1</v>
      </c>
      <c r="D44" s="20" t="s">
        <v>153</v>
      </c>
      <c r="E44" s="6" t="s">
        <v>154</v>
      </c>
      <c r="F44" s="8">
        <v>0.96899999999999997</v>
      </c>
      <c r="G44" s="11" t="s">
        <v>155</v>
      </c>
      <c r="H44" s="12" t="s">
        <v>156</v>
      </c>
    </row>
    <row r="45" spans="1:8" ht="15" x14ac:dyDescent="0.2">
      <c r="A45" s="6" t="s">
        <v>160</v>
      </c>
      <c r="B45" s="19"/>
      <c r="C45" s="7">
        <v>1</v>
      </c>
      <c r="D45" s="20" t="s">
        <v>161</v>
      </c>
      <c r="E45" s="6" t="s">
        <v>162</v>
      </c>
      <c r="F45" s="8">
        <v>0.36</v>
      </c>
      <c r="G45" s="11" t="s">
        <v>163</v>
      </c>
      <c r="H45" s="12" t="s">
        <v>164</v>
      </c>
    </row>
    <row r="46" spans="1:8" ht="15" x14ac:dyDescent="0.2">
      <c r="A46" s="6" t="s">
        <v>166</v>
      </c>
      <c r="B46" s="19"/>
      <c r="C46" s="7">
        <v>1</v>
      </c>
      <c r="D46" s="27" t="s">
        <v>200</v>
      </c>
      <c r="E46" s="6" t="s">
        <v>167</v>
      </c>
      <c r="F46" s="8">
        <v>0.46700000000000003</v>
      </c>
      <c r="G46" s="11" t="s">
        <v>168</v>
      </c>
      <c r="H46" s="12" t="s">
        <v>169</v>
      </c>
    </row>
    <row r="47" spans="1:8" ht="15" x14ac:dyDescent="0.2">
      <c r="A47" s="6" t="s">
        <v>170</v>
      </c>
      <c r="B47" s="19"/>
      <c r="C47" s="7">
        <v>2</v>
      </c>
      <c r="D47" s="16" t="s">
        <v>201</v>
      </c>
      <c r="E47" s="6" t="s">
        <v>171</v>
      </c>
      <c r="F47" s="8">
        <v>0.38</v>
      </c>
      <c r="G47" s="11" t="s">
        <v>172</v>
      </c>
      <c r="H47" s="12" t="s">
        <v>173</v>
      </c>
    </row>
    <row r="48" spans="1:8" ht="15" x14ac:dyDescent="0.2">
      <c r="A48" s="6" t="s">
        <v>110</v>
      </c>
      <c r="B48" s="19"/>
      <c r="C48" s="7">
        <v>1</v>
      </c>
      <c r="D48" s="6" t="s">
        <v>110</v>
      </c>
      <c r="E48" s="6" t="s">
        <v>174</v>
      </c>
      <c r="F48" s="8">
        <v>2.5</v>
      </c>
      <c r="G48" s="11" t="str">
        <f>HYPERLINK("https://www.digikey.fr/product-detail/fr/silicon-labs/SI7021-A20-GM/336-3140-5-ND/5048933","336-3140-5-ND")</f>
        <v>336-3140-5-ND</v>
      </c>
      <c r="H48" s="12" t="s">
        <v>113</v>
      </c>
    </row>
    <row r="49" spans="1:8" ht="15" x14ac:dyDescent="0.2">
      <c r="A49" s="6" t="s">
        <v>176</v>
      </c>
      <c r="B49" s="19"/>
      <c r="C49" s="7">
        <v>1</v>
      </c>
      <c r="D49" s="16" t="s">
        <v>202</v>
      </c>
      <c r="E49" s="6" t="s">
        <v>177</v>
      </c>
      <c r="F49" s="8">
        <v>1.64</v>
      </c>
      <c r="G49" s="11">
        <v>2576277</v>
      </c>
      <c r="H49" s="12" t="s">
        <v>179</v>
      </c>
    </row>
    <row r="50" spans="1:8" ht="15" x14ac:dyDescent="0.2">
      <c r="A50" s="16" t="s">
        <v>115</v>
      </c>
      <c r="B50" s="19"/>
      <c r="C50" s="18">
        <v>1</v>
      </c>
      <c r="D50" s="16" t="s">
        <v>203</v>
      </c>
      <c r="E50" s="6" t="s">
        <v>204</v>
      </c>
      <c r="F50" s="30">
        <v>1.36</v>
      </c>
      <c r="G50" s="17" t="str">
        <f>HYPERLINK("https://www.digikey.fr/product-detail/fr/stmicroelectronics/LIS3DHTR/497-10613-1-ND/2334355","497-10613-1-ND")</f>
        <v>497-10613-1-ND</v>
      </c>
      <c r="H50" s="31" t="s">
        <v>116</v>
      </c>
    </row>
    <row r="51" spans="1:8" ht="15" x14ac:dyDescent="0.2">
      <c r="A51" s="16" t="s">
        <v>118</v>
      </c>
      <c r="B51" s="19"/>
      <c r="C51" s="18">
        <v>1</v>
      </c>
      <c r="D51" s="16" t="s">
        <v>205</v>
      </c>
      <c r="E51" s="28" t="s">
        <v>206</v>
      </c>
      <c r="F51" s="32">
        <v>4.51</v>
      </c>
      <c r="G51" s="33" t="str">
        <f>HYPERLINK("https://eu.mouser.com/ProductDetail/Cirrus-Logic/WM8960CGEFL-V?qs=sGAEpiMZZMtq3QB8qGen7Qnyg3GPcL4UIv%2FyFT5jT9s%3D","238-WM8960CGEFL/V")</f>
        <v>238-WM8960CGEFL/V</v>
      </c>
      <c r="H51" s="34" t="s">
        <v>119</v>
      </c>
    </row>
    <row r="52" spans="1:8" s="44" customFormat="1" ht="15" x14ac:dyDescent="0.2">
      <c r="A52" s="36" t="s">
        <v>211</v>
      </c>
      <c r="B52" s="37"/>
      <c r="C52" s="38">
        <v>1</v>
      </c>
      <c r="D52" s="39" t="s">
        <v>210</v>
      </c>
      <c r="E52" s="40" t="s">
        <v>207</v>
      </c>
      <c r="F52" s="41">
        <v>1.33</v>
      </c>
      <c r="G52" s="42" t="s">
        <v>208</v>
      </c>
      <c r="H52" s="43" t="s">
        <v>209</v>
      </c>
    </row>
    <row r="53" spans="1:8" ht="15" x14ac:dyDescent="0.2">
      <c r="A53" s="4" t="s">
        <v>124</v>
      </c>
      <c r="B53" s="5"/>
      <c r="C53" s="5"/>
      <c r="D53" s="5"/>
      <c r="E53" s="29"/>
      <c r="F53" s="35"/>
      <c r="G53" s="35"/>
      <c r="H53" s="35"/>
    </row>
    <row r="54" spans="1:8" ht="15" x14ac:dyDescent="0.2">
      <c r="A54" s="6" t="s">
        <v>180</v>
      </c>
      <c r="B54" s="19"/>
      <c r="C54" s="18">
        <v>2</v>
      </c>
      <c r="D54" s="19"/>
      <c r="E54" s="6" t="s">
        <v>181</v>
      </c>
      <c r="F54" s="19" t="s">
        <v>182</v>
      </c>
      <c r="G54" s="11">
        <v>1593431</v>
      </c>
      <c r="H54" s="12" t="s">
        <v>184</v>
      </c>
    </row>
    <row r="55" spans="1:8" ht="15" x14ac:dyDescent="0.2">
      <c r="A55" s="6" t="s">
        <v>125</v>
      </c>
      <c r="B55" s="19"/>
      <c r="C55" s="18">
        <v>3</v>
      </c>
      <c r="D55" s="6" t="s">
        <v>185</v>
      </c>
      <c r="E55" s="6" t="s">
        <v>186</v>
      </c>
      <c r="F55" s="19" t="s">
        <v>187</v>
      </c>
      <c r="G55" s="11" t="str">
        <f>HYPERLINK("https://fr.farnell.com/multicomp/mc34745/embase-male-1-rangee-coude-2voies/dp/1593426","1593426")</f>
        <v>1593426</v>
      </c>
      <c r="H55" s="12" t="s">
        <v>126</v>
      </c>
    </row>
    <row r="56" spans="1:8" ht="15" x14ac:dyDescent="0.2">
      <c r="A56" s="6" t="s">
        <v>129</v>
      </c>
      <c r="B56" s="19"/>
      <c r="C56" s="18">
        <v>2</v>
      </c>
      <c r="D56" s="19"/>
      <c r="E56" s="6" t="s">
        <v>188</v>
      </c>
      <c r="F56" s="19" t="s">
        <v>189</v>
      </c>
      <c r="G56" s="11">
        <v>1593428</v>
      </c>
      <c r="H56" s="12" t="s">
        <v>130</v>
      </c>
    </row>
    <row r="57" spans="1:8" ht="15" x14ac:dyDescent="0.2">
      <c r="A57" s="6" t="s">
        <v>131</v>
      </c>
      <c r="B57" s="19"/>
      <c r="C57" s="18">
        <v>2</v>
      </c>
      <c r="D57" s="19"/>
      <c r="E57" s="6" t="s">
        <v>191</v>
      </c>
      <c r="F57" s="19" t="s">
        <v>192</v>
      </c>
      <c r="G57" s="11">
        <v>1593427</v>
      </c>
      <c r="H57" s="12" t="s">
        <v>132</v>
      </c>
    </row>
    <row r="58" spans="1:8" ht="15" x14ac:dyDescent="0.2">
      <c r="A58" s="6" t="s">
        <v>193</v>
      </c>
      <c r="B58" s="19"/>
      <c r="C58" s="7">
        <v>1</v>
      </c>
      <c r="D58" s="6" t="s">
        <v>193</v>
      </c>
      <c r="E58" s="6" t="s">
        <v>194</v>
      </c>
      <c r="F58" s="19">
        <v>0.98</v>
      </c>
      <c r="G58" s="11" t="str">
        <f>HYPERLINK("https://fr.farnell.com/multicomp/2214s-40sg-85/connecteur-femelle-40-voies-2/dp/2847248?scope=partnumberlookahead&amp;ost=2847248&amp;searchref=searchlookahead&amp;exaMfpn=true&amp;ddkey=https%3Afr-FR%2FElement14_France%2Fw%2Fsearch","2847248")</f>
        <v>2847248</v>
      </c>
      <c r="H58" s="12" t="s">
        <v>195</v>
      </c>
    </row>
    <row r="59" spans="1:8" ht="15" x14ac:dyDescent="0.2">
      <c r="A59" s="6" t="s">
        <v>196</v>
      </c>
      <c r="B59" s="19"/>
      <c r="C59" s="7">
        <v>2</v>
      </c>
      <c r="D59" s="19"/>
      <c r="E59" s="6" t="s">
        <v>197</v>
      </c>
      <c r="F59" s="19" t="s">
        <v>198</v>
      </c>
      <c r="G59" s="11">
        <v>1593430</v>
      </c>
      <c r="H59" s="12" t="s">
        <v>199</v>
      </c>
    </row>
  </sheetData>
  <hyperlinks>
    <hyperlink ref="G3" r:id="rId1"/>
    <hyperlink ref="H3" r:id="rId2"/>
    <hyperlink ref="G4" r:id="rId3"/>
    <hyperlink ref="H4" r:id="rId4"/>
    <hyperlink ref="G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G13" r:id="rId13"/>
    <hyperlink ref="H13" r:id="rId14"/>
    <hyperlink ref="G14" r:id="rId15"/>
    <hyperlink ref="H14" r:id="rId16"/>
    <hyperlink ref="G16" r:id="rId17"/>
    <hyperlink ref="H16" r:id="rId18"/>
    <hyperlink ref="G17" r:id="rId19"/>
    <hyperlink ref="H17" r:id="rId20"/>
    <hyperlink ref="G18" r:id="rId21"/>
    <hyperlink ref="H18" r:id="rId22"/>
    <hyperlink ref="F19" r:id="rId23" display="https://www.digikey.fr/product-detail/fr/toshiba-semiconductor-and-storage/DF2S6.8FSL3M/DF2S6.8FS-TL4D-CT-ND/3191336"/>
    <hyperlink ref="G19" r:id="rId24"/>
    <hyperlink ref="H19" r:id="rId25"/>
    <hyperlink ref="G21" r:id="rId26"/>
    <hyperlink ref="H21" r:id="rId27"/>
    <hyperlink ref="H22" r:id="rId28"/>
    <hyperlink ref="H23" r:id="rId29"/>
    <hyperlink ref="H24" r:id="rId30"/>
    <hyperlink ref="H25" r:id="rId31"/>
    <hyperlink ref="H27" r:id="rId32"/>
    <hyperlink ref="H28" r:id="rId33"/>
    <hyperlink ref="G29" r:id="rId34"/>
    <hyperlink ref="H29" r:id="rId35"/>
    <hyperlink ref="H30" r:id="rId36"/>
    <hyperlink ref="H31" r:id="rId37"/>
    <hyperlink ref="G33" r:id="rId38"/>
    <hyperlink ref="H33" r:id="rId39"/>
    <hyperlink ref="G34" r:id="rId40"/>
    <hyperlink ref="H34" r:id="rId41"/>
    <hyperlink ref="G35" r:id="rId42"/>
    <hyperlink ref="H35" r:id="rId43"/>
    <hyperlink ref="H36" r:id="rId44"/>
    <hyperlink ref="G37" r:id="rId45"/>
    <hyperlink ref="H37" r:id="rId46"/>
    <hyperlink ref="H38" r:id="rId47"/>
    <hyperlink ref="G40" r:id="rId48"/>
    <hyperlink ref="H40" r:id="rId49"/>
    <hyperlink ref="H42" r:id="rId50"/>
    <hyperlink ref="G43" r:id="rId51" display="https://octopart.com/click/track?country=FR&amp;ct=offers&amp;ppid=1320&amp;sid=819&amp;sig=0b09f0b&amp;vpid=141080839"/>
    <hyperlink ref="H43" r:id="rId52"/>
    <hyperlink ref="G44" r:id="rId53"/>
    <hyperlink ref="H44" r:id="rId54"/>
    <hyperlink ref="G45" r:id="rId55"/>
    <hyperlink ref="H45" r:id="rId56"/>
    <hyperlink ref="G46" r:id="rId57"/>
    <hyperlink ref="H46" r:id="rId58"/>
    <hyperlink ref="G47" r:id="rId59"/>
    <hyperlink ref="H47" r:id="rId60"/>
    <hyperlink ref="H48" r:id="rId61"/>
    <hyperlink ref="G49" r:id="rId62" display="https://octopart.com/click/track?country=FR&amp;ct=offers&amp;ppid=71538131&amp;sid=819&amp;sig=00ae736&amp;vpid=263561401"/>
    <hyperlink ref="H49" r:id="rId63"/>
    <hyperlink ref="H50" r:id="rId64"/>
    <hyperlink ref="H51" r:id="rId65"/>
    <hyperlink ref="G54" r:id="rId66" display="https://octopart.com/click/track?country=FR&amp;ct=offers&amp;ppid=11931880&amp;sid=819&amp;sig=0c77011&amp;vpid=140706856"/>
    <hyperlink ref="H54" r:id="rId67"/>
    <hyperlink ref="H55" r:id="rId68"/>
    <hyperlink ref="G56" r:id="rId69" display="https://octopart.com/click/track?country=FR&amp;ct=offers&amp;ppid=11931878&amp;sid=819&amp;sig=002c2ef&amp;vpid=140706852"/>
    <hyperlink ref="H56" r:id="rId70"/>
    <hyperlink ref="G57" r:id="rId71" display="https://octopart.com/click/track?country=FR&amp;ct=offers&amp;ppid=11931877&amp;sid=819&amp;sig=0b5d426&amp;vpid=140706850"/>
    <hyperlink ref="H57" r:id="rId72"/>
    <hyperlink ref="H58" r:id="rId73"/>
    <hyperlink ref="G59" r:id="rId74" display="https://octopart.com/click/track?country=FR&amp;ct=offers&amp;ppid=11931879&amp;sid=819&amp;sig=0c65bd2&amp;vpid=140706854"/>
    <hyperlink ref="H59" r:id="rId75"/>
    <hyperlink ref="G52" r:id="rId76" display="https://octopart.com/click/track?country=FR&amp;ct=offers&amp;ppid=77034890&amp;sid=459&amp;sig=0da475c&amp;vpid=3627407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BOM_V4.1_voiceReco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2019-05-17T15:13:31Z</dcterms:modified>
</cp:coreProperties>
</file>