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filterPrivacy="1" defaultThemeVersion="166925"/>
  <xr:revisionPtr revIDLastSave="0" documentId="13_ncr:1_{148DF38A-3664-4978-AE0C-6D2C13C23360}" xr6:coauthVersionLast="47" xr6:coauthVersionMax="47" xr10:uidLastSave="{00000000-0000-0000-0000-000000000000}"/>
  <bookViews>
    <workbookView xWindow="-120" yWindow="-120" windowWidth="38640" windowHeight="21240" activeTab="1" xr2:uid="{62C0D98D-7A85-4FDC-81DC-829BEE4BC2F8}"/>
  </bookViews>
  <sheets>
    <sheet name="Wavelength" sheetId="1" r:id="rId1"/>
    <sheet name="WS2812D-F8" sheetId="2" r:id="rId2"/>
  </sheets>
  <definedNames>
    <definedName name="_xlchart.v1.0" hidden="1">Wavelength!$A$2:$A$7</definedName>
    <definedName name="_xlchart.v1.1" hidden="1">Wavelength!$B$1</definedName>
    <definedName name="_xlchart.v1.10" hidden="1">Wavelength!$B$9:$B$26</definedName>
    <definedName name="_xlchart.v1.100" hidden="1">'WS2812D-F8'!$A$6</definedName>
    <definedName name="_xlchart.v1.101" hidden="1">'WS2812D-F8'!$B$2:$AK$2</definedName>
    <definedName name="_xlchart.v1.102" hidden="1">'WS2812D-F8'!$B$2:$C$2</definedName>
    <definedName name="_xlchart.v1.103" hidden="1">'WS2812D-F8'!$B$2:$J$2</definedName>
    <definedName name="_xlchart.v1.104" hidden="1">'WS2812D-F8'!$B$3:$AK$3</definedName>
    <definedName name="_xlchart.v1.105" hidden="1">'WS2812D-F8'!$B$3:$C$3</definedName>
    <definedName name="_xlchart.v1.106" hidden="1">'WS2812D-F8'!$B$3:$J$3</definedName>
    <definedName name="_xlchart.v1.107" hidden="1">'WS2812D-F8'!$B$4:$AK$4</definedName>
    <definedName name="_xlchart.v1.108" hidden="1">'WS2812D-F8'!$B$4:$C$4</definedName>
    <definedName name="_xlchart.v1.109" hidden="1">'WS2812D-F8'!$B$4:$J$4</definedName>
    <definedName name="_xlchart.v1.11" hidden="1">'WS2812D-F8'!#REF!</definedName>
    <definedName name="_xlchart.v1.110" hidden="1">'WS2812D-F8'!$B$5:$AK$5</definedName>
    <definedName name="_xlchart.v1.111" hidden="1">'WS2812D-F8'!$B$5:$C$5</definedName>
    <definedName name="_xlchart.v1.112" hidden="1">'WS2812D-F8'!$B$5:$J$5</definedName>
    <definedName name="_xlchart.v1.113" hidden="1">'WS2812D-F8'!$B$6:$AK$6</definedName>
    <definedName name="_xlchart.v1.114" hidden="1">'WS2812D-F8'!$B$6:$J$6</definedName>
    <definedName name="_xlchart.v1.12" hidden="1">'WS2812D-F8'!$A$3</definedName>
    <definedName name="_xlchart.v1.13" hidden="1">'WS2812D-F8'!$A$3:$A$6</definedName>
    <definedName name="_xlchart.v1.14" hidden="1">'WS2812D-F8'!$A$4</definedName>
    <definedName name="_xlchart.v1.15" hidden="1">'WS2812D-F8'!$A$5</definedName>
    <definedName name="_xlchart.v1.16" hidden="1">'WS2812D-F8'!$A$6</definedName>
    <definedName name="_xlchart.v1.17" hidden="1">'WS2812D-F8'!$B$2:$AK$2</definedName>
    <definedName name="_xlchart.v1.18" hidden="1">'WS2812D-F8'!$B$2:$C$2</definedName>
    <definedName name="_xlchart.v1.19" hidden="1">'WS2812D-F8'!$B$2:$J$2</definedName>
    <definedName name="_xlchart.v1.2" hidden="1">Wavelength!$B$2:$B$7</definedName>
    <definedName name="_xlchart.v1.20" hidden="1">'WS2812D-F8'!$B$3:$AK$3</definedName>
    <definedName name="_xlchart.v1.21" hidden="1">'WS2812D-F8'!$B$3:$C$3</definedName>
    <definedName name="_xlchart.v1.22" hidden="1">'WS2812D-F8'!$B$3:$J$3</definedName>
    <definedName name="_xlchart.v1.23" hidden="1">'WS2812D-F8'!$B$4:$AK$4</definedName>
    <definedName name="_xlchart.v1.24" hidden="1">'WS2812D-F8'!$B$4:$C$4</definedName>
    <definedName name="_xlchart.v1.25" hidden="1">'WS2812D-F8'!$B$4:$J$4</definedName>
    <definedName name="_xlchart.v1.26" hidden="1">'WS2812D-F8'!$B$5:$AK$5</definedName>
    <definedName name="_xlchart.v1.27" hidden="1">'WS2812D-F8'!$B$5:$C$5</definedName>
    <definedName name="_xlchart.v1.28" hidden="1">'WS2812D-F8'!$B$5:$J$5</definedName>
    <definedName name="_xlchart.v1.29" hidden="1">'WS2812D-F8'!$B$6:$AK$6</definedName>
    <definedName name="_xlchart.v1.3" hidden="1">Wavelength!$C$1</definedName>
    <definedName name="_xlchart.v1.30" hidden="1">'WS2812D-F8'!$B$6:$J$6</definedName>
    <definedName name="_xlchart.v1.31" hidden="1">'WS2812D-F8'!#REF!</definedName>
    <definedName name="_xlchart.v1.32" hidden="1">'WS2812D-F8'!$A$3</definedName>
    <definedName name="_xlchart.v1.33" hidden="1">'WS2812D-F8'!$A$3:$A$6</definedName>
    <definedName name="_xlchart.v1.34" hidden="1">'WS2812D-F8'!$A$4</definedName>
    <definedName name="_xlchart.v1.35" hidden="1">'WS2812D-F8'!$A$5</definedName>
    <definedName name="_xlchart.v1.36" hidden="1">'WS2812D-F8'!$A$6</definedName>
    <definedName name="_xlchart.v1.37" hidden="1">'WS2812D-F8'!$B$2:$AK$2</definedName>
    <definedName name="_xlchart.v1.38" hidden="1">'WS2812D-F8'!$B$2:$C$2</definedName>
    <definedName name="_xlchart.v1.39" hidden="1">'WS2812D-F8'!$B$2:$J$2</definedName>
    <definedName name="_xlchart.v1.4" hidden="1">Wavelength!$C$2:$C$7</definedName>
    <definedName name="_xlchart.v1.40" hidden="1">'WS2812D-F8'!$B$3:$AK$3</definedName>
    <definedName name="_xlchart.v1.41" hidden="1">'WS2812D-F8'!$B$3:$C$3</definedName>
    <definedName name="_xlchart.v1.42" hidden="1">'WS2812D-F8'!$B$3:$J$3</definedName>
    <definedName name="_xlchart.v1.43" hidden="1">'WS2812D-F8'!$B$4:$AK$4</definedName>
    <definedName name="_xlchart.v1.44" hidden="1">'WS2812D-F8'!$B$4:$C$4</definedName>
    <definedName name="_xlchart.v1.45" hidden="1">'WS2812D-F8'!$B$4:$J$4</definedName>
    <definedName name="_xlchart.v1.46" hidden="1">'WS2812D-F8'!$B$5:$AK$5</definedName>
    <definedName name="_xlchart.v1.47" hidden="1">'WS2812D-F8'!$B$5:$C$5</definedName>
    <definedName name="_xlchart.v1.48" hidden="1">'WS2812D-F8'!$B$5:$J$5</definedName>
    <definedName name="_xlchart.v1.49" hidden="1">'WS2812D-F8'!$B$6:$AK$6</definedName>
    <definedName name="_xlchart.v1.5" hidden="1">Wavelength!$D$1</definedName>
    <definedName name="_xlchart.v1.50" hidden="1">'WS2812D-F8'!$B$6:$J$6</definedName>
    <definedName name="_xlchart.v1.51" hidden="1">'WS2812D-F8'!$A$2</definedName>
    <definedName name="_xlchart.v1.52" hidden="1">'WS2812D-F8'!$A$3</definedName>
    <definedName name="_xlchart.v1.53" hidden="1">'WS2812D-F8'!$A$4</definedName>
    <definedName name="_xlchart.v1.54" hidden="1">'WS2812D-F8'!$A$5</definedName>
    <definedName name="_xlchart.v1.55" hidden="1">'WS2812D-F8'!$B$1:$E$1</definedName>
    <definedName name="_xlchart.v1.56" hidden="1">'WS2812D-F8'!$B$2:$E$2</definedName>
    <definedName name="_xlchart.v1.57" hidden="1">'WS2812D-F8'!$B$3:$E$3</definedName>
    <definedName name="_xlchart.v1.58" hidden="1">'WS2812D-F8'!$B$4:$E$4</definedName>
    <definedName name="_xlchart.v1.59" hidden="1">'WS2812D-F8'!$B$5:$E$5</definedName>
    <definedName name="_xlchart.v1.6" hidden="1">Wavelength!$D$2:$D$7</definedName>
    <definedName name="_xlchart.v1.60" hidden="1">'WS2812D-F8'!#REF!</definedName>
    <definedName name="_xlchart.v1.61" hidden="1">'WS2812D-F8'!$A$3</definedName>
    <definedName name="_xlchart.v1.62" hidden="1">'WS2812D-F8'!$A$3:$A$6</definedName>
    <definedName name="_xlchart.v1.63" hidden="1">'WS2812D-F8'!$A$4</definedName>
    <definedName name="_xlchart.v1.64" hidden="1">'WS2812D-F8'!$A$5</definedName>
    <definedName name="_xlchart.v1.65" hidden="1">'WS2812D-F8'!$A$6</definedName>
    <definedName name="_xlchart.v1.66" hidden="1">'WS2812D-F8'!$B$2:$AK$2</definedName>
    <definedName name="_xlchart.v1.67" hidden="1">'WS2812D-F8'!$B$2:$C$2</definedName>
    <definedName name="_xlchart.v1.68" hidden="1">'WS2812D-F8'!$B$2:$J$2</definedName>
    <definedName name="_xlchart.v1.69" hidden="1">'WS2812D-F8'!$B$3:$AK$3</definedName>
    <definedName name="_xlchart.v1.7" hidden="1">Wavelength!$A$9:$A$14</definedName>
    <definedName name="_xlchart.v1.70" hidden="1">'WS2812D-F8'!$B$3:$C$3</definedName>
    <definedName name="_xlchart.v1.71" hidden="1">'WS2812D-F8'!$B$3:$J$3</definedName>
    <definedName name="_xlchart.v1.72" hidden="1">'WS2812D-F8'!$B$4:$AK$4</definedName>
    <definedName name="_xlchart.v1.73" hidden="1">'WS2812D-F8'!$B$4:$C$4</definedName>
    <definedName name="_xlchart.v1.74" hidden="1">'WS2812D-F8'!$B$4:$J$4</definedName>
    <definedName name="_xlchart.v1.75" hidden="1">'WS2812D-F8'!$B$5:$AK$5</definedName>
    <definedName name="_xlchart.v1.76" hidden="1">'WS2812D-F8'!$B$5:$C$5</definedName>
    <definedName name="_xlchart.v1.77" hidden="1">'WS2812D-F8'!$B$5:$J$5</definedName>
    <definedName name="_xlchart.v1.78" hidden="1">'WS2812D-F8'!$B$6:$AK$6</definedName>
    <definedName name="_xlchart.v1.79" hidden="1">'WS2812D-F8'!$B$6:$J$6</definedName>
    <definedName name="_xlchart.v1.8" hidden="1">Wavelength!$A$9:$A$26</definedName>
    <definedName name="_xlchart.v1.80" hidden="1">'WS2812D-F8'!$A$2</definedName>
    <definedName name="_xlchart.v1.81" hidden="1">'WS2812D-F8'!$A$2:$A$5</definedName>
    <definedName name="_xlchart.v1.82" hidden="1">'WS2812D-F8'!$A$3</definedName>
    <definedName name="_xlchart.v1.83" hidden="1">'WS2812D-F8'!$A$4</definedName>
    <definedName name="_xlchart.v1.84" hidden="1">'WS2812D-F8'!$A$5</definedName>
    <definedName name="_xlchart.v1.85" hidden="1">'WS2812D-F8'!$B$1:$E$1</definedName>
    <definedName name="_xlchart.v1.86" hidden="1">'WS2812D-F8'!$B$1:$S$1</definedName>
    <definedName name="_xlchart.v1.87" hidden="1">'WS2812D-F8'!$B$2:$E$2</definedName>
    <definedName name="_xlchart.v1.88" hidden="1">'WS2812D-F8'!$B$2:$S$2</definedName>
    <definedName name="_xlchart.v1.89" hidden="1">'WS2812D-F8'!$B$3:$E$3</definedName>
    <definedName name="_xlchart.v1.9" hidden="1">Wavelength!$B$9:$B$14</definedName>
    <definedName name="_xlchart.v1.90" hidden="1">'WS2812D-F8'!$B$3:$S$3</definedName>
    <definedName name="_xlchart.v1.91" hidden="1">'WS2812D-F8'!$B$4:$E$4</definedName>
    <definedName name="_xlchart.v1.92" hidden="1">'WS2812D-F8'!$B$4:$S$4</definedName>
    <definedName name="_xlchart.v1.93" hidden="1">'WS2812D-F8'!$B$5:$E$5</definedName>
    <definedName name="_xlchart.v1.94" hidden="1">'WS2812D-F8'!$B$5:$S$5</definedName>
    <definedName name="_xlchart.v1.95" hidden="1">'WS2812D-F8'!#REF!</definedName>
    <definedName name="_xlchart.v1.96" hidden="1">'WS2812D-F8'!$A$3</definedName>
    <definedName name="_xlchart.v1.97" hidden="1">'WS2812D-F8'!$A$3:$A$6</definedName>
    <definedName name="_xlchart.v1.98" hidden="1">'WS2812D-F8'!$A$4</definedName>
    <definedName name="_xlchart.v1.99" hidden="1">'WS2812D-F8'!$A$5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9" i="2" l="1"/>
  <c r="AD19" i="2"/>
  <c r="AC20" i="2"/>
  <c r="AD20" i="2"/>
  <c r="AC21" i="2"/>
  <c r="AD21" i="2"/>
  <c r="AB20" i="2"/>
  <c r="AB21" i="2"/>
  <c r="AB19" i="2"/>
  <c r="W19" i="2"/>
  <c r="X19" i="2"/>
  <c r="W20" i="2"/>
  <c r="X20" i="2"/>
  <c r="W21" i="2"/>
  <c r="X21" i="2"/>
  <c r="V20" i="2"/>
  <c r="V21" i="2"/>
  <c r="V19" i="2"/>
  <c r="I2" i="1"/>
  <c r="H2" i="1"/>
  <c r="G3" i="1"/>
  <c r="F3" i="1" s="1"/>
  <c r="F2" i="1"/>
  <c r="D7" i="1"/>
  <c r="B7" i="1"/>
  <c r="D5" i="1"/>
  <c r="B5" i="1"/>
  <c r="D3" i="1"/>
  <c r="B3" i="1"/>
  <c r="H3" i="1" l="1"/>
  <c r="I3" i="1"/>
  <c r="G4" i="1"/>
  <c r="I4" i="1" l="1"/>
  <c r="H4" i="1"/>
  <c r="G5" i="1"/>
  <c r="F4" i="1"/>
  <c r="H5" i="1" l="1"/>
  <c r="I5" i="1"/>
  <c r="F5" i="1"/>
  <c r="G6" i="1"/>
  <c r="H6" i="1" l="1"/>
  <c r="I6" i="1"/>
  <c r="F6" i="1"/>
  <c r="G7" i="1"/>
  <c r="F7" i="1" l="1"/>
  <c r="H7" i="1"/>
  <c r="I7" i="1"/>
</calcChain>
</file>

<file path=xl/sharedStrings.xml><?xml version="1.0" encoding="utf-8"?>
<sst xmlns="http://schemas.openxmlformats.org/spreadsheetml/2006/main" count="91" uniqueCount="37">
  <si>
    <t>Name</t>
  </si>
  <si>
    <t>Min</t>
  </si>
  <si>
    <t>Typ</t>
  </si>
  <si>
    <t>Max</t>
  </si>
  <si>
    <t>WS2812D-F8 red</t>
  </si>
  <si>
    <t>WS2812D-F8 green</t>
  </si>
  <si>
    <t>TCS3472 red</t>
  </si>
  <si>
    <t>WS2812D-F8 blue</t>
  </si>
  <si>
    <t>TCS3472 green</t>
  </si>
  <si>
    <t>TCS3472 blue</t>
  </si>
  <si>
    <t>https://datasheet.lcsc.com/lcsc/1811021523_Worldsemi-WS2812D-F8_C139126.pdf</t>
  </si>
  <si>
    <t>https://cdn-shop.adafruit.com/datasheets/TCS34725.pdf</t>
  </si>
  <si>
    <t>R-&gt;R</t>
  </si>
  <si>
    <t>sensor 0</t>
  </si>
  <si>
    <t>sensor 1</t>
  </si>
  <si>
    <t>sensor 2</t>
  </si>
  <si>
    <t>R-&gt;G</t>
  </si>
  <si>
    <t>Category</t>
  </si>
  <si>
    <t>R-&gt;B</t>
  </si>
  <si>
    <t>G-&gt;R</t>
  </si>
  <si>
    <t>G-&gt;G</t>
  </si>
  <si>
    <t>G-&gt;B</t>
  </si>
  <si>
    <t>B-&gt;R</t>
  </si>
  <si>
    <t>B-&gt;G</t>
  </si>
  <si>
    <t>B-&gt;B</t>
  </si>
  <si>
    <t>gain=2</t>
  </si>
  <si>
    <t>gain=0 / TCS min</t>
  </si>
  <si>
    <t>gain=1 / TCS max</t>
  </si>
  <si>
    <t>actual value</t>
  </si>
  <si>
    <t>R</t>
  </si>
  <si>
    <t>G</t>
  </si>
  <si>
    <t>B</t>
  </si>
  <si>
    <t>measured:</t>
  </si>
  <si>
    <t>measured value</t>
  </si>
  <si>
    <t>actual
value</t>
  </si>
  <si>
    <t>TCS datasheet</t>
  </si>
  <si>
    <t>avg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</si>
</sst>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vertical="center" textRotation="90" wrapText="1"/>
    </xf>
    <xf numFmtId="0" fontId="1" fillId="0" borderId="0" xfId="0" applyFont="1" applyAlignment="1">
      <alignment horizontal="right" vertical="center" textRotation="90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/>
    <xf numFmtId="0" fontId="1" fillId="0" borderId="2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WS2812D-F8 vs. TCS3472 test conditions</a:t>
            </a:r>
          </a:p>
          <a:p>
            <a:pPr>
              <a:defRPr/>
            </a:pPr>
            <a:r>
              <a:rPr lang="en-US"/>
              <a:t>wavelength</a:t>
            </a:r>
            <a:r>
              <a:rPr lang="en-US" baseline="0"/>
              <a:t> [nm]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Wavelength!$A$2:$A$7</c:f>
              <c:strCache>
                <c:ptCount val="6"/>
                <c:pt idx="0">
                  <c:v>WS2812D-F8 red</c:v>
                </c:pt>
                <c:pt idx="1">
                  <c:v>TCS3472 red</c:v>
                </c:pt>
                <c:pt idx="2">
                  <c:v>WS2812D-F8 green</c:v>
                </c:pt>
                <c:pt idx="3">
                  <c:v>TCS3472 green</c:v>
                </c:pt>
                <c:pt idx="4">
                  <c:v>WS2812D-F8 blue</c:v>
                </c:pt>
                <c:pt idx="5">
                  <c:v>TCS3472 blue</c:v>
                </c:pt>
              </c:strCache>
            </c:strRef>
          </c:cat>
          <c:val>
            <c:numRef>
              <c:f>Wavelength!$F$2:$F$7</c:f>
              <c:numCache>
                <c:formatCode>General</c:formatCode>
                <c:ptCount val="6"/>
                <c:pt idx="0">
                  <c:v>620</c:v>
                </c:pt>
                <c:pt idx="1">
                  <c:v>612.5</c:v>
                </c:pt>
                <c:pt idx="2">
                  <c:v>520</c:v>
                </c:pt>
                <c:pt idx="3">
                  <c:v>522.5</c:v>
                </c:pt>
                <c:pt idx="4">
                  <c:v>465</c:v>
                </c:pt>
                <c:pt idx="5">
                  <c:v>462.5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CA-4782-89DB-8B604D869DA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FCA-4782-89DB-8B604D869DA9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FCA-4782-89DB-8B604D869DA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FCA-4782-89DB-8B604D869DA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FCA-4782-89DB-8B604D869DA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FCA-4782-89DB-8B604D869DA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FCA-4782-89DB-8B604D869DA9}"/>
              </c:ext>
            </c:extLst>
          </c:dPt>
          <c:errBars>
            <c:errBarType val="both"/>
            <c:errValType val="cust"/>
            <c:noEndCap val="0"/>
            <c:plus>
              <c:numRef>
                <c:f>Wavelength!$I$2:$I$7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12.5</c:v>
                  </c:pt>
                  <c:pt idx="2">
                    <c:v>0</c:v>
                  </c:pt>
                  <c:pt idx="3">
                    <c:v>32.5</c:v>
                  </c:pt>
                  <c:pt idx="4">
                    <c:v>0</c:v>
                  </c:pt>
                  <c:pt idx="5">
                    <c:v>19.5</c:v>
                  </c:pt>
                </c:numCache>
              </c:numRef>
            </c:plus>
            <c:minus>
              <c:numRef>
                <c:f>Wavelength!$H$2:$H$7</c:f>
                <c:numCache>
                  <c:formatCode>General</c:formatCode>
                  <c:ptCount val="6"/>
                  <c:pt idx="0">
                    <c:v>5</c:v>
                  </c:pt>
                  <c:pt idx="1">
                    <c:v>17.5</c:v>
                  </c:pt>
                  <c:pt idx="2">
                    <c:v>5</c:v>
                  </c:pt>
                  <c:pt idx="3">
                    <c:v>37.5</c:v>
                  </c:pt>
                  <c:pt idx="4">
                    <c:v>5</c:v>
                  </c:pt>
                  <c:pt idx="5">
                    <c:v>24.5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Wavelength!$A$2:$A$7</c:f>
              <c:strCache>
                <c:ptCount val="6"/>
                <c:pt idx="0">
                  <c:v>WS2812D-F8 red</c:v>
                </c:pt>
                <c:pt idx="1">
                  <c:v>TCS3472 red</c:v>
                </c:pt>
                <c:pt idx="2">
                  <c:v>WS2812D-F8 green</c:v>
                </c:pt>
                <c:pt idx="3">
                  <c:v>TCS3472 green</c:v>
                </c:pt>
                <c:pt idx="4">
                  <c:v>WS2812D-F8 blue</c:v>
                </c:pt>
                <c:pt idx="5">
                  <c:v>TCS3472 blue</c:v>
                </c:pt>
              </c:strCache>
            </c:strRef>
          </c:cat>
          <c:val>
            <c:numRef>
              <c:f>Wavelength!$G$2:$G$7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CA-4782-89DB-8B604D869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2504016"/>
        <c:axId val="1652504848"/>
      </c:barChart>
      <c:catAx>
        <c:axId val="165250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504848"/>
        <c:crosses val="autoZero"/>
        <c:auto val="1"/>
        <c:lblAlgn val="ctr"/>
        <c:lblOffset val="100"/>
        <c:noMultiLvlLbl val="0"/>
      </c:catAx>
      <c:valAx>
        <c:axId val="1652504848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50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/>
    <cx:plotArea>
      <cx:plotAreaRegion>
        <cx:series layoutId="boxWhisker" uniqueId="{83B70141-CE09-408C-A05F-681AD8B8EAFF}">
          <cx:tx>
            <cx:txData>
              <cx:f>_xlchart.v1.1</cx:f>
              <cx:v>Min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ABF3670-3A4F-41A0-939A-FCF25488D938}">
          <cx:tx>
            <cx:txData>
              <cx:f>_xlchart.v1.3</cx:f>
              <cx:v>Typ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AFC433F-82B6-4A83-AF37-C59364C43C17}">
          <cx:tx>
            <cx:txData>
              <cx:f>_xlchart.v1.5</cx:f>
              <cx:v>Max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400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_xlchart.v1.10</cx:f>
      </cx:numDim>
    </cx:data>
  </cx:chartData>
  <cx:chart>
    <cx:title pos="t" align="ctr" overlay="0"/>
    <cx:plotArea>
      <cx:plotAreaRegion>
        <cx:series layoutId="boxWhisker" uniqueId="{BC3BD755-3645-4E1C-BAD8-3B22A29AEDBB}">
          <cx:tx>
            <cx:txData>
              <cx:f>_xlchart.v1.8</cx:f>
              <cx:v>WS2812D-F8 red WS2812D-F8 red WS2812D-F8 red TCS3472 red TCS3472 red TCS3472 red WS2812D-F8 green WS2812D-F8 green WS2812D-F8 green TCS3472 green TCS3472 green TCS3472 green WS2812D-F8 blue WS2812D-F8 blue WS2812D-F8 blue TCS3472 blue TCS3472 blue TCS3472 blue</cx:v>
            </cx:txData>
          </cx:tx>
          <cx:spPr>
            <a:noFill/>
            <a:ln>
              <a:solidFill>
                <a:schemeClr val="accent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939999998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_xlchart.v1.66</cx:f>
      </cx:strDim>
      <cx:numDim type="val">
        <cx:f dir="row">_xlchart.v1.69</cx:f>
      </cx:numDim>
    </cx:data>
    <cx:data id="1">
      <cx:strDim type="cat">
        <cx:f dir="row">_xlchart.v1.66</cx:f>
      </cx:strDim>
      <cx:numDim type="val">
        <cx:f dir="row">_xlchart.v1.72</cx:f>
      </cx:numDim>
    </cx:data>
    <cx:data id="2">
      <cx:strDim type="cat">
        <cx:f dir="row">_xlchart.v1.66</cx:f>
      </cx:strDim>
      <cx:numDim type="val">
        <cx:f dir="row">_xlchart.v1.75</cx:f>
      </cx:numDim>
    </cx:data>
    <cx:data id="3">
      <cx:strDim type="cat">
        <cx:f dir="row">_xlchart.v1.66</cx:f>
      </cx:strDim>
      <cx:numDim type="val">
        <cx:f dir="row">_xlchart.v1.78</cx:f>
      </cx:numDim>
    </cx:data>
  </cx:chartData>
  <cx:chart>
    <cx:title pos="t" align="ctr" overlay="0">
      <cx:tx>
        <cx:txData>
          <cx:v>WS2812 setting (R/G/B) to TCS color channels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WS2812 setting (R/G/B) to TCS color channels</a:t>
          </a:r>
        </a:p>
      </cx:txPr>
    </cx:title>
    <cx:plotArea>
      <cx:plotAreaRegion>
        <cx:series layoutId="boxWhisker" uniqueId="{C1DFF358-B924-4B3B-AA82-5849DEA317BA}">
          <cx:tx>
            <cx:txData>
              <cx:f>_xlchart.v1.61</cx:f>
              <cx:v>TCS datasheet</cx:v>
            </cx:txData>
          </cx:tx>
          <cx:dataId val="0"/>
          <cx:layoutPr>
            <cx:statistics quartileMethod="exclusive"/>
          </cx:layoutPr>
        </cx:series>
        <cx:series layoutId="boxWhisker" uniqueId="{DEA800AB-44B4-4915-B813-09307F44E629}">
          <cx:tx>
            <cx:txData>
              <cx:f>_xlchart.v1.63</cx:f>
              <cx:v>sensor 0</cx:v>
            </cx:txData>
          </cx:tx>
          <cx:dataId val="1"/>
          <cx:layoutPr>
            <cx:statistics quartileMethod="exclusive"/>
          </cx:layoutPr>
        </cx:series>
        <cx:series layoutId="boxWhisker" uniqueId="{ABC88451-4737-458D-8CF0-CB3B8667ED76}">
          <cx:tx>
            <cx:txData>
              <cx:f>_xlchart.v1.64</cx:f>
              <cx:v>sensor 1</cx:v>
            </cx:txData>
          </cx:tx>
          <cx:spPr>
            <a:solidFill>
              <a:schemeClr val="accent6"/>
            </a:solidFill>
          </cx:spPr>
          <cx:dataId val="2"/>
          <cx:layoutPr>
            <cx:statistics quartileMethod="exclusive"/>
          </cx:layoutPr>
        </cx:series>
        <cx:series layoutId="boxWhisker" uniqueId="{27835B6F-07F2-42F0-AA9A-DC45B9305EA3}">
          <cx:tx>
            <cx:txData>
              <cx:f>_xlchart.v1.65</cx:f>
              <cx:v>sensor 2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WS2812 value -&gt; measured value on color channel (R/G/B - red/green/blue)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WS2812 value -&gt; measured value on color channel (R/G/B - red/green/blue)</a:t>
              </a:r>
            </a:p>
          </cx:txPr>
        </cx:title>
        <cx:tickLabels/>
      </cx:axis>
      <cx:axis id="1">
        <cx:valScaling/>
        <cx:title>
          <cx:tx>
            <cx:txData>
              <cx:v>Measured value on color channel relative to clear channel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Measured value on color channel relative to clear channel</a:t>
              </a:r>
            </a:p>
          </cx:txPr>
        </cx:title>
        <cx:majorGridlines/>
        <cx:tickLabels/>
        <cx:numFmt formatCode="0%" sourceLinked="0"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571500</xdr:colOff>
      <xdr:row>20</xdr:row>
      <xdr:rowOff>166687</xdr:rowOff>
    </xdr:from>
    <xdr:to>
      <xdr:col>22</xdr:col>
      <xdr:colOff>266700</xdr:colOff>
      <xdr:row>35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17DF749-B379-41ED-A363-95DB97BE4D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77400" y="39766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204787</xdr:colOff>
      <xdr:row>20</xdr:row>
      <xdr:rowOff>176212</xdr:rowOff>
    </xdr:from>
    <xdr:to>
      <xdr:col>12</xdr:col>
      <xdr:colOff>509587</xdr:colOff>
      <xdr:row>35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90A2861-25B5-41C5-8467-967AF9F8E4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24287" y="39862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538162</xdr:colOff>
      <xdr:row>4</xdr:row>
      <xdr:rowOff>61912</xdr:rowOff>
    </xdr:from>
    <xdr:to>
      <xdr:col>19</xdr:col>
      <xdr:colOff>233362</xdr:colOff>
      <xdr:row>18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7AD477-D0C8-4B4E-81C5-231C736E4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8</xdr:row>
      <xdr:rowOff>33336</xdr:rowOff>
    </xdr:from>
    <xdr:to>
      <xdr:col>17</xdr:col>
      <xdr:colOff>276225</xdr:colOff>
      <xdr:row>42</xdr:row>
      <xdr:rowOff>133349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47F38D0-8131-4216-89D2-3323549AE6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7175" y="1557336"/>
              <a:ext cx="10363200" cy="65770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8CF85-0C1B-482D-9D53-203BBD7DDB35}">
  <dimension ref="A1:K26"/>
  <sheetViews>
    <sheetView zoomScale="115" zoomScaleNormal="115" workbookViewId="0">
      <selection activeCell="W13" sqref="W13"/>
    </sheetView>
  </sheetViews>
  <sheetFormatPr defaultRowHeight="15" x14ac:dyDescent="0.25"/>
  <cols>
    <col min="1" max="1" width="17.71093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K1" t="s">
        <v>10</v>
      </c>
    </row>
    <row r="2" spans="1:11" x14ac:dyDescent="0.25">
      <c r="A2" t="s">
        <v>4</v>
      </c>
      <c r="B2">
        <v>620</v>
      </c>
      <c r="C2">
        <v>622.5</v>
      </c>
      <c r="D2">
        <v>625</v>
      </c>
      <c r="F2">
        <f>C2-G2/2</f>
        <v>620</v>
      </c>
      <c r="G2">
        <v>5</v>
      </c>
      <c r="H2">
        <f>C2-B2+G2/2</f>
        <v>5</v>
      </c>
      <c r="I2">
        <f>D2-C2-G2/2</f>
        <v>0</v>
      </c>
      <c r="K2" t="s">
        <v>11</v>
      </c>
    </row>
    <row r="3" spans="1:11" x14ac:dyDescent="0.25">
      <c r="A3" t="s">
        <v>6</v>
      </c>
      <c r="B3">
        <f>C3-15</f>
        <v>600</v>
      </c>
      <c r="C3">
        <v>615</v>
      </c>
      <c r="D3">
        <f>C3+15</f>
        <v>630</v>
      </c>
      <c r="F3">
        <f t="shared" ref="F3:F7" si="0">C3-G3/2</f>
        <v>612.5</v>
      </c>
      <c r="G3">
        <f>G2</f>
        <v>5</v>
      </c>
      <c r="H3">
        <f t="shared" ref="H3:H7" si="1">C3-B3+G3/2</f>
        <v>17.5</v>
      </c>
      <c r="I3">
        <f t="shared" ref="I3:I7" si="2">D3-C3-G3/2</f>
        <v>12.5</v>
      </c>
    </row>
    <row r="4" spans="1:11" x14ac:dyDescent="0.25">
      <c r="A4" t="s">
        <v>5</v>
      </c>
      <c r="B4">
        <v>520</v>
      </c>
      <c r="C4">
        <v>522.5</v>
      </c>
      <c r="D4">
        <v>525</v>
      </c>
      <c r="F4">
        <f t="shared" si="0"/>
        <v>520</v>
      </c>
      <c r="G4">
        <f t="shared" ref="G4:G7" si="3">G3</f>
        <v>5</v>
      </c>
      <c r="H4">
        <f t="shared" si="1"/>
        <v>5</v>
      </c>
      <c r="I4">
        <f t="shared" si="2"/>
        <v>0</v>
      </c>
    </row>
    <row r="5" spans="1:11" x14ac:dyDescent="0.25">
      <c r="A5" t="s">
        <v>8</v>
      </c>
      <c r="B5">
        <f>C5-35</f>
        <v>490</v>
      </c>
      <c r="C5">
        <v>525</v>
      </c>
      <c r="D5">
        <f>C5+35</f>
        <v>560</v>
      </c>
      <c r="F5">
        <f t="shared" si="0"/>
        <v>522.5</v>
      </c>
      <c r="G5">
        <f t="shared" si="3"/>
        <v>5</v>
      </c>
      <c r="H5">
        <f t="shared" si="1"/>
        <v>37.5</v>
      </c>
      <c r="I5">
        <f t="shared" si="2"/>
        <v>32.5</v>
      </c>
    </row>
    <row r="6" spans="1:11" x14ac:dyDescent="0.25">
      <c r="A6" t="s">
        <v>7</v>
      </c>
      <c r="B6">
        <v>465</v>
      </c>
      <c r="C6">
        <v>467.5</v>
      </c>
      <c r="D6">
        <v>470</v>
      </c>
      <c r="F6">
        <f t="shared" si="0"/>
        <v>465</v>
      </c>
      <c r="G6">
        <f t="shared" si="3"/>
        <v>5</v>
      </c>
      <c r="H6">
        <f t="shared" si="1"/>
        <v>5</v>
      </c>
      <c r="I6">
        <f t="shared" si="2"/>
        <v>0</v>
      </c>
    </row>
    <row r="7" spans="1:11" x14ac:dyDescent="0.25">
      <c r="A7" t="s">
        <v>9</v>
      </c>
      <c r="B7">
        <f>C7-22</f>
        <v>443</v>
      </c>
      <c r="C7">
        <v>465</v>
      </c>
      <c r="D7">
        <f>C7+22</f>
        <v>487</v>
      </c>
      <c r="F7">
        <f t="shared" si="0"/>
        <v>462.5</v>
      </c>
      <c r="G7">
        <f t="shared" si="3"/>
        <v>5</v>
      </c>
      <c r="H7">
        <f t="shared" si="1"/>
        <v>24.5</v>
      </c>
      <c r="I7">
        <f t="shared" si="2"/>
        <v>19.5</v>
      </c>
    </row>
    <row r="9" spans="1:11" x14ac:dyDescent="0.25">
      <c r="A9" t="s">
        <v>4</v>
      </c>
      <c r="B9">
        <v>620</v>
      </c>
    </row>
    <row r="10" spans="1:11" x14ac:dyDescent="0.25">
      <c r="A10" t="s">
        <v>4</v>
      </c>
      <c r="B10">
        <v>622.5</v>
      </c>
    </row>
    <row r="11" spans="1:11" x14ac:dyDescent="0.25">
      <c r="A11" t="s">
        <v>4</v>
      </c>
      <c r="B11">
        <v>625</v>
      </c>
    </row>
    <row r="12" spans="1:11" x14ac:dyDescent="0.25">
      <c r="A12" t="s">
        <v>6</v>
      </c>
      <c r="B12">
        <v>600</v>
      </c>
    </row>
    <row r="13" spans="1:11" x14ac:dyDescent="0.25">
      <c r="A13" t="s">
        <v>6</v>
      </c>
      <c r="B13">
        <v>615</v>
      </c>
    </row>
    <row r="14" spans="1:11" x14ac:dyDescent="0.25">
      <c r="A14" t="s">
        <v>6</v>
      </c>
      <c r="B14">
        <v>630</v>
      </c>
    </row>
    <row r="15" spans="1:11" x14ac:dyDescent="0.25">
      <c r="A15" t="s">
        <v>5</v>
      </c>
      <c r="B15">
        <v>520</v>
      </c>
    </row>
    <row r="16" spans="1:11" x14ac:dyDescent="0.25">
      <c r="A16" t="s">
        <v>5</v>
      </c>
      <c r="B16">
        <v>522.5</v>
      </c>
    </row>
    <row r="17" spans="1:2" x14ac:dyDescent="0.25">
      <c r="A17" t="s">
        <v>5</v>
      </c>
      <c r="B17">
        <v>525</v>
      </c>
    </row>
    <row r="18" spans="1:2" x14ac:dyDescent="0.25">
      <c r="A18" t="s">
        <v>8</v>
      </c>
      <c r="B18">
        <v>490</v>
      </c>
    </row>
    <row r="19" spans="1:2" x14ac:dyDescent="0.25">
      <c r="A19" t="s">
        <v>8</v>
      </c>
      <c r="B19">
        <v>525</v>
      </c>
    </row>
    <row r="20" spans="1:2" x14ac:dyDescent="0.25">
      <c r="A20" t="s">
        <v>8</v>
      </c>
      <c r="B20">
        <v>560</v>
      </c>
    </row>
    <row r="21" spans="1:2" x14ac:dyDescent="0.25">
      <c r="A21" t="s">
        <v>7</v>
      </c>
      <c r="B21">
        <v>465</v>
      </c>
    </row>
    <row r="22" spans="1:2" x14ac:dyDescent="0.25">
      <c r="A22" t="s">
        <v>7</v>
      </c>
      <c r="B22">
        <v>467.5</v>
      </c>
    </row>
    <row r="23" spans="1:2" x14ac:dyDescent="0.25">
      <c r="A23" t="s">
        <v>7</v>
      </c>
      <c r="B23">
        <v>470</v>
      </c>
    </row>
    <row r="24" spans="1:2" x14ac:dyDescent="0.25">
      <c r="A24" t="s">
        <v>9</v>
      </c>
      <c r="B24">
        <v>443</v>
      </c>
    </row>
    <row r="25" spans="1:2" x14ac:dyDescent="0.25">
      <c r="A25" t="s">
        <v>9</v>
      </c>
      <c r="B25">
        <v>465</v>
      </c>
    </row>
    <row r="26" spans="1:2" x14ac:dyDescent="0.25">
      <c r="A26" t="s">
        <v>9</v>
      </c>
      <c r="B26">
        <v>487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689A4-10B4-41AC-AF04-292D4076C118}">
  <dimension ref="A1:AK21"/>
  <sheetViews>
    <sheetView tabSelected="1" workbookViewId="0">
      <selection activeCell="Z17" sqref="Z17:AD21"/>
    </sheetView>
  </sheetViews>
  <sheetFormatPr defaultRowHeight="15" x14ac:dyDescent="0.25"/>
  <cols>
    <col min="1" max="1" width="8.85546875" bestFit="1" customWidth="1"/>
    <col min="27" max="27" width="5.140625" customWidth="1"/>
    <col min="28" max="30" width="6.7109375" customWidth="1"/>
  </cols>
  <sheetData>
    <row r="1" spans="1:37" s="1" customFormat="1" x14ac:dyDescent="0.25">
      <c r="B1" s="1" t="s">
        <v>26</v>
      </c>
      <c r="K1" s="1" t="s">
        <v>27</v>
      </c>
      <c r="T1" s="1" t="s">
        <v>25</v>
      </c>
    </row>
    <row r="2" spans="1:37" x14ac:dyDescent="0.25">
      <c r="A2" s="1" t="s">
        <v>17</v>
      </c>
      <c r="B2" s="1" t="s">
        <v>12</v>
      </c>
      <c r="C2" s="1" t="s">
        <v>16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12</v>
      </c>
      <c r="L2" s="1" t="s">
        <v>16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12</v>
      </c>
      <c r="U2" s="1" t="s">
        <v>16</v>
      </c>
      <c r="V2" s="1" t="s">
        <v>18</v>
      </c>
      <c r="W2" s="1" t="s">
        <v>19</v>
      </c>
      <c r="X2" s="1" t="s">
        <v>20</v>
      </c>
      <c r="Y2" s="1" t="s">
        <v>21</v>
      </c>
      <c r="Z2" s="1" t="s">
        <v>22</v>
      </c>
      <c r="AA2" s="1" t="s">
        <v>23</v>
      </c>
      <c r="AB2" s="1" t="s">
        <v>24</v>
      </c>
      <c r="AC2" s="1" t="s">
        <v>12</v>
      </c>
      <c r="AD2" s="1" t="s">
        <v>16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</row>
    <row r="3" spans="1:37" x14ac:dyDescent="0.25">
      <c r="A3" s="1" t="s">
        <v>35</v>
      </c>
      <c r="B3">
        <v>0.8</v>
      </c>
      <c r="C3">
        <v>0</v>
      </c>
      <c r="D3">
        <v>0.05</v>
      </c>
      <c r="E3">
        <v>0.04</v>
      </c>
      <c r="F3">
        <v>0.6</v>
      </c>
      <c r="G3">
        <v>0.1</v>
      </c>
      <c r="H3">
        <v>0</v>
      </c>
      <c r="I3">
        <v>0.1</v>
      </c>
      <c r="J3">
        <v>0.65</v>
      </c>
      <c r="K3">
        <v>1.1000000000000001</v>
      </c>
      <c r="L3">
        <v>0.14000000000000001</v>
      </c>
      <c r="M3">
        <v>0.24</v>
      </c>
      <c r="N3">
        <v>0.25</v>
      </c>
      <c r="O3">
        <v>0.85</v>
      </c>
      <c r="P3">
        <v>0.45</v>
      </c>
      <c r="Q3">
        <v>0.15</v>
      </c>
      <c r="R3">
        <v>0.42</v>
      </c>
      <c r="S3">
        <v>0.88</v>
      </c>
    </row>
    <row r="4" spans="1:37" x14ac:dyDescent="0.25">
      <c r="A4" s="1" t="s">
        <v>13</v>
      </c>
      <c r="B4">
        <v>0.93</v>
      </c>
      <c r="C4">
        <v>0.04</v>
      </c>
      <c r="D4">
        <v>0.09</v>
      </c>
      <c r="E4">
        <v>0.09</v>
      </c>
      <c r="F4">
        <v>0.63</v>
      </c>
      <c r="G4">
        <v>0.25</v>
      </c>
      <c r="H4">
        <v>0.01</v>
      </c>
      <c r="I4">
        <v>0.22</v>
      </c>
      <c r="J4">
        <v>0.78</v>
      </c>
      <c r="K4">
        <v>0.92</v>
      </c>
      <c r="L4">
        <v>0.04</v>
      </c>
      <c r="M4">
        <v>0.09</v>
      </c>
      <c r="N4">
        <v>0.09</v>
      </c>
      <c r="O4">
        <v>0.63</v>
      </c>
      <c r="P4">
        <v>0.24</v>
      </c>
      <c r="Q4">
        <v>0.01</v>
      </c>
      <c r="R4">
        <v>0.22</v>
      </c>
      <c r="S4">
        <v>0.77</v>
      </c>
      <c r="T4">
        <v>0.93</v>
      </c>
      <c r="U4">
        <v>0.04</v>
      </c>
      <c r="V4">
        <v>0.09</v>
      </c>
      <c r="W4">
        <v>0.09</v>
      </c>
      <c r="X4">
        <v>0.64</v>
      </c>
      <c r="Y4">
        <v>0.25</v>
      </c>
      <c r="Z4">
        <v>0.01</v>
      </c>
      <c r="AA4">
        <v>0.22</v>
      </c>
      <c r="AB4">
        <v>0.78</v>
      </c>
      <c r="AC4">
        <v>0.92</v>
      </c>
      <c r="AD4">
        <v>0.04</v>
      </c>
      <c r="AE4">
        <v>7.0000000000000007E-2</v>
      </c>
      <c r="AF4">
        <v>0.09</v>
      </c>
      <c r="AG4">
        <v>0.62</v>
      </c>
      <c r="AH4">
        <v>0.22</v>
      </c>
      <c r="AI4">
        <v>0.01</v>
      </c>
      <c r="AJ4">
        <v>0.21</v>
      </c>
      <c r="AK4">
        <v>0.75</v>
      </c>
    </row>
    <row r="5" spans="1:37" x14ac:dyDescent="0.25">
      <c r="A5" s="1" t="s">
        <v>14</v>
      </c>
      <c r="B5">
        <v>0.88</v>
      </c>
      <c r="C5">
        <v>0.06</v>
      </c>
      <c r="D5">
        <v>0.09</v>
      </c>
      <c r="E5">
        <v>0.09</v>
      </c>
      <c r="F5">
        <v>0.66</v>
      </c>
      <c r="G5">
        <v>0.27</v>
      </c>
      <c r="H5">
        <v>0.01</v>
      </c>
      <c r="I5">
        <v>0.25</v>
      </c>
      <c r="J5">
        <v>0.79</v>
      </c>
      <c r="K5">
        <v>0.88</v>
      </c>
      <c r="L5">
        <v>0.06</v>
      </c>
      <c r="M5">
        <v>0.09</v>
      </c>
      <c r="N5">
        <v>0.09</v>
      </c>
      <c r="O5">
        <v>0.67</v>
      </c>
      <c r="P5">
        <v>0.27</v>
      </c>
      <c r="Q5">
        <v>0.01</v>
      </c>
      <c r="R5">
        <v>0.25</v>
      </c>
      <c r="S5">
        <v>0.79</v>
      </c>
      <c r="T5">
        <v>0.89</v>
      </c>
      <c r="U5">
        <v>0.06</v>
      </c>
      <c r="V5">
        <v>0.09</v>
      </c>
      <c r="W5">
        <v>0.09</v>
      </c>
      <c r="X5">
        <v>0.66</v>
      </c>
      <c r="Y5">
        <v>0.27</v>
      </c>
      <c r="Z5">
        <v>0.01</v>
      </c>
      <c r="AA5">
        <v>0.25</v>
      </c>
      <c r="AB5">
        <v>0.78</v>
      </c>
      <c r="AC5">
        <v>0.9</v>
      </c>
      <c r="AD5">
        <v>0.06</v>
      </c>
      <c r="AE5">
        <v>0.09</v>
      </c>
      <c r="AF5">
        <v>0.09</v>
      </c>
      <c r="AG5">
        <v>0.66</v>
      </c>
      <c r="AH5">
        <v>0.26</v>
      </c>
      <c r="AI5">
        <v>0.01</v>
      </c>
      <c r="AJ5">
        <v>0.25</v>
      </c>
      <c r="AK5">
        <v>0.79</v>
      </c>
    </row>
    <row r="6" spans="1:37" x14ac:dyDescent="0.25">
      <c r="A6" s="1" t="s">
        <v>15</v>
      </c>
      <c r="B6">
        <v>0.84</v>
      </c>
      <c r="C6">
        <v>0.04</v>
      </c>
      <c r="D6">
        <v>0.08</v>
      </c>
      <c r="E6">
        <v>0.09</v>
      </c>
      <c r="F6">
        <v>0.55000000000000004</v>
      </c>
      <c r="G6">
        <v>0.22</v>
      </c>
      <c r="H6">
        <v>0.01</v>
      </c>
      <c r="I6">
        <v>0.2</v>
      </c>
      <c r="J6">
        <v>0.65</v>
      </c>
      <c r="K6">
        <v>0.84</v>
      </c>
      <c r="L6">
        <v>0.04</v>
      </c>
      <c r="M6">
        <v>0.08</v>
      </c>
      <c r="N6">
        <v>0.09</v>
      </c>
      <c r="O6">
        <v>0.55000000000000004</v>
      </c>
      <c r="P6">
        <v>0.22</v>
      </c>
      <c r="Q6">
        <v>0.01</v>
      </c>
      <c r="R6">
        <v>0.19</v>
      </c>
      <c r="S6">
        <v>0.66</v>
      </c>
      <c r="T6">
        <v>0.84</v>
      </c>
      <c r="U6">
        <v>0.04</v>
      </c>
      <c r="V6">
        <v>0.08</v>
      </c>
      <c r="W6">
        <v>0.09</v>
      </c>
      <c r="X6">
        <v>0.54</v>
      </c>
      <c r="Y6">
        <v>0.23</v>
      </c>
      <c r="Z6">
        <v>0.01</v>
      </c>
      <c r="AA6">
        <v>0.19</v>
      </c>
      <c r="AB6">
        <v>0.66</v>
      </c>
      <c r="AC6">
        <v>0.88</v>
      </c>
      <c r="AD6">
        <v>0.06</v>
      </c>
      <c r="AE6">
        <v>0.09</v>
      </c>
      <c r="AF6">
        <v>0.08</v>
      </c>
      <c r="AG6">
        <v>0.66</v>
      </c>
      <c r="AH6">
        <v>0.25</v>
      </c>
      <c r="AI6">
        <v>0.01</v>
      </c>
      <c r="AJ6">
        <v>0.22</v>
      </c>
      <c r="AK6">
        <v>0.77</v>
      </c>
    </row>
    <row r="17" spans="20:30" x14ac:dyDescent="0.25">
      <c r="U17" t="s">
        <v>32</v>
      </c>
      <c r="V17" t="s">
        <v>29</v>
      </c>
      <c r="W17" t="s">
        <v>30</v>
      </c>
      <c r="X17" t="s">
        <v>31</v>
      </c>
      <c r="Z17" s="9" t="s">
        <v>36</v>
      </c>
      <c r="AA17" s="10"/>
      <c r="AB17" s="4" t="s">
        <v>33</v>
      </c>
      <c r="AC17" s="4"/>
      <c r="AD17" s="4"/>
    </row>
    <row r="18" spans="20:30" ht="15.75" thickBot="1" x14ac:dyDescent="0.3">
      <c r="T18" t="s">
        <v>28</v>
      </c>
      <c r="Z18" s="10"/>
      <c r="AA18" s="7"/>
      <c r="AB18" s="8" t="s">
        <v>29</v>
      </c>
      <c r="AC18" s="8" t="s">
        <v>30</v>
      </c>
      <c r="AD18" s="8" t="s">
        <v>31</v>
      </c>
    </row>
    <row r="19" spans="20:30" ht="20.100000000000001" customHeight="1" x14ac:dyDescent="0.25">
      <c r="T19" t="s">
        <v>29</v>
      </c>
      <c r="V19" t="str">
        <f>_xlfn.CONCAT($T19, "-&gt;", V$17)</f>
        <v>R-&gt;R</v>
      </c>
      <c r="W19" t="str">
        <f t="shared" ref="W19:X19" si="0">_xlfn.CONCAT($T19, "-&gt;", W$17)</f>
        <v>R-&gt;G</v>
      </c>
      <c r="X19" t="str">
        <f t="shared" si="0"/>
        <v>R-&gt;B</v>
      </c>
      <c r="Z19" s="2" t="s">
        <v>34</v>
      </c>
      <c r="AA19" s="6" t="s">
        <v>29</v>
      </c>
      <c r="AB19" s="5">
        <f>AVERAGEIF($2:$2, V19, $4:$6)</f>
        <v>0.92500000000000004</v>
      </c>
      <c r="AC19" s="5">
        <f>AVERAGEIF($2:$2, W19, $4:$6)</f>
        <v>0.04</v>
      </c>
      <c r="AD19" s="5">
        <f>AVERAGEIF($2:$2, X19, $4:$6)</f>
        <v>8.5000000000000006E-2</v>
      </c>
    </row>
    <row r="20" spans="20:30" ht="20.100000000000001" customHeight="1" x14ac:dyDescent="0.25">
      <c r="T20" t="s">
        <v>30</v>
      </c>
      <c r="V20" t="str">
        <f t="shared" ref="V20:X21" si="1">_xlfn.CONCAT($T20, "-&gt;", V$17)</f>
        <v>G-&gt;R</v>
      </c>
      <c r="W20" t="str">
        <f t="shared" si="1"/>
        <v>G-&gt;G</v>
      </c>
      <c r="X20" t="str">
        <f t="shared" si="1"/>
        <v>G-&gt;B</v>
      </c>
      <c r="Z20" s="3"/>
      <c r="AA20" s="6" t="s">
        <v>30</v>
      </c>
      <c r="AB20" s="5">
        <f>AVERAGEIF($2:$2, V20, $4:$6)</f>
        <v>0.09</v>
      </c>
      <c r="AC20" s="5">
        <f>AVERAGEIF($2:$2, W20, $4:$6)</f>
        <v>0.63</v>
      </c>
      <c r="AD20" s="5">
        <f>AVERAGEIF($2:$2, X20, $4:$6)</f>
        <v>0.24</v>
      </c>
    </row>
    <row r="21" spans="20:30" ht="20.100000000000001" customHeight="1" x14ac:dyDescent="0.25">
      <c r="T21" t="s">
        <v>31</v>
      </c>
      <c r="V21" t="str">
        <f t="shared" si="1"/>
        <v>B-&gt;R</v>
      </c>
      <c r="W21" t="str">
        <f t="shared" si="1"/>
        <v>B-&gt;G</v>
      </c>
      <c r="X21" t="str">
        <f t="shared" si="1"/>
        <v>B-&gt;B</v>
      </c>
      <c r="Z21" s="3"/>
      <c r="AA21" s="6" t="s">
        <v>31</v>
      </c>
      <c r="AB21" s="5">
        <f>AVERAGEIF($2:$2, V21, $4:$6)</f>
        <v>0.01</v>
      </c>
      <c r="AC21" s="5">
        <f>AVERAGEIF($2:$2, W21, $4:$6)</f>
        <v>0.2175</v>
      </c>
      <c r="AD21" s="5">
        <f>AVERAGEIF($2:$2, X21, $4:$6)</f>
        <v>0.77</v>
      </c>
    </row>
  </sheetData>
  <mergeCells count="2">
    <mergeCell ref="Z19:Z21"/>
    <mergeCell ref="AB17:AD17"/>
  </mergeCells>
  <conditionalFormatting sqref="AB19:AD2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Wavelength</vt:lpstr>
      <vt:lpstr>WS2812D-F8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2021-07-25T20:13:25Z</dcterms:created>
  <dcterms:modified xsi:type="dcterms:W3CDTF">2021-07-25T22:02:12Z</dcterms:modified>
</cp:coreProperties>
</file>