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25" yWindow="5730" windowWidth="20250" windowHeight="7920"/>
  </bookViews>
  <sheets>
    <sheet name="updated" sheetId="2" r:id="rId1"/>
    <sheet name="Sheet1" sheetId="1" r:id="rId2"/>
    <sheet name="Sheet3" sheetId="3" r:id="rId3"/>
    <sheet name="violent" sheetId="4" r:id="rId4"/>
    <sheet name="Sheet4" sheetId="5" r:id="rId5"/>
  </sheets>
  <definedNames>
    <definedName name="_xlnm._FilterDatabase" localSheetId="1" hidden="1">Sheet1!$A$1:$K$21</definedName>
    <definedName name="_xlnm._FilterDatabase" localSheetId="0" hidden="1">updated!$A$1:$K$1</definedName>
  </definedNames>
  <calcPr calcId="145621"/>
</workbook>
</file>

<file path=xl/calcChain.xml><?xml version="1.0" encoding="utf-8"?>
<calcChain xmlns="http://schemas.openxmlformats.org/spreadsheetml/2006/main">
  <c r="F33" i="2" l="1"/>
  <c r="G33" i="2"/>
  <c r="C33" i="2"/>
  <c r="F32" i="2"/>
  <c r="G32" i="2"/>
  <c r="C32" i="2"/>
  <c r="D63" i="2" l="1"/>
  <c r="K9" i="4"/>
  <c r="K13" i="4"/>
  <c r="K18" i="4"/>
  <c r="K21" i="4"/>
  <c r="K17" i="4"/>
  <c r="K22" i="4"/>
  <c r="K25" i="4"/>
  <c r="K28" i="4"/>
  <c r="K12" i="4"/>
  <c r="K6" i="4"/>
  <c r="D31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K3" i="4"/>
  <c r="K4" i="4"/>
  <c r="K5" i="4"/>
  <c r="K7" i="4"/>
  <c r="K8" i="4"/>
  <c r="K10" i="4"/>
  <c r="K11" i="4"/>
  <c r="K14" i="4"/>
  <c r="K15" i="4"/>
  <c r="K16" i="4"/>
  <c r="K19" i="4"/>
  <c r="K20" i="4"/>
  <c r="K23" i="4"/>
  <c r="K24" i="4"/>
  <c r="K26" i="4"/>
  <c r="K27" i="4"/>
  <c r="K29" i="4"/>
  <c r="K2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9" i="4"/>
  <c r="B39" i="2"/>
  <c r="B38" i="2"/>
  <c r="B41" i="2" s="1"/>
  <c r="C2" i="2"/>
  <c r="F58" i="2"/>
  <c r="D58" i="2"/>
  <c r="G58" i="2" s="1"/>
  <c r="C7" i="2"/>
  <c r="F57" i="2"/>
  <c r="D57" i="2"/>
  <c r="G57" i="2" s="1"/>
  <c r="B40" i="2" l="1"/>
  <c r="C31" i="2"/>
  <c r="G31" i="2" s="1"/>
  <c r="C30" i="2"/>
  <c r="G30" i="2" s="1"/>
  <c r="C29" i="2"/>
  <c r="G29" i="2" s="1"/>
  <c r="C28" i="2"/>
  <c r="G28" i="2" s="1"/>
  <c r="C27" i="2"/>
  <c r="F31" i="2" l="1"/>
  <c r="F30" i="2"/>
  <c r="F29" i="2"/>
  <c r="F28" i="2"/>
  <c r="C16" i="2"/>
  <c r="F16" i="2" s="1"/>
  <c r="C6" i="2"/>
  <c r="F6" i="2" s="1"/>
  <c r="C20" i="2"/>
  <c r="G20" i="2" s="1"/>
  <c r="G16" i="2" l="1"/>
  <c r="F20" i="2"/>
  <c r="G6" i="2"/>
  <c r="C10" i="2"/>
  <c r="G10" i="2" s="1"/>
  <c r="C15" i="2"/>
  <c r="F15" i="2" s="1"/>
  <c r="C5" i="2"/>
  <c r="F5" i="2" l="1"/>
  <c r="G5" i="2"/>
  <c r="G15" i="2"/>
  <c r="F10" i="2"/>
  <c r="B41" i="1"/>
  <c r="C18" i="2"/>
  <c r="C14" i="2"/>
  <c r="B44" i="2" s="1"/>
  <c r="C25" i="2"/>
  <c r="F26" i="2"/>
  <c r="D26" i="2"/>
  <c r="G26" i="2" s="1"/>
  <c r="F24" i="2"/>
  <c r="D24" i="2"/>
  <c r="G24" i="2" s="1"/>
  <c r="F23" i="2"/>
  <c r="D23" i="2"/>
  <c r="G23" i="2" s="1"/>
  <c r="F22" i="2"/>
  <c r="D22" i="2"/>
  <c r="G22" i="2" s="1"/>
  <c r="F21" i="2"/>
  <c r="D21" i="2"/>
  <c r="G21" i="2" s="1"/>
  <c r="F19" i="2"/>
  <c r="D19" i="2"/>
  <c r="G19" i="2" s="1"/>
  <c r="F17" i="2"/>
  <c r="D17" i="2"/>
  <c r="G17" i="2" s="1"/>
  <c r="F13" i="2"/>
  <c r="D13" i="2"/>
  <c r="G13" i="2" s="1"/>
  <c r="F12" i="2"/>
  <c r="D12" i="2"/>
  <c r="G12" i="2" s="1"/>
  <c r="F11" i="2"/>
  <c r="D11" i="2"/>
  <c r="G11" i="2" s="1"/>
  <c r="F9" i="2"/>
  <c r="D9" i="2"/>
  <c r="G9" i="2" s="1"/>
  <c r="F59" i="2"/>
  <c r="D59" i="2"/>
  <c r="G59" i="2" s="1"/>
  <c r="F56" i="2"/>
  <c r="D56" i="2"/>
  <c r="G56" i="2" s="1"/>
  <c r="F4" i="2"/>
  <c r="D4" i="2"/>
  <c r="G4" i="2" s="1"/>
  <c r="F3" i="2"/>
  <c r="D3" i="2"/>
  <c r="G3" i="2" s="1"/>
  <c r="F10" i="1" l="1"/>
  <c r="D10" i="1"/>
  <c r="G10" i="1" s="1"/>
  <c r="F12" i="1"/>
  <c r="D12" i="1"/>
  <c r="G12" i="1" s="1"/>
  <c r="F16" i="1"/>
  <c r="D16" i="1"/>
  <c r="G16" i="1" s="1"/>
  <c r="F19" i="1"/>
  <c r="D19" i="1"/>
  <c r="G19" i="1" s="1"/>
  <c r="F3" i="1"/>
  <c r="D3" i="1"/>
  <c r="G3" i="1" s="1"/>
  <c r="F4" i="1"/>
  <c r="D4" i="1"/>
  <c r="G4" i="1" s="1"/>
  <c r="C44" i="2" l="1"/>
  <c r="F14" i="1"/>
  <c r="F2" i="1"/>
  <c r="F17" i="1"/>
  <c r="F13" i="1"/>
  <c r="F6" i="1"/>
  <c r="F7" i="1"/>
  <c r="F5" i="1"/>
  <c r="F20" i="1"/>
  <c r="F9" i="1"/>
  <c r="F15" i="1"/>
  <c r="F18" i="1"/>
  <c r="F11" i="1"/>
  <c r="F21" i="1"/>
  <c r="F8" i="1"/>
  <c r="B38" i="1" l="1"/>
  <c r="B37" i="1"/>
  <c r="B36" i="1"/>
  <c r="D21" i="1"/>
  <c r="G21" i="1" s="1"/>
  <c r="D11" i="1"/>
  <c r="G11" i="1" s="1"/>
  <c r="D18" i="1"/>
  <c r="G18" i="1" s="1"/>
  <c r="D15" i="1"/>
  <c r="G15" i="1" s="1"/>
  <c r="D9" i="1"/>
  <c r="G9" i="1" s="1"/>
  <c r="D20" i="1"/>
  <c r="G20" i="1" s="1"/>
  <c r="D14" i="1"/>
  <c r="G14" i="1" s="1"/>
  <c r="D2" i="1"/>
  <c r="G2" i="1" s="1"/>
  <c r="D17" i="1"/>
  <c r="G17" i="1" s="1"/>
  <c r="D13" i="1"/>
  <c r="G13" i="1" s="1"/>
  <c r="D6" i="1"/>
  <c r="G6" i="1" s="1"/>
  <c r="D7" i="1"/>
  <c r="G7" i="1" s="1"/>
  <c r="D5" i="1"/>
  <c r="G5" i="1" s="1"/>
  <c r="D8" i="1"/>
  <c r="G8" i="1" s="1"/>
  <c r="C41" i="1" l="1"/>
</calcChain>
</file>

<file path=xl/sharedStrings.xml><?xml version="1.0" encoding="utf-8"?>
<sst xmlns="http://schemas.openxmlformats.org/spreadsheetml/2006/main" count="464" uniqueCount="89">
  <si>
    <t>Force</t>
  </si>
  <si>
    <t>Overall</t>
  </si>
  <si>
    <t>WM</t>
  </si>
  <si>
    <t>Inadequate</t>
  </si>
  <si>
    <t>How effective is the force at recording reported crime?</t>
  </si>
  <si>
    <t>North Wales</t>
  </si>
  <si>
    <t>Requires improvement</t>
  </si>
  <si>
    <t>Leicestershire</t>
  </si>
  <si>
    <t>Wiltshire</t>
  </si>
  <si>
    <t>Report date</t>
  </si>
  <si>
    <t>Good</t>
  </si>
  <si>
    <t>Cambridgeshire</t>
  </si>
  <si>
    <t>Kent</t>
  </si>
  <si>
    <t>Cheshire</t>
  </si>
  <si>
    <t>Report title</t>
  </si>
  <si>
    <t>Year</t>
  </si>
  <si>
    <t>Crime data integrity inspection</t>
  </si>
  <si>
    <t>Devon and Cornwall</t>
  </si>
  <si>
    <t>Crimes unrecorded %</t>
  </si>
  <si>
    <t>Crimes recorded %</t>
  </si>
  <si>
    <t>Northumbria</t>
  </si>
  <si>
    <t>Merseyside</t>
  </si>
  <si>
    <t>Avon and Somerset</t>
  </si>
  <si>
    <t>Staffordshire</t>
  </si>
  <si>
    <t>Greater Manchester</t>
  </si>
  <si>
    <t>Sussex</t>
  </si>
  <si>
    <t>Total reports per year not recorded</t>
  </si>
  <si>
    <t>Analysis</t>
  </si>
  <si>
    <t>Out of</t>
  </si>
  <si>
    <t>Total</t>
  </si>
  <si>
    <t>Average unrecorded</t>
  </si>
  <si>
    <t>Average recorded</t>
  </si>
  <si>
    <t>Total crimes</t>
  </si>
  <si>
    <t>Crimes recorded</t>
  </si>
  <si>
    <t>Thames Valley</t>
  </si>
  <si>
    <t>North Yorkshire</t>
  </si>
  <si>
    <t>Durham</t>
  </si>
  <si>
    <t>South Wales</t>
  </si>
  <si>
    <t>Hertfordshire</t>
  </si>
  <si>
    <t>Lancashire</t>
  </si>
  <si>
    <t>Crime data integrity re-inspection</t>
  </si>
  <si>
    <t>Lincolnshire</t>
  </si>
  <si>
    <t>Metropolitan</t>
  </si>
  <si>
    <t>Humberside</t>
  </si>
  <si>
    <t>South Yorkshire</t>
  </si>
  <si>
    <t>Bedfordshire</t>
  </si>
  <si>
    <t>Cleveland</t>
  </si>
  <si>
    <t>Outstanding</t>
  </si>
  <si>
    <t>Previous</t>
  </si>
  <si>
    <t>Nottinghamshire</t>
  </si>
  <si>
    <t>Surrey</t>
  </si>
  <si>
    <t>Dyfed-Powys</t>
  </si>
  <si>
    <t>Gwent</t>
  </si>
  <si>
    <t>force</t>
  </si>
  <si>
    <t>recorded violent</t>
  </si>
  <si>
    <t>unrecorded violent</t>
  </si>
  <si>
    <t>date</t>
  </si>
  <si>
    <t>overall</t>
  </si>
  <si>
    <t>inadquate</t>
  </si>
  <si>
    <t>outstanding</t>
  </si>
  <si>
    <t>requires improvement</t>
  </si>
  <si>
    <t>good</t>
  </si>
  <si>
    <t>additional</t>
  </si>
  <si>
    <t>old</t>
  </si>
  <si>
    <t>old_unrecorded</t>
  </si>
  <si>
    <t>unrecorded_violent</t>
  </si>
  <si>
    <t>Crime data integrity -reinspection</t>
  </si>
  <si>
    <t>words</t>
  </si>
  <si>
    <t>31%</t>
  </si>
  <si>
    <t>27%</t>
  </si>
  <si>
    <t>25%</t>
  </si>
  <si>
    <t>22%</t>
  </si>
  <si>
    <t>21%</t>
  </si>
  <si>
    <t>20%</t>
  </si>
  <si>
    <t>19%</t>
  </si>
  <si>
    <t>17%</t>
  </si>
  <si>
    <t>16%</t>
  </si>
  <si>
    <t>15%</t>
  </si>
  <si>
    <t>14%</t>
  </si>
  <si>
    <t>13%</t>
  </si>
  <si>
    <t>12%</t>
  </si>
  <si>
    <t>11%</t>
  </si>
  <si>
    <t>10%</t>
  </si>
  <si>
    <t>7%</t>
  </si>
  <si>
    <t>6%</t>
  </si>
  <si>
    <t>5%</t>
  </si>
  <si>
    <t>4%</t>
  </si>
  <si>
    <t>Derbyshire</t>
  </si>
  <si>
    <t>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</si>
</sst>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32" activePane="bottomLeft" state="frozen"/>
      <selection pane="bottomLeft" activeCell="B38" sqref="B38:C41"/>
    </sheetView>
  </sheetViews>
  <sheetFormatPr defaultRowHeight="12.75" x14ac:dyDescent="0.2"/>
  <cols>
    <col min="1" max="1" width="35.5703125" customWidth="1"/>
    <col min="2" max="4" width="25.7109375" customWidth="1"/>
    <col min="5" max="5" width="31.7109375" customWidth="1"/>
    <col min="6" max="7" width="25.7109375" customWidth="1"/>
    <col min="8" max="9" width="44.7109375" customWidth="1"/>
    <col min="10" max="10" width="26.5703125" customWidth="1"/>
  </cols>
  <sheetData>
    <row r="1" spans="1:11" x14ac:dyDescent="0.2">
      <c r="A1" t="s">
        <v>0</v>
      </c>
      <c r="B1" t="s">
        <v>1</v>
      </c>
      <c r="C1" t="s">
        <v>18</v>
      </c>
      <c r="D1" t="s">
        <v>19</v>
      </c>
      <c r="E1" t="s">
        <v>26</v>
      </c>
      <c r="F1" t="s">
        <v>32</v>
      </c>
      <c r="G1" t="s">
        <v>33</v>
      </c>
      <c r="H1" t="s">
        <v>4</v>
      </c>
      <c r="I1" t="s">
        <v>9</v>
      </c>
      <c r="J1" t="s">
        <v>14</v>
      </c>
      <c r="K1" t="s">
        <v>15</v>
      </c>
    </row>
    <row r="2" spans="1:11" x14ac:dyDescent="0.2">
      <c r="A2" t="s">
        <v>7</v>
      </c>
      <c r="B2" t="s">
        <v>3</v>
      </c>
      <c r="C2">
        <f>100-D2</f>
        <v>15.900000000000006</v>
      </c>
      <c r="D2">
        <v>84.1</v>
      </c>
      <c r="F2" s="5"/>
      <c r="G2" s="5"/>
      <c r="H2" t="s">
        <v>3</v>
      </c>
      <c r="I2" s="1">
        <v>43480</v>
      </c>
      <c r="J2" t="s">
        <v>66</v>
      </c>
      <c r="K2">
        <v>2019</v>
      </c>
    </row>
    <row r="3" spans="1:11" x14ac:dyDescent="0.2">
      <c r="A3" t="s">
        <v>35</v>
      </c>
      <c r="B3" t="s">
        <v>3</v>
      </c>
      <c r="C3">
        <v>19.899999999999999</v>
      </c>
      <c r="D3">
        <f>100-C3</f>
        <v>80.099999999999994</v>
      </c>
      <c r="E3">
        <v>9200</v>
      </c>
      <c r="F3" s="5">
        <f t="shared" ref="F3:F13" si="0">(E3/C3)*100</f>
        <v>46231.155778894477</v>
      </c>
      <c r="G3" s="5">
        <f t="shared" ref="G3:G13" si="1">(E3/C3)*D3</f>
        <v>37031.15577889447</v>
      </c>
      <c r="H3" t="s">
        <v>3</v>
      </c>
      <c r="I3" s="1">
        <v>43146</v>
      </c>
      <c r="J3" t="s">
        <v>16</v>
      </c>
      <c r="K3">
        <v>2017</v>
      </c>
    </row>
    <row r="4" spans="1:11" x14ac:dyDescent="0.2">
      <c r="A4" t="s">
        <v>34</v>
      </c>
      <c r="B4" t="s">
        <v>3</v>
      </c>
      <c r="C4">
        <v>19.600000000000001</v>
      </c>
      <c r="D4">
        <f>100-C4</f>
        <v>80.400000000000006</v>
      </c>
      <c r="E4">
        <v>35200</v>
      </c>
      <c r="F4" s="5">
        <f t="shared" si="0"/>
        <v>179591.83673469385</v>
      </c>
      <c r="G4" s="5">
        <f t="shared" si="1"/>
        <v>144391.83673469388</v>
      </c>
      <c r="H4" t="s">
        <v>3</v>
      </c>
      <c r="I4" s="1">
        <v>43146</v>
      </c>
      <c r="J4" t="s">
        <v>16</v>
      </c>
      <c r="K4">
        <v>2017</v>
      </c>
    </row>
    <row r="5" spans="1:11" x14ac:dyDescent="0.2">
      <c r="A5" t="s">
        <v>41</v>
      </c>
      <c r="B5" t="s">
        <v>3</v>
      </c>
      <c r="C5">
        <f>100-D5</f>
        <v>18.799999999999997</v>
      </c>
      <c r="D5">
        <v>81.2</v>
      </c>
      <c r="E5">
        <v>9400</v>
      </c>
      <c r="F5" s="5">
        <f t="shared" si="0"/>
        <v>50000.000000000007</v>
      </c>
      <c r="G5" s="5">
        <f t="shared" si="1"/>
        <v>40600.000000000007</v>
      </c>
      <c r="H5" t="s">
        <v>3</v>
      </c>
      <c r="I5" s="1">
        <v>43298</v>
      </c>
      <c r="J5" t="s">
        <v>16</v>
      </c>
      <c r="K5">
        <v>2018</v>
      </c>
    </row>
    <row r="6" spans="1:11" x14ac:dyDescent="0.2">
      <c r="A6" t="s">
        <v>46</v>
      </c>
      <c r="B6" t="s">
        <v>3</v>
      </c>
      <c r="C6">
        <f>100-D6</f>
        <v>16.599999999999994</v>
      </c>
      <c r="D6">
        <v>83.4</v>
      </c>
      <c r="E6">
        <v>10800</v>
      </c>
      <c r="F6" s="5">
        <f t="shared" si="0"/>
        <v>65060.240963855453</v>
      </c>
      <c r="G6" s="5">
        <f t="shared" si="1"/>
        <v>54260.240963855445</v>
      </c>
      <c r="H6" t="s">
        <v>3</v>
      </c>
      <c r="I6" s="6">
        <v>43319</v>
      </c>
      <c r="J6" t="s">
        <v>16</v>
      </c>
      <c r="K6">
        <v>2018</v>
      </c>
    </row>
    <row r="7" spans="1:11" x14ac:dyDescent="0.2">
      <c r="A7" t="s">
        <v>12</v>
      </c>
      <c r="B7" t="s">
        <v>47</v>
      </c>
      <c r="C7">
        <f>100-D7</f>
        <v>3.4000000000000057</v>
      </c>
      <c r="D7">
        <v>96.6</v>
      </c>
      <c r="F7" s="5"/>
      <c r="G7" s="5"/>
      <c r="H7" t="s">
        <v>47</v>
      </c>
      <c r="I7" s="1">
        <v>43480</v>
      </c>
      <c r="J7" t="s">
        <v>40</v>
      </c>
      <c r="K7">
        <v>2019</v>
      </c>
    </row>
    <row r="8" spans="1:11" x14ac:dyDescent="0.2">
      <c r="A8" t="s">
        <v>2</v>
      </c>
      <c r="B8" t="s">
        <v>3</v>
      </c>
      <c r="F8" s="5"/>
      <c r="G8" s="5"/>
      <c r="H8" t="s">
        <v>3</v>
      </c>
      <c r="I8" s="1">
        <v>43480</v>
      </c>
      <c r="J8" t="s">
        <v>40</v>
      </c>
      <c r="K8">
        <v>2019</v>
      </c>
    </row>
    <row r="9" spans="1:11" x14ac:dyDescent="0.2">
      <c r="A9" t="s">
        <v>39</v>
      </c>
      <c r="B9" t="s">
        <v>3</v>
      </c>
      <c r="C9">
        <v>15.7</v>
      </c>
      <c r="D9">
        <f>100-C9</f>
        <v>84.3</v>
      </c>
      <c r="E9">
        <v>20000</v>
      </c>
      <c r="F9" s="5">
        <f t="shared" si="0"/>
        <v>127388.53503184715</v>
      </c>
      <c r="G9" s="5">
        <f t="shared" si="1"/>
        <v>107388.53503184713</v>
      </c>
      <c r="H9" t="s">
        <v>3</v>
      </c>
      <c r="I9" s="1">
        <v>43067</v>
      </c>
      <c r="J9" t="s">
        <v>16</v>
      </c>
      <c r="K9">
        <v>2017</v>
      </c>
    </row>
    <row r="10" spans="1:11" x14ac:dyDescent="0.2">
      <c r="A10" t="s">
        <v>43</v>
      </c>
      <c r="B10" t="s">
        <v>6</v>
      </c>
      <c r="C10">
        <f>100-D10</f>
        <v>14.299999999999997</v>
      </c>
      <c r="D10" s="4">
        <v>85.7</v>
      </c>
      <c r="E10">
        <v>14200</v>
      </c>
      <c r="F10" s="5">
        <f t="shared" si="0"/>
        <v>99300.699300699314</v>
      </c>
      <c r="G10" s="5">
        <f t="shared" si="1"/>
        <v>85100.699300699314</v>
      </c>
      <c r="H10" t="s">
        <v>6</v>
      </c>
      <c r="I10" s="1">
        <v>43298</v>
      </c>
      <c r="J10" t="s">
        <v>16</v>
      </c>
      <c r="K10">
        <v>2018</v>
      </c>
    </row>
    <row r="11" spans="1:11" x14ac:dyDescent="0.2">
      <c r="A11" t="s">
        <v>38</v>
      </c>
      <c r="B11" t="s">
        <v>6</v>
      </c>
      <c r="C11">
        <v>12.8</v>
      </c>
      <c r="D11">
        <f>100-C11</f>
        <v>87.2</v>
      </c>
      <c r="E11">
        <v>11200</v>
      </c>
      <c r="F11" s="5">
        <f t="shared" si="0"/>
        <v>87500</v>
      </c>
      <c r="G11" s="5">
        <f t="shared" si="1"/>
        <v>76300</v>
      </c>
      <c r="H11" t="s">
        <v>6</v>
      </c>
      <c r="I11" s="1">
        <v>43067</v>
      </c>
      <c r="J11" t="s">
        <v>16</v>
      </c>
      <c r="K11">
        <v>2017</v>
      </c>
    </row>
    <row r="12" spans="1:11" x14ac:dyDescent="0.2">
      <c r="A12" t="s">
        <v>11</v>
      </c>
      <c r="B12" t="s">
        <v>6</v>
      </c>
      <c r="C12">
        <v>12.2</v>
      </c>
      <c r="D12">
        <f>100-C12</f>
        <v>87.8</v>
      </c>
      <c r="E12">
        <v>7000</v>
      </c>
      <c r="F12" s="5">
        <f t="shared" si="0"/>
        <v>57377.049180327871</v>
      </c>
      <c r="G12" s="5">
        <f t="shared" si="1"/>
        <v>50377.049180327864</v>
      </c>
      <c r="H12" t="s">
        <v>6</v>
      </c>
      <c r="I12" s="1">
        <v>42901</v>
      </c>
      <c r="J12" t="s">
        <v>16</v>
      </c>
      <c r="K12">
        <v>2017</v>
      </c>
    </row>
    <row r="13" spans="1:11" x14ac:dyDescent="0.2">
      <c r="A13" t="s">
        <v>5</v>
      </c>
      <c r="B13" t="s">
        <v>6</v>
      </c>
      <c r="C13">
        <v>11.7</v>
      </c>
      <c r="D13">
        <f>100-C13</f>
        <v>88.3</v>
      </c>
      <c r="E13">
        <v>5300</v>
      </c>
      <c r="F13" s="5">
        <f t="shared" si="0"/>
        <v>45299.145299145297</v>
      </c>
      <c r="G13" s="5">
        <f t="shared" si="1"/>
        <v>39999.145299145297</v>
      </c>
      <c r="H13" t="s">
        <v>6</v>
      </c>
      <c r="I13" s="1">
        <v>42985</v>
      </c>
      <c r="J13" t="s">
        <v>16</v>
      </c>
      <c r="K13">
        <v>2017</v>
      </c>
    </row>
    <row r="14" spans="1:11" x14ac:dyDescent="0.2">
      <c r="A14" t="s">
        <v>24</v>
      </c>
      <c r="B14" t="s">
        <v>6</v>
      </c>
      <c r="C14">
        <f>100-D14</f>
        <v>10.900000000000006</v>
      </c>
      <c r="D14">
        <v>89.1</v>
      </c>
      <c r="F14" s="5"/>
      <c r="G14" s="5"/>
      <c r="H14" t="s">
        <v>6</v>
      </c>
      <c r="I14" s="1">
        <v>43200</v>
      </c>
      <c r="J14" t="s">
        <v>40</v>
      </c>
      <c r="K14">
        <v>2018</v>
      </c>
    </row>
    <row r="15" spans="1:11" x14ac:dyDescent="0.2">
      <c r="A15" t="s">
        <v>42</v>
      </c>
      <c r="B15" t="s">
        <v>10</v>
      </c>
      <c r="C15">
        <f>100-D15</f>
        <v>10.5</v>
      </c>
      <c r="D15">
        <v>89.5</v>
      </c>
      <c r="E15">
        <v>94500</v>
      </c>
      <c r="F15" s="5">
        <f>(E15/C15)*100</f>
        <v>900000</v>
      </c>
      <c r="G15" s="5">
        <f>(E15/C15)*D15</f>
        <v>805500</v>
      </c>
      <c r="H15" t="s">
        <v>10</v>
      </c>
      <c r="I15" s="1">
        <v>43298</v>
      </c>
      <c r="J15" t="s">
        <v>16</v>
      </c>
      <c r="K15">
        <v>2018</v>
      </c>
    </row>
    <row r="16" spans="1:11" x14ac:dyDescent="0.2">
      <c r="A16" t="s">
        <v>44</v>
      </c>
      <c r="B16" t="s">
        <v>6</v>
      </c>
      <c r="C16">
        <f>100-D16</f>
        <v>10.5</v>
      </c>
      <c r="D16">
        <v>89.5</v>
      </c>
      <c r="E16">
        <v>17000</v>
      </c>
      <c r="F16" s="5">
        <f>(E16/C16)*100</f>
        <v>161904.76190476189</v>
      </c>
      <c r="G16" s="5">
        <f>(E16/C16)*D16</f>
        <v>144904.76190476189</v>
      </c>
      <c r="H16" t="s">
        <v>10</v>
      </c>
      <c r="I16" s="6">
        <v>43319</v>
      </c>
      <c r="J16" t="s">
        <v>16</v>
      </c>
      <c r="K16">
        <v>2018</v>
      </c>
    </row>
    <row r="17" spans="1:11" x14ac:dyDescent="0.2">
      <c r="A17" t="s">
        <v>22</v>
      </c>
      <c r="B17" t="s">
        <v>6</v>
      </c>
      <c r="C17">
        <v>10.44</v>
      </c>
      <c r="D17">
        <f>100-C17</f>
        <v>89.56</v>
      </c>
      <c r="E17">
        <v>13700</v>
      </c>
      <c r="F17" s="5">
        <f>(E17/C17)*100</f>
        <v>131226.05363984677</v>
      </c>
      <c r="G17" s="5">
        <f>(E17/C17)*D17</f>
        <v>117526.05363984677</v>
      </c>
      <c r="H17" t="s">
        <v>6</v>
      </c>
      <c r="I17" s="1">
        <v>42775</v>
      </c>
      <c r="J17" t="s">
        <v>16</v>
      </c>
      <c r="K17">
        <v>2016</v>
      </c>
    </row>
    <row r="18" spans="1:11" x14ac:dyDescent="0.2">
      <c r="A18" t="s">
        <v>21</v>
      </c>
      <c r="B18" t="s">
        <v>10</v>
      </c>
      <c r="C18">
        <f>100-D18</f>
        <v>9.9000000000000057</v>
      </c>
      <c r="D18">
        <v>90.1</v>
      </c>
      <c r="F18" s="5"/>
      <c r="G18" s="5"/>
      <c r="H18" t="s">
        <v>6</v>
      </c>
      <c r="I18" s="1">
        <v>43200</v>
      </c>
      <c r="J18" t="s">
        <v>40</v>
      </c>
      <c r="K18">
        <v>2018</v>
      </c>
    </row>
    <row r="19" spans="1:11" x14ac:dyDescent="0.2">
      <c r="A19" t="s">
        <v>37</v>
      </c>
      <c r="B19" t="s">
        <v>10</v>
      </c>
      <c r="C19">
        <v>9.8000000000000007</v>
      </c>
      <c r="D19">
        <f>100-C19</f>
        <v>90.2</v>
      </c>
      <c r="E19">
        <v>11000</v>
      </c>
      <c r="F19" s="5">
        <f t="shared" ref="F19:F24" si="2">(E19/C19)*100</f>
        <v>112244.89795918367</v>
      </c>
      <c r="G19" s="5">
        <f t="shared" ref="G19:G24" si="3">(E19/C19)*D19</f>
        <v>101244.89795918367</v>
      </c>
      <c r="H19" t="s">
        <v>10</v>
      </c>
      <c r="I19" s="1">
        <v>43067</v>
      </c>
      <c r="J19" t="s">
        <v>16</v>
      </c>
      <c r="K19">
        <v>2017</v>
      </c>
    </row>
    <row r="20" spans="1:11" x14ac:dyDescent="0.2">
      <c r="A20" t="s">
        <v>45</v>
      </c>
      <c r="B20" t="s">
        <v>6</v>
      </c>
      <c r="C20">
        <f>100-D20</f>
        <v>9.5999999999999943</v>
      </c>
      <c r="D20">
        <v>90.4</v>
      </c>
      <c r="E20">
        <v>4800</v>
      </c>
      <c r="F20" s="5">
        <f t="shared" si="2"/>
        <v>50000.000000000029</v>
      </c>
      <c r="G20" s="5">
        <f t="shared" si="3"/>
        <v>45200.000000000029</v>
      </c>
      <c r="H20" t="s">
        <v>10</v>
      </c>
      <c r="I20" s="6">
        <v>43319</v>
      </c>
      <c r="J20" t="s">
        <v>16</v>
      </c>
      <c r="K20">
        <v>2018</v>
      </c>
    </row>
    <row r="21" spans="1:11" x14ac:dyDescent="0.2">
      <c r="A21" t="s">
        <v>8</v>
      </c>
      <c r="B21" t="s">
        <v>10</v>
      </c>
      <c r="C21">
        <v>9.1</v>
      </c>
      <c r="D21">
        <f>100-C21</f>
        <v>90.9</v>
      </c>
      <c r="E21">
        <v>4100</v>
      </c>
      <c r="F21" s="5">
        <f t="shared" si="2"/>
        <v>45054.945054945056</v>
      </c>
      <c r="G21" s="5">
        <f t="shared" si="3"/>
        <v>40954.945054945056</v>
      </c>
      <c r="H21" t="s">
        <v>6</v>
      </c>
      <c r="I21" s="1">
        <v>42985</v>
      </c>
      <c r="J21" t="s">
        <v>16</v>
      </c>
      <c r="K21">
        <v>2017</v>
      </c>
    </row>
    <row r="22" spans="1:11" x14ac:dyDescent="0.2">
      <c r="A22" t="s">
        <v>23</v>
      </c>
      <c r="B22" t="s">
        <v>10</v>
      </c>
      <c r="C22">
        <v>8.98</v>
      </c>
      <c r="D22">
        <f>100-C22</f>
        <v>91.02</v>
      </c>
      <c r="E22">
        <v>6700</v>
      </c>
      <c r="F22" s="5">
        <f t="shared" si="2"/>
        <v>74610.244988864142</v>
      </c>
      <c r="G22" s="5">
        <f t="shared" si="3"/>
        <v>67910.244988864142</v>
      </c>
      <c r="H22" t="s">
        <v>10</v>
      </c>
      <c r="I22" s="1">
        <v>42607</v>
      </c>
      <c r="J22" t="s">
        <v>16</v>
      </c>
      <c r="K22">
        <v>2016</v>
      </c>
    </row>
    <row r="23" spans="1:11" x14ac:dyDescent="0.2">
      <c r="A23" t="s">
        <v>36</v>
      </c>
      <c r="B23" t="s">
        <v>10</v>
      </c>
      <c r="C23">
        <v>8.5</v>
      </c>
      <c r="D23">
        <f>100-C23</f>
        <v>91.5</v>
      </c>
      <c r="E23">
        <v>4700</v>
      </c>
      <c r="F23" s="5">
        <f t="shared" si="2"/>
        <v>55294.117647058825</v>
      </c>
      <c r="G23" s="5">
        <f t="shared" si="3"/>
        <v>50594.117647058825</v>
      </c>
      <c r="H23" t="s">
        <v>10</v>
      </c>
      <c r="I23" s="1">
        <v>43146</v>
      </c>
      <c r="J23" t="s">
        <v>16</v>
      </c>
      <c r="K23">
        <v>2017</v>
      </c>
    </row>
    <row r="24" spans="1:11" x14ac:dyDescent="0.2">
      <c r="A24" t="s">
        <v>20</v>
      </c>
      <c r="B24" t="s">
        <v>6</v>
      </c>
      <c r="C24">
        <v>7.28</v>
      </c>
      <c r="D24">
        <f>100-C24</f>
        <v>92.72</v>
      </c>
      <c r="E24">
        <v>7300</v>
      </c>
      <c r="F24" s="5">
        <f t="shared" si="2"/>
        <v>100274.72527472526</v>
      </c>
      <c r="G24" s="5">
        <f t="shared" si="3"/>
        <v>92974.725274725264</v>
      </c>
      <c r="H24" t="s">
        <v>6</v>
      </c>
      <c r="I24" s="1">
        <v>42775</v>
      </c>
      <c r="J24" t="s">
        <v>16</v>
      </c>
      <c r="K24">
        <v>2016</v>
      </c>
    </row>
    <row r="25" spans="1:11" x14ac:dyDescent="0.2">
      <c r="A25" t="s">
        <v>17</v>
      </c>
      <c r="B25" t="s">
        <v>10</v>
      </c>
      <c r="C25">
        <f>100-D25</f>
        <v>6.5999999999999943</v>
      </c>
      <c r="D25">
        <v>93.4</v>
      </c>
      <c r="F25" s="5"/>
      <c r="G25" s="5"/>
      <c r="H25" t="s">
        <v>10</v>
      </c>
      <c r="I25" s="1">
        <v>43200</v>
      </c>
      <c r="J25" t="s">
        <v>40</v>
      </c>
      <c r="K25">
        <v>2018</v>
      </c>
    </row>
    <row r="26" spans="1:11" x14ac:dyDescent="0.2">
      <c r="A26" t="s">
        <v>25</v>
      </c>
      <c r="B26" t="s">
        <v>10</v>
      </c>
      <c r="C26">
        <v>5.41</v>
      </c>
      <c r="D26">
        <f>100-C26</f>
        <v>94.59</v>
      </c>
      <c r="E26">
        <v>5300</v>
      </c>
      <c r="F26" s="5">
        <f>(E26/C26)*100</f>
        <v>97966.728280961179</v>
      </c>
      <c r="G26" s="5">
        <f>(E26/C26)*D26</f>
        <v>92666.728280961193</v>
      </c>
      <c r="H26" t="s">
        <v>10</v>
      </c>
      <c r="I26" s="1">
        <v>42607</v>
      </c>
      <c r="J26" t="s">
        <v>16</v>
      </c>
      <c r="K26">
        <v>2016</v>
      </c>
    </row>
    <row r="27" spans="1:11" x14ac:dyDescent="0.2">
      <c r="A27" t="s">
        <v>13</v>
      </c>
      <c r="B27" t="s">
        <v>47</v>
      </c>
      <c r="C27">
        <f t="shared" ref="C27:C33" si="4">100-D27</f>
        <v>3.5999999999999943</v>
      </c>
      <c r="D27">
        <v>96.4</v>
      </c>
      <c r="H27" t="s">
        <v>47</v>
      </c>
      <c r="I27" s="1">
        <v>43375</v>
      </c>
      <c r="J27" t="s">
        <v>40</v>
      </c>
      <c r="K27">
        <v>2018</v>
      </c>
    </row>
    <row r="28" spans="1:11" x14ac:dyDescent="0.2">
      <c r="A28" t="s">
        <v>49</v>
      </c>
      <c r="B28" t="s">
        <v>6</v>
      </c>
      <c r="C28">
        <f t="shared" si="4"/>
        <v>12.700000000000003</v>
      </c>
      <c r="D28">
        <v>87.3</v>
      </c>
      <c r="E28">
        <v>13800</v>
      </c>
      <c r="F28" s="5">
        <f t="shared" ref="F28:F33" si="5">(E28/C28)*100</f>
        <v>108661.41732283463</v>
      </c>
      <c r="G28" s="5">
        <f t="shared" ref="G28:G33" si="6">(E28/C28)*D28</f>
        <v>94861.417322834634</v>
      </c>
      <c r="H28" t="s">
        <v>6</v>
      </c>
      <c r="I28" s="1">
        <v>43375</v>
      </c>
      <c r="J28" t="s">
        <v>16</v>
      </c>
      <c r="K28">
        <v>2018</v>
      </c>
    </row>
    <row r="29" spans="1:11" x14ac:dyDescent="0.2">
      <c r="A29" t="s">
        <v>50</v>
      </c>
      <c r="B29" t="s">
        <v>10</v>
      </c>
      <c r="C29">
        <f t="shared" si="4"/>
        <v>7</v>
      </c>
      <c r="D29">
        <v>93</v>
      </c>
      <c r="E29">
        <v>5400</v>
      </c>
      <c r="F29" s="5">
        <f t="shared" si="5"/>
        <v>77142.857142857145</v>
      </c>
      <c r="G29" s="5">
        <f t="shared" si="6"/>
        <v>71742.857142857145</v>
      </c>
      <c r="H29" t="s">
        <v>10</v>
      </c>
      <c r="I29" s="1">
        <v>43375</v>
      </c>
      <c r="J29" t="s">
        <v>16</v>
      </c>
      <c r="K29">
        <v>2018</v>
      </c>
    </row>
    <row r="30" spans="1:11" x14ac:dyDescent="0.2">
      <c r="A30" t="s">
        <v>51</v>
      </c>
      <c r="B30" t="s">
        <v>6</v>
      </c>
      <c r="C30">
        <f t="shared" si="4"/>
        <v>12.200000000000003</v>
      </c>
      <c r="D30">
        <v>87.8</v>
      </c>
      <c r="E30">
        <v>3300</v>
      </c>
      <c r="F30" s="5">
        <f t="shared" si="5"/>
        <v>27049.180327868846</v>
      </c>
      <c r="G30" s="5">
        <f t="shared" si="6"/>
        <v>23749.180327868846</v>
      </c>
      <c r="H30" t="s">
        <v>6</v>
      </c>
      <c r="I30" s="1">
        <v>43375</v>
      </c>
      <c r="J30" t="s">
        <v>16</v>
      </c>
      <c r="K30">
        <v>2018</v>
      </c>
    </row>
    <row r="31" spans="1:11" x14ac:dyDescent="0.2">
      <c r="A31" t="s">
        <v>52</v>
      </c>
      <c r="B31" t="s">
        <v>6</v>
      </c>
      <c r="C31">
        <f t="shared" si="4"/>
        <v>9.5</v>
      </c>
      <c r="D31">
        <v>90.5</v>
      </c>
      <c r="E31">
        <v>5100</v>
      </c>
      <c r="F31" s="5">
        <f t="shared" si="5"/>
        <v>53684.210526315794</v>
      </c>
      <c r="G31" s="5">
        <f t="shared" si="6"/>
        <v>48584.210526315794</v>
      </c>
      <c r="H31" t="s">
        <v>6</v>
      </c>
      <c r="I31" s="1">
        <v>43439</v>
      </c>
      <c r="J31" t="s">
        <v>16</v>
      </c>
      <c r="K31">
        <v>2018</v>
      </c>
    </row>
    <row r="32" spans="1:11" x14ac:dyDescent="0.2">
      <c r="A32" t="s">
        <v>87</v>
      </c>
      <c r="B32" t="s">
        <v>3</v>
      </c>
      <c r="C32">
        <f t="shared" si="4"/>
        <v>34.700000000000003</v>
      </c>
      <c r="D32">
        <v>65.3</v>
      </c>
      <c r="E32">
        <v>30300</v>
      </c>
      <c r="F32" s="5">
        <f t="shared" si="5"/>
        <v>87319.884726224773</v>
      </c>
      <c r="G32" s="5">
        <f t="shared" si="6"/>
        <v>57019.88472622478</v>
      </c>
      <c r="H32" t="s">
        <v>3</v>
      </c>
      <c r="I32" s="1">
        <v>43531</v>
      </c>
      <c r="J32" t="s">
        <v>16</v>
      </c>
      <c r="K32">
        <v>2019</v>
      </c>
    </row>
    <row r="33" spans="1:11" x14ac:dyDescent="0.2">
      <c r="A33" t="s">
        <v>88</v>
      </c>
      <c r="B33" t="s">
        <v>6</v>
      </c>
      <c r="C33">
        <f t="shared" si="4"/>
        <v>8.7000000000000028</v>
      </c>
      <c r="D33">
        <v>91.3</v>
      </c>
      <c r="E33">
        <v>15200</v>
      </c>
      <c r="F33" s="5">
        <f t="shared" si="5"/>
        <v>174712.64367816085</v>
      </c>
      <c r="G33" s="5">
        <f t="shared" si="6"/>
        <v>159512.64367816085</v>
      </c>
      <c r="H33" t="s">
        <v>6</v>
      </c>
      <c r="I33" s="1">
        <v>43531</v>
      </c>
      <c r="J33" t="s">
        <v>16</v>
      </c>
      <c r="K33">
        <v>2019</v>
      </c>
    </row>
    <row r="34" spans="1:11" x14ac:dyDescent="0.2">
      <c r="F34" s="5"/>
      <c r="G34" s="5"/>
      <c r="I34" s="1"/>
    </row>
    <row r="37" spans="1:11" x14ac:dyDescent="0.2">
      <c r="A37" s="3" t="s">
        <v>27</v>
      </c>
      <c r="B37" s="3" t="s">
        <v>29</v>
      </c>
      <c r="C37" s="3" t="s">
        <v>28</v>
      </c>
    </row>
    <row r="38" spans="1:11" x14ac:dyDescent="0.2">
      <c r="A38" t="s">
        <v>3</v>
      </c>
      <c r="B38">
        <f>COUNTIF($B$1:$B36,A38)</f>
        <v>8</v>
      </c>
      <c r="C38">
        <v>32</v>
      </c>
    </row>
    <row r="39" spans="1:11" x14ac:dyDescent="0.2">
      <c r="A39" t="s">
        <v>6</v>
      </c>
      <c r="B39">
        <f>COUNTIF($B$1:$B37,A39)</f>
        <v>13</v>
      </c>
      <c r="C39">
        <v>32</v>
      </c>
    </row>
    <row r="40" spans="1:11" x14ac:dyDescent="0.2">
      <c r="A40" t="s">
        <v>10</v>
      </c>
      <c r="B40">
        <f>COUNTIF($B$1:$B38,A40)</f>
        <v>9</v>
      </c>
      <c r="C40">
        <v>32</v>
      </c>
    </row>
    <row r="41" spans="1:11" x14ac:dyDescent="0.2">
      <c r="A41" t="s">
        <v>47</v>
      </c>
      <c r="B41">
        <f>COUNTIF($B$1:$B39,A41)</f>
        <v>2</v>
      </c>
      <c r="C41">
        <v>32</v>
      </c>
    </row>
    <row r="43" spans="1:11" x14ac:dyDescent="0.2">
      <c r="A43" s="3"/>
      <c r="B43" s="3"/>
      <c r="C43" s="3" t="s">
        <v>31</v>
      </c>
    </row>
    <row r="44" spans="1:11" x14ac:dyDescent="0.2">
      <c r="A44" s="3" t="s">
        <v>30</v>
      </c>
      <c r="B44" s="2">
        <f>AVERAGE(C2:C31)</f>
        <v>11.152068965517241</v>
      </c>
      <c r="C44" s="2">
        <f>100-B44</f>
        <v>88.847931034482755</v>
      </c>
    </row>
    <row r="55" spans="1:11" x14ac:dyDescent="0.2">
      <c r="A55" t="s">
        <v>48</v>
      </c>
    </row>
    <row r="56" spans="1:11" x14ac:dyDescent="0.2">
      <c r="A56" t="s">
        <v>13</v>
      </c>
      <c r="B56" t="s">
        <v>3</v>
      </c>
      <c r="C56">
        <v>16.399999999999999</v>
      </c>
      <c r="D56">
        <f>100-C56</f>
        <v>83.6</v>
      </c>
      <c r="E56">
        <v>11600</v>
      </c>
      <c r="F56" s="5">
        <f>(E56/C56)*100</f>
        <v>70731.707317073175</v>
      </c>
      <c r="G56" s="5">
        <f>(E56/C56)*D56</f>
        <v>59131.707317073175</v>
      </c>
      <c r="H56" t="s">
        <v>3</v>
      </c>
      <c r="I56" s="1">
        <v>42901</v>
      </c>
      <c r="J56" t="s">
        <v>16</v>
      </c>
      <c r="K56">
        <v>2017</v>
      </c>
    </row>
    <row r="57" spans="1:11" x14ac:dyDescent="0.2">
      <c r="A57" t="s">
        <v>12</v>
      </c>
      <c r="B57" t="s">
        <v>3</v>
      </c>
      <c r="C57">
        <v>16.399999999999999</v>
      </c>
      <c r="D57">
        <f>100-C57</f>
        <v>83.6</v>
      </c>
      <c r="E57">
        <v>24300</v>
      </c>
      <c r="F57" s="5">
        <f t="shared" ref="F57:F58" si="7">(E57/C57)*100</f>
        <v>148170.73170731709</v>
      </c>
      <c r="G57" s="5">
        <f t="shared" ref="G57:G58" si="8">(E57/C57)*D57</f>
        <v>123870.73170731707</v>
      </c>
      <c r="H57" t="s">
        <v>3</v>
      </c>
      <c r="I57" s="1">
        <v>42901</v>
      </c>
      <c r="J57" t="s">
        <v>16</v>
      </c>
      <c r="K57">
        <v>2017</v>
      </c>
    </row>
    <row r="58" spans="1:11" x14ac:dyDescent="0.2">
      <c r="A58" t="s">
        <v>7</v>
      </c>
      <c r="B58" t="s">
        <v>3</v>
      </c>
      <c r="C58">
        <v>24.2</v>
      </c>
      <c r="D58">
        <f>100-C58</f>
        <v>75.8</v>
      </c>
      <c r="E58">
        <v>21200</v>
      </c>
      <c r="F58" s="5">
        <f t="shared" si="7"/>
        <v>87603.305785123972</v>
      </c>
      <c r="G58" s="5">
        <f t="shared" si="8"/>
        <v>66403.305785123972</v>
      </c>
      <c r="H58" t="s">
        <v>3</v>
      </c>
      <c r="I58" s="1">
        <v>42985</v>
      </c>
      <c r="J58" t="s">
        <v>16</v>
      </c>
      <c r="K58">
        <v>2017</v>
      </c>
    </row>
    <row r="59" spans="1:11" x14ac:dyDescent="0.2">
      <c r="A59" t="s">
        <v>2</v>
      </c>
      <c r="B59" t="s">
        <v>3</v>
      </c>
      <c r="C59">
        <v>16.2</v>
      </c>
      <c r="D59">
        <f>100-C59</f>
        <v>83.8</v>
      </c>
      <c r="E59">
        <v>38800</v>
      </c>
      <c r="F59" s="5">
        <f>(E59/C59)*100</f>
        <v>239506.17283950618</v>
      </c>
      <c r="G59" s="5">
        <f>(E59/C59)*D59</f>
        <v>200706.17283950618</v>
      </c>
      <c r="H59" t="s">
        <v>3</v>
      </c>
      <c r="I59" s="1">
        <v>42985</v>
      </c>
      <c r="J59" t="s">
        <v>16</v>
      </c>
      <c r="K59">
        <v>2017</v>
      </c>
    </row>
    <row r="63" spans="1:11" x14ac:dyDescent="0.2">
      <c r="D63">
        <f>D2-D58</f>
        <v>8.2999999999999972</v>
      </c>
    </row>
  </sheetData>
  <autoFilter ref="A1:K1"/>
  <sortState ref="A2:K27">
    <sortCondition descending="1"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2" sqref="B2:B11"/>
    </sheetView>
  </sheetViews>
  <sheetFormatPr defaultRowHeight="12.75" x14ac:dyDescent="0.2"/>
  <cols>
    <col min="1" max="1" width="35.5703125" customWidth="1"/>
    <col min="2" max="7" width="25.7109375" customWidth="1"/>
    <col min="8" max="9" width="44.7109375" customWidth="1"/>
    <col min="10" max="10" width="26.5703125" customWidth="1"/>
  </cols>
  <sheetData>
    <row r="1" spans="1:11" x14ac:dyDescent="0.2">
      <c r="A1" t="s">
        <v>0</v>
      </c>
      <c r="B1" t="s">
        <v>1</v>
      </c>
      <c r="C1" t="s">
        <v>18</v>
      </c>
      <c r="D1" t="s">
        <v>19</v>
      </c>
      <c r="E1" t="s">
        <v>26</v>
      </c>
      <c r="F1" t="s">
        <v>32</v>
      </c>
      <c r="G1" t="s">
        <v>33</v>
      </c>
      <c r="H1" t="s">
        <v>4</v>
      </c>
      <c r="I1" t="s">
        <v>9</v>
      </c>
      <c r="J1" t="s">
        <v>14</v>
      </c>
      <c r="K1" t="s">
        <v>15</v>
      </c>
    </row>
    <row r="2" spans="1:11" x14ac:dyDescent="0.2">
      <c r="A2" t="s">
        <v>7</v>
      </c>
      <c r="B2" t="s">
        <v>3</v>
      </c>
      <c r="C2">
        <v>24.2</v>
      </c>
      <c r="D2">
        <f t="shared" ref="D2:D21" si="0">100-C2</f>
        <v>75.8</v>
      </c>
      <c r="E2">
        <v>21200</v>
      </c>
      <c r="F2" s="5">
        <f t="shared" ref="F2:F11" si="1">(E2/C2)*100</f>
        <v>87603.305785123972</v>
      </c>
      <c r="G2" s="5">
        <f t="shared" ref="G2:G11" si="2">(E2/C2)*D2</f>
        <v>66403.305785123972</v>
      </c>
      <c r="H2" t="s">
        <v>3</v>
      </c>
      <c r="I2" s="1">
        <v>42985</v>
      </c>
      <c r="J2" t="s">
        <v>16</v>
      </c>
      <c r="K2">
        <v>2017</v>
      </c>
    </row>
    <row r="3" spans="1:11" x14ac:dyDescent="0.2">
      <c r="A3" t="s">
        <v>35</v>
      </c>
      <c r="B3" t="s">
        <v>3</v>
      </c>
      <c r="C3">
        <v>19.899999999999999</v>
      </c>
      <c r="D3">
        <f t="shared" si="0"/>
        <v>80.099999999999994</v>
      </c>
      <c r="E3">
        <v>9200</v>
      </c>
      <c r="F3" s="5">
        <f t="shared" si="1"/>
        <v>46231.155778894477</v>
      </c>
      <c r="G3" s="5">
        <f t="shared" si="2"/>
        <v>37031.15577889447</v>
      </c>
      <c r="H3" t="s">
        <v>3</v>
      </c>
      <c r="I3" s="1">
        <v>43146</v>
      </c>
      <c r="J3" t="s">
        <v>16</v>
      </c>
      <c r="K3">
        <v>2017</v>
      </c>
    </row>
    <row r="4" spans="1:11" x14ac:dyDescent="0.2">
      <c r="A4" t="s">
        <v>34</v>
      </c>
      <c r="B4" t="s">
        <v>3</v>
      </c>
      <c r="C4">
        <v>19.600000000000001</v>
      </c>
      <c r="D4">
        <f t="shared" si="0"/>
        <v>80.400000000000006</v>
      </c>
      <c r="E4">
        <v>35200</v>
      </c>
      <c r="F4" s="5">
        <f t="shared" si="1"/>
        <v>179591.83673469385</v>
      </c>
      <c r="G4" s="5">
        <f t="shared" si="2"/>
        <v>144391.83673469388</v>
      </c>
      <c r="H4" t="s">
        <v>3</v>
      </c>
      <c r="I4" s="1">
        <v>43146</v>
      </c>
      <c r="J4" t="s">
        <v>16</v>
      </c>
      <c r="K4">
        <v>2017</v>
      </c>
    </row>
    <row r="5" spans="1:11" x14ac:dyDescent="0.2">
      <c r="A5" t="s">
        <v>17</v>
      </c>
      <c r="B5" t="s">
        <v>3</v>
      </c>
      <c r="C5">
        <v>18.48</v>
      </c>
      <c r="D5">
        <f t="shared" si="0"/>
        <v>81.52</v>
      </c>
      <c r="E5">
        <v>17400</v>
      </c>
      <c r="F5" s="5">
        <f t="shared" si="1"/>
        <v>94155.844155844155</v>
      </c>
      <c r="G5" s="5">
        <f t="shared" si="2"/>
        <v>76755.844155844155</v>
      </c>
      <c r="H5" t="s">
        <v>3</v>
      </c>
      <c r="I5" s="1">
        <v>42775</v>
      </c>
      <c r="J5" t="s">
        <v>16</v>
      </c>
      <c r="K5">
        <v>2016</v>
      </c>
    </row>
    <row r="6" spans="1:11" x14ac:dyDescent="0.2">
      <c r="A6" t="s">
        <v>12</v>
      </c>
      <c r="B6" t="s">
        <v>3</v>
      </c>
      <c r="C6">
        <v>16.399999999999999</v>
      </c>
      <c r="D6">
        <f t="shared" si="0"/>
        <v>83.6</v>
      </c>
      <c r="E6">
        <v>24300</v>
      </c>
      <c r="F6" s="5">
        <f t="shared" si="1"/>
        <v>148170.73170731709</v>
      </c>
      <c r="G6" s="5">
        <f t="shared" si="2"/>
        <v>123870.73170731707</v>
      </c>
      <c r="H6" t="s">
        <v>3</v>
      </c>
      <c r="I6" s="1">
        <v>42901</v>
      </c>
      <c r="J6" t="s">
        <v>16</v>
      </c>
      <c r="K6">
        <v>2017</v>
      </c>
    </row>
    <row r="7" spans="1:11" x14ac:dyDescent="0.2">
      <c r="A7" t="s">
        <v>13</v>
      </c>
      <c r="B7" t="s">
        <v>3</v>
      </c>
      <c r="C7">
        <v>16.399999999999999</v>
      </c>
      <c r="D7">
        <f t="shared" si="0"/>
        <v>83.6</v>
      </c>
      <c r="E7">
        <v>11600</v>
      </c>
      <c r="F7" s="5">
        <f t="shared" si="1"/>
        <v>70731.707317073175</v>
      </c>
      <c r="G7" s="5">
        <f t="shared" si="2"/>
        <v>59131.707317073175</v>
      </c>
      <c r="H7" t="s">
        <v>3</v>
      </c>
      <c r="I7" s="1">
        <v>42901</v>
      </c>
      <c r="J7" t="s">
        <v>16</v>
      </c>
      <c r="K7">
        <v>2017</v>
      </c>
    </row>
    <row r="8" spans="1:11" x14ac:dyDescent="0.2">
      <c r="A8" t="s">
        <v>2</v>
      </c>
      <c r="B8" t="s">
        <v>3</v>
      </c>
      <c r="C8">
        <v>16.2</v>
      </c>
      <c r="D8">
        <f t="shared" si="0"/>
        <v>83.8</v>
      </c>
      <c r="E8">
        <v>38800</v>
      </c>
      <c r="F8" s="5">
        <f t="shared" si="1"/>
        <v>239506.17283950618</v>
      </c>
      <c r="G8" s="5">
        <f t="shared" si="2"/>
        <v>200706.17283950618</v>
      </c>
      <c r="H8" t="s">
        <v>3</v>
      </c>
      <c r="I8" s="1">
        <v>42985</v>
      </c>
      <c r="J8" t="s">
        <v>16</v>
      </c>
      <c r="K8">
        <v>2017</v>
      </c>
    </row>
    <row r="9" spans="1:11" x14ac:dyDescent="0.2">
      <c r="A9" t="s">
        <v>21</v>
      </c>
      <c r="B9" t="s">
        <v>3</v>
      </c>
      <c r="C9">
        <v>15.84</v>
      </c>
      <c r="D9">
        <f t="shared" si="0"/>
        <v>84.16</v>
      </c>
      <c r="E9">
        <v>19200</v>
      </c>
      <c r="F9" s="5">
        <f t="shared" si="1"/>
        <v>121212.12121212123</v>
      </c>
      <c r="G9" s="5">
        <f t="shared" si="2"/>
        <v>102012.12121212122</v>
      </c>
      <c r="H9" t="s">
        <v>3</v>
      </c>
      <c r="I9" s="1">
        <v>42775</v>
      </c>
      <c r="J9" t="s">
        <v>16</v>
      </c>
      <c r="K9">
        <v>2016</v>
      </c>
    </row>
    <row r="10" spans="1:11" x14ac:dyDescent="0.2">
      <c r="A10" t="s">
        <v>39</v>
      </c>
      <c r="B10" t="s">
        <v>3</v>
      </c>
      <c r="C10">
        <v>15.7</v>
      </c>
      <c r="D10">
        <f t="shared" si="0"/>
        <v>84.3</v>
      </c>
      <c r="E10">
        <v>20000</v>
      </c>
      <c r="F10" s="5">
        <f t="shared" si="1"/>
        <v>127388.53503184715</v>
      </c>
      <c r="G10" s="5">
        <f t="shared" si="2"/>
        <v>107388.53503184713</v>
      </c>
      <c r="H10" t="s">
        <v>3</v>
      </c>
      <c r="I10" s="1">
        <v>43067</v>
      </c>
      <c r="J10" t="s">
        <v>16</v>
      </c>
      <c r="K10">
        <v>2017</v>
      </c>
    </row>
    <row r="11" spans="1:11" x14ac:dyDescent="0.2">
      <c r="A11" t="s">
        <v>24</v>
      </c>
      <c r="B11" t="s">
        <v>3</v>
      </c>
      <c r="C11">
        <v>14.51</v>
      </c>
      <c r="D11">
        <f t="shared" si="0"/>
        <v>85.49</v>
      </c>
      <c r="E11">
        <v>38000</v>
      </c>
      <c r="F11" s="5">
        <f t="shared" si="1"/>
        <v>261888.35286009649</v>
      </c>
      <c r="G11" s="5">
        <f t="shared" si="2"/>
        <v>223888.35286009646</v>
      </c>
      <c r="H11" t="s">
        <v>3</v>
      </c>
      <c r="I11" s="1">
        <v>42607</v>
      </c>
      <c r="J11" t="s">
        <v>16</v>
      </c>
      <c r="K11">
        <v>2016</v>
      </c>
    </row>
    <row r="12" spans="1:11" x14ac:dyDescent="0.2">
      <c r="A12" t="s">
        <v>38</v>
      </c>
      <c r="B12" t="s">
        <v>6</v>
      </c>
      <c r="C12">
        <v>12.8</v>
      </c>
      <c r="D12">
        <f t="shared" si="0"/>
        <v>87.2</v>
      </c>
      <c r="E12">
        <v>11200</v>
      </c>
      <c r="F12" s="5">
        <f t="shared" ref="F12:F21" si="3">(E12/C12)*100</f>
        <v>87500</v>
      </c>
      <c r="G12" s="5">
        <f t="shared" ref="G12:G21" si="4">(E12/C12)*D12</f>
        <v>76300</v>
      </c>
      <c r="H12" t="s">
        <v>6</v>
      </c>
      <c r="I12" s="1">
        <v>43067</v>
      </c>
      <c r="J12" t="s">
        <v>16</v>
      </c>
      <c r="K12">
        <v>2017</v>
      </c>
    </row>
    <row r="13" spans="1:11" x14ac:dyDescent="0.2">
      <c r="A13" t="s">
        <v>11</v>
      </c>
      <c r="B13" t="s">
        <v>6</v>
      </c>
      <c r="C13">
        <v>12.2</v>
      </c>
      <c r="D13">
        <f t="shared" si="0"/>
        <v>87.8</v>
      </c>
      <c r="E13">
        <v>7000</v>
      </c>
      <c r="F13" s="5">
        <f t="shared" si="3"/>
        <v>57377.049180327871</v>
      </c>
      <c r="G13" s="5">
        <f t="shared" si="4"/>
        <v>50377.049180327864</v>
      </c>
      <c r="H13" t="s">
        <v>6</v>
      </c>
      <c r="I13" s="1">
        <v>42901</v>
      </c>
      <c r="J13" t="s">
        <v>16</v>
      </c>
      <c r="K13">
        <v>2017</v>
      </c>
    </row>
    <row r="14" spans="1:11" x14ac:dyDescent="0.2">
      <c r="A14" t="s">
        <v>5</v>
      </c>
      <c r="B14" t="s">
        <v>6</v>
      </c>
      <c r="C14">
        <v>11.7</v>
      </c>
      <c r="D14">
        <f t="shared" si="0"/>
        <v>88.3</v>
      </c>
      <c r="E14">
        <v>5300</v>
      </c>
      <c r="F14" s="5">
        <f t="shared" si="3"/>
        <v>45299.145299145297</v>
      </c>
      <c r="G14" s="5">
        <f t="shared" si="4"/>
        <v>39999.145299145297</v>
      </c>
      <c r="H14" t="s">
        <v>6</v>
      </c>
      <c r="I14" s="1">
        <v>42985</v>
      </c>
      <c r="J14" t="s">
        <v>16</v>
      </c>
      <c r="K14">
        <v>2017</v>
      </c>
    </row>
    <row r="15" spans="1:11" x14ac:dyDescent="0.2">
      <c r="A15" t="s">
        <v>22</v>
      </c>
      <c r="B15" t="s">
        <v>6</v>
      </c>
      <c r="C15">
        <v>10.44</v>
      </c>
      <c r="D15">
        <f t="shared" si="0"/>
        <v>89.56</v>
      </c>
      <c r="E15">
        <v>13700</v>
      </c>
      <c r="F15" s="5">
        <f t="shared" si="3"/>
        <v>131226.05363984677</v>
      </c>
      <c r="G15" s="5">
        <f t="shared" si="4"/>
        <v>117526.05363984677</v>
      </c>
      <c r="H15" t="s">
        <v>6</v>
      </c>
      <c r="I15" s="1">
        <v>42775</v>
      </c>
      <c r="J15" t="s">
        <v>16</v>
      </c>
      <c r="K15">
        <v>2016</v>
      </c>
    </row>
    <row r="16" spans="1:11" x14ac:dyDescent="0.2">
      <c r="A16" t="s">
        <v>37</v>
      </c>
      <c r="B16" t="s">
        <v>10</v>
      </c>
      <c r="C16">
        <v>9.8000000000000007</v>
      </c>
      <c r="D16">
        <f t="shared" si="0"/>
        <v>90.2</v>
      </c>
      <c r="E16">
        <v>11000</v>
      </c>
      <c r="F16" s="5">
        <f t="shared" si="3"/>
        <v>112244.89795918367</v>
      </c>
      <c r="G16" s="5">
        <f t="shared" si="4"/>
        <v>101244.89795918367</v>
      </c>
      <c r="H16" t="s">
        <v>10</v>
      </c>
      <c r="I16" s="1">
        <v>43067</v>
      </c>
      <c r="J16" t="s">
        <v>16</v>
      </c>
      <c r="K16">
        <v>2017</v>
      </c>
    </row>
    <row r="17" spans="1:11" x14ac:dyDescent="0.2">
      <c r="A17" t="s">
        <v>8</v>
      </c>
      <c r="B17" t="s">
        <v>10</v>
      </c>
      <c r="C17">
        <v>9.1</v>
      </c>
      <c r="D17">
        <f t="shared" si="0"/>
        <v>90.9</v>
      </c>
      <c r="E17">
        <v>4100</v>
      </c>
      <c r="F17" s="5">
        <f t="shared" si="3"/>
        <v>45054.945054945056</v>
      </c>
      <c r="G17" s="5">
        <f t="shared" si="4"/>
        <v>40954.945054945056</v>
      </c>
      <c r="H17" t="s">
        <v>6</v>
      </c>
      <c r="I17" s="1">
        <v>42985</v>
      </c>
      <c r="J17" t="s">
        <v>16</v>
      </c>
      <c r="K17">
        <v>2017</v>
      </c>
    </row>
    <row r="18" spans="1:11" x14ac:dyDescent="0.2">
      <c r="A18" t="s">
        <v>23</v>
      </c>
      <c r="B18" t="s">
        <v>10</v>
      </c>
      <c r="C18">
        <v>8.98</v>
      </c>
      <c r="D18">
        <f t="shared" si="0"/>
        <v>91.02</v>
      </c>
      <c r="E18">
        <v>6700</v>
      </c>
      <c r="F18" s="5">
        <f t="shared" si="3"/>
        <v>74610.244988864142</v>
      </c>
      <c r="G18" s="5">
        <f t="shared" si="4"/>
        <v>67910.244988864142</v>
      </c>
      <c r="H18" t="s">
        <v>10</v>
      </c>
      <c r="I18" s="1">
        <v>42607</v>
      </c>
      <c r="J18" t="s">
        <v>16</v>
      </c>
      <c r="K18">
        <v>2016</v>
      </c>
    </row>
    <row r="19" spans="1:11" x14ac:dyDescent="0.2">
      <c r="A19" t="s">
        <v>36</v>
      </c>
      <c r="B19" t="s">
        <v>10</v>
      </c>
      <c r="C19">
        <v>8.5</v>
      </c>
      <c r="D19">
        <f t="shared" si="0"/>
        <v>91.5</v>
      </c>
      <c r="E19">
        <v>4700</v>
      </c>
      <c r="F19" s="5">
        <f t="shared" si="3"/>
        <v>55294.117647058825</v>
      </c>
      <c r="G19" s="5">
        <f t="shared" si="4"/>
        <v>50594.117647058825</v>
      </c>
      <c r="H19" t="s">
        <v>10</v>
      </c>
      <c r="I19" s="1">
        <v>43146</v>
      </c>
      <c r="J19" t="s">
        <v>16</v>
      </c>
      <c r="K19">
        <v>2017</v>
      </c>
    </row>
    <row r="20" spans="1:11" x14ac:dyDescent="0.2">
      <c r="A20" t="s">
        <v>20</v>
      </c>
      <c r="B20" t="s">
        <v>6</v>
      </c>
      <c r="C20">
        <v>7.28</v>
      </c>
      <c r="D20">
        <f t="shared" si="0"/>
        <v>92.72</v>
      </c>
      <c r="E20">
        <v>7300</v>
      </c>
      <c r="F20" s="5">
        <f t="shared" si="3"/>
        <v>100274.72527472526</v>
      </c>
      <c r="G20" s="5">
        <f t="shared" si="4"/>
        <v>92974.725274725264</v>
      </c>
      <c r="H20" t="s">
        <v>6</v>
      </c>
      <c r="I20" s="1">
        <v>42775</v>
      </c>
      <c r="J20" t="s">
        <v>16</v>
      </c>
      <c r="K20">
        <v>2016</v>
      </c>
    </row>
    <row r="21" spans="1:11" x14ac:dyDescent="0.2">
      <c r="A21" t="s">
        <v>25</v>
      </c>
      <c r="B21" t="s">
        <v>10</v>
      </c>
      <c r="C21">
        <v>5.41</v>
      </c>
      <c r="D21">
        <f t="shared" si="0"/>
        <v>94.59</v>
      </c>
      <c r="E21">
        <v>5300</v>
      </c>
      <c r="F21" s="5">
        <f t="shared" si="3"/>
        <v>97966.728280961179</v>
      </c>
      <c r="G21" s="5">
        <f t="shared" si="4"/>
        <v>92666.728280961193</v>
      </c>
      <c r="H21" t="s">
        <v>10</v>
      </c>
      <c r="I21" s="1">
        <v>42607</v>
      </c>
      <c r="J21" t="s">
        <v>16</v>
      </c>
      <c r="K21">
        <v>2016</v>
      </c>
    </row>
    <row r="35" spans="1:3" x14ac:dyDescent="0.2">
      <c r="A35" s="3" t="s">
        <v>27</v>
      </c>
      <c r="B35" s="3" t="s">
        <v>29</v>
      </c>
      <c r="C35" s="3" t="s">
        <v>28</v>
      </c>
    </row>
    <row r="36" spans="1:3" x14ac:dyDescent="0.2">
      <c r="A36" t="s">
        <v>3</v>
      </c>
      <c r="B36">
        <f>COUNTIF(B2:B34,"Inadequate")</f>
        <v>10</v>
      </c>
      <c r="C36">
        <v>20</v>
      </c>
    </row>
    <row r="37" spans="1:3" x14ac:dyDescent="0.2">
      <c r="A37" t="s">
        <v>6</v>
      </c>
      <c r="B37">
        <f>COUNTIF(B2:B34,A37)</f>
        <v>5</v>
      </c>
      <c r="C37">
        <v>20</v>
      </c>
    </row>
    <row r="38" spans="1:3" x14ac:dyDescent="0.2">
      <c r="A38" t="s">
        <v>10</v>
      </c>
      <c r="B38">
        <f>COUNTIF(B2:B34,A38)</f>
        <v>5</v>
      </c>
      <c r="C38">
        <v>20</v>
      </c>
    </row>
    <row r="40" spans="1:3" x14ac:dyDescent="0.2">
      <c r="A40" s="3"/>
      <c r="B40" s="3"/>
      <c r="C40" s="3" t="s">
        <v>31</v>
      </c>
    </row>
    <row r="41" spans="1:3" x14ac:dyDescent="0.2">
      <c r="A41" s="3" t="s">
        <v>30</v>
      </c>
      <c r="B41" s="2">
        <f>AVERAGE(C2:C21)</f>
        <v>13.671999999999997</v>
      </c>
      <c r="C41" s="2">
        <f>100-B41</f>
        <v>86.328000000000003</v>
      </c>
    </row>
  </sheetData>
  <autoFilter ref="A1:K21">
    <sortState ref="A2:K22">
      <sortCondition descending="1" ref="C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C7"/>
    </sheetView>
  </sheetViews>
  <sheetFormatPr defaultRowHeight="12.75" x14ac:dyDescent="0.2"/>
  <cols>
    <col min="1" max="1" width="22.7109375" customWidth="1"/>
    <col min="2" max="2" width="16.5703125" customWidth="1"/>
    <col min="3" max="3" width="23" customWidth="1"/>
    <col min="4" max="4" width="22.140625" customWidth="1"/>
    <col min="5" max="5" width="31.5703125" customWidth="1"/>
    <col min="6" max="6" width="15.7109375" customWidth="1"/>
    <col min="7" max="7" width="19.42578125" customWidth="1"/>
    <col min="8" max="8" width="45.7109375" customWidth="1"/>
    <col min="9" max="9" width="18.42578125" customWidth="1"/>
    <col min="10" max="10" width="29.42578125" customWidth="1"/>
  </cols>
  <sheetData>
    <row r="1" spans="1:11" s="3" customFormat="1" x14ac:dyDescent="0.2">
      <c r="A1" s="3" t="s">
        <v>0</v>
      </c>
      <c r="B1" s="3" t="s">
        <v>1</v>
      </c>
      <c r="C1" s="3" t="s">
        <v>18</v>
      </c>
      <c r="D1" s="3" t="s">
        <v>19</v>
      </c>
      <c r="E1" s="3" t="s">
        <v>26</v>
      </c>
      <c r="F1" s="3" t="s">
        <v>32</v>
      </c>
      <c r="G1" s="3" t="s">
        <v>33</v>
      </c>
      <c r="H1" s="3" t="s">
        <v>4</v>
      </c>
      <c r="I1" s="3" t="s">
        <v>9</v>
      </c>
      <c r="J1" s="3" t="s">
        <v>14</v>
      </c>
      <c r="K1" s="3" t="s">
        <v>15</v>
      </c>
    </row>
    <row r="2" spans="1:11" x14ac:dyDescent="0.2">
      <c r="A2" t="s">
        <v>17</v>
      </c>
      <c r="B2" t="s">
        <v>10</v>
      </c>
      <c r="C2">
        <v>6.5999999999999943</v>
      </c>
      <c r="D2">
        <v>93.4</v>
      </c>
      <c r="F2" s="5"/>
      <c r="G2" s="5"/>
      <c r="H2" t="s">
        <v>10</v>
      </c>
      <c r="I2" s="1">
        <v>43200</v>
      </c>
      <c r="J2" t="s">
        <v>40</v>
      </c>
      <c r="K2">
        <v>2018</v>
      </c>
    </row>
    <row r="3" spans="1:11" x14ac:dyDescent="0.2">
      <c r="A3" t="s">
        <v>21</v>
      </c>
      <c r="B3" t="s">
        <v>10</v>
      </c>
      <c r="C3">
        <v>9.9000000000000057</v>
      </c>
      <c r="D3">
        <v>90.1</v>
      </c>
      <c r="F3" s="5"/>
      <c r="G3" s="5"/>
      <c r="H3" t="s">
        <v>6</v>
      </c>
      <c r="I3" s="1">
        <v>43200</v>
      </c>
      <c r="J3" t="s">
        <v>40</v>
      </c>
      <c r="K3">
        <v>2018</v>
      </c>
    </row>
    <row r="4" spans="1:11" x14ac:dyDescent="0.2">
      <c r="A4" t="s">
        <v>24</v>
      </c>
      <c r="B4" t="s">
        <v>6</v>
      </c>
      <c r="C4">
        <v>10.900000000000006</v>
      </c>
      <c r="D4">
        <v>89.1</v>
      </c>
      <c r="F4" s="5"/>
      <c r="G4" s="5"/>
      <c r="H4" t="s">
        <v>6</v>
      </c>
      <c r="I4" s="1">
        <v>43200</v>
      </c>
      <c r="J4" t="s">
        <v>40</v>
      </c>
      <c r="K4">
        <v>2018</v>
      </c>
    </row>
    <row r="5" spans="1:11" x14ac:dyDescent="0.2">
      <c r="A5" t="s">
        <v>17</v>
      </c>
      <c r="B5" t="s">
        <v>3</v>
      </c>
      <c r="C5">
        <v>18.48</v>
      </c>
      <c r="D5">
        <v>81.52</v>
      </c>
      <c r="E5">
        <v>17400</v>
      </c>
      <c r="F5" s="5">
        <v>94155.844155844155</v>
      </c>
      <c r="G5" s="5">
        <v>76755.844155844155</v>
      </c>
      <c r="H5" t="s">
        <v>3</v>
      </c>
      <c r="I5" s="1">
        <v>42775</v>
      </c>
      <c r="J5" t="s">
        <v>16</v>
      </c>
      <c r="K5">
        <v>2016</v>
      </c>
    </row>
    <row r="6" spans="1:11" x14ac:dyDescent="0.2">
      <c r="A6" t="s">
        <v>21</v>
      </c>
      <c r="B6" t="s">
        <v>3</v>
      </c>
      <c r="C6">
        <v>15.84</v>
      </c>
      <c r="D6">
        <v>84.16</v>
      </c>
      <c r="E6">
        <v>19200</v>
      </c>
      <c r="F6" s="5">
        <v>121212.12121212123</v>
      </c>
      <c r="G6" s="5">
        <v>102012.12121212122</v>
      </c>
      <c r="H6" t="s">
        <v>3</v>
      </c>
      <c r="I6" s="1">
        <v>42775</v>
      </c>
      <c r="J6" t="s">
        <v>16</v>
      </c>
      <c r="K6">
        <v>2016</v>
      </c>
    </row>
    <row r="7" spans="1:11" x14ac:dyDescent="0.2">
      <c r="A7" t="s">
        <v>24</v>
      </c>
      <c r="B7" t="s">
        <v>3</v>
      </c>
      <c r="C7">
        <v>14.51</v>
      </c>
      <c r="D7">
        <v>85.49</v>
      </c>
      <c r="E7">
        <v>38000</v>
      </c>
      <c r="F7" s="5">
        <v>261888.35286009649</v>
      </c>
      <c r="G7" s="5">
        <v>223888.35286009646</v>
      </c>
      <c r="H7" t="s">
        <v>3</v>
      </c>
      <c r="I7" s="1">
        <v>42607</v>
      </c>
      <c r="J7" t="s">
        <v>16</v>
      </c>
      <c r="K7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4" sqref="A4:XFD5"/>
    </sheetView>
  </sheetViews>
  <sheetFormatPr defaultRowHeight="12.75" x14ac:dyDescent="0.2"/>
  <cols>
    <col min="1" max="1" width="31.28515625" customWidth="1"/>
    <col min="2" max="2" width="16.5703125" customWidth="1"/>
    <col min="3" max="3" width="18.5703125" customWidth="1"/>
    <col min="4" max="4" width="18.42578125" customWidth="1"/>
    <col min="6" max="6" width="10.140625" bestFit="1" customWidth="1"/>
  </cols>
  <sheetData>
    <row r="1" spans="1:11" x14ac:dyDescent="0.2">
      <c r="A1" t="s">
        <v>53</v>
      </c>
      <c r="B1" t="s">
        <v>57</v>
      </c>
      <c r="C1" t="s">
        <v>54</v>
      </c>
      <c r="D1" t="s">
        <v>65</v>
      </c>
      <c r="E1" t="s">
        <v>55</v>
      </c>
      <c r="F1" t="s">
        <v>56</v>
      </c>
      <c r="G1" t="s">
        <v>62</v>
      </c>
      <c r="H1" t="s">
        <v>63</v>
      </c>
      <c r="I1" t="s">
        <v>64</v>
      </c>
    </row>
    <row r="2" spans="1:11" x14ac:dyDescent="0.2">
      <c r="A2" t="s">
        <v>34</v>
      </c>
      <c r="B2" t="s">
        <v>58</v>
      </c>
      <c r="C2">
        <v>69.2</v>
      </c>
      <c r="D2">
        <f t="shared" ref="D2:D29" si="0">100-C2</f>
        <v>30.799999999999997</v>
      </c>
      <c r="E2">
        <v>13900</v>
      </c>
      <c r="F2" s="6">
        <v>43146</v>
      </c>
      <c r="K2" t="str">
        <f>VLOOKUP(A2,updated!A:B,2,FALSE)</f>
        <v>Inadequate</v>
      </c>
    </row>
    <row r="3" spans="1:11" x14ac:dyDescent="0.2">
      <c r="A3" t="s">
        <v>41</v>
      </c>
      <c r="B3" t="s">
        <v>58</v>
      </c>
      <c r="C3">
        <v>72.97</v>
      </c>
      <c r="D3">
        <f t="shared" si="0"/>
        <v>27.03</v>
      </c>
      <c r="E3">
        <v>3200</v>
      </c>
      <c r="F3" s="6">
        <v>43298</v>
      </c>
      <c r="K3" t="str">
        <f>VLOOKUP(A3,updated!A:B,2,FALSE)</f>
        <v>Inadequate</v>
      </c>
    </row>
    <row r="4" spans="1:11" x14ac:dyDescent="0.2">
      <c r="A4" t="s">
        <v>2</v>
      </c>
      <c r="B4" t="s">
        <v>58</v>
      </c>
      <c r="C4">
        <v>78.2</v>
      </c>
      <c r="D4">
        <f t="shared" si="0"/>
        <v>21.799999999999997</v>
      </c>
      <c r="E4">
        <v>16600</v>
      </c>
      <c r="F4" s="6">
        <v>43480</v>
      </c>
      <c r="H4">
        <v>77.900000000000006</v>
      </c>
      <c r="I4">
        <v>13600</v>
      </c>
      <c r="K4" t="str">
        <f>VLOOKUP(A4,updated!A:B,2,FALSE)</f>
        <v>Inadequate</v>
      </c>
    </row>
    <row r="5" spans="1:11" x14ac:dyDescent="0.2">
      <c r="A5" t="s">
        <v>39</v>
      </c>
      <c r="B5" t="s">
        <v>58</v>
      </c>
      <c r="C5">
        <v>78.3</v>
      </c>
      <c r="D5">
        <f t="shared" si="0"/>
        <v>21.700000000000003</v>
      </c>
      <c r="E5">
        <v>8500</v>
      </c>
      <c r="F5" s="6">
        <v>43067</v>
      </c>
      <c r="K5" t="str">
        <f>VLOOKUP(A5,updated!A:B,2,FALSE)</f>
        <v>Inadequate</v>
      </c>
    </row>
    <row r="6" spans="1:11" x14ac:dyDescent="0.2">
      <c r="A6" t="s">
        <v>7</v>
      </c>
      <c r="B6" t="s">
        <v>58</v>
      </c>
      <c r="C6">
        <v>78.900000000000006</v>
      </c>
      <c r="D6">
        <f t="shared" si="0"/>
        <v>21.099999999999994</v>
      </c>
      <c r="F6" s="6">
        <v>43480</v>
      </c>
      <c r="G6">
        <v>3900</v>
      </c>
      <c r="H6">
        <v>65.8</v>
      </c>
      <c r="I6">
        <v>7900</v>
      </c>
      <c r="K6" t="str">
        <f>VLOOKUP(A6,updated!A:B,2,FALSE)</f>
        <v>Inadequate</v>
      </c>
    </row>
    <row r="7" spans="1:11" x14ac:dyDescent="0.2">
      <c r="A7" t="s">
        <v>43</v>
      </c>
      <c r="B7" t="s">
        <v>60</v>
      </c>
      <c r="C7">
        <v>79.400000000000006</v>
      </c>
      <c r="D7">
        <f t="shared" si="0"/>
        <v>20.599999999999994</v>
      </c>
      <c r="E7">
        <v>6200</v>
      </c>
      <c r="F7" s="6">
        <v>43298</v>
      </c>
      <c r="K7" t="str">
        <f>VLOOKUP(A7,updated!A:B,2,FALSE)</f>
        <v>Requires improvement</v>
      </c>
    </row>
    <row r="8" spans="1:11" x14ac:dyDescent="0.2">
      <c r="A8" t="s">
        <v>11</v>
      </c>
      <c r="B8" t="s">
        <v>60</v>
      </c>
      <c r="C8">
        <v>80</v>
      </c>
      <c r="D8">
        <f t="shared" si="0"/>
        <v>20</v>
      </c>
      <c r="E8">
        <v>2900</v>
      </c>
      <c r="F8" s="6">
        <v>42985</v>
      </c>
      <c r="K8" t="str">
        <f>VLOOKUP(A8,updated!A:B,2,FALSE)</f>
        <v>Requires improvement</v>
      </c>
    </row>
    <row r="9" spans="1:11" x14ac:dyDescent="0.2">
      <c r="A9" t="s">
        <v>46</v>
      </c>
      <c r="B9" t="s">
        <v>58</v>
      </c>
      <c r="C9">
        <v>81.099999999999994</v>
      </c>
      <c r="D9">
        <f t="shared" si="0"/>
        <v>18.900000000000006</v>
      </c>
      <c r="E9">
        <v>3100</v>
      </c>
      <c r="F9" s="6">
        <v>43319</v>
      </c>
      <c r="K9" t="str">
        <f>VLOOKUP(A9,updated!A:B,2,FALSE)</f>
        <v>Inadequate</v>
      </c>
    </row>
    <row r="10" spans="1:11" x14ac:dyDescent="0.2">
      <c r="A10" t="s">
        <v>49</v>
      </c>
      <c r="B10" t="s">
        <v>60</v>
      </c>
      <c r="C10">
        <v>82.7</v>
      </c>
      <c r="D10">
        <f t="shared" si="0"/>
        <v>17.299999999999997</v>
      </c>
      <c r="E10">
        <v>5400</v>
      </c>
      <c r="F10" s="6">
        <v>43375</v>
      </c>
      <c r="K10" t="str">
        <f>VLOOKUP(A10,updated!A:B,2,FALSE)</f>
        <v>Requires improvement</v>
      </c>
    </row>
    <row r="11" spans="1:11" x14ac:dyDescent="0.2">
      <c r="A11" t="s">
        <v>5</v>
      </c>
      <c r="B11" t="s">
        <v>60</v>
      </c>
      <c r="C11">
        <v>82.9</v>
      </c>
      <c r="D11">
        <f t="shared" si="0"/>
        <v>17.099999999999994</v>
      </c>
      <c r="E11">
        <v>2800</v>
      </c>
      <c r="F11" s="6">
        <v>43067</v>
      </c>
      <c r="K11" t="str">
        <f>VLOOKUP(A11,updated!A:B,2,FALSE)</f>
        <v>Requires improvement</v>
      </c>
    </row>
    <row r="12" spans="1:11" x14ac:dyDescent="0.2">
      <c r="A12" t="s">
        <v>51</v>
      </c>
      <c r="B12" t="s">
        <v>60</v>
      </c>
      <c r="C12">
        <v>84.4</v>
      </c>
      <c r="D12">
        <f t="shared" si="0"/>
        <v>15.599999999999994</v>
      </c>
      <c r="E12">
        <v>1500</v>
      </c>
      <c r="F12" s="6">
        <v>43439</v>
      </c>
      <c r="K12" t="str">
        <f>VLOOKUP(A12,updated!A:B,2,FALSE)</f>
        <v>Requires improvement</v>
      </c>
    </row>
    <row r="13" spans="1:11" x14ac:dyDescent="0.2">
      <c r="A13" t="s">
        <v>38</v>
      </c>
      <c r="B13" t="s">
        <v>60</v>
      </c>
      <c r="C13">
        <v>84.8</v>
      </c>
      <c r="D13">
        <f t="shared" si="0"/>
        <v>15.200000000000003</v>
      </c>
      <c r="E13">
        <v>3700</v>
      </c>
      <c r="F13" s="6">
        <v>43067</v>
      </c>
      <c r="K13" t="str">
        <f>VLOOKUP(A13,updated!A:B,2,FALSE)</f>
        <v>Requires improvement</v>
      </c>
    </row>
    <row r="14" spans="1:11" x14ac:dyDescent="0.2">
      <c r="A14" t="s">
        <v>44</v>
      </c>
      <c r="B14" t="s">
        <v>60</v>
      </c>
      <c r="C14">
        <v>86.4</v>
      </c>
      <c r="D14">
        <f t="shared" si="0"/>
        <v>13.599999999999994</v>
      </c>
      <c r="E14">
        <v>5900</v>
      </c>
      <c r="F14" s="6">
        <v>43319</v>
      </c>
      <c r="K14" t="str">
        <f>VLOOKUP(A14,updated!A:B,2,FALSE)</f>
        <v>Requires improvement</v>
      </c>
    </row>
    <row r="15" spans="1:11" x14ac:dyDescent="0.2">
      <c r="A15" t="s">
        <v>24</v>
      </c>
      <c r="B15" t="s">
        <v>60</v>
      </c>
      <c r="C15">
        <v>86.8</v>
      </c>
      <c r="D15">
        <f t="shared" si="0"/>
        <v>13.200000000000003</v>
      </c>
      <c r="F15" s="6">
        <v>43200</v>
      </c>
      <c r="G15">
        <v>14600</v>
      </c>
      <c r="H15">
        <v>75.36</v>
      </c>
      <c r="I15">
        <v>16800</v>
      </c>
      <c r="K15" t="str">
        <f>VLOOKUP(A15,updated!A:B,2,FALSE)</f>
        <v>Requires improvement</v>
      </c>
    </row>
    <row r="16" spans="1:11" x14ac:dyDescent="0.2">
      <c r="A16" t="s">
        <v>42</v>
      </c>
      <c r="B16" t="s">
        <v>61</v>
      </c>
      <c r="C16">
        <v>87.6</v>
      </c>
      <c r="D16">
        <f t="shared" si="0"/>
        <v>12.400000000000006</v>
      </c>
      <c r="E16">
        <v>28100</v>
      </c>
      <c r="F16" s="6">
        <v>43298</v>
      </c>
      <c r="K16" t="str">
        <f>VLOOKUP(A16,updated!A:B,2,FALSE)</f>
        <v>Good</v>
      </c>
    </row>
    <row r="17" spans="1:11" x14ac:dyDescent="0.2">
      <c r="A17" t="s">
        <v>8</v>
      </c>
      <c r="B17" t="s">
        <v>61</v>
      </c>
      <c r="C17">
        <v>87.7</v>
      </c>
      <c r="D17">
        <f t="shared" si="0"/>
        <v>12.299999999999997</v>
      </c>
      <c r="E17">
        <v>1800</v>
      </c>
      <c r="F17" s="6">
        <v>42985</v>
      </c>
      <c r="K17" t="str">
        <f>VLOOKUP(A17,updated!A:B,2,FALSE)</f>
        <v>Good</v>
      </c>
    </row>
    <row r="18" spans="1:11" x14ac:dyDescent="0.2">
      <c r="A18" t="s">
        <v>21</v>
      </c>
      <c r="B18" t="s">
        <v>61</v>
      </c>
      <c r="C18">
        <v>88.1</v>
      </c>
      <c r="D18">
        <f t="shared" si="0"/>
        <v>11.900000000000006</v>
      </c>
      <c r="F18" s="6">
        <v>43200</v>
      </c>
      <c r="G18">
        <v>1870</v>
      </c>
      <c r="H18">
        <v>81.37</v>
      </c>
      <c r="I18">
        <v>5600</v>
      </c>
      <c r="K18" t="str">
        <f>VLOOKUP(A18,updated!A:B,2,FALSE)</f>
        <v>Good</v>
      </c>
    </row>
    <row r="19" spans="1:11" x14ac:dyDescent="0.2">
      <c r="A19" t="s">
        <v>22</v>
      </c>
      <c r="B19" t="s">
        <v>60</v>
      </c>
      <c r="C19">
        <v>88.47</v>
      </c>
      <c r="D19">
        <f t="shared" si="0"/>
        <v>11.530000000000001</v>
      </c>
      <c r="E19">
        <v>4000</v>
      </c>
      <c r="F19" s="6">
        <v>42775</v>
      </c>
      <c r="K19" t="str">
        <f>VLOOKUP(A19,updated!A:B,2,FALSE)</f>
        <v>Requires improvement</v>
      </c>
    </row>
    <row r="20" spans="1:11" x14ac:dyDescent="0.2">
      <c r="A20" t="s">
        <v>52</v>
      </c>
      <c r="B20" t="s">
        <v>60</v>
      </c>
      <c r="C20">
        <v>88.9</v>
      </c>
      <c r="D20">
        <f t="shared" si="0"/>
        <v>11.099999999999994</v>
      </c>
      <c r="E20">
        <v>1800</v>
      </c>
      <c r="F20" s="6">
        <v>43439</v>
      </c>
      <c r="K20" t="str">
        <f>VLOOKUP(A20,updated!A:B,2,FALSE)</f>
        <v>Requires improvement</v>
      </c>
    </row>
    <row r="21" spans="1:11" x14ac:dyDescent="0.2">
      <c r="A21" t="s">
        <v>37</v>
      </c>
      <c r="B21" t="s">
        <v>61</v>
      </c>
      <c r="C21">
        <v>89.8</v>
      </c>
      <c r="D21">
        <f t="shared" si="0"/>
        <v>10.200000000000003</v>
      </c>
      <c r="E21">
        <v>3300</v>
      </c>
      <c r="F21" s="6">
        <v>43067</v>
      </c>
      <c r="K21" t="str">
        <f>VLOOKUP(A21,updated!A:B,2,FALSE)</f>
        <v>Good</v>
      </c>
    </row>
    <row r="22" spans="1:11" x14ac:dyDescent="0.2">
      <c r="A22" t="s">
        <v>23</v>
      </c>
      <c r="B22" t="s">
        <v>61</v>
      </c>
      <c r="C22">
        <v>89.95</v>
      </c>
      <c r="D22">
        <f t="shared" si="0"/>
        <v>10.049999999999997</v>
      </c>
      <c r="E22">
        <v>2500</v>
      </c>
      <c r="F22" s="6">
        <v>42607</v>
      </c>
      <c r="K22" t="str">
        <f>VLOOKUP(A22,updated!A:B,2,FALSE)</f>
        <v>Good</v>
      </c>
    </row>
    <row r="23" spans="1:11" x14ac:dyDescent="0.2">
      <c r="A23" t="s">
        <v>36</v>
      </c>
      <c r="B23" t="s">
        <v>61</v>
      </c>
      <c r="C23">
        <v>92.7</v>
      </c>
      <c r="D23">
        <f t="shared" si="0"/>
        <v>7.2999999999999972</v>
      </c>
      <c r="E23">
        <v>1200</v>
      </c>
      <c r="F23" s="6">
        <v>43146</v>
      </c>
      <c r="K23" t="str">
        <f>VLOOKUP(A23,updated!A:B,2,FALSE)</f>
        <v>Good</v>
      </c>
    </row>
    <row r="24" spans="1:11" x14ac:dyDescent="0.2">
      <c r="A24" t="s">
        <v>50</v>
      </c>
      <c r="B24" t="s">
        <v>61</v>
      </c>
      <c r="C24">
        <v>93</v>
      </c>
      <c r="D24">
        <f t="shared" si="0"/>
        <v>7</v>
      </c>
      <c r="E24">
        <v>5400</v>
      </c>
      <c r="F24" s="6">
        <v>43375</v>
      </c>
      <c r="K24" t="str">
        <f>VLOOKUP(A24,updated!A:B,2,FALSE)</f>
        <v>Good</v>
      </c>
    </row>
    <row r="25" spans="1:11" x14ac:dyDescent="0.2">
      <c r="A25" t="s">
        <v>17</v>
      </c>
      <c r="B25" t="s">
        <v>61</v>
      </c>
      <c r="C25">
        <v>93.4</v>
      </c>
      <c r="D25">
        <f t="shared" si="0"/>
        <v>6.5999999999999943</v>
      </c>
      <c r="F25" s="6">
        <v>43200</v>
      </c>
      <c r="G25">
        <v>6000</v>
      </c>
      <c r="H25">
        <v>76.099999999999994</v>
      </c>
      <c r="I25">
        <v>7700</v>
      </c>
      <c r="K25" t="str">
        <f>VLOOKUP(A25,updated!A:B,2,FALSE)</f>
        <v>Good</v>
      </c>
    </row>
    <row r="26" spans="1:11" x14ac:dyDescent="0.2">
      <c r="A26" t="s">
        <v>20</v>
      </c>
      <c r="B26" t="s">
        <v>60</v>
      </c>
      <c r="C26">
        <v>93.72</v>
      </c>
      <c r="D26">
        <f t="shared" si="0"/>
        <v>6.2800000000000011</v>
      </c>
      <c r="E26">
        <v>1400</v>
      </c>
      <c r="F26" s="6">
        <v>42775</v>
      </c>
      <c r="K26" t="str">
        <f>VLOOKUP(A26,updated!A:B,2,FALSE)</f>
        <v>Requires improvement</v>
      </c>
    </row>
    <row r="27" spans="1:11" x14ac:dyDescent="0.2">
      <c r="A27" t="s">
        <v>13</v>
      </c>
      <c r="B27" t="s">
        <v>59</v>
      </c>
      <c r="C27">
        <v>94.7</v>
      </c>
      <c r="D27">
        <f t="shared" si="0"/>
        <v>5.2999999999999972</v>
      </c>
      <c r="F27" s="6">
        <v>43375</v>
      </c>
      <c r="G27">
        <v>3820</v>
      </c>
      <c r="H27">
        <v>80.900000000000006</v>
      </c>
      <c r="I27">
        <v>3800</v>
      </c>
      <c r="K27" t="str">
        <f>VLOOKUP(A27,updated!A:B,2,FALSE)</f>
        <v>Outstanding</v>
      </c>
    </row>
    <row r="28" spans="1:11" x14ac:dyDescent="0.2">
      <c r="A28" t="s">
        <v>25</v>
      </c>
      <c r="B28" t="s">
        <v>61</v>
      </c>
      <c r="C28">
        <v>95.67</v>
      </c>
      <c r="D28">
        <f t="shared" si="0"/>
        <v>4.3299999999999983</v>
      </c>
      <c r="E28">
        <v>1100</v>
      </c>
      <c r="F28" s="6">
        <v>42607</v>
      </c>
      <c r="K28" t="str">
        <f>VLOOKUP(A28,updated!A:B,2,FALSE)</f>
        <v>Good</v>
      </c>
    </row>
    <row r="29" spans="1:11" x14ac:dyDescent="0.2">
      <c r="A29" t="s">
        <v>12</v>
      </c>
      <c r="B29" t="s">
        <v>59</v>
      </c>
      <c r="C29">
        <v>95.7</v>
      </c>
      <c r="D29">
        <f t="shared" si="0"/>
        <v>4.2999999999999972</v>
      </c>
      <c r="F29" s="6">
        <v>43480</v>
      </c>
      <c r="G29">
        <v>12380</v>
      </c>
      <c r="H29">
        <v>79.2</v>
      </c>
      <c r="I29">
        <v>10600</v>
      </c>
      <c r="K29" t="str">
        <f>VLOOKUP(A29,updated!A:B,2,FALSE)</f>
        <v>Outstanding</v>
      </c>
    </row>
  </sheetData>
  <sortState ref="A2:I31">
    <sortCondition descending="1"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1"/>
    </sheetView>
  </sheetViews>
  <sheetFormatPr defaultRowHeight="12.75" x14ac:dyDescent="0.2"/>
  <sheetData>
    <row r="1" spans="1:10" x14ac:dyDescent="0.2">
      <c r="A1" t="s">
        <v>53</v>
      </c>
      <c r="B1" t="s">
        <v>57</v>
      </c>
      <c r="C1" t="s">
        <v>54</v>
      </c>
      <c r="D1" t="s">
        <v>65</v>
      </c>
      <c r="E1" t="s">
        <v>67</v>
      </c>
      <c r="F1" t="s">
        <v>55</v>
      </c>
      <c r="G1" t="s">
        <v>56</v>
      </c>
      <c r="H1" t="s">
        <v>62</v>
      </c>
      <c r="I1" t="s">
        <v>63</v>
      </c>
      <c r="J1" t="s">
        <v>64</v>
      </c>
    </row>
    <row r="2" spans="1:10" x14ac:dyDescent="0.2">
      <c r="A2" t="s">
        <v>34</v>
      </c>
      <c r="B2" t="s">
        <v>58</v>
      </c>
      <c r="C2">
        <v>69.2</v>
      </c>
      <c r="D2" s="5">
        <f t="shared" ref="D2:D29" si="0">100-C2</f>
        <v>30.799999999999997</v>
      </c>
      <c r="E2" s="5" t="s">
        <v>68</v>
      </c>
      <c r="F2">
        <v>13900</v>
      </c>
      <c r="G2" s="6">
        <v>43146</v>
      </c>
    </row>
    <row r="3" spans="1:10" x14ac:dyDescent="0.2">
      <c r="A3" t="s">
        <v>41</v>
      </c>
      <c r="B3" t="s">
        <v>58</v>
      </c>
      <c r="C3">
        <v>72.97</v>
      </c>
      <c r="D3" s="5">
        <f t="shared" si="0"/>
        <v>27.03</v>
      </c>
      <c r="E3" s="5" t="s">
        <v>69</v>
      </c>
      <c r="F3">
        <v>3200</v>
      </c>
      <c r="G3" s="6">
        <v>43298</v>
      </c>
    </row>
    <row r="4" spans="1:10" x14ac:dyDescent="0.2">
      <c r="A4" t="s">
        <v>35</v>
      </c>
      <c r="B4" t="s">
        <v>58</v>
      </c>
      <c r="C4">
        <v>74.900000000000006</v>
      </c>
      <c r="D4" s="5">
        <f t="shared" si="0"/>
        <v>25.099999999999994</v>
      </c>
      <c r="E4" s="5" t="s">
        <v>70</v>
      </c>
      <c r="F4">
        <v>3300</v>
      </c>
      <c r="G4" s="6">
        <v>43146</v>
      </c>
    </row>
    <row r="5" spans="1:10" x14ac:dyDescent="0.2">
      <c r="A5" t="s">
        <v>2</v>
      </c>
      <c r="B5" t="s">
        <v>58</v>
      </c>
      <c r="C5">
        <v>78.2</v>
      </c>
      <c r="D5" s="5">
        <f t="shared" si="0"/>
        <v>21.799999999999997</v>
      </c>
      <c r="E5" s="5" t="s">
        <v>71</v>
      </c>
      <c r="F5">
        <v>16600</v>
      </c>
      <c r="G5" s="6">
        <v>43480</v>
      </c>
      <c r="I5">
        <v>77.900000000000006</v>
      </c>
      <c r="J5">
        <v>13600</v>
      </c>
    </row>
    <row r="6" spans="1:10" x14ac:dyDescent="0.2">
      <c r="A6" t="s">
        <v>39</v>
      </c>
      <c r="B6" t="s">
        <v>58</v>
      </c>
      <c r="C6">
        <v>78.3</v>
      </c>
      <c r="D6" s="5">
        <f t="shared" si="0"/>
        <v>21.700000000000003</v>
      </c>
      <c r="E6" s="5" t="s">
        <v>71</v>
      </c>
      <c r="F6">
        <v>8500</v>
      </c>
      <c r="G6" s="6">
        <v>43067</v>
      </c>
    </row>
    <row r="7" spans="1:10" x14ac:dyDescent="0.2">
      <c r="A7" t="s">
        <v>7</v>
      </c>
      <c r="B7" t="s">
        <v>58</v>
      </c>
      <c r="C7">
        <v>78.900000000000006</v>
      </c>
      <c r="D7" s="5">
        <f t="shared" si="0"/>
        <v>21.099999999999994</v>
      </c>
      <c r="E7" s="5" t="s">
        <v>72</v>
      </c>
      <c r="G7" s="6">
        <v>43480</v>
      </c>
      <c r="H7">
        <v>3900</v>
      </c>
      <c r="I7">
        <v>65.8</v>
      </c>
      <c r="J7">
        <v>7900</v>
      </c>
    </row>
    <row r="8" spans="1:10" x14ac:dyDescent="0.2">
      <c r="A8" t="s">
        <v>43</v>
      </c>
      <c r="B8" t="s">
        <v>60</v>
      </c>
      <c r="C8">
        <v>79.400000000000006</v>
      </c>
      <c r="D8" s="5">
        <f t="shared" si="0"/>
        <v>20.599999999999994</v>
      </c>
      <c r="E8" s="5" t="s">
        <v>72</v>
      </c>
      <c r="F8">
        <v>6200</v>
      </c>
      <c r="G8" s="6">
        <v>43298</v>
      </c>
    </row>
    <row r="9" spans="1:10" x14ac:dyDescent="0.2">
      <c r="A9" t="s">
        <v>11</v>
      </c>
      <c r="B9" t="s">
        <v>60</v>
      </c>
      <c r="C9">
        <v>80</v>
      </c>
      <c r="D9" s="5">
        <f t="shared" si="0"/>
        <v>20</v>
      </c>
      <c r="E9" s="5" t="s">
        <v>73</v>
      </c>
      <c r="F9">
        <v>2900</v>
      </c>
      <c r="G9" s="6">
        <v>42985</v>
      </c>
    </row>
    <row r="10" spans="1:10" x14ac:dyDescent="0.2">
      <c r="A10" t="s">
        <v>46</v>
      </c>
      <c r="B10" t="s">
        <v>58</v>
      </c>
      <c r="C10">
        <v>81.099999999999994</v>
      </c>
      <c r="D10" s="5">
        <f t="shared" si="0"/>
        <v>18.900000000000006</v>
      </c>
      <c r="E10" s="5" t="s">
        <v>74</v>
      </c>
      <c r="F10">
        <v>3100</v>
      </c>
      <c r="G10" s="6">
        <v>43319</v>
      </c>
    </row>
    <row r="11" spans="1:10" x14ac:dyDescent="0.2">
      <c r="A11" t="s">
        <v>49</v>
      </c>
      <c r="B11" t="s">
        <v>60</v>
      </c>
      <c r="C11">
        <v>82.7</v>
      </c>
      <c r="D11" s="5">
        <f t="shared" si="0"/>
        <v>17.299999999999997</v>
      </c>
      <c r="E11" s="5" t="s">
        <v>75</v>
      </c>
      <c r="F11">
        <v>5400</v>
      </c>
      <c r="G11" s="6">
        <v>43375</v>
      </c>
    </row>
    <row r="12" spans="1:10" x14ac:dyDescent="0.2">
      <c r="A12" t="s">
        <v>5</v>
      </c>
      <c r="B12" t="s">
        <v>60</v>
      </c>
      <c r="C12">
        <v>82.9</v>
      </c>
      <c r="D12" s="5">
        <f t="shared" si="0"/>
        <v>17.099999999999994</v>
      </c>
      <c r="E12" s="5" t="s">
        <v>75</v>
      </c>
      <c r="F12">
        <v>2800</v>
      </c>
      <c r="G12" s="6">
        <v>43067</v>
      </c>
    </row>
    <row r="13" spans="1:10" x14ac:dyDescent="0.2">
      <c r="A13" t="s">
        <v>51</v>
      </c>
      <c r="B13" t="s">
        <v>60</v>
      </c>
      <c r="C13">
        <v>84.4</v>
      </c>
      <c r="D13" s="5">
        <f t="shared" si="0"/>
        <v>15.599999999999994</v>
      </c>
      <c r="E13" s="5" t="s">
        <v>76</v>
      </c>
      <c r="F13">
        <v>1500</v>
      </c>
      <c r="G13" s="6">
        <v>43439</v>
      </c>
    </row>
    <row r="14" spans="1:10" x14ac:dyDescent="0.2">
      <c r="A14" t="s">
        <v>38</v>
      </c>
      <c r="B14" t="s">
        <v>60</v>
      </c>
      <c r="C14">
        <v>84.8</v>
      </c>
      <c r="D14" s="5">
        <f t="shared" si="0"/>
        <v>15.200000000000003</v>
      </c>
      <c r="E14" s="5" t="s">
        <v>77</v>
      </c>
      <c r="F14">
        <v>3700</v>
      </c>
      <c r="G14" s="6">
        <v>43067</v>
      </c>
    </row>
    <row r="15" spans="1:10" x14ac:dyDescent="0.2">
      <c r="A15" t="s">
        <v>45</v>
      </c>
      <c r="B15" t="s">
        <v>60</v>
      </c>
      <c r="C15">
        <v>86.3</v>
      </c>
      <c r="D15" s="5">
        <f t="shared" si="0"/>
        <v>13.700000000000003</v>
      </c>
      <c r="E15" s="7" t="s">
        <v>78</v>
      </c>
      <c r="F15">
        <v>1800</v>
      </c>
      <c r="G15" s="6">
        <v>43319</v>
      </c>
    </row>
    <row r="16" spans="1:10" x14ac:dyDescent="0.2">
      <c r="A16" t="s">
        <v>44</v>
      </c>
      <c r="B16" t="s">
        <v>60</v>
      </c>
      <c r="C16">
        <v>86.4</v>
      </c>
      <c r="D16" s="5">
        <f t="shared" si="0"/>
        <v>13.599999999999994</v>
      </c>
      <c r="E16" s="5" t="s">
        <v>78</v>
      </c>
      <c r="F16">
        <v>5900</v>
      </c>
      <c r="G16" s="6">
        <v>43319</v>
      </c>
    </row>
    <row r="17" spans="1:10" x14ac:dyDescent="0.2">
      <c r="A17" t="s">
        <v>24</v>
      </c>
      <c r="B17" t="s">
        <v>60</v>
      </c>
      <c r="C17">
        <v>86.8</v>
      </c>
      <c r="D17" s="5">
        <f t="shared" si="0"/>
        <v>13.200000000000003</v>
      </c>
      <c r="E17" s="5" t="s">
        <v>79</v>
      </c>
      <c r="G17" s="6">
        <v>43200</v>
      </c>
      <c r="H17">
        <v>14600</v>
      </c>
      <c r="I17">
        <v>75.36</v>
      </c>
      <c r="J17">
        <v>16800</v>
      </c>
    </row>
    <row r="18" spans="1:10" x14ac:dyDescent="0.2">
      <c r="A18" t="s">
        <v>42</v>
      </c>
      <c r="B18" t="s">
        <v>61</v>
      </c>
      <c r="C18">
        <v>87.6</v>
      </c>
      <c r="D18" s="5">
        <f t="shared" si="0"/>
        <v>12.400000000000006</v>
      </c>
      <c r="E18" s="5" t="s">
        <v>80</v>
      </c>
      <c r="F18">
        <v>28100</v>
      </c>
      <c r="G18" s="6">
        <v>43298</v>
      </c>
    </row>
    <row r="19" spans="1:10" x14ac:dyDescent="0.2">
      <c r="A19" t="s">
        <v>8</v>
      </c>
      <c r="B19" t="s">
        <v>61</v>
      </c>
      <c r="C19">
        <v>87.7</v>
      </c>
      <c r="D19" s="5">
        <f t="shared" si="0"/>
        <v>12.299999999999997</v>
      </c>
      <c r="E19" s="5" t="s">
        <v>80</v>
      </c>
      <c r="F19">
        <v>1800</v>
      </c>
      <c r="G19" s="6">
        <v>42985</v>
      </c>
    </row>
    <row r="20" spans="1:10" x14ac:dyDescent="0.2">
      <c r="A20" t="s">
        <v>21</v>
      </c>
      <c r="B20" t="s">
        <v>61</v>
      </c>
      <c r="C20">
        <v>88.1</v>
      </c>
      <c r="D20" s="5">
        <f t="shared" si="0"/>
        <v>11.900000000000006</v>
      </c>
      <c r="E20" s="5" t="s">
        <v>80</v>
      </c>
      <c r="G20" s="6">
        <v>43200</v>
      </c>
      <c r="H20">
        <v>1870</v>
      </c>
      <c r="I20">
        <v>81.37</v>
      </c>
      <c r="J20">
        <v>5600</v>
      </c>
    </row>
    <row r="21" spans="1:10" x14ac:dyDescent="0.2">
      <c r="A21" t="s">
        <v>22</v>
      </c>
      <c r="B21" t="s">
        <v>60</v>
      </c>
      <c r="C21">
        <v>88.47</v>
      </c>
      <c r="D21" s="5">
        <f t="shared" si="0"/>
        <v>11.530000000000001</v>
      </c>
      <c r="E21" s="5" t="s">
        <v>80</v>
      </c>
      <c r="F21">
        <v>4000</v>
      </c>
      <c r="G21" s="6">
        <v>42775</v>
      </c>
    </row>
    <row r="22" spans="1:10" x14ac:dyDescent="0.2">
      <c r="A22" t="s">
        <v>52</v>
      </c>
      <c r="B22" t="s">
        <v>60</v>
      </c>
      <c r="C22">
        <v>88.9</v>
      </c>
      <c r="D22" s="5">
        <f t="shared" si="0"/>
        <v>11.099999999999994</v>
      </c>
      <c r="E22" s="5" t="s">
        <v>81</v>
      </c>
      <c r="F22">
        <v>1800</v>
      </c>
      <c r="G22" s="6">
        <v>43439</v>
      </c>
    </row>
    <row r="23" spans="1:10" x14ac:dyDescent="0.2">
      <c r="A23" t="s">
        <v>37</v>
      </c>
      <c r="B23" t="s">
        <v>61</v>
      </c>
      <c r="C23">
        <v>89.8</v>
      </c>
      <c r="D23" s="5">
        <f t="shared" si="0"/>
        <v>10.200000000000003</v>
      </c>
      <c r="E23" s="5" t="s">
        <v>82</v>
      </c>
      <c r="F23">
        <v>3300</v>
      </c>
      <c r="G23" s="6">
        <v>43067</v>
      </c>
    </row>
    <row r="24" spans="1:10" x14ac:dyDescent="0.2">
      <c r="A24" t="s">
        <v>23</v>
      </c>
      <c r="B24" t="s">
        <v>61</v>
      </c>
      <c r="C24">
        <v>89.95</v>
      </c>
      <c r="D24" s="5">
        <f t="shared" si="0"/>
        <v>10.049999999999997</v>
      </c>
      <c r="E24" s="5" t="s">
        <v>82</v>
      </c>
      <c r="F24">
        <v>2500</v>
      </c>
      <c r="G24" s="6">
        <v>42607</v>
      </c>
    </row>
    <row r="25" spans="1:10" x14ac:dyDescent="0.2">
      <c r="A25" t="s">
        <v>36</v>
      </c>
      <c r="B25" t="s">
        <v>61</v>
      </c>
      <c r="C25">
        <v>92.7</v>
      </c>
      <c r="D25" s="5">
        <f t="shared" si="0"/>
        <v>7.2999999999999972</v>
      </c>
      <c r="E25" s="5" t="s">
        <v>83</v>
      </c>
      <c r="F25">
        <v>1200</v>
      </c>
      <c r="G25" s="6">
        <v>43146</v>
      </c>
    </row>
    <row r="26" spans="1:10" x14ac:dyDescent="0.2">
      <c r="A26" t="s">
        <v>50</v>
      </c>
      <c r="B26" t="s">
        <v>61</v>
      </c>
      <c r="C26">
        <v>93.1</v>
      </c>
      <c r="D26" s="5">
        <f t="shared" si="0"/>
        <v>6.9000000000000057</v>
      </c>
      <c r="E26" s="5" t="s">
        <v>83</v>
      </c>
      <c r="F26">
        <v>1500</v>
      </c>
      <c r="G26" s="6">
        <v>43375</v>
      </c>
    </row>
    <row r="27" spans="1:10" x14ac:dyDescent="0.2">
      <c r="A27" t="s">
        <v>17</v>
      </c>
      <c r="B27" t="s">
        <v>61</v>
      </c>
      <c r="C27">
        <v>93.4</v>
      </c>
      <c r="D27" s="5">
        <f t="shared" si="0"/>
        <v>6.5999999999999943</v>
      </c>
      <c r="E27" s="5" t="s">
        <v>83</v>
      </c>
      <c r="G27" s="6">
        <v>43200</v>
      </c>
      <c r="H27">
        <v>6000</v>
      </c>
      <c r="I27">
        <v>76.099999999999994</v>
      </c>
      <c r="J27">
        <v>7700</v>
      </c>
    </row>
    <row r="28" spans="1:10" x14ac:dyDescent="0.2">
      <c r="A28" t="s">
        <v>20</v>
      </c>
      <c r="B28" t="s">
        <v>60</v>
      </c>
      <c r="C28">
        <v>93.72</v>
      </c>
      <c r="D28" s="5">
        <f t="shared" si="0"/>
        <v>6.2800000000000011</v>
      </c>
      <c r="E28" s="5" t="s">
        <v>84</v>
      </c>
      <c r="F28">
        <v>1400</v>
      </c>
      <c r="G28" s="6">
        <v>42775</v>
      </c>
    </row>
    <row r="29" spans="1:10" x14ac:dyDescent="0.2">
      <c r="A29" t="s">
        <v>13</v>
      </c>
      <c r="B29" t="s">
        <v>59</v>
      </c>
      <c r="C29">
        <v>94.7</v>
      </c>
      <c r="D29" s="5">
        <f t="shared" si="0"/>
        <v>5.2999999999999972</v>
      </c>
      <c r="E29" s="5" t="s">
        <v>85</v>
      </c>
      <c r="G29" s="6">
        <v>43375</v>
      </c>
      <c r="H29">
        <v>3820</v>
      </c>
      <c r="I29">
        <v>80.900000000000006</v>
      </c>
      <c r="J29">
        <v>3800</v>
      </c>
    </row>
    <row r="30" spans="1:10" x14ac:dyDescent="0.2">
      <c r="A30" t="s">
        <v>25</v>
      </c>
      <c r="B30" t="s">
        <v>61</v>
      </c>
      <c r="C30">
        <v>95.67</v>
      </c>
      <c r="D30" s="5">
        <v>4.3</v>
      </c>
      <c r="E30" s="5" t="s">
        <v>86</v>
      </c>
      <c r="F30">
        <v>1100</v>
      </c>
      <c r="G30" s="6">
        <v>42607</v>
      </c>
    </row>
    <row r="31" spans="1:10" x14ac:dyDescent="0.2">
      <c r="A31" t="s">
        <v>12</v>
      </c>
      <c r="B31" t="s">
        <v>59</v>
      </c>
      <c r="C31">
        <v>95.7</v>
      </c>
      <c r="D31" s="5">
        <f>100-C31</f>
        <v>4.2999999999999972</v>
      </c>
      <c r="E31" s="5" t="s">
        <v>86</v>
      </c>
      <c r="G31" s="6">
        <v>43480</v>
      </c>
      <c r="H31">
        <v>12380</v>
      </c>
      <c r="I31">
        <v>79.2</v>
      </c>
      <c r="J31">
        <v>10600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</vt:lpstr>
      <vt:lpstr>Sheet1</vt:lpstr>
      <vt:lpstr>Sheet3</vt:lpstr>
      <vt:lpstr>violent</vt:lpstr>
      <vt:lpstr>Sheet4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2017-09-07T09:22:12Z</dcterms:created>
  <dcterms:modified xsi:type="dcterms:W3CDTF">2019-03-12T08:33:22Z</dcterms:modified>
</cp:coreProperties>
</file>