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24226"/>
  <mc:AlternateContent xmlns:mc="http://schemas.openxmlformats.org/markup-compatibility/2006">
    <mc:Choice Requires="x15">
      <x15ac:absPath xmlns:x15ac="http://schemas.microsoft.com/office/spreadsheetml/2010/11/ac" url="C:\Users\EMAGUIRE\OneDrive - MHCLG\Documents\RS Stats 2018\Tables\"/>
    </mc:Choice>
  </mc:AlternateContent>
  <xr:revisionPtr revIDLastSave="376" documentId="8_{41A0E824-B2FD-4BE9-9852-045AC3EB2D3E}" xr6:coauthVersionLast="40" xr6:coauthVersionMax="40" xr10:uidLastSave="{46B8610F-2C5A-4D0B-955E-B27819AB6343}"/>
  <bookViews>
    <workbookView xWindow="120" yWindow="80" windowWidth="19440" windowHeight="10490" activeTab="5" xr2:uid="{00000000-000D-0000-FFFF-FFFF00000000}"/>
  </bookViews>
  <sheets>
    <sheet name="Contents" sheetId="7" r:id="rId1"/>
    <sheet name="LA dropdown" sheetId="6" r:id="rId2"/>
    <sheet name="table 1" sheetId="1" r:id="rId3"/>
    <sheet name="table 2a" sheetId="2" r:id="rId4"/>
    <sheet name="table 2b" sheetId="3" r:id="rId5"/>
    <sheet name="table 2c" sheetId="4" r:id="rId6"/>
  </sheets>
  <definedNames>
    <definedName name="_xlnm._FilterDatabase" localSheetId="2" hidden="1">'table 1'!$A$40:$N$366</definedName>
    <definedName name="age">'table 2c'!$A$7:$K$357</definedName>
    <definedName name="format">'LA dropdown'!$T$14:$AK$340</definedName>
    <definedName name="gender">'table 2a'!$A$7:$J$357</definedName>
    <definedName name="nationality">'table 2b'!$A$7:$L$357</definedName>
    <definedName name="Notes">#REF!</definedName>
    <definedName name="_xlnm.Print_Area" localSheetId="0">Contents!$A$1:$N$26</definedName>
    <definedName name="_xlnm.Print_Area" localSheetId="1">'LA dropdown'!$A$1:$M$53</definedName>
    <definedName name="_xlnm.Print_Area" localSheetId="2">'table 1'!$A$1:$N$383</definedName>
    <definedName name="_xlnm.Print_Area" localSheetId="3">'table 2a'!$A$1:$J$374</definedName>
    <definedName name="_xlnm.Print_Area" localSheetId="4">'table 2b'!$A$1:$L$375</definedName>
    <definedName name="_xlnm.Print_Area" localSheetId="5">'table 2c'!$A$1:$K$374</definedName>
    <definedName name="_xlnm.Print_Titles" localSheetId="2">'table 1'!$4:$4</definedName>
    <definedName name="_xlnm.Print_Titles" localSheetId="3">'table 2a'!$5:$5</definedName>
    <definedName name="_xlnm.Print_Titles" localSheetId="4">'table 2b'!$5:$5</definedName>
    <definedName name="_xlnm.Print_Titles" localSheetId="5">'table 2c'!$5:$5</definedName>
    <definedName name="total">'table 1'!$A$6:$N$366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L19" i="6" l="1"/>
  <c r="AL20" i="6"/>
  <c r="AL21" i="6"/>
  <c r="AL22" i="6"/>
  <c r="AL23" i="6"/>
  <c r="AL24" i="6"/>
  <c r="AL25" i="6"/>
  <c r="AL26" i="6"/>
  <c r="AL27" i="6"/>
  <c r="AL28" i="6"/>
  <c r="AL29" i="6"/>
  <c r="AL30" i="6"/>
  <c r="AL31" i="6"/>
  <c r="AL32" i="6"/>
  <c r="AL33" i="6"/>
  <c r="AL34" i="6"/>
  <c r="AL35" i="6"/>
  <c r="AL36" i="6"/>
  <c r="AL37" i="6"/>
  <c r="AL38" i="6"/>
  <c r="AL39" i="6"/>
  <c r="AL40" i="6"/>
  <c r="AL41" i="6"/>
  <c r="AL42" i="6"/>
  <c r="AL44" i="6"/>
  <c r="AL45" i="6"/>
  <c r="AL46" i="6"/>
  <c r="AL47" i="6"/>
  <c r="AL48" i="6"/>
  <c r="AL49" i="6"/>
  <c r="AL50" i="6"/>
  <c r="AL51" i="6"/>
  <c r="AL52" i="6"/>
  <c r="AL53" i="6"/>
  <c r="AL54" i="6"/>
  <c r="AL55" i="6"/>
  <c r="AL56" i="6"/>
  <c r="AL57" i="6"/>
  <c r="AL58" i="6"/>
  <c r="AL59" i="6"/>
  <c r="AL60" i="6"/>
  <c r="AL61" i="6"/>
  <c r="AL62" i="6"/>
  <c r="AL63" i="6"/>
  <c r="AL64" i="6"/>
  <c r="AL65" i="6"/>
  <c r="AL66" i="6"/>
  <c r="AL67" i="6"/>
  <c r="AL68" i="6"/>
  <c r="AL69" i="6"/>
  <c r="AL70" i="6"/>
  <c r="AL71" i="6"/>
  <c r="AL72" i="6"/>
  <c r="AL73" i="6"/>
  <c r="AL74" i="6"/>
  <c r="AL75" i="6"/>
  <c r="AL76" i="6"/>
  <c r="AL77" i="6"/>
  <c r="AL78" i="6"/>
  <c r="AL79" i="6"/>
  <c r="AL80" i="6"/>
  <c r="AL81" i="6"/>
  <c r="AL82" i="6"/>
  <c r="AL83" i="6"/>
  <c r="AL84" i="6"/>
  <c r="AL85" i="6"/>
  <c r="AL86" i="6"/>
  <c r="AL87" i="6"/>
  <c r="AL88" i="6"/>
  <c r="AL89" i="6"/>
  <c r="AL90" i="6"/>
  <c r="AL91" i="6"/>
  <c r="AL92" i="6"/>
  <c r="AL93" i="6"/>
  <c r="AL94" i="6"/>
  <c r="AL95" i="6"/>
  <c r="AL96" i="6"/>
  <c r="AL97" i="6"/>
  <c r="AL98" i="6"/>
  <c r="AL99" i="6"/>
  <c r="AL100" i="6"/>
  <c r="AL101" i="6"/>
  <c r="AL102" i="6"/>
  <c r="AL103" i="6"/>
  <c r="AL104" i="6"/>
  <c r="AL105" i="6"/>
  <c r="AL106" i="6"/>
  <c r="AL107" i="6"/>
  <c r="AL108" i="6"/>
  <c r="AL109" i="6"/>
  <c r="AL110" i="6"/>
  <c r="AL111" i="6"/>
  <c r="AL112" i="6"/>
  <c r="AL113" i="6"/>
  <c r="AL114" i="6"/>
  <c r="AL115" i="6"/>
  <c r="AL116" i="6"/>
  <c r="AL117" i="6"/>
  <c r="AL118" i="6"/>
  <c r="AL119" i="6"/>
  <c r="AL120" i="6"/>
  <c r="AL121" i="6"/>
  <c r="AL122" i="6"/>
  <c r="AL123" i="6"/>
  <c r="AL124" i="6"/>
  <c r="AL125" i="6"/>
  <c r="AL126" i="6"/>
  <c r="AL127" i="6"/>
  <c r="AL128" i="6"/>
  <c r="AL129" i="6"/>
  <c r="AL130" i="6"/>
  <c r="AL131" i="6"/>
  <c r="AL132" i="6"/>
  <c r="AL133" i="6"/>
  <c r="AL134" i="6"/>
  <c r="AL135" i="6"/>
  <c r="AL136" i="6"/>
  <c r="AL137" i="6"/>
  <c r="AL138" i="6"/>
  <c r="AL139" i="6"/>
  <c r="AL140" i="6"/>
  <c r="AL141" i="6"/>
  <c r="AL142" i="6"/>
  <c r="AL143" i="6"/>
  <c r="AL144" i="6"/>
  <c r="AL145" i="6"/>
  <c r="AL146" i="6"/>
  <c r="AL147" i="6"/>
  <c r="AL148" i="6"/>
  <c r="AL149" i="6"/>
  <c r="AL150" i="6"/>
  <c r="AL151" i="6"/>
  <c r="AL152" i="6"/>
  <c r="AL153" i="6"/>
  <c r="AL154" i="6"/>
  <c r="AL155" i="6"/>
  <c r="AL156" i="6"/>
  <c r="AL157" i="6"/>
  <c r="AL158" i="6"/>
  <c r="AL159" i="6"/>
  <c r="AL160" i="6"/>
  <c r="AL161" i="6"/>
  <c r="AL162" i="6"/>
  <c r="AL163" i="6"/>
  <c r="AL164" i="6"/>
  <c r="AL165" i="6"/>
  <c r="AL166" i="6"/>
  <c r="AL167" i="6"/>
  <c r="AL168" i="6"/>
  <c r="AL169" i="6"/>
  <c r="AL170" i="6"/>
  <c r="AL171" i="6"/>
  <c r="AL172" i="6"/>
  <c r="AL173" i="6"/>
  <c r="AL174" i="6"/>
  <c r="AL175" i="6"/>
  <c r="AL176" i="6"/>
  <c r="AL177" i="6"/>
  <c r="AL178" i="6"/>
  <c r="AL179" i="6"/>
  <c r="AL180" i="6"/>
  <c r="AL181" i="6"/>
  <c r="AL182" i="6"/>
  <c r="AL183" i="6"/>
  <c r="AL184" i="6"/>
  <c r="AL185" i="6"/>
  <c r="AL186" i="6"/>
  <c r="AL187" i="6"/>
  <c r="AL188" i="6"/>
  <c r="AL189" i="6"/>
  <c r="AL190" i="6"/>
  <c r="AL191" i="6"/>
  <c r="AL192" i="6"/>
  <c r="AL193" i="6"/>
  <c r="AL194" i="6"/>
  <c r="AL195" i="6"/>
  <c r="AL196" i="6"/>
  <c r="AL197" i="6"/>
  <c r="AL198" i="6"/>
  <c r="AL199" i="6"/>
  <c r="AL200" i="6"/>
  <c r="AL201" i="6"/>
  <c r="AL202" i="6"/>
  <c r="AL203" i="6"/>
  <c r="AL204" i="6"/>
  <c r="AL205" i="6"/>
  <c r="AL206" i="6"/>
  <c r="AL207" i="6"/>
  <c r="AL208" i="6"/>
  <c r="AL209" i="6"/>
  <c r="AL210" i="6"/>
  <c r="AL211" i="6"/>
  <c r="AL212" i="6"/>
  <c r="AL213" i="6"/>
  <c r="AL214" i="6"/>
  <c r="AL215" i="6"/>
  <c r="AL216" i="6"/>
  <c r="AL217" i="6"/>
  <c r="AL218" i="6"/>
  <c r="AL219" i="6"/>
  <c r="AL220" i="6"/>
  <c r="AL221" i="6"/>
  <c r="AL222" i="6"/>
  <c r="AL223" i="6"/>
  <c r="AL224" i="6"/>
  <c r="AL225" i="6"/>
  <c r="AL226" i="6"/>
  <c r="AL227" i="6"/>
  <c r="AL228" i="6"/>
  <c r="AL229" i="6"/>
  <c r="AL230" i="6"/>
  <c r="AL231" i="6"/>
  <c r="AL232" i="6"/>
  <c r="AL233" i="6"/>
  <c r="AL234" i="6"/>
  <c r="AL235" i="6"/>
  <c r="AL236" i="6"/>
  <c r="AL237" i="6"/>
  <c r="AL238" i="6"/>
  <c r="AL239" i="6"/>
  <c r="AL240" i="6"/>
  <c r="AL241" i="6"/>
  <c r="AL242" i="6"/>
  <c r="AL243" i="6"/>
  <c r="AL244" i="6"/>
  <c r="AL245" i="6"/>
  <c r="AL246" i="6"/>
  <c r="AL247" i="6"/>
  <c r="AL248" i="6"/>
  <c r="AL249" i="6"/>
  <c r="AL250" i="6"/>
  <c r="AL251" i="6"/>
  <c r="AL252" i="6"/>
  <c r="AL253" i="6"/>
  <c r="AL254" i="6"/>
  <c r="AL255" i="6"/>
  <c r="AL256" i="6"/>
  <c r="AL257" i="6"/>
  <c r="AL258" i="6"/>
  <c r="AL259" i="6"/>
  <c r="AL260" i="6"/>
  <c r="AL261" i="6"/>
  <c r="AL262" i="6"/>
  <c r="AL263" i="6"/>
  <c r="AL264" i="6"/>
  <c r="AL265" i="6"/>
  <c r="AL266" i="6"/>
  <c r="AL267" i="6"/>
  <c r="AL268" i="6"/>
  <c r="AL269" i="6"/>
  <c r="AL270" i="6"/>
  <c r="AL271" i="6"/>
  <c r="AL272" i="6"/>
  <c r="AL273" i="6"/>
  <c r="AL274" i="6"/>
  <c r="AL275" i="6"/>
  <c r="AL276" i="6"/>
  <c r="AL277" i="6"/>
  <c r="AL278" i="6"/>
  <c r="AL279" i="6"/>
  <c r="AL280" i="6"/>
  <c r="AL281" i="6"/>
  <c r="AL282" i="6"/>
  <c r="AL283" i="6"/>
  <c r="AL284" i="6"/>
  <c r="AL285" i="6"/>
  <c r="AL286" i="6"/>
  <c r="AL287" i="6"/>
  <c r="AL288" i="6"/>
  <c r="AL289" i="6"/>
  <c r="AL290" i="6"/>
  <c r="AL291" i="6"/>
  <c r="AL292" i="6"/>
  <c r="AL293" i="6"/>
  <c r="AL294" i="6"/>
  <c r="AL295" i="6"/>
  <c r="AL296" i="6"/>
  <c r="AL297" i="6"/>
  <c r="AL298" i="6"/>
  <c r="AL299" i="6"/>
  <c r="AL300" i="6"/>
  <c r="AL301" i="6"/>
  <c r="AL302" i="6"/>
  <c r="AL303" i="6"/>
  <c r="AL304" i="6"/>
  <c r="AL305" i="6"/>
  <c r="AL306" i="6"/>
  <c r="AL307" i="6"/>
  <c r="AL308" i="6"/>
  <c r="AL309" i="6"/>
  <c r="AL310" i="6"/>
  <c r="AL311" i="6"/>
  <c r="AL312" i="6"/>
  <c r="AL313" i="6"/>
  <c r="AL314" i="6"/>
  <c r="AL315" i="6"/>
  <c r="AL316" i="6"/>
  <c r="AL317" i="6"/>
  <c r="AL318" i="6"/>
  <c r="AL319" i="6"/>
  <c r="AL320" i="6"/>
  <c r="AL321" i="6"/>
  <c r="AL322" i="6"/>
  <c r="AL323" i="6"/>
  <c r="AL324" i="6"/>
  <c r="AL325" i="6"/>
  <c r="AL326" i="6"/>
  <c r="AL327" i="6"/>
  <c r="AL328" i="6"/>
  <c r="AL329" i="6"/>
  <c r="AL330" i="6"/>
  <c r="AL331" i="6"/>
  <c r="AL332" i="6"/>
  <c r="AL333" i="6"/>
  <c r="AL334" i="6"/>
  <c r="AL335" i="6"/>
  <c r="AL336" i="6"/>
  <c r="AL337" i="6"/>
  <c r="AL338" i="6"/>
  <c r="AL339" i="6"/>
  <c r="AL340" i="6"/>
  <c r="AL18" i="6"/>
  <c r="G10" i="4" l="1"/>
  <c r="G15" i="4"/>
  <c r="U16" i="6" l="1"/>
  <c r="U15" i="6"/>
  <c r="U14" i="6"/>
  <c r="U13" i="6"/>
  <c r="U12" i="6"/>
  <c r="U11" i="6"/>
  <c r="U10" i="6"/>
  <c r="U9" i="6"/>
  <c r="U7" i="6"/>
  <c r="U6" i="6"/>
  <c r="U5" i="6"/>
  <c r="T16" i="6"/>
  <c r="T15" i="6"/>
  <c r="T14" i="6"/>
  <c r="T13" i="6"/>
  <c r="T12" i="6"/>
  <c r="T11" i="6"/>
  <c r="T10" i="6"/>
  <c r="T9" i="6"/>
  <c r="T7" i="6" l="1"/>
  <c r="T6" i="6"/>
  <c r="T5" i="6"/>
  <c r="N26" i="6" l="1"/>
  <c r="N25" i="6"/>
  <c r="M18" i="6"/>
  <c r="N18" i="6"/>
  <c r="N37" i="6"/>
  <c r="N30" i="6"/>
  <c r="N36" i="6"/>
  <c r="N24" i="6"/>
  <c r="N35" i="6"/>
  <c r="N21" i="6"/>
  <c r="N32" i="6"/>
  <c r="N31" i="6"/>
  <c r="N29" i="6"/>
  <c r="G29" i="4"/>
  <c r="D29" i="3"/>
  <c r="D15" i="3"/>
  <c r="E21" i="2"/>
  <c r="N19" i="6" l="1"/>
  <c r="D17" i="4"/>
  <c r="E17" i="4"/>
  <c r="G17" i="4"/>
  <c r="H17" i="4"/>
  <c r="I17" i="4"/>
  <c r="J17" i="4"/>
  <c r="K17" i="4"/>
  <c r="D19" i="4"/>
  <c r="E19" i="4"/>
  <c r="G19" i="4"/>
  <c r="H19" i="4"/>
  <c r="I19" i="4"/>
  <c r="J19" i="4"/>
  <c r="K19" i="4"/>
  <c r="K20" i="4" s="1"/>
  <c r="D21" i="4"/>
  <c r="E21" i="4"/>
  <c r="G21" i="4"/>
  <c r="H21" i="4"/>
  <c r="I21" i="4"/>
  <c r="J21" i="4"/>
  <c r="K21" i="4"/>
  <c r="D23" i="4"/>
  <c r="E23" i="4"/>
  <c r="G23" i="4"/>
  <c r="H23" i="4"/>
  <c r="I23" i="4"/>
  <c r="J23" i="4"/>
  <c r="K23" i="4"/>
  <c r="D25" i="4"/>
  <c r="E25" i="4"/>
  <c r="G25" i="4"/>
  <c r="H25" i="4"/>
  <c r="I25" i="4"/>
  <c r="J25" i="4"/>
  <c r="K25" i="4"/>
  <c r="D10" i="4"/>
  <c r="E10" i="4"/>
  <c r="H10" i="4"/>
  <c r="I10" i="4"/>
  <c r="J10" i="4"/>
  <c r="K10" i="4"/>
  <c r="D27" i="4"/>
  <c r="E27" i="4"/>
  <c r="G27" i="4"/>
  <c r="H27" i="4"/>
  <c r="I27" i="4"/>
  <c r="J27" i="4"/>
  <c r="K27" i="4"/>
  <c r="D29" i="4"/>
  <c r="E29" i="4"/>
  <c r="H29" i="4"/>
  <c r="I29" i="4"/>
  <c r="J29" i="4"/>
  <c r="K29" i="4"/>
  <c r="K30" i="4" s="1"/>
  <c r="K15" i="4"/>
  <c r="J15" i="4"/>
  <c r="I15" i="4"/>
  <c r="H15" i="4"/>
  <c r="E15" i="4"/>
  <c r="D15" i="4"/>
  <c r="L29" i="3"/>
  <c r="K29" i="3"/>
  <c r="J29" i="3"/>
  <c r="I29" i="3"/>
  <c r="H29" i="3"/>
  <c r="L27" i="3"/>
  <c r="K27" i="3"/>
  <c r="J27" i="3"/>
  <c r="I27" i="3"/>
  <c r="H27" i="3"/>
  <c r="L10" i="3"/>
  <c r="K10" i="3"/>
  <c r="J10" i="3"/>
  <c r="I10" i="3"/>
  <c r="H10" i="3"/>
  <c r="L25" i="3"/>
  <c r="K25" i="3"/>
  <c r="J25" i="3"/>
  <c r="I25" i="3"/>
  <c r="H25" i="3"/>
  <c r="L23" i="3"/>
  <c r="K23" i="3"/>
  <c r="J23" i="3"/>
  <c r="I23" i="3"/>
  <c r="H23" i="3"/>
  <c r="L21" i="3"/>
  <c r="K21" i="3"/>
  <c r="J21" i="3"/>
  <c r="I21" i="3"/>
  <c r="H21" i="3"/>
  <c r="L19" i="3"/>
  <c r="K19" i="3"/>
  <c r="J19" i="3"/>
  <c r="I19" i="3"/>
  <c r="H19" i="3"/>
  <c r="L17" i="3"/>
  <c r="K17" i="3"/>
  <c r="J17" i="3"/>
  <c r="I17" i="3"/>
  <c r="H17" i="3"/>
  <c r="F29" i="3"/>
  <c r="E29" i="3"/>
  <c r="F27" i="3"/>
  <c r="E27" i="3"/>
  <c r="D27" i="3"/>
  <c r="F10" i="3"/>
  <c r="E10" i="3"/>
  <c r="D10" i="3"/>
  <c r="F25" i="3"/>
  <c r="E25" i="3"/>
  <c r="D25" i="3"/>
  <c r="F23" i="3"/>
  <c r="E23" i="3"/>
  <c r="D23" i="3"/>
  <c r="F21" i="3"/>
  <c r="E21" i="3"/>
  <c r="D21" i="3"/>
  <c r="F19" i="3"/>
  <c r="E19" i="3"/>
  <c r="D19" i="3"/>
  <c r="F17" i="3"/>
  <c r="E17" i="3"/>
  <c r="D17" i="3"/>
  <c r="F15" i="3"/>
  <c r="E15" i="3"/>
  <c r="L15" i="3"/>
  <c r="K15" i="3"/>
  <c r="J15" i="3"/>
  <c r="I15" i="3"/>
  <c r="H15" i="3"/>
  <c r="J29" i="2"/>
  <c r="I29" i="2"/>
  <c r="H29" i="2"/>
  <c r="G29" i="2"/>
  <c r="E29" i="2"/>
  <c r="D29" i="2"/>
  <c r="J27" i="2"/>
  <c r="I27" i="2"/>
  <c r="H27" i="2"/>
  <c r="G27" i="2"/>
  <c r="E27" i="2"/>
  <c r="D27" i="2"/>
  <c r="J10" i="2"/>
  <c r="I10" i="2"/>
  <c r="H10" i="2"/>
  <c r="G10" i="2"/>
  <c r="E10" i="2"/>
  <c r="D10" i="2"/>
  <c r="J25" i="2"/>
  <c r="I25" i="2"/>
  <c r="H25" i="2"/>
  <c r="G25" i="2"/>
  <c r="E25" i="2"/>
  <c r="D25" i="2"/>
  <c r="J23" i="2"/>
  <c r="I23" i="2"/>
  <c r="H23" i="2"/>
  <c r="G23" i="2"/>
  <c r="E23" i="2"/>
  <c r="D23" i="2"/>
  <c r="J21" i="2"/>
  <c r="I21" i="2"/>
  <c r="H21" i="2"/>
  <c r="G21" i="2"/>
  <c r="D21" i="2"/>
  <c r="J19" i="2"/>
  <c r="I19" i="2"/>
  <c r="H19" i="2"/>
  <c r="G19" i="2"/>
  <c r="E19" i="2"/>
  <c r="D19" i="2"/>
  <c r="J17" i="2"/>
  <c r="I17" i="2"/>
  <c r="H17" i="2"/>
  <c r="G17" i="2"/>
  <c r="E17" i="2"/>
  <c r="D17" i="2"/>
  <c r="D15" i="2"/>
  <c r="J15" i="2"/>
  <c r="I15" i="2"/>
  <c r="H15" i="2"/>
  <c r="G15" i="2"/>
  <c r="E15" i="2"/>
  <c r="J22" i="4" l="1"/>
  <c r="I24" i="4"/>
  <c r="J26" i="4"/>
  <c r="E24" i="4"/>
  <c r="K26" i="4"/>
  <c r="E18" i="4"/>
  <c r="K18" i="4"/>
  <c r="E16" i="4"/>
  <c r="J28" i="4"/>
  <c r="K22" i="4"/>
  <c r="K24" i="4"/>
  <c r="K11" i="4"/>
  <c r="H11" i="2"/>
  <c r="I11" i="2"/>
  <c r="E30" i="4"/>
  <c r="H16" i="4"/>
  <c r="E28" i="4"/>
  <c r="J16" i="4"/>
  <c r="K28" i="4"/>
  <c r="K16" i="4"/>
  <c r="I11" i="4"/>
  <c r="E22" i="4"/>
  <c r="I30" i="4"/>
  <c r="I16" i="4"/>
  <c r="E11" i="4"/>
  <c r="E26" i="4"/>
  <c r="I20" i="4"/>
  <c r="H18" i="4"/>
  <c r="E20" i="4"/>
  <c r="J16" i="3"/>
  <c r="F18" i="3"/>
  <c r="F26" i="3"/>
  <c r="J18" i="3"/>
  <c r="J26" i="3"/>
  <c r="K16" i="3"/>
  <c r="I16" i="3"/>
  <c r="E18" i="3"/>
  <c r="F20" i="3"/>
  <c r="E26" i="3"/>
  <c r="F11" i="3"/>
  <c r="I18" i="3"/>
  <c r="K22" i="3"/>
  <c r="J24" i="3"/>
  <c r="I26" i="3"/>
  <c r="K28" i="3"/>
  <c r="J30" i="3"/>
  <c r="E22" i="2"/>
  <c r="E26" i="2" s="1"/>
  <c r="E16" i="2" s="1"/>
  <c r="E18" i="2" s="1"/>
  <c r="E28" i="2" s="1"/>
  <c r="E30" i="2" s="1"/>
  <c r="E24" i="2" s="1"/>
  <c r="E20" i="2" s="1"/>
  <c r="H28" i="4"/>
  <c r="H26" i="4"/>
  <c r="H22" i="4"/>
  <c r="I18" i="4"/>
  <c r="I28" i="4"/>
  <c r="J11" i="4"/>
  <c r="I22" i="4"/>
  <c r="J20" i="4"/>
  <c r="J30" i="4"/>
  <c r="I26" i="4"/>
  <c r="J24" i="4"/>
  <c r="H30" i="4"/>
  <c r="H11" i="4"/>
  <c r="H24" i="4"/>
  <c r="H20" i="4"/>
  <c r="J18" i="4"/>
  <c r="L16" i="3"/>
  <c r="E20" i="3"/>
  <c r="F22" i="3"/>
  <c r="E11" i="3"/>
  <c r="F28" i="3"/>
  <c r="L18" i="3"/>
  <c r="K20" i="3"/>
  <c r="J22" i="3"/>
  <c r="I24" i="3"/>
  <c r="L26" i="3"/>
  <c r="K11" i="3"/>
  <c r="J28" i="3"/>
  <c r="I30" i="3"/>
  <c r="L20" i="3"/>
  <c r="L11" i="3"/>
  <c r="E16" i="3"/>
  <c r="E24" i="3"/>
  <c r="E30" i="3"/>
  <c r="I20" i="3"/>
  <c r="L22" i="3"/>
  <c r="K24" i="3"/>
  <c r="I11" i="3"/>
  <c r="L28" i="3"/>
  <c r="K30" i="3"/>
  <c r="F16" i="3"/>
  <c r="E22" i="3"/>
  <c r="F24" i="3"/>
  <c r="E28" i="3"/>
  <c r="F30" i="3"/>
  <c r="K18" i="3"/>
  <c r="J20" i="3"/>
  <c r="I22" i="3"/>
  <c r="L24" i="3"/>
  <c r="K26" i="3"/>
  <c r="J11" i="3"/>
  <c r="I28" i="3"/>
  <c r="L30" i="3"/>
  <c r="H22" i="2"/>
  <c r="H26" i="2" s="1"/>
  <c r="H16" i="2" s="1"/>
  <c r="H18" i="2" s="1"/>
  <c r="H28" i="2" s="1"/>
  <c r="H30" i="2" s="1"/>
  <c r="H24" i="2" s="1"/>
  <c r="H20" i="2" s="1"/>
  <c r="I22" i="2"/>
  <c r="I26" i="2" s="1"/>
  <c r="I16" i="2" s="1"/>
  <c r="I18" i="2" s="1"/>
  <c r="I28" i="2" s="1"/>
  <c r="I30" i="2" s="1"/>
  <c r="I24" i="2" s="1"/>
  <c r="I20" i="2" s="1"/>
  <c r="E11" i="2"/>
  <c r="J11" i="2"/>
  <c r="J22" i="2"/>
  <c r="J26" i="2" s="1"/>
  <c r="J16" i="2" s="1"/>
  <c r="J18" i="2" s="1"/>
  <c r="J28" i="2" s="1"/>
  <c r="J30" i="2" s="1"/>
  <c r="J24" i="2" s="1"/>
  <c r="J20" i="2" s="1"/>
  <c r="D7" i="4" l="1"/>
  <c r="D12" i="4" s="1"/>
  <c r="E7" i="4"/>
  <c r="D7" i="3"/>
  <c r="D12" i="3" s="1"/>
  <c r="E7" i="3"/>
  <c r="F7" i="3"/>
  <c r="D7" i="2"/>
  <c r="D12" i="2" s="1"/>
  <c r="E7" i="2"/>
  <c r="L31" i="6" l="1"/>
  <c r="F12" i="3"/>
  <c r="F13" i="3" s="1"/>
  <c r="E12" i="2"/>
  <c r="E13" i="2" s="1"/>
  <c r="L25" i="6"/>
  <c r="E12" i="3"/>
  <c r="E13" i="3" s="1"/>
  <c r="L30" i="6"/>
  <c r="E12" i="4"/>
  <c r="E13" i="4" s="1"/>
  <c r="L35" i="6"/>
  <c r="E8" i="2"/>
  <c r="E8" i="4"/>
  <c r="F8" i="3"/>
  <c r="E8" i="3"/>
  <c r="K7" i="4"/>
  <c r="J7" i="4"/>
  <c r="I7" i="4"/>
  <c r="I12" i="4" s="1"/>
  <c r="H7" i="4"/>
  <c r="G7" i="4"/>
  <c r="G12" i="4" s="1"/>
  <c r="K7" i="3"/>
  <c r="L7" i="3"/>
  <c r="J7" i="3"/>
  <c r="I7" i="3"/>
  <c r="H7" i="3"/>
  <c r="H12" i="3" s="1"/>
  <c r="J7" i="2"/>
  <c r="M26" i="6" s="1"/>
  <c r="I7" i="2"/>
  <c r="M25" i="6" s="1"/>
  <c r="H7" i="2"/>
  <c r="M24" i="6" s="1"/>
  <c r="G7" i="2"/>
  <c r="G12" i="2" s="1"/>
  <c r="I13" i="4" l="1"/>
  <c r="M35" i="6"/>
  <c r="H12" i="4"/>
  <c r="H13" i="4" s="1"/>
  <c r="I12" i="3"/>
  <c r="I13" i="3" s="1"/>
  <c r="M29" i="6"/>
  <c r="M37" i="6"/>
  <c r="K12" i="4"/>
  <c r="K13" i="4" s="1"/>
  <c r="M36" i="6"/>
  <c r="J12" i="4"/>
  <c r="J13" i="4" s="1"/>
  <c r="M32" i="6"/>
  <c r="L12" i="3"/>
  <c r="L13" i="3" s="1"/>
  <c r="J12" i="3"/>
  <c r="J13" i="3" s="1"/>
  <c r="M30" i="6"/>
  <c r="K12" i="3"/>
  <c r="K13" i="3" s="1"/>
  <c r="M31" i="6"/>
  <c r="J12" i="2"/>
  <c r="J13" i="2" s="1"/>
  <c r="H12" i="2"/>
  <c r="H13" i="2" s="1"/>
  <c r="I12" i="2"/>
  <c r="I13" i="2" s="1"/>
  <c r="I8" i="3"/>
  <c r="I8" i="4"/>
  <c r="H8" i="4"/>
  <c r="J8" i="4"/>
  <c r="K8" i="4"/>
  <c r="K8" i="3"/>
  <c r="L8" i="3"/>
  <c r="J8" i="3"/>
  <c r="H8" i="2"/>
  <c r="I8" i="2"/>
  <c r="J8" i="2"/>
  <c r="H18" i="6" l="1"/>
  <c r="F18" i="6"/>
  <c r="G18" i="6"/>
  <c r="J18" i="6"/>
  <c r="L18" i="6"/>
  <c r="K18" i="6"/>
  <c r="I18" i="6"/>
  <c r="J19" i="6" l="1"/>
  <c r="M19" i="6"/>
  <c r="L19" i="6"/>
  <c r="G19" i="6"/>
  <c r="H19" i="6"/>
  <c r="K19" i="6"/>
  <c r="I19" i="6"/>
</calcChain>
</file>

<file path=xl/sharedStrings.xml><?xml version="1.0" encoding="utf-8"?>
<sst xmlns="http://schemas.openxmlformats.org/spreadsheetml/2006/main" count="7686" uniqueCount="886">
  <si>
    <t>E07000223</t>
  </si>
  <si>
    <t>Adur</t>
  </si>
  <si>
    <t>E07000026</t>
  </si>
  <si>
    <t>Allerdale</t>
  </si>
  <si>
    <t>E07000032</t>
  </si>
  <si>
    <t>Amber Valley</t>
  </si>
  <si>
    <t>E07000224</t>
  </si>
  <si>
    <t>Arun</t>
  </si>
  <si>
    <t>E07000170</t>
  </si>
  <si>
    <t>Ashfield</t>
  </si>
  <si>
    <t>E07000105</t>
  </si>
  <si>
    <t>Ashford</t>
  </si>
  <si>
    <t>E07000004</t>
  </si>
  <si>
    <t>Aylesbury Vale</t>
  </si>
  <si>
    <t>E07000200</t>
  </si>
  <si>
    <t>Babergh</t>
  </si>
  <si>
    <t>E09000002</t>
  </si>
  <si>
    <t>Barking and Dagenham</t>
  </si>
  <si>
    <t>E09000003</t>
  </si>
  <si>
    <t>Barnet</t>
  </si>
  <si>
    <t>E08000016</t>
  </si>
  <si>
    <t>Barnsley</t>
  </si>
  <si>
    <t>E07000027</t>
  </si>
  <si>
    <t>Barrow-in-Furness</t>
  </si>
  <si>
    <t>E07000066</t>
  </si>
  <si>
    <t>Basildon</t>
  </si>
  <si>
    <t>E07000084</t>
  </si>
  <si>
    <t>Basingstoke and Deane</t>
  </si>
  <si>
    <t>E07000171</t>
  </si>
  <si>
    <t>Bassetlaw</t>
  </si>
  <si>
    <t>E06000022</t>
  </si>
  <si>
    <t>Bath and North East Somerset</t>
  </si>
  <si>
    <t>E06000055</t>
  </si>
  <si>
    <t>Bedford</t>
  </si>
  <si>
    <t>E09000004</t>
  </si>
  <si>
    <t>Bexley</t>
  </si>
  <si>
    <t>E08000025</t>
  </si>
  <si>
    <t>Birmingham</t>
  </si>
  <si>
    <t>E07000129</t>
  </si>
  <si>
    <t>Blaby</t>
  </si>
  <si>
    <t>E06000008</t>
  </si>
  <si>
    <t>Blackburn with Darwen</t>
  </si>
  <si>
    <t>E06000009</t>
  </si>
  <si>
    <t>Blackpool</t>
  </si>
  <si>
    <t>E07000033</t>
  </si>
  <si>
    <t>Bolsover</t>
  </si>
  <si>
    <t>E08000001</t>
  </si>
  <si>
    <t>Bolton</t>
  </si>
  <si>
    <t>E07000136</t>
  </si>
  <si>
    <t>Boston</t>
  </si>
  <si>
    <t>E06000028</t>
  </si>
  <si>
    <t>Bournemouth</t>
  </si>
  <si>
    <t>E06000036</t>
  </si>
  <si>
    <t>Bracknell Forest</t>
  </si>
  <si>
    <t>E08000032</t>
  </si>
  <si>
    <t>Bradford</t>
  </si>
  <si>
    <t>E07000067</t>
  </si>
  <si>
    <t>Braintree</t>
  </si>
  <si>
    <t>E07000143</t>
  </si>
  <si>
    <t>Breckland</t>
  </si>
  <si>
    <t>E09000005</t>
  </si>
  <si>
    <t>Brent</t>
  </si>
  <si>
    <t>E07000068</t>
  </si>
  <si>
    <t>Brentwood</t>
  </si>
  <si>
    <t>E06000043</t>
  </si>
  <si>
    <t>Brighton and Hove</t>
  </si>
  <si>
    <t>E06000023</t>
  </si>
  <si>
    <t>Bristol, City of</t>
  </si>
  <si>
    <t>E07000144</t>
  </si>
  <si>
    <t>Broadland</t>
  </si>
  <si>
    <t>E09000006</t>
  </si>
  <si>
    <t>Bromley</t>
  </si>
  <si>
    <t>E07000234</t>
  </si>
  <si>
    <t>Bromsgrove</t>
  </si>
  <si>
    <t>E07000095</t>
  </si>
  <si>
    <t>Broxbourne</t>
  </si>
  <si>
    <t>E07000172</t>
  </si>
  <si>
    <t>Broxtowe</t>
  </si>
  <si>
    <t>E07000117</t>
  </si>
  <si>
    <t>Burnley</t>
  </si>
  <si>
    <t>E08000002</t>
  </si>
  <si>
    <t>Bury</t>
  </si>
  <si>
    <t>E08000033</t>
  </si>
  <si>
    <t>Calderdale</t>
  </si>
  <si>
    <t>E07000008</t>
  </si>
  <si>
    <t>Cambridge</t>
  </si>
  <si>
    <t>E09000007</t>
  </si>
  <si>
    <t>Camden</t>
  </si>
  <si>
    <t>E07000192</t>
  </si>
  <si>
    <t>Cannock Chase</t>
  </si>
  <si>
    <t>E07000106</t>
  </si>
  <si>
    <t>Canterbury</t>
  </si>
  <si>
    <t>E07000028</t>
  </si>
  <si>
    <t>Carlisle</t>
  </si>
  <si>
    <t>E07000069</t>
  </si>
  <si>
    <t>Castle Point</t>
  </si>
  <si>
    <t>E06000056</t>
  </si>
  <si>
    <t>Central Bedfordshire</t>
  </si>
  <si>
    <t>E07000130</t>
  </si>
  <si>
    <t>Charnwood</t>
  </si>
  <si>
    <t>E07000070</t>
  </si>
  <si>
    <t>Chelmsford</t>
  </si>
  <si>
    <t>E07000078</t>
  </si>
  <si>
    <t>Cheltenham</t>
  </si>
  <si>
    <t>E07000177</t>
  </si>
  <si>
    <t>Cherwell</t>
  </si>
  <si>
    <t>E06000049</t>
  </si>
  <si>
    <t>Cheshire East</t>
  </si>
  <si>
    <t>E06000050</t>
  </si>
  <si>
    <t>Cheshire West and Chester</t>
  </si>
  <si>
    <t>E07000034</t>
  </si>
  <si>
    <t>Chesterfield</t>
  </si>
  <si>
    <t>E07000225</t>
  </si>
  <si>
    <t>Chichester</t>
  </si>
  <si>
    <t>E07000005</t>
  </si>
  <si>
    <t>Chiltern</t>
  </si>
  <si>
    <t>E07000118</t>
  </si>
  <si>
    <t>Chorley</t>
  </si>
  <si>
    <t>E07000048</t>
  </si>
  <si>
    <t>Christchurch</t>
  </si>
  <si>
    <t>E09000001</t>
  </si>
  <si>
    <t>City of London</t>
  </si>
  <si>
    <t>E07000071</t>
  </si>
  <si>
    <t>Colchester</t>
  </si>
  <si>
    <t>E07000029</t>
  </si>
  <si>
    <t>Copeland</t>
  </si>
  <si>
    <t>E07000150</t>
  </si>
  <si>
    <t>Corby</t>
  </si>
  <si>
    <t>E06000052</t>
  </si>
  <si>
    <t>Cornwall</t>
  </si>
  <si>
    <t>E07000079</t>
  </si>
  <si>
    <t>Cotswold</t>
  </si>
  <si>
    <t>E06000047</t>
  </si>
  <si>
    <t>County Durham</t>
  </si>
  <si>
    <t>E08000026</t>
  </si>
  <si>
    <t>Coventry</t>
  </si>
  <si>
    <t>E07000163</t>
  </si>
  <si>
    <t>Craven</t>
  </si>
  <si>
    <t>E07000226</t>
  </si>
  <si>
    <t>Crawley</t>
  </si>
  <si>
    <t>E09000008</t>
  </si>
  <si>
    <t>Croydon</t>
  </si>
  <si>
    <t>E07000096</t>
  </si>
  <si>
    <t>Dacorum</t>
  </si>
  <si>
    <t>E06000005</t>
  </si>
  <si>
    <t>Darlington</t>
  </si>
  <si>
    <t>E07000107</t>
  </si>
  <si>
    <t>Dartford</t>
  </si>
  <si>
    <t>E07000151</t>
  </si>
  <si>
    <t>Daventry</t>
  </si>
  <si>
    <t>E06000015</t>
  </si>
  <si>
    <t>Derby</t>
  </si>
  <si>
    <t>E07000035</t>
  </si>
  <si>
    <t>Derbyshire Dales</t>
  </si>
  <si>
    <t>E08000017</t>
  </si>
  <si>
    <t>Doncaster</t>
  </si>
  <si>
    <t>E07000108</t>
  </si>
  <si>
    <t>Dover</t>
  </si>
  <si>
    <t>E08000027</t>
  </si>
  <si>
    <t>Dudley</t>
  </si>
  <si>
    <t>E09000009</t>
  </si>
  <si>
    <t>Ealing</t>
  </si>
  <si>
    <t>E07000009</t>
  </si>
  <si>
    <t>East Cambridgeshire</t>
  </si>
  <si>
    <t>E07000040</t>
  </si>
  <si>
    <t>East Devon</t>
  </si>
  <si>
    <t>E07000049</t>
  </si>
  <si>
    <t>East Dorset</t>
  </si>
  <si>
    <t>E07000085</t>
  </si>
  <si>
    <t>East Hampshire</t>
  </si>
  <si>
    <t>E07000242</t>
  </si>
  <si>
    <t>East Hertfordshire</t>
  </si>
  <si>
    <t>E07000137</t>
  </si>
  <si>
    <t>East Lindsey</t>
  </si>
  <si>
    <t>E07000152</t>
  </si>
  <si>
    <t>East Northamptonshire</t>
  </si>
  <si>
    <t>E06000011</t>
  </si>
  <si>
    <t>East Riding of Yorkshire</t>
  </si>
  <si>
    <t>E07000193</t>
  </si>
  <si>
    <t>East Staffordshire</t>
  </si>
  <si>
    <t>E07000061</t>
  </si>
  <si>
    <t>Eastbourne</t>
  </si>
  <si>
    <t>E07000086</t>
  </si>
  <si>
    <t>Eastleigh</t>
  </si>
  <si>
    <t>E07000030</t>
  </si>
  <si>
    <t>Eden</t>
  </si>
  <si>
    <t>E07000207</t>
  </si>
  <si>
    <t>Elmbridge</t>
  </si>
  <si>
    <t>E09000010</t>
  </si>
  <si>
    <t>Enfield</t>
  </si>
  <si>
    <t>E07000072</t>
  </si>
  <si>
    <t>Epping Forest</t>
  </si>
  <si>
    <t>E07000208</t>
  </si>
  <si>
    <t>Epsom and Ewell</t>
  </si>
  <si>
    <t>E07000036</t>
  </si>
  <si>
    <t>Erewash</t>
  </si>
  <si>
    <t>E07000041</t>
  </si>
  <si>
    <t>Exeter</t>
  </si>
  <si>
    <t>E07000087</t>
  </si>
  <si>
    <t>Fareham</t>
  </si>
  <si>
    <t>E07000010</t>
  </si>
  <si>
    <t>Fenland</t>
  </si>
  <si>
    <t>E07000201</t>
  </si>
  <si>
    <t>Forest Heath</t>
  </si>
  <si>
    <t>E07000080</t>
  </si>
  <si>
    <t>Forest of Dean</t>
  </si>
  <si>
    <t>E07000119</t>
  </si>
  <si>
    <t>Fylde</t>
  </si>
  <si>
    <t>E08000037</t>
  </si>
  <si>
    <t>Gateshead</t>
  </si>
  <si>
    <t>E07000173</t>
  </si>
  <si>
    <t>Gedling</t>
  </si>
  <si>
    <t>E07000081</t>
  </si>
  <si>
    <t>Gloucester</t>
  </si>
  <si>
    <t>E07000088</t>
  </si>
  <si>
    <t>Gosport</t>
  </si>
  <si>
    <t>E07000109</t>
  </si>
  <si>
    <t>Gravesham</t>
  </si>
  <si>
    <t>E07000145</t>
  </si>
  <si>
    <t>Great Yarmouth</t>
  </si>
  <si>
    <t>E09000011</t>
  </si>
  <si>
    <t>Greenwich</t>
  </si>
  <si>
    <t>E07000209</t>
  </si>
  <si>
    <t>Guildford</t>
  </si>
  <si>
    <t>E09000012</t>
  </si>
  <si>
    <t>Hackney</t>
  </si>
  <si>
    <t>E06000006</t>
  </si>
  <si>
    <t>Halton</t>
  </si>
  <si>
    <t>E07000164</t>
  </si>
  <si>
    <t>Hambleton</t>
  </si>
  <si>
    <t>E09000013</t>
  </si>
  <si>
    <t>Hammersmith and Fulham</t>
  </si>
  <si>
    <t>E07000131</t>
  </si>
  <si>
    <t>Harborough</t>
  </si>
  <si>
    <t>E09000014</t>
  </si>
  <si>
    <t>Haringey</t>
  </si>
  <si>
    <t>E07000073</t>
  </si>
  <si>
    <t>Harlow</t>
  </si>
  <si>
    <t>E07000165</t>
  </si>
  <si>
    <t>Harrogate</t>
  </si>
  <si>
    <t>E09000015</t>
  </si>
  <si>
    <t>Harrow</t>
  </si>
  <si>
    <t>E07000089</t>
  </si>
  <si>
    <t>Hart</t>
  </si>
  <si>
    <t>E06000001</t>
  </si>
  <si>
    <t>Hartlepool</t>
  </si>
  <si>
    <t>E07000062</t>
  </si>
  <si>
    <t>Hastings</t>
  </si>
  <si>
    <t>E07000090</t>
  </si>
  <si>
    <t>Havant</t>
  </si>
  <si>
    <t>E09000016</t>
  </si>
  <si>
    <t>Havering</t>
  </si>
  <si>
    <t>E06000019</t>
  </si>
  <si>
    <t>Herefordshire, County of</t>
  </si>
  <si>
    <t>E07000098</t>
  </si>
  <si>
    <t>Hertsmere</t>
  </si>
  <si>
    <t>E07000037</t>
  </si>
  <si>
    <t>High Peak</t>
  </si>
  <si>
    <t>E09000017</t>
  </si>
  <si>
    <t>Hillingdon</t>
  </si>
  <si>
    <t>E07000132</t>
  </si>
  <si>
    <t>Hinckley and Bosworth</t>
  </si>
  <si>
    <t>E07000227</t>
  </si>
  <si>
    <t>Horsham</t>
  </si>
  <si>
    <t>E09000018</t>
  </si>
  <si>
    <t>Hounslow</t>
  </si>
  <si>
    <t>E07000011</t>
  </si>
  <si>
    <t>Huntingdonshire</t>
  </si>
  <si>
    <t>E07000120</t>
  </si>
  <si>
    <t>Hyndburn</t>
  </si>
  <si>
    <t>E07000202</t>
  </si>
  <si>
    <t>Ipswich</t>
  </si>
  <si>
    <t>E06000046</t>
  </si>
  <si>
    <t>Isle of Wight</t>
  </si>
  <si>
    <t>E06000053</t>
  </si>
  <si>
    <t>Isles of Scilly</t>
  </si>
  <si>
    <t>E09000019</t>
  </si>
  <si>
    <t>Islington</t>
  </si>
  <si>
    <t>E09000020</t>
  </si>
  <si>
    <t>Kensington and Chelsea</t>
  </si>
  <si>
    <t>E07000153</t>
  </si>
  <si>
    <t>Kettering</t>
  </si>
  <si>
    <t>E07000146</t>
  </si>
  <si>
    <t>King's Lynn and West Norfolk</t>
  </si>
  <si>
    <t>E06000010</t>
  </si>
  <si>
    <t>Kingston upon Hull, City of</t>
  </si>
  <si>
    <t>E09000021</t>
  </si>
  <si>
    <t>Kingston upon Thames</t>
  </si>
  <si>
    <t>E08000034</t>
  </si>
  <si>
    <t>Kirklees</t>
  </si>
  <si>
    <t>E08000011</t>
  </si>
  <si>
    <t>Knowsley</t>
  </si>
  <si>
    <t>E09000022</t>
  </si>
  <si>
    <t>Lambeth</t>
  </si>
  <si>
    <t>E07000121</t>
  </si>
  <si>
    <t>Lancaster</t>
  </si>
  <si>
    <t>E08000035</t>
  </si>
  <si>
    <t>Leeds</t>
  </si>
  <si>
    <t>E06000016</t>
  </si>
  <si>
    <t>Leicester</t>
  </si>
  <si>
    <t>E07000063</t>
  </si>
  <si>
    <t>Lewes</t>
  </si>
  <si>
    <t>E09000023</t>
  </si>
  <si>
    <t>Lewisham</t>
  </si>
  <si>
    <t>E07000194</t>
  </si>
  <si>
    <t>Lichfield</t>
  </si>
  <si>
    <t>E07000138</t>
  </si>
  <si>
    <t>Lincoln</t>
  </si>
  <si>
    <t>E08000012</t>
  </si>
  <si>
    <t>Liverpool</t>
  </si>
  <si>
    <t>E06000032</t>
  </si>
  <si>
    <t>Luton</t>
  </si>
  <si>
    <t>E07000110</t>
  </si>
  <si>
    <t>Maidstone</t>
  </si>
  <si>
    <t>E07000074</t>
  </si>
  <si>
    <t>Maldon</t>
  </si>
  <si>
    <t>E07000235</t>
  </si>
  <si>
    <t>Malvern Hills</t>
  </si>
  <si>
    <t>E08000003</t>
  </si>
  <si>
    <t>Manchester</t>
  </si>
  <si>
    <t>E07000174</t>
  </si>
  <si>
    <t>Mansfield</t>
  </si>
  <si>
    <t>E06000035</t>
  </si>
  <si>
    <t>Medway</t>
  </si>
  <si>
    <t>E07000133</t>
  </si>
  <si>
    <t>Melton</t>
  </si>
  <si>
    <t>E07000187</t>
  </si>
  <si>
    <t>Mendip</t>
  </si>
  <si>
    <t>E09000024</t>
  </si>
  <si>
    <t>Merton</t>
  </si>
  <si>
    <t>E07000042</t>
  </si>
  <si>
    <t>Mid Devon</t>
  </si>
  <si>
    <t>E07000203</t>
  </si>
  <si>
    <t>Mid Suffolk</t>
  </si>
  <si>
    <t>E07000228</t>
  </si>
  <si>
    <t>Mid Sussex</t>
  </si>
  <si>
    <t>E06000002</t>
  </si>
  <si>
    <t>Middlesbrough</t>
  </si>
  <si>
    <t>E06000042</t>
  </si>
  <si>
    <t>Milton Keynes</t>
  </si>
  <si>
    <t>E07000210</t>
  </si>
  <si>
    <t>Mole Valley</t>
  </si>
  <si>
    <t>E07000091</t>
  </si>
  <si>
    <t>New Forest</t>
  </si>
  <si>
    <t>E07000175</t>
  </si>
  <si>
    <t>Newark and Sherwood</t>
  </si>
  <si>
    <t>E08000021</t>
  </si>
  <si>
    <t>Newcastle upon Tyne</t>
  </si>
  <si>
    <t>E07000195</t>
  </si>
  <si>
    <t>Newcastle-under-Lyme</t>
  </si>
  <si>
    <t>E09000025</t>
  </si>
  <si>
    <t>Newham</t>
  </si>
  <si>
    <t>E07000043</t>
  </si>
  <si>
    <t>North Devon</t>
  </si>
  <si>
    <t>E07000050</t>
  </si>
  <si>
    <t>North Dorset</t>
  </si>
  <si>
    <t>E07000038</t>
  </si>
  <si>
    <t>North East Derbyshire</t>
  </si>
  <si>
    <t>E06000012</t>
  </si>
  <si>
    <t>North East Lincolnshire</t>
  </si>
  <si>
    <t>E07000099</t>
  </si>
  <si>
    <t>North Hertfordshire</t>
  </si>
  <si>
    <t>E07000139</t>
  </si>
  <si>
    <t>North Kesteven</t>
  </si>
  <si>
    <t>E06000013</t>
  </si>
  <si>
    <t>North Lincolnshire</t>
  </si>
  <si>
    <t>E07000147</t>
  </si>
  <si>
    <t>North Norfolk</t>
  </si>
  <si>
    <t>E06000024</t>
  </si>
  <si>
    <t>North Somerset</t>
  </si>
  <si>
    <t>E08000022</t>
  </si>
  <si>
    <t>North Tyneside</t>
  </si>
  <si>
    <t>E07000218</t>
  </si>
  <si>
    <t>North Warwickshire</t>
  </si>
  <si>
    <t>E07000134</t>
  </si>
  <si>
    <t>North West Leicestershire</t>
  </si>
  <si>
    <t>E07000154</t>
  </si>
  <si>
    <t>Northampton</t>
  </si>
  <si>
    <t>E06000057</t>
  </si>
  <si>
    <t>Northumberland</t>
  </si>
  <si>
    <t>E07000148</t>
  </si>
  <si>
    <t>Norwich</t>
  </si>
  <si>
    <t>E06000018</t>
  </si>
  <si>
    <t>Nottingham</t>
  </si>
  <si>
    <t>E07000219</t>
  </si>
  <si>
    <t>Nuneaton and Bedworth</t>
  </si>
  <si>
    <t>E07000135</t>
  </si>
  <si>
    <t>Oadby and Wigston</t>
  </si>
  <si>
    <t>E08000004</t>
  </si>
  <si>
    <t>Oldham</t>
  </si>
  <si>
    <t>E07000178</t>
  </si>
  <si>
    <t>Oxford</t>
  </si>
  <si>
    <t>E07000122</t>
  </si>
  <si>
    <t>Pendle</t>
  </si>
  <si>
    <t>E06000031</t>
  </si>
  <si>
    <t>Peterborough</t>
  </si>
  <si>
    <t>E06000026</t>
  </si>
  <si>
    <t>Plymouth</t>
  </si>
  <si>
    <t>E06000029</t>
  </si>
  <si>
    <t>Poole</t>
  </si>
  <si>
    <t>E06000044</t>
  </si>
  <si>
    <t>Portsmouth</t>
  </si>
  <si>
    <t>E07000123</t>
  </si>
  <si>
    <t>Preston</t>
  </si>
  <si>
    <t>E07000051</t>
  </si>
  <si>
    <t>Purbeck</t>
  </si>
  <si>
    <t>E06000038</t>
  </si>
  <si>
    <t>Reading</t>
  </si>
  <si>
    <t>E09000026</t>
  </si>
  <si>
    <t>Redbridge</t>
  </si>
  <si>
    <t>E06000003</t>
  </si>
  <si>
    <t>Redcar and Cleveland</t>
  </si>
  <si>
    <t>E07000236</t>
  </si>
  <si>
    <t>Redditch</t>
  </si>
  <si>
    <t>E07000211</t>
  </si>
  <si>
    <t>Reigate and Banstead</t>
  </si>
  <si>
    <t>E07000124</t>
  </si>
  <si>
    <t>Ribble Valley</t>
  </si>
  <si>
    <t>E09000027</t>
  </si>
  <si>
    <t>Richmond upon Thames</t>
  </si>
  <si>
    <t>E07000166</t>
  </si>
  <si>
    <t>Richmondshire</t>
  </si>
  <si>
    <t>E08000005</t>
  </si>
  <si>
    <t>Rochdale</t>
  </si>
  <si>
    <t>E07000075</t>
  </si>
  <si>
    <t>Rochford</t>
  </si>
  <si>
    <t>E07000125</t>
  </si>
  <si>
    <t>Rossendale</t>
  </si>
  <si>
    <t>E07000064</t>
  </si>
  <si>
    <t>Rother</t>
  </si>
  <si>
    <t>E08000018</t>
  </si>
  <si>
    <t>Rotherham</t>
  </si>
  <si>
    <t>E07000220</t>
  </si>
  <si>
    <t>Rugby</t>
  </si>
  <si>
    <t>E07000212</t>
  </si>
  <si>
    <t>Runnymede</t>
  </si>
  <si>
    <t>E07000176</t>
  </si>
  <si>
    <t>Rushcliffe</t>
  </si>
  <si>
    <t>E07000092</t>
  </si>
  <si>
    <t>Rushmoor</t>
  </si>
  <si>
    <t>E06000017</t>
  </si>
  <si>
    <t>Rutland</t>
  </si>
  <si>
    <t>E07000167</t>
  </si>
  <si>
    <t>Ryedale</t>
  </si>
  <si>
    <t>E08000006</t>
  </si>
  <si>
    <t>Salford</t>
  </si>
  <si>
    <t>E08000028</t>
  </si>
  <si>
    <t>Sandwell</t>
  </si>
  <si>
    <t>E07000168</t>
  </si>
  <si>
    <t>Scarborough</t>
  </si>
  <si>
    <t>E07000188</t>
  </si>
  <si>
    <t>Sedgemoor</t>
  </si>
  <si>
    <t>E08000014</t>
  </si>
  <si>
    <t>Sefton</t>
  </si>
  <si>
    <t>E07000169</t>
  </si>
  <si>
    <t>Selby</t>
  </si>
  <si>
    <t>E07000111</t>
  </si>
  <si>
    <t>Sevenoaks</t>
  </si>
  <si>
    <t>E08000019</t>
  </si>
  <si>
    <t>Sheffield</t>
  </si>
  <si>
    <t>E07000112</t>
  </si>
  <si>
    <t>E06000051</t>
  </si>
  <si>
    <t>Shropshire</t>
  </si>
  <si>
    <t>E06000039</t>
  </si>
  <si>
    <t>Slough</t>
  </si>
  <si>
    <t>E08000029</t>
  </si>
  <si>
    <t>Solihull</t>
  </si>
  <si>
    <t>E07000006</t>
  </si>
  <si>
    <t>South Bucks</t>
  </si>
  <si>
    <t>E07000012</t>
  </si>
  <si>
    <t>South Cambridgeshire</t>
  </si>
  <si>
    <t>E07000039</t>
  </si>
  <si>
    <t>South Derbyshire</t>
  </si>
  <si>
    <t>E06000025</t>
  </si>
  <si>
    <t>South Gloucestershire</t>
  </si>
  <si>
    <t>E07000044</t>
  </si>
  <si>
    <t>South Hams</t>
  </si>
  <si>
    <t>E07000140</t>
  </si>
  <si>
    <t>South Holland</t>
  </si>
  <si>
    <t>E07000141</t>
  </si>
  <si>
    <t>South Kesteven</t>
  </si>
  <si>
    <t>E07000031</t>
  </si>
  <si>
    <t>South Lakeland</t>
  </si>
  <si>
    <t>E07000149</t>
  </si>
  <si>
    <t>South Norfolk</t>
  </si>
  <si>
    <t>E07000155</t>
  </si>
  <si>
    <t>South Northamptonshire</t>
  </si>
  <si>
    <t>E07000179</t>
  </si>
  <si>
    <t>South Oxfordshire</t>
  </si>
  <si>
    <t>E07000126</t>
  </si>
  <si>
    <t>South Ribble</t>
  </si>
  <si>
    <t>E07000189</t>
  </si>
  <si>
    <t>South Somerset</t>
  </si>
  <si>
    <t>E07000196</t>
  </si>
  <si>
    <t>South Staffordshire</t>
  </si>
  <si>
    <t>E08000023</t>
  </si>
  <si>
    <t>South Tyneside</t>
  </si>
  <si>
    <t>E06000045</t>
  </si>
  <si>
    <t>Southampton</t>
  </si>
  <si>
    <t>E06000033</t>
  </si>
  <si>
    <t>Southend-on-Sea</t>
  </si>
  <si>
    <t>E09000028</t>
  </si>
  <si>
    <t>Southwark</t>
  </si>
  <si>
    <t>E07000213</t>
  </si>
  <si>
    <t>Spelthorne</t>
  </si>
  <si>
    <t>E07000240</t>
  </si>
  <si>
    <t>St Albans</t>
  </si>
  <si>
    <t>E07000204</t>
  </si>
  <si>
    <t>St Edmundsbury</t>
  </si>
  <si>
    <t>E08000013</t>
  </si>
  <si>
    <t>St. Helens</t>
  </si>
  <si>
    <t>E07000197</t>
  </si>
  <si>
    <t>Stafford</t>
  </si>
  <si>
    <t>E07000198</t>
  </si>
  <si>
    <t>Staffordshire Moorlands</t>
  </si>
  <si>
    <t>E07000243</t>
  </si>
  <si>
    <t>Stevenage</t>
  </si>
  <si>
    <t>E08000007</t>
  </si>
  <si>
    <t>Stockport</t>
  </si>
  <si>
    <t>E06000004</t>
  </si>
  <si>
    <t>Stockton-on-Tees</t>
  </si>
  <si>
    <t>E06000021</t>
  </si>
  <si>
    <t>Stoke-on-Trent</t>
  </si>
  <si>
    <t>E07000221</t>
  </si>
  <si>
    <t>Stratford-on-Avon</t>
  </si>
  <si>
    <t>E07000082</t>
  </si>
  <si>
    <t>Stroud</t>
  </si>
  <si>
    <t>E07000205</t>
  </si>
  <si>
    <t>Suffolk Coastal</t>
  </si>
  <si>
    <t>E08000024</t>
  </si>
  <si>
    <t>Sunderland</t>
  </si>
  <si>
    <t>E07000214</t>
  </si>
  <si>
    <t>Surrey Heath</t>
  </si>
  <si>
    <t>E09000029</t>
  </si>
  <si>
    <t>Sutton</t>
  </si>
  <si>
    <t>E07000113</t>
  </si>
  <si>
    <t>Swale</t>
  </si>
  <si>
    <t>E06000030</t>
  </si>
  <si>
    <t>Swindon</t>
  </si>
  <si>
    <t>E08000008</t>
  </si>
  <si>
    <t>Tameside</t>
  </si>
  <si>
    <t>E07000199</t>
  </si>
  <si>
    <t>Tamworth</t>
  </si>
  <si>
    <t>E07000215</t>
  </si>
  <si>
    <t>Tandridge</t>
  </si>
  <si>
    <t>E07000190</t>
  </si>
  <si>
    <t>Taunton Deane</t>
  </si>
  <si>
    <t>E07000045</t>
  </si>
  <si>
    <t>Teignbridge</t>
  </si>
  <si>
    <t>E06000020</t>
  </si>
  <si>
    <t>Telford and Wrekin</t>
  </si>
  <si>
    <t>E07000076</t>
  </si>
  <si>
    <t>Tendring</t>
  </si>
  <si>
    <t>E07000093</t>
  </si>
  <si>
    <t>Test Valley</t>
  </si>
  <si>
    <t>E07000083</t>
  </si>
  <si>
    <t>Tewkesbury</t>
  </si>
  <si>
    <t>E07000114</t>
  </si>
  <si>
    <t>Thanet</t>
  </si>
  <si>
    <t>E07000102</t>
  </si>
  <si>
    <t>Three Rivers</t>
  </si>
  <si>
    <t>E06000034</t>
  </si>
  <si>
    <t>Thurrock</t>
  </si>
  <si>
    <t>E07000115</t>
  </si>
  <si>
    <t>Tonbridge and Malling</t>
  </si>
  <si>
    <t>E06000027</t>
  </si>
  <si>
    <t>Torbay</t>
  </si>
  <si>
    <t>E07000046</t>
  </si>
  <si>
    <t>Torridge</t>
  </si>
  <si>
    <t>E09000030</t>
  </si>
  <si>
    <t>Tower Hamlets</t>
  </si>
  <si>
    <t>E08000009</t>
  </si>
  <si>
    <t>Trafford</t>
  </si>
  <si>
    <t>E07000116</t>
  </si>
  <si>
    <t>Tunbridge Wells</t>
  </si>
  <si>
    <t>E07000077</t>
  </si>
  <si>
    <t>Uttlesford</t>
  </si>
  <si>
    <t>E07000180</t>
  </si>
  <si>
    <t>Vale of White Horse</t>
  </si>
  <si>
    <t>E08000036</t>
  </si>
  <si>
    <t>Wakefield</t>
  </si>
  <si>
    <t>E08000030</t>
  </si>
  <si>
    <t>Walsall</t>
  </si>
  <si>
    <t>E09000031</t>
  </si>
  <si>
    <t>Waltham Forest</t>
  </si>
  <si>
    <t>E09000032</t>
  </si>
  <si>
    <t>Wandsworth</t>
  </si>
  <si>
    <t>E06000007</t>
  </si>
  <si>
    <t>Warrington</t>
  </si>
  <si>
    <t>E07000222</t>
  </si>
  <si>
    <t>Warwick</t>
  </si>
  <si>
    <t>E07000103</t>
  </si>
  <si>
    <t>Watford</t>
  </si>
  <si>
    <t>E07000206</t>
  </si>
  <si>
    <t>Waveney</t>
  </si>
  <si>
    <t>E07000216</t>
  </si>
  <si>
    <t>Waverley</t>
  </si>
  <si>
    <t>E07000065</t>
  </si>
  <si>
    <t>Wealden</t>
  </si>
  <si>
    <t>E07000156</t>
  </si>
  <si>
    <t>Wellingborough</t>
  </si>
  <si>
    <t>E07000241</t>
  </si>
  <si>
    <t>Welwyn Hatfield</t>
  </si>
  <si>
    <t>E06000037</t>
  </si>
  <si>
    <t>West Berkshire</t>
  </si>
  <si>
    <t>E07000047</t>
  </si>
  <si>
    <t>West Devon</t>
  </si>
  <si>
    <t>E07000052</t>
  </si>
  <si>
    <t>West Dorset</t>
  </si>
  <si>
    <t>E07000127</t>
  </si>
  <si>
    <t>West Lancashire</t>
  </si>
  <si>
    <t>E07000142</t>
  </si>
  <si>
    <t>West Lindsey</t>
  </si>
  <si>
    <t>E07000181</t>
  </si>
  <si>
    <t>West Oxfordshire</t>
  </si>
  <si>
    <t>E07000191</t>
  </si>
  <si>
    <t>West Somerset</t>
  </si>
  <si>
    <t>E09000033</t>
  </si>
  <si>
    <t>Westminster</t>
  </si>
  <si>
    <t>E07000053</t>
  </si>
  <si>
    <t>Weymouth and Portland</t>
  </si>
  <si>
    <t>E08000010</t>
  </si>
  <si>
    <t>Wigan</t>
  </si>
  <si>
    <t>E06000054</t>
  </si>
  <si>
    <t>Wiltshire</t>
  </si>
  <si>
    <t>E07000094</t>
  </si>
  <si>
    <t>Winchester</t>
  </si>
  <si>
    <t>E06000040</t>
  </si>
  <si>
    <t>Windsor and Maidenhead</t>
  </si>
  <si>
    <t>E08000015</t>
  </si>
  <si>
    <t>Wirral</t>
  </si>
  <si>
    <t>E07000217</t>
  </si>
  <si>
    <t>Woking</t>
  </si>
  <si>
    <t>E06000041</t>
  </si>
  <si>
    <t>Wokingham</t>
  </si>
  <si>
    <t>E08000031</t>
  </si>
  <si>
    <t>Wolverhampton</t>
  </si>
  <si>
    <t>E07000237</t>
  </si>
  <si>
    <t>Worcester</t>
  </si>
  <si>
    <t>E07000229</t>
  </si>
  <si>
    <t>Worthing</t>
  </si>
  <si>
    <t>E07000238</t>
  </si>
  <si>
    <t>Wychavon</t>
  </si>
  <si>
    <t>E07000007</t>
  </si>
  <si>
    <t>Wycombe</t>
  </si>
  <si>
    <t>E07000128</t>
  </si>
  <si>
    <t>Wyre</t>
  </si>
  <si>
    <t>E07000239</t>
  </si>
  <si>
    <t>Wyre Forest</t>
  </si>
  <si>
    <t>E06000014</t>
  </si>
  <si>
    <t>York</t>
  </si>
  <si>
    <t>ONS code</t>
  </si>
  <si>
    <t>England</t>
  </si>
  <si>
    <t>% change from previous year</t>
  </si>
  <si>
    <t>London</t>
  </si>
  <si>
    <t>% of England total</t>
  </si>
  <si>
    <t>South East</t>
  </si>
  <si>
    <t>North West</t>
  </si>
  <si>
    <t>East Midlands</t>
  </si>
  <si>
    <t>East of England</t>
  </si>
  <si>
    <t>Yorkshire and The Humber</t>
  </si>
  <si>
    <t>South West</t>
  </si>
  <si>
    <t>West Midlands</t>
  </si>
  <si>
    <t>North East</t>
  </si>
  <si>
    <t>http://www.homeless.org.uk/our-work/resources/counts-and-estimates-evaluating-extent-of-rough-sleeping</t>
  </si>
  <si>
    <t>Contact:</t>
  </si>
  <si>
    <t>Next update:</t>
  </si>
  <si>
    <t>Last update:</t>
  </si>
  <si>
    <t>count</t>
  </si>
  <si>
    <t>no</t>
  </si>
  <si>
    <t>yes</t>
  </si>
  <si>
    <t>% of London total</t>
  </si>
  <si>
    <t>UK nationals</t>
  </si>
  <si>
    <t>EU, non-UK nationals</t>
  </si>
  <si>
    <t>18 - 25</t>
  </si>
  <si>
    <t>E92000001</t>
  </si>
  <si>
    <t>E12000007</t>
  </si>
  <si>
    <t>-</t>
  </si>
  <si>
    <t>Annual statistical release evaluating the extent of rough sleeping</t>
  </si>
  <si>
    <t>Contents:</t>
  </si>
  <si>
    <t>https://www.gov.uk/government/collections/homelessness-statistics</t>
  </si>
  <si>
    <t>Homelessness Statistics</t>
  </si>
  <si>
    <t>Part of:</t>
  </si>
  <si>
    <t>Next updates:</t>
  </si>
  <si>
    <r>
      <t>number /</t>
    </r>
    <r>
      <rPr>
        <i/>
        <sz val="10"/>
        <color theme="1"/>
        <rFont val="Arial"/>
        <family val="2"/>
      </rPr>
      <t xml:space="preserve"> per cent</t>
    </r>
  </si>
  <si>
    <t>Total</t>
  </si>
  <si>
    <r>
      <t xml:space="preserve">number / </t>
    </r>
    <r>
      <rPr>
        <i/>
        <sz val="10"/>
        <color theme="1"/>
        <rFont val="Arial"/>
        <family val="2"/>
      </rPr>
      <t>per cent</t>
    </r>
  </si>
  <si>
    <t>count 2017</t>
  </si>
  <si>
    <t>count 2010</t>
  </si>
  <si>
    <t>not consulted 2010</t>
  </si>
  <si>
    <t>count 2011</t>
  </si>
  <si>
    <t>not consulted 2011</t>
  </si>
  <si>
    <t>count 2012</t>
  </si>
  <si>
    <t>not consulted 2012</t>
  </si>
  <si>
    <t>y</t>
  </si>
  <si>
    <t>count 2013</t>
  </si>
  <si>
    <t>not consulted 2013</t>
  </si>
  <si>
    <t>count 2014</t>
  </si>
  <si>
    <t>not consulted 2014</t>
  </si>
  <si>
    <t>count 2015</t>
  </si>
  <si>
    <t>not consulted 2015</t>
  </si>
  <si>
    <t>count 2016</t>
  </si>
  <si>
    <t>not consulted 2016</t>
  </si>
  <si>
    <t>not consulted 2017</t>
  </si>
  <si>
    <r>
      <t>break in series</t>
    </r>
    <r>
      <rPr>
        <vertAlign val="superscript"/>
        <sz val="8"/>
        <color theme="0" tint="-0.499984740745262"/>
        <rFont val="Arial"/>
        <family val="2"/>
      </rPr>
      <t>3</t>
    </r>
  </si>
  <si>
    <r>
      <t>break in series</t>
    </r>
    <r>
      <rPr>
        <vertAlign val="superscript"/>
        <sz val="8"/>
        <color theme="0" tint="-0.499984740745262"/>
        <rFont val="Arial"/>
        <family val="2"/>
      </rPr>
      <t>2</t>
    </r>
  </si>
  <si>
    <t>MHCLG Rough sleeping returns (annual)</t>
  </si>
  <si>
    <t>E12000001</t>
  </si>
  <si>
    <t>E12000002</t>
  </si>
  <si>
    <t>E12000003</t>
  </si>
  <si>
    <t>E12000004</t>
  </si>
  <si>
    <t>E12000005</t>
  </si>
  <si>
    <t>E12000006</t>
  </si>
  <si>
    <t>E12000008</t>
  </si>
  <si>
    <t>E12000009</t>
  </si>
  <si>
    <t>% of North East total</t>
  </si>
  <si>
    <t>% of North West total</t>
  </si>
  <si>
    <t>% of Yorkshire and the Humnber total</t>
  </si>
  <si>
    <t>% of East Midlands total</t>
  </si>
  <si>
    <t>% of West Midlands total</t>
  </si>
  <si>
    <t>% of East of England total</t>
  </si>
  <si>
    <t>% of South East total</t>
  </si>
  <si>
    <t>% of South West total</t>
  </si>
  <si>
    <t>Select local authority or region by clicking on the box below and using the drop-down button below:</t>
  </si>
  <si>
    <t>Local authority dropdown</t>
  </si>
  <si>
    <t>Local authority / Region</t>
  </si>
  <si>
    <t>Gender not known</t>
  </si>
  <si>
    <t>Non-EU nationals</t>
  </si>
  <si>
    <t>Nationality not known</t>
  </si>
  <si>
    <t>Under 25</t>
  </si>
  <si>
    <t>Under 18</t>
  </si>
  <si>
    <t>Age not known</t>
  </si>
  <si>
    <t>Nationality unknown</t>
  </si>
  <si>
    <t>Rest of England</t>
  </si>
  <si>
    <t>% of Rest of England total</t>
  </si>
  <si>
    <t>Estimate</t>
  </si>
  <si>
    <t>Spotlight</t>
  </si>
  <si>
    <t>StreetCount</t>
  </si>
  <si>
    <t>St Helens</t>
  </si>
  <si>
    <t>Folkestone and Hythe</t>
  </si>
  <si>
    <t>Jan 2019</t>
  </si>
  <si>
    <t>Winter 2019/20</t>
  </si>
  <si>
    <t>2018 rough sleeping rate (per 10,000 households)</t>
  </si>
  <si>
    <t>2017 count</t>
  </si>
  <si>
    <t>2018 count</t>
  </si>
  <si>
    <t xml:space="preserve">A street count is a single night snapshot of the number of people sleeping rough in a local authority area.  Street counts are attended and independently verified by Homeless Link. </t>
  </si>
  <si>
    <t>2018  method</t>
  </si>
  <si>
    <r>
      <t>England, Autumn</t>
    </r>
    <r>
      <rPr>
        <vertAlign val="superscript"/>
        <sz val="12"/>
        <color theme="0"/>
        <rFont val="Arial"/>
        <family val="2"/>
      </rPr>
      <t>1</t>
    </r>
    <r>
      <rPr>
        <sz val="12"/>
        <color theme="0"/>
        <rFont val="Arial"/>
        <family val="2"/>
      </rPr>
      <t xml:space="preserve"> 2010 - 2018</t>
    </r>
  </si>
  <si>
    <r>
      <t xml:space="preserve">Figures in </t>
    </r>
    <r>
      <rPr>
        <sz val="8"/>
        <color rgb="FFFF0000"/>
        <rFont val="Arial"/>
        <family val="2"/>
      </rPr>
      <t>red</t>
    </r>
    <r>
      <rPr>
        <sz val="8"/>
        <rFont val="Arial"/>
        <family val="2"/>
      </rPr>
      <t xml:space="preserve"> denote local authorities who reported an estimate figure without consulting any agencies.</t>
    </r>
  </si>
  <si>
    <t>2018 method</t>
  </si>
  <si>
    <t>Autumn 2010 - 2018</t>
  </si>
  <si>
    <t>31 January 2019</t>
  </si>
  <si>
    <t>roughsleepingstatistics@communities.gov.uk</t>
  </si>
  <si>
    <t xml:space="preserve">2. Household projections for England, based on 2016 data, are available at: </t>
  </si>
  <si>
    <t>www.ons.gov.uk/peoplepopulationandcommunity/populationandmigration/populationprojections/datasets/householdprojectionsforengland</t>
  </si>
  <si>
    <r>
      <t>Number of Households mid-2018 ('000)</t>
    </r>
    <r>
      <rPr>
        <b/>
        <vertAlign val="superscript"/>
        <sz val="10"/>
        <color theme="1"/>
        <rFont val="Arial"/>
        <family val="2"/>
      </rPr>
      <t>2</t>
    </r>
  </si>
  <si>
    <t xml:space="preserve">Guidance enables Local Authorities to select the most appropriate method for their area. Available at:  </t>
  </si>
  <si>
    <t>3. The district authority of Shepway has been renamed Folkestone &amp; Hythe. Users should compare previous years' figures for Shepway to Folkestone &amp; Hythe in this release.</t>
  </si>
  <si>
    <t xml:space="preserve">3. The district authority of Shepway has been renamed Folkestone &amp; Hythe. Users should compare previous years' figures for Shepway to Folkestone &amp; Hythe in this release. </t>
  </si>
  <si>
    <r>
      <t>England, Autumn</t>
    </r>
    <r>
      <rPr>
        <vertAlign val="superscript"/>
        <sz val="12"/>
        <color theme="0"/>
        <rFont val="Arial"/>
        <family val="2"/>
      </rPr>
      <t>1</t>
    </r>
    <r>
      <rPr>
        <sz val="12"/>
        <color theme="0"/>
        <rFont val="Arial"/>
        <family val="2"/>
      </rPr>
      <t xml:space="preserve"> 2016</t>
    </r>
    <r>
      <rPr>
        <vertAlign val="superscript"/>
        <sz val="12"/>
        <color theme="0"/>
        <rFont val="Arial"/>
        <family val="2"/>
      </rPr>
      <t>2</t>
    </r>
    <r>
      <rPr>
        <sz val="12"/>
        <color theme="0"/>
        <rFont val="Arial"/>
        <family val="2"/>
      </rPr>
      <t>, 2017</t>
    </r>
    <r>
      <rPr>
        <vertAlign val="superscript"/>
        <sz val="12"/>
        <color theme="0"/>
        <rFont val="Arial"/>
        <family val="2"/>
      </rPr>
      <t xml:space="preserve"> </t>
    </r>
    <r>
      <rPr>
        <sz val="12"/>
        <color theme="0"/>
        <rFont val="Arial"/>
        <family val="2"/>
      </rPr>
      <t>and 2018</t>
    </r>
  </si>
  <si>
    <r>
      <t>England, Autumn</t>
    </r>
    <r>
      <rPr>
        <vertAlign val="superscript"/>
        <sz val="12"/>
        <color theme="0"/>
        <rFont val="Arial"/>
        <family val="2"/>
      </rPr>
      <t>1</t>
    </r>
    <r>
      <rPr>
        <sz val="12"/>
        <color theme="0"/>
        <rFont val="Arial"/>
        <family val="2"/>
      </rPr>
      <t xml:space="preserve"> 2016</t>
    </r>
    <r>
      <rPr>
        <vertAlign val="superscript"/>
        <sz val="12"/>
        <color theme="0"/>
        <rFont val="Arial"/>
        <family val="2"/>
      </rPr>
      <t>2</t>
    </r>
    <r>
      <rPr>
        <sz val="12"/>
        <color theme="0"/>
        <rFont val="Arial"/>
        <family val="2"/>
      </rPr>
      <t>, 2017 and 2018</t>
    </r>
  </si>
  <si>
    <r>
      <t>2018 rough sleeping rate (per 10,000 households)</t>
    </r>
    <r>
      <rPr>
        <b/>
        <vertAlign val="superscript"/>
        <sz val="10"/>
        <color theme="1"/>
        <rFont val="Arial"/>
        <family val="2"/>
      </rPr>
      <t>2</t>
    </r>
  </si>
  <si>
    <t>Statutory Homelessness in England: Spring 2019 (provisional)</t>
  </si>
  <si>
    <t>Rough Sleeping in England (Autumn 2019): Winter 2019/20</t>
  </si>
  <si>
    <t>3. In 2016 some or all of the demographic information was not known and not recorded. Therefore, 2016 demographic figures are not fully comparable to 2017 or 2018. Totals include those for whom demographics were not known - please see the notes to tables 2a, 2b and 2c</t>
  </si>
  <si>
    <r>
      <t>Gender</t>
    </r>
    <r>
      <rPr>
        <b/>
        <vertAlign val="superscript"/>
        <sz val="10"/>
        <color theme="1"/>
        <rFont val="Arial"/>
        <family val="2"/>
      </rPr>
      <t>3</t>
    </r>
  </si>
  <si>
    <r>
      <t>Nationality</t>
    </r>
    <r>
      <rPr>
        <b/>
        <vertAlign val="superscript"/>
        <sz val="10"/>
        <color theme="1"/>
        <rFont val="Arial"/>
        <family val="2"/>
      </rPr>
      <t>3</t>
    </r>
  </si>
  <si>
    <t xml:space="preserve">An estimate, or an estimate informed by a spotlight count, is an evidence-based assessment of the number of people sleeping rough in a local authority area on a specified night. Homeless Link perform a detailed verification, with a verifier attending the estimate meeting in person, in a selection of areas. They conduct telephone validations for the remaining estimates and spotlight-informed estimates. </t>
  </si>
  <si>
    <t>The district authority of Shepway has been renamed Folkestone &amp; Hythe. Users should compare previous years' figures for Shepway to Folkestone &amp; Hythe in this release.</t>
  </si>
  <si>
    <t>count 2018</t>
  </si>
  <si>
    <t>26 or over</t>
  </si>
  <si>
    <t>2. In 2016 some or all of the demographic information was not known and not recorded. Totals included those for whom demographics were not known. Therefore, 2016 demographic figures are not fully comparable to 2017 or 2018, where unknown values were recorded separately. Totals included those for whom demographics were not known. In 2016: Birmingham - some people unknown, Bournemouth - some people unknown, Brighton and Hove - 7 people unknown, Bristol - some people unknown, Cambridge - some people unknown, Ealing - some people unknown, Liverpool - 3 people unknown, Medway - some people unknown, Norwich - some people unknown, Richmond upon Thames - some people unknown, Watford - 6 people unknown, Welvyn Hartfield - 2 people unknown.</t>
  </si>
  <si>
    <t>Source:</t>
  </si>
  <si>
    <r>
      <t>Folkestone and Hythe</t>
    </r>
    <r>
      <rPr>
        <vertAlign val="superscript"/>
        <sz val="10"/>
        <color theme="1"/>
        <rFont val="Arial"/>
        <family val="2"/>
      </rPr>
      <t>3</t>
    </r>
  </si>
  <si>
    <t>Aylesbury Vale*</t>
  </si>
  <si>
    <t>Barnet*</t>
  </si>
  <si>
    <t>Basildon*</t>
  </si>
  <si>
    <t>Bath and North East Somerset*</t>
  </si>
  <si>
    <t>Bedford*</t>
  </si>
  <si>
    <t>Birmingham*</t>
  </si>
  <si>
    <t>Bournemouth*</t>
  </si>
  <si>
    <t>Brent*</t>
  </si>
  <si>
    <t>Brighton and Hove*</t>
  </si>
  <si>
    <t>Bristol, City of*</t>
  </si>
  <si>
    <t>Cambridge*</t>
  </si>
  <si>
    <t>Camden*</t>
  </si>
  <si>
    <t>Canterbury*</t>
  </si>
  <si>
    <t>Cheshire East*</t>
  </si>
  <si>
    <t>City of London*</t>
  </si>
  <si>
    <t>Colchester*</t>
  </si>
  <si>
    <t>Cornwall*</t>
  </si>
  <si>
    <t>Croydon*</t>
  </si>
  <si>
    <t>Derby*</t>
  </si>
  <si>
    <t>Ealing*</t>
  </si>
  <si>
    <t>Eastbourne*</t>
  </si>
  <si>
    <t>Exeter*</t>
  </si>
  <si>
    <t>Haringey*</t>
  </si>
  <si>
    <t>Harlow*</t>
  </si>
  <si>
    <t>Hastings*</t>
  </si>
  <si>
    <t>Havering*</t>
  </si>
  <si>
    <t>Hillingdon*</t>
  </si>
  <si>
    <t>Hounslow*</t>
  </si>
  <si>
    <t>Ipswich*</t>
  </si>
  <si>
    <t>Islington*</t>
  </si>
  <si>
    <t>Kensington and Chelsea*</t>
  </si>
  <si>
    <t>Kingston upon Hull, City of*</t>
  </si>
  <si>
    <t>Kingston upon Thames*</t>
  </si>
  <si>
    <t>Lambeth*</t>
  </si>
  <si>
    <t>Leeds*</t>
  </si>
  <si>
    <t>Leicester*</t>
  </si>
  <si>
    <t>Lewisham*</t>
  </si>
  <si>
    <t>Lincoln*</t>
  </si>
  <si>
    <t>Liverpool*</t>
  </si>
  <si>
    <t>Luton*</t>
  </si>
  <si>
    <t>Maidstone*</t>
  </si>
  <si>
    <t>Manchester*</t>
  </si>
  <si>
    <t>Medway*</t>
  </si>
  <si>
    <t>Mendip*</t>
  </si>
  <si>
    <t>Milton Keynes*</t>
  </si>
  <si>
    <t>Newham*</t>
  </si>
  <si>
    <t>North Devon*</t>
  </si>
  <si>
    <t>North East Lincolnshire*</t>
  </si>
  <si>
    <t>Norwich*</t>
  </si>
  <si>
    <t>Nottingham*</t>
  </si>
  <si>
    <t>Oxford*</t>
  </si>
  <si>
    <t>Peterborough*</t>
  </si>
  <si>
    <t>Plymouth*</t>
  </si>
  <si>
    <t>Portsmouth*</t>
  </si>
  <si>
    <t>Preston*</t>
  </si>
  <si>
    <t>Reading*</t>
  </si>
  <si>
    <t>Redbridge*</t>
  </si>
  <si>
    <t>Richmond upon Thames*</t>
  </si>
  <si>
    <t>Salford*</t>
  </si>
  <si>
    <t>Sheffield*</t>
  </si>
  <si>
    <t>Slough*</t>
  </si>
  <si>
    <t>Southampton*</t>
  </si>
  <si>
    <t>Southend-on-Sea*</t>
  </si>
  <si>
    <t>Southwark*</t>
  </si>
  <si>
    <t>St Edmundsbury*</t>
  </si>
  <si>
    <t>Stoke-on-Trent*</t>
  </si>
  <si>
    <t>Swindon*</t>
  </si>
  <si>
    <t>Tameside*</t>
  </si>
  <si>
    <t>Taunton Deane*</t>
  </si>
  <si>
    <t>Thanet*</t>
  </si>
  <si>
    <t>Torbay*</t>
  </si>
  <si>
    <t>Tower Hamlets*</t>
  </si>
  <si>
    <t>Tunbridge Wells*</t>
  </si>
  <si>
    <t>Walsall*</t>
  </si>
  <si>
    <t>Waltham Forest*</t>
  </si>
  <si>
    <t>Warwick*</t>
  </si>
  <si>
    <t>West Berkshire*</t>
  </si>
  <si>
    <t>Westminster*</t>
  </si>
  <si>
    <t>Wigan*</t>
  </si>
  <si>
    <t>Wiltshire*</t>
  </si>
  <si>
    <t>Wolverhampton*</t>
  </si>
  <si>
    <t>Worthing*</t>
  </si>
  <si>
    <t>York*</t>
  </si>
  <si>
    <t>Folkestone and Hythe3</t>
  </si>
  <si>
    <t>Male</t>
  </si>
  <si>
    <t>Female</t>
  </si>
  <si>
    <t>UK national</t>
  </si>
  <si>
    <t>EU non-UK national</t>
  </si>
  <si>
    <t>Non-EU national</t>
  </si>
  <si>
    <t>Gender unknown</t>
  </si>
  <si>
    <t>Age unknown</t>
  </si>
  <si>
    <t>Rough Sleeping in England</t>
  </si>
  <si>
    <t>Table 1: Street counts, evidence-based estimates, and estimates informed by a spotlight street count of rough sleeping, by local authority district and region</t>
  </si>
  <si>
    <t xml:space="preserve">Table 2a: Street counts, evidence-based estimates, and estimates informed by a spotlight street count of rough sleeping, by local authority district, region, and gender  </t>
  </si>
  <si>
    <t xml:space="preserve">Table 2c: Street counts, evidence-based estimates, and estimates informed by a spotlight street count of rough sleeping, by local authority district, region and age </t>
  </si>
  <si>
    <r>
      <t>Rough Sleeping in England - street counts, evidence-based estimates, and estimates informed by a spotlight street count, autumn</t>
    </r>
    <r>
      <rPr>
        <b/>
        <vertAlign val="superscript"/>
        <sz val="12"/>
        <color theme="1"/>
        <rFont val="Arial"/>
        <family val="2"/>
      </rPr>
      <t>1</t>
    </r>
    <r>
      <rPr>
        <b/>
        <sz val="12"/>
        <color theme="1"/>
        <rFont val="Arial"/>
        <family val="2"/>
      </rPr>
      <t xml:space="preserve"> 2010 - 2018</t>
    </r>
  </si>
  <si>
    <t>25 and under</t>
  </si>
  <si>
    <t>26 and over</t>
  </si>
  <si>
    <t>1. The Autumn rough sleeping street counts, evidence-based estimates, and spotlight-informed estimates were carried out between 1 October and 30 November.</t>
  </si>
  <si>
    <r>
      <t>Age</t>
    </r>
    <r>
      <rPr>
        <b/>
        <vertAlign val="superscript"/>
        <sz val="10"/>
        <color theme="1"/>
        <rFont val="Arial"/>
        <family val="2"/>
      </rPr>
      <t>3</t>
    </r>
  </si>
  <si>
    <t>Notes</t>
  </si>
  <si>
    <t>1. The Autumn rough sleeping street counts, evidence-based estimates, and estimate informed by a spotlight street count were carried out between 1 October and 30 November.</t>
  </si>
  <si>
    <t xml:space="preserve">Guidance enables local authorities to select the most appropriate method for their area. Available at:  </t>
  </si>
  <si>
    <t xml:space="preserve">Denotes local authority has conducted a street count. </t>
  </si>
  <si>
    <t xml:space="preserve">Denotes local authority has conducted an estimate informed by a spotlight street count. </t>
  </si>
  <si>
    <t>* Denotes local authority was one of 83 receiving funding as part of the Rough Sleeping Initiative in 2018/19</t>
  </si>
  <si>
    <t>Woking were incorrectly marked as conducting a street count in 2017 in the Autumn 2017 Rough Sleeping live tables; amended in this table.</t>
  </si>
  <si>
    <t>Table 2b: Street counts, evidence-based estimates, and estimates informed by a spotlight street count of rough sleeping, by local authority district, region and nationality</t>
  </si>
  <si>
    <t>Table 1: Street counts, evidence-based estimates and estimates informed by a spotlight street count  of rough sleeping, by local authority district and region, England Autumn 2010 - 2018</t>
  </si>
  <si>
    <t>Table 2a: Street counts, evidence-based estimates and estimates informed by a spotlight street count of rough sleeping, by local authority district, region and gender, England Autumn 2016, 2017 and 2018</t>
  </si>
  <si>
    <t>Table 2b: Street counts, evidence-based estimates and estimates informed by a spotlight street count, by local authority district, region and nationality, England Autumn 2016, 2017 and 2018</t>
  </si>
  <si>
    <t>Table 2c: Street counts, evidence-based estimates and estimates informed by a spotlight street count of rough sleeping, by local authority district, region and age, England Autumn 2016, 2017 and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</si>
</sst>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00_);_(* \(#,##0.00\);_(* &quot;-&quot;??_);_(@_)"/>
    <numFmt numFmtId="165" formatCode="&quot; &quot;General"/>
    <numFmt numFmtId="166" formatCode="&quot; &quot;#,##0.00&quot; &quot;;&quot;-&quot;#,##0.00&quot; &quot;;&quot; -&quot;00&quot; &quot;;&quot; &quot;@&quot; &quot;"/>
    <numFmt numFmtId="167" formatCode="0.0"/>
    <numFmt numFmtId="168" formatCode="_-* #,##0_-;\-* #,##0_-;_-* &quot;-&quot;??_-;_-@_-"/>
  </numFmts>
  <fonts count="44" x14ac:knownFonts="1">
    <font>
      <sz val="12"/>
      <color theme="1"/>
      <name val="Arial"/>
      <family val="2"/>
    </font>
    <font>
      <sz val="11"/>
      <color theme="1"/>
      <name val="Calibri"/>
      <family val="2"/>
      <scheme val="minor"/>
    </font>
    <font>
      <sz val="11"/>
      <color theme="1"/>
      <name val="Calibri"/>
      <family val="2"/>
      <scheme val="minor"/>
    </font>
    <font>
      <sz val="12"/>
      <color theme="1"/>
      <name val="Arial"/>
      <family val="2"/>
    </font>
    <font>
      <sz val="10"/>
      <color theme="1"/>
      <name val="Arial"/>
      <family val="2"/>
    </font>
    <font>
      <sz val="10"/>
      <name val="Arial"/>
      <family val="2"/>
    </font>
    <font>
      <b/>
      <sz val="10"/>
      <name val="Arial"/>
      <family val="2"/>
    </font>
    <font>
      <i/>
      <sz val="10"/>
      <name val="Arial"/>
      <family val="2"/>
    </font>
    <font>
      <u/>
      <sz val="10"/>
      <color indexed="12"/>
      <name val="Arial"/>
      <family val="2"/>
    </font>
    <font>
      <u/>
      <sz val="8"/>
      <color indexed="12"/>
      <name val="Arial"/>
      <family val="2"/>
    </font>
    <font>
      <sz val="12"/>
      <color rgb="FF000000"/>
      <name val="Arial"/>
      <family val="2"/>
    </font>
    <font>
      <u/>
      <sz val="10"/>
      <color rgb="FF0000FF"/>
      <name val="Arial"/>
      <family val="2"/>
    </font>
    <font>
      <u/>
      <sz val="10"/>
      <color theme="10"/>
      <name val="Arial"/>
      <family val="2"/>
    </font>
    <font>
      <sz val="10"/>
      <color rgb="FF000000"/>
      <name val="Arial"/>
      <family val="2"/>
    </font>
    <font>
      <sz val="10"/>
      <color rgb="FF000000"/>
      <name val="Courier"/>
      <family val="3"/>
    </font>
    <font>
      <b/>
      <sz val="8"/>
      <color rgb="FF000000"/>
      <name val="Arial"/>
      <family val="2"/>
    </font>
    <font>
      <sz val="8"/>
      <color rgb="FF000000"/>
      <name val="Arial"/>
      <family val="2"/>
    </font>
    <font>
      <sz val="8"/>
      <color rgb="FFFF0000"/>
      <name val="Arial"/>
      <family val="2"/>
    </font>
    <font>
      <b/>
      <sz val="10"/>
      <color rgb="FF000000"/>
      <name val="Arial"/>
      <family val="2"/>
    </font>
    <font>
      <i/>
      <sz val="10"/>
      <color rgb="FF000000"/>
      <name val="Arial"/>
      <family val="2"/>
    </font>
    <font>
      <b/>
      <sz val="12"/>
      <color indexed="9"/>
      <name val="Arial"/>
      <family val="2"/>
    </font>
    <font>
      <sz val="10"/>
      <color theme="0"/>
      <name val="Arial"/>
      <family val="2"/>
    </font>
    <font>
      <b/>
      <sz val="10"/>
      <color theme="1"/>
      <name val="Arial"/>
      <family val="2"/>
    </font>
    <font>
      <i/>
      <sz val="10"/>
      <color theme="1"/>
      <name val="Arial"/>
      <family val="2"/>
    </font>
    <font>
      <sz val="8"/>
      <color theme="1"/>
      <name val="Arial"/>
      <family val="2"/>
    </font>
    <font>
      <sz val="12"/>
      <color theme="0"/>
      <name val="Arial"/>
      <family val="2"/>
    </font>
    <font>
      <sz val="10"/>
      <color rgb="FFFF0000"/>
      <name val="Arial"/>
      <family val="2"/>
    </font>
    <font>
      <sz val="10"/>
      <color theme="0" tint="-0.249977111117893"/>
      <name val="Arial"/>
      <family val="2"/>
    </font>
    <font>
      <sz val="8"/>
      <color theme="0" tint="-0.249977111117893"/>
      <name val="Arial"/>
      <family val="2"/>
    </font>
    <font>
      <b/>
      <vertAlign val="superscript"/>
      <sz val="10"/>
      <color theme="1"/>
      <name val="Arial"/>
      <family val="2"/>
    </font>
    <font>
      <vertAlign val="superscript"/>
      <sz val="12"/>
      <color theme="0"/>
      <name val="Arial"/>
      <family val="2"/>
    </font>
    <font>
      <b/>
      <sz val="12"/>
      <color theme="1"/>
      <name val="Arial"/>
      <family val="2"/>
    </font>
    <font>
      <b/>
      <sz val="10"/>
      <color indexed="8"/>
      <name val="Arial"/>
      <family val="2"/>
    </font>
    <font>
      <vertAlign val="superscript"/>
      <sz val="10"/>
      <color theme="1"/>
      <name val="Arial"/>
      <family val="2"/>
    </font>
    <font>
      <b/>
      <sz val="14"/>
      <color theme="1"/>
      <name val="Arial"/>
      <family val="2"/>
    </font>
    <font>
      <b/>
      <sz val="11"/>
      <color theme="1"/>
      <name val="Arial"/>
      <family val="2"/>
    </font>
    <font>
      <b/>
      <vertAlign val="superscript"/>
      <sz val="12"/>
      <color theme="1"/>
      <name val="Arial"/>
      <family val="2"/>
    </font>
    <font>
      <sz val="8"/>
      <color theme="0" tint="-0.499984740745262"/>
      <name val="Arial"/>
      <family val="2"/>
    </font>
    <font>
      <vertAlign val="superscript"/>
      <sz val="8"/>
      <color theme="0" tint="-0.499984740745262"/>
      <name val="Arial"/>
      <family val="2"/>
    </font>
    <font>
      <i/>
      <sz val="10"/>
      <color theme="0" tint="-0.249977111117893"/>
      <name val="Arial"/>
      <family val="2"/>
    </font>
    <font>
      <sz val="10"/>
      <color theme="0" tint="-0.34998626667073579"/>
      <name val="Arial"/>
      <family val="2"/>
    </font>
    <font>
      <sz val="8"/>
      <name val="Arial"/>
      <family val="2"/>
    </font>
    <font>
      <u/>
      <sz val="9"/>
      <color indexed="12"/>
      <name val="Arial"/>
      <family val="2"/>
    </font>
    <font>
      <b/>
      <sz val="8"/>
      <color theme="1"/>
      <name val="Arial"/>
      <family val="2"/>
    </font>
  </fonts>
  <fills count="13">
    <fill>
      <patternFill patternType="none"/>
    </fill>
    <fill>
      <patternFill patternType="gray125"/>
    </fill>
    <fill>
      <patternFill patternType="solid">
        <fgColor rgb="FFFFFFFF"/>
        <bgColor rgb="FFFFFFFF"/>
      </patternFill>
    </fill>
    <fill>
      <patternFill patternType="solid">
        <fgColor theme="1"/>
        <bgColor rgb="FF000000"/>
      </patternFill>
    </fill>
    <fill>
      <patternFill patternType="solid">
        <fgColor theme="1"/>
        <bgColor indexed="64"/>
      </patternFill>
    </fill>
    <fill>
      <patternFill patternType="solid">
        <fgColor theme="0" tint="-0.14999847407452621"/>
        <bgColor indexed="64"/>
      </patternFill>
    </fill>
    <fill>
      <patternFill patternType="solid">
        <fgColor theme="0"/>
        <bgColor rgb="FFFFFFFF"/>
      </patternFill>
    </fill>
    <fill>
      <patternFill patternType="solid">
        <fgColor rgb="FFDDDDDD"/>
        <bgColor rgb="FFFFFFFF"/>
      </patternFill>
    </fill>
    <fill>
      <patternFill patternType="solid">
        <fgColor theme="0" tint="-0.14999847407452621"/>
        <bgColor rgb="FFFFFFFF"/>
      </patternFill>
    </fill>
    <fill>
      <patternFill patternType="solid">
        <fgColor rgb="FF008080"/>
        <bgColor indexed="64"/>
      </patternFill>
    </fill>
    <fill>
      <patternFill patternType="solid">
        <fgColor rgb="FF1CD6D2"/>
        <bgColor indexed="64"/>
      </patternFill>
    </fill>
    <fill>
      <patternFill patternType="solid">
        <fgColor theme="0" tint="-4.9989318521683403E-2"/>
        <bgColor indexed="64"/>
      </patternFill>
    </fill>
    <fill>
      <patternFill patternType="solid">
        <fgColor theme="0"/>
        <bgColor indexed="64"/>
      </patternFill>
    </fill>
  </fills>
  <borders count="12">
    <border>
      <left/>
      <right/>
      <top/>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
      <left/>
      <right/>
      <top/>
      <bottom style="medium">
        <color rgb="FF008080"/>
      </bottom>
      <diagonal/>
    </border>
    <border>
      <left/>
      <right/>
      <top style="medium">
        <color rgb="FF008080"/>
      </top>
      <bottom style="medium">
        <color rgb="FF008080"/>
      </bottom>
      <diagonal/>
    </border>
    <border>
      <left/>
      <right style="medium">
        <color rgb="FF008080"/>
      </right>
      <top/>
      <bottom/>
      <diagonal/>
    </border>
    <border>
      <left style="medium">
        <color rgb="FF008080"/>
      </left>
      <right/>
      <top style="medium">
        <color rgb="FF008080"/>
      </top>
      <bottom style="medium">
        <color rgb="FF008080"/>
      </bottom>
      <diagonal/>
    </border>
    <border>
      <left/>
      <right style="medium">
        <color rgb="FF008080"/>
      </right>
      <top style="medium">
        <color rgb="FF008080"/>
      </top>
      <bottom style="medium">
        <color rgb="FF008080"/>
      </bottom>
      <diagonal/>
    </border>
    <border>
      <left/>
      <right style="dotted">
        <color indexed="64"/>
      </right>
      <top/>
      <bottom/>
      <diagonal/>
    </border>
    <border>
      <left/>
      <right/>
      <top style="thin">
        <color indexed="64"/>
      </top>
      <bottom style="thin">
        <color indexed="64"/>
      </bottom>
      <diagonal/>
    </border>
    <border>
      <left/>
      <right/>
      <top style="medium">
        <color indexed="64"/>
      </top>
      <bottom/>
      <diagonal/>
    </border>
  </borders>
  <cellStyleXfs count="46">
    <xf numFmtId="0" fontId="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4" fontId="3" fillId="0" borderId="0" applyFont="0" applyFill="0" applyBorder="0" applyAlignment="0" applyProtection="0"/>
    <xf numFmtId="0" fontId="8" fillId="0" borderId="0" applyNumberFormat="0" applyFill="0" applyBorder="0" applyAlignment="0" applyProtection="0">
      <alignment vertical="top"/>
      <protection locked="0"/>
    </xf>
    <xf numFmtId="0" fontId="11" fillId="0" borderId="0" applyNumberFormat="0" applyFill="0" applyBorder="0" applyAlignment="0" applyProtection="0"/>
    <xf numFmtId="0" fontId="12" fillId="0" borderId="0" applyNumberFormat="0" applyFill="0" applyBorder="0" applyAlignment="0" applyProtection="0"/>
    <xf numFmtId="0" fontId="3" fillId="0" borderId="0"/>
    <xf numFmtId="0" fontId="13" fillId="0" borderId="0"/>
    <xf numFmtId="0" fontId="5" fillId="0" borderId="0"/>
    <xf numFmtId="0" fontId="10" fillId="0" borderId="0"/>
    <xf numFmtId="0" fontId="13" fillId="0" borderId="0" applyNumberFormat="0" applyBorder="0" applyProtection="0"/>
    <xf numFmtId="0" fontId="10" fillId="0" borderId="0" applyNumberFormat="0" applyBorder="0" applyProtection="0"/>
    <xf numFmtId="0" fontId="13" fillId="0" borderId="0" applyNumberFormat="0" applyBorder="0" applyProtection="0"/>
    <xf numFmtId="0" fontId="10" fillId="0" borderId="0" applyNumberFormat="0" applyFont="0" applyBorder="0" applyProtection="0"/>
    <xf numFmtId="165" fontId="14" fillId="0" borderId="0" applyBorder="0" applyProtection="0"/>
    <xf numFmtId="0" fontId="13" fillId="0" borderId="0" applyNumberFormat="0" applyBorder="0" applyProtection="0"/>
    <xf numFmtId="0" fontId="13" fillId="0" borderId="0" applyNumberFormat="0" applyBorder="0" applyProtection="0"/>
    <xf numFmtId="0" fontId="10" fillId="0" borderId="0" applyNumberFormat="0" applyFont="0" applyBorder="0" applyProtection="0"/>
    <xf numFmtId="0" fontId="13" fillId="0" borderId="0" applyNumberFormat="0" applyFont="0" applyBorder="0" applyProtection="0"/>
    <xf numFmtId="165" fontId="14" fillId="0" borderId="0" applyBorder="0" applyProtection="0"/>
    <xf numFmtId="165" fontId="14" fillId="0" borderId="0"/>
    <xf numFmtId="0" fontId="13" fillId="0" borderId="0" applyNumberFormat="0" applyBorder="0" applyProtection="0"/>
    <xf numFmtId="0" fontId="13" fillId="0" borderId="0" applyNumberFormat="0" applyBorder="0" applyProtection="0"/>
    <xf numFmtId="0" fontId="13" fillId="0" borderId="0" applyNumberFormat="0" applyBorder="0" applyProtection="0"/>
    <xf numFmtId="0" fontId="10" fillId="0" borderId="0" applyNumberFormat="0" applyFont="0" applyBorder="0" applyProtection="0"/>
    <xf numFmtId="0" fontId="10" fillId="0" borderId="0" applyNumberFormat="0" applyFont="0" applyBorder="0" applyProtection="0"/>
    <xf numFmtId="0" fontId="3" fillId="0" borderId="0"/>
    <xf numFmtId="0" fontId="3" fillId="0" borderId="0"/>
    <xf numFmtId="0" fontId="5" fillId="0" borderId="0"/>
    <xf numFmtId="0" fontId="3" fillId="0" borderId="0"/>
    <xf numFmtId="165" fontId="14" fillId="0" borderId="0" applyBorder="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5" fillId="0" borderId="0" applyFont="0" applyFill="0" applyBorder="0" applyAlignment="0" applyProtection="0"/>
    <xf numFmtId="0" fontId="15" fillId="0" borderId="0" applyNumberFormat="0" applyBorder="0" applyProtection="0">
      <alignment horizontal="left"/>
    </xf>
    <xf numFmtId="0" fontId="16" fillId="0" borderId="0" applyNumberFormat="0" applyBorder="0" applyProtection="0">
      <alignment horizontal="center" vertical="center" wrapText="1"/>
    </xf>
    <xf numFmtId="0" fontId="2" fillId="0" borderId="0"/>
    <xf numFmtId="9" fontId="2" fillId="0" borderId="0" applyFont="0" applyFill="0" applyBorder="0" applyAlignment="0" applyProtection="0"/>
    <xf numFmtId="43" fontId="3" fillId="0" borderId="0" applyFont="0" applyFill="0" applyBorder="0" applyAlignment="0" applyProtection="0"/>
    <xf numFmtId="0" fontId="1" fillId="0" borderId="0"/>
    <xf numFmtId="9" fontId="3" fillId="0" borderId="0" applyFont="0" applyFill="0" applyBorder="0" applyAlignment="0" applyProtection="0"/>
  </cellStyleXfs>
  <cellXfs count="169">
    <xf numFmtId="0" fontId="0" fillId="0" borderId="0" xfId="0"/>
    <xf numFmtId="0" fontId="4" fillId="0" borderId="0" xfId="0" applyFont="1"/>
    <xf numFmtId="0" fontId="4" fillId="4" borderId="0" xfId="0" applyFont="1" applyFill="1"/>
    <xf numFmtId="0" fontId="21" fillId="4" borderId="0" xfId="0" applyFont="1" applyFill="1"/>
    <xf numFmtId="0" fontId="20" fillId="3" borderId="0" xfId="25" applyFont="1" applyFill="1" applyAlignment="1">
      <alignment horizontal="left" vertical="center"/>
    </xf>
    <xf numFmtId="0" fontId="22" fillId="0" borderId="1" xfId="0" applyFont="1" applyBorder="1" applyAlignment="1">
      <alignment vertical="center"/>
    </xf>
    <xf numFmtId="0" fontId="22" fillId="0" borderId="1" xfId="0" applyFont="1" applyBorder="1" applyAlignment="1">
      <alignment horizontal="right" vertical="center" wrapText="1"/>
    </xf>
    <xf numFmtId="0" fontId="4" fillId="0" borderId="2" xfId="0" applyFont="1" applyBorder="1"/>
    <xf numFmtId="0" fontId="22" fillId="0" borderId="0" xfId="0" applyFont="1" applyBorder="1" applyAlignment="1">
      <alignment vertical="center"/>
    </xf>
    <xf numFmtId="0" fontId="22" fillId="0" borderId="0" xfId="0" applyFont="1" applyBorder="1" applyAlignment="1">
      <alignment horizontal="right" vertical="center" wrapText="1"/>
    </xf>
    <xf numFmtId="2" fontId="4" fillId="0" borderId="0" xfId="0" applyNumberFormat="1" applyFont="1"/>
    <xf numFmtId="0" fontId="24" fillId="5" borderId="0" xfId="0" applyFont="1" applyFill="1"/>
    <xf numFmtId="0" fontId="9" fillId="0" borderId="0" xfId="5" applyFont="1" applyAlignment="1" applyProtection="1"/>
    <xf numFmtId="0" fontId="24" fillId="0" borderId="0" xfId="0" applyFont="1"/>
    <xf numFmtId="3" fontId="23" fillId="0" borderId="0" xfId="0" applyNumberFormat="1" applyFont="1" applyBorder="1" applyAlignment="1">
      <alignment vertical="center"/>
    </xf>
    <xf numFmtId="2" fontId="22" fillId="0" borderId="0" xfId="0" applyNumberFormat="1" applyFont="1"/>
    <xf numFmtId="3" fontId="4" fillId="0" borderId="0" xfId="0" applyNumberFormat="1" applyFont="1"/>
    <xf numFmtId="3" fontId="22" fillId="0" borderId="0" xfId="0" applyNumberFormat="1" applyFont="1" applyBorder="1" applyAlignment="1">
      <alignment vertical="center"/>
    </xf>
    <xf numFmtId="0" fontId="18" fillId="2" borderId="0" xfId="25" applyFont="1" applyFill="1" applyAlignment="1"/>
    <xf numFmtId="0" fontId="19" fillId="2" borderId="0" xfId="25" applyFont="1" applyFill="1" applyAlignment="1">
      <alignment horizontal="left" indent="2"/>
    </xf>
    <xf numFmtId="165" fontId="7" fillId="2" borderId="0" xfId="32" applyFont="1" applyFill="1" applyAlignment="1">
      <alignment horizontal="left" indent="2"/>
    </xf>
    <xf numFmtId="165" fontId="16" fillId="2" borderId="0" xfId="32" applyFont="1" applyFill="1" applyAlignment="1">
      <alignment vertical="top"/>
    </xf>
    <xf numFmtId="165" fontId="13" fillId="6" borderId="0" xfId="32" applyFont="1" applyFill="1" applyAlignment="1">
      <alignment horizontal="right" vertical="center"/>
    </xf>
    <xf numFmtId="165" fontId="26" fillId="6" borderId="0" xfId="32" applyFont="1" applyFill="1" applyBorder="1" applyAlignment="1">
      <alignment horizontal="right" vertical="center"/>
    </xf>
    <xf numFmtId="165" fontId="13" fillId="7" borderId="0" xfId="32" applyFont="1" applyFill="1" applyAlignment="1">
      <alignment horizontal="right" vertical="center"/>
    </xf>
    <xf numFmtId="165" fontId="13" fillId="8" borderId="0" xfId="32" applyFont="1" applyFill="1" applyAlignment="1">
      <alignment horizontal="right" vertical="center"/>
    </xf>
    <xf numFmtId="165" fontId="26" fillId="6" borderId="0" xfId="32" applyFont="1" applyFill="1" applyAlignment="1">
      <alignment horizontal="right" vertical="center"/>
    </xf>
    <xf numFmtId="165" fontId="13" fillId="0" borderId="0" xfId="32" applyFont="1" applyFill="1" applyAlignment="1">
      <alignment horizontal="right" vertical="center"/>
    </xf>
    <xf numFmtId="165" fontId="13" fillId="6" borderId="0" xfId="32" applyFont="1" applyFill="1" applyBorder="1" applyAlignment="1">
      <alignment horizontal="right" vertical="center"/>
    </xf>
    <xf numFmtId="0" fontId="27" fillId="0" borderId="0" xfId="0" applyFont="1"/>
    <xf numFmtId="0" fontId="28" fillId="0" borderId="0" xfId="0" applyFont="1"/>
    <xf numFmtId="3" fontId="26" fillId="0" borderId="0" xfId="0" applyNumberFormat="1" applyFont="1"/>
    <xf numFmtId="3" fontId="22" fillId="0" borderId="0" xfId="0" applyNumberFormat="1" applyFont="1" applyFill="1" applyBorder="1" applyAlignment="1">
      <alignment vertical="center"/>
    </xf>
    <xf numFmtId="3" fontId="23" fillId="0" borderId="0" xfId="0" applyNumberFormat="1" applyFont="1" applyFill="1" applyBorder="1" applyAlignment="1">
      <alignment vertical="center"/>
    </xf>
    <xf numFmtId="0" fontId="22" fillId="0" borderId="1" xfId="0" applyFont="1" applyBorder="1" applyAlignment="1">
      <alignment horizontal="right" vertical="center"/>
    </xf>
    <xf numFmtId="0" fontId="25" fillId="4" borderId="0" xfId="0" applyFont="1" applyFill="1"/>
    <xf numFmtId="0" fontId="4" fillId="0" borderId="0" xfId="0" applyFont="1" applyBorder="1"/>
    <xf numFmtId="0" fontId="27" fillId="0" borderId="2" xfId="0" applyFont="1" applyBorder="1"/>
    <xf numFmtId="0" fontId="22" fillId="0" borderId="0" xfId="0" applyFont="1"/>
    <xf numFmtId="0" fontId="4" fillId="0" borderId="0" xfId="0" applyFont="1" applyFill="1"/>
    <xf numFmtId="0" fontId="24" fillId="0" borderId="0" xfId="0" applyFont="1" applyFill="1"/>
    <xf numFmtId="0" fontId="22" fillId="0" borderId="0" xfId="0" applyFont="1" applyFill="1" applyBorder="1" applyAlignment="1">
      <alignment vertical="center"/>
    </xf>
    <xf numFmtId="0" fontId="32" fillId="0" borderId="0" xfId="0" applyFont="1" applyBorder="1" applyAlignment="1" applyProtection="1">
      <alignment horizontal="left" vertical="top" wrapText="1" readingOrder="1"/>
      <protection locked="0"/>
    </xf>
    <xf numFmtId="0" fontId="4" fillId="0" borderId="0" xfId="0" applyFont="1" applyBorder="1" applyAlignment="1">
      <alignment vertical="center"/>
    </xf>
    <xf numFmtId="0" fontId="4" fillId="0" borderId="2" xfId="0" applyFont="1" applyBorder="1" applyAlignment="1">
      <alignment horizontal="right"/>
    </xf>
    <xf numFmtId="3" fontId="4" fillId="5" borderId="0" xfId="0" applyNumberFormat="1" applyFont="1" applyFill="1"/>
    <xf numFmtId="0" fontId="24" fillId="10" borderId="0" xfId="0" applyFont="1" applyFill="1"/>
    <xf numFmtId="0" fontId="24" fillId="10" borderId="0" xfId="0" quotePrefix="1" applyFont="1" applyFill="1" applyAlignment="1">
      <alignment horizontal="right"/>
    </xf>
    <xf numFmtId="0" fontId="24" fillId="10" borderId="0" xfId="0" applyFont="1" applyFill="1" applyAlignment="1">
      <alignment horizontal="right"/>
    </xf>
    <xf numFmtId="0" fontId="4" fillId="0" borderId="0" xfId="0" applyFont="1" applyProtection="1">
      <protection hidden="1"/>
    </xf>
    <xf numFmtId="0" fontId="31" fillId="0" borderId="0" xfId="0" applyFont="1" applyProtection="1">
      <protection hidden="1"/>
    </xf>
    <xf numFmtId="0" fontId="4" fillId="0" borderId="4" xfId="0" applyFont="1" applyBorder="1" applyProtection="1">
      <protection hidden="1"/>
    </xf>
    <xf numFmtId="0" fontId="4" fillId="0" borderId="6" xfId="0" applyFont="1" applyBorder="1" applyProtection="1">
      <protection hidden="1"/>
    </xf>
    <xf numFmtId="0" fontId="4" fillId="0" borderId="2" xfId="0" applyFont="1" applyBorder="1" applyProtection="1">
      <protection hidden="1"/>
    </xf>
    <xf numFmtId="0" fontId="4" fillId="0" borderId="2" xfId="0" applyFont="1" applyBorder="1" applyAlignment="1" applyProtection="1">
      <alignment horizontal="right"/>
      <protection hidden="1"/>
    </xf>
    <xf numFmtId="0" fontId="22" fillId="9" borderId="1" xfId="0" applyFont="1" applyFill="1" applyBorder="1" applyAlignment="1" applyProtection="1">
      <alignment vertical="center"/>
      <protection hidden="1"/>
    </xf>
    <xf numFmtId="0" fontId="4" fillId="9" borderId="1" xfId="0" applyFont="1" applyFill="1" applyBorder="1" applyAlignment="1" applyProtection="1">
      <alignment vertical="center"/>
      <protection hidden="1"/>
    </xf>
    <xf numFmtId="0" fontId="6" fillId="9" borderId="1" xfId="0" applyFont="1" applyFill="1" applyBorder="1" applyAlignment="1" applyProtection="1">
      <alignment vertical="center"/>
      <protection hidden="1"/>
    </xf>
    <xf numFmtId="0" fontId="26" fillId="0" borderId="0" xfId="0" applyFont="1" applyProtection="1">
      <protection hidden="1"/>
    </xf>
    <xf numFmtId="0" fontId="22" fillId="0" borderId="0" xfId="0" applyFont="1" applyBorder="1" applyProtection="1">
      <protection hidden="1"/>
    </xf>
    <xf numFmtId="0" fontId="4" fillId="0" borderId="0" xfId="0" applyFont="1" applyBorder="1" applyProtection="1">
      <protection hidden="1"/>
    </xf>
    <xf numFmtId="3" fontId="4" fillId="0" borderId="0" xfId="0" applyNumberFormat="1" applyFont="1" applyBorder="1" applyProtection="1">
      <protection hidden="1"/>
    </xf>
    <xf numFmtId="0" fontId="23" fillId="0" borderId="0" xfId="0" applyFont="1" applyBorder="1" applyProtection="1">
      <protection hidden="1"/>
    </xf>
    <xf numFmtId="1" fontId="23" fillId="0" borderId="0" xfId="0" applyNumberFormat="1" applyFont="1" applyBorder="1" applyAlignment="1" applyProtection="1">
      <alignment horizontal="right"/>
      <protection hidden="1"/>
    </xf>
    <xf numFmtId="0" fontId="4" fillId="0" borderId="0" xfId="0" quotePrefix="1" applyFont="1" applyBorder="1" applyAlignment="1" applyProtection="1">
      <alignment horizontal="right"/>
      <protection hidden="1"/>
    </xf>
    <xf numFmtId="0" fontId="24" fillId="0" borderId="0" xfId="0" applyFont="1" applyProtection="1">
      <protection hidden="1"/>
    </xf>
    <xf numFmtId="0" fontId="27" fillId="0" borderId="0" xfId="0" applyFont="1" applyProtection="1">
      <protection hidden="1"/>
    </xf>
    <xf numFmtId="0" fontId="9" fillId="0" borderId="0" xfId="5" applyFont="1" applyAlignment="1" applyProtection="1">
      <protection hidden="1"/>
    </xf>
    <xf numFmtId="0" fontId="28" fillId="0" borderId="0" xfId="0" applyFont="1" applyProtection="1">
      <protection hidden="1"/>
    </xf>
    <xf numFmtId="0" fontId="24" fillId="10" borderId="0" xfId="0" applyFont="1" applyFill="1" applyProtection="1">
      <protection hidden="1"/>
    </xf>
    <xf numFmtId="0" fontId="24" fillId="10" borderId="0" xfId="0" quotePrefix="1" applyFont="1" applyFill="1" applyAlignment="1" applyProtection="1">
      <alignment horizontal="right"/>
      <protection hidden="1"/>
    </xf>
    <xf numFmtId="165" fontId="16" fillId="2" borderId="0" xfId="32" applyFont="1" applyFill="1" applyAlignment="1" applyProtection="1">
      <alignment vertical="top"/>
      <protection hidden="1"/>
    </xf>
    <xf numFmtId="0" fontId="24" fillId="10" borderId="0" xfId="0" applyFont="1" applyFill="1" applyAlignment="1" applyProtection="1">
      <alignment horizontal="right"/>
      <protection hidden="1"/>
    </xf>
    <xf numFmtId="0" fontId="24" fillId="0" borderId="0" xfId="0" applyFont="1" applyAlignment="1" applyProtection="1">
      <alignment horizontal="left" wrapText="1"/>
      <protection hidden="1"/>
    </xf>
    <xf numFmtId="0" fontId="4" fillId="0" borderId="9" xfId="0" quotePrefix="1" applyFont="1" applyBorder="1" applyAlignment="1" applyProtection="1">
      <alignment horizontal="right"/>
      <protection hidden="1"/>
    </xf>
    <xf numFmtId="3" fontId="4" fillId="0" borderId="9" xfId="0" applyNumberFormat="1" applyFont="1" applyBorder="1" applyProtection="1">
      <protection hidden="1"/>
    </xf>
    <xf numFmtId="0" fontId="4" fillId="0" borderId="9" xfId="0" applyFont="1" applyBorder="1" applyProtection="1">
      <protection hidden="1"/>
    </xf>
    <xf numFmtId="3" fontId="22" fillId="0" borderId="9" xfId="0" applyNumberFormat="1" applyFont="1" applyFill="1" applyBorder="1" applyAlignment="1">
      <alignment vertical="center"/>
    </xf>
    <xf numFmtId="3" fontId="23" fillId="0" borderId="9" xfId="0" applyNumberFormat="1" applyFont="1" applyFill="1" applyBorder="1" applyAlignment="1">
      <alignment vertical="center"/>
    </xf>
    <xf numFmtId="0" fontId="4" fillId="0" borderId="9" xfId="0" applyFont="1" applyBorder="1"/>
    <xf numFmtId="0" fontId="22" fillId="0" borderId="9" xfId="0" applyFont="1" applyBorder="1" applyAlignment="1">
      <alignment vertical="center"/>
    </xf>
    <xf numFmtId="0" fontId="37" fillId="0" borderId="0" xfId="0" applyFont="1" applyBorder="1" applyAlignment="1">
      <alignment vertical="center"/>
    </xf>
    <xf numFmtId="0" fontId="37" fillId="0" borderId="0" xfId="0" applyFont="1" applyBorder="1" applyAlignment="1" applyProtection="1">
      <alignment vertical="center"/>
      <protection hidden="1"/>
    </xf>
    <xf numFmtId="0" fontId="13" fillId="2" borderId="0" xfId="25" applyFont="1" applyFill="1" applyAlignment="1"/>
    <xf numFmtId="0" fontId="23" fillId="0" borderId="0" xfId="0" applyFont="1"/>
    <xf numFmtId="0" fontId="19" fillId="2" borderId="0" xfId="25" applyFont="1" applyFill="1" applyAlignment="1"/>
    <xf numFmtId="0" fontId="39" fillId="0" borderId="0" xfId="0" applyFont="1"/>
    <xf numFmtId="0" fontId="23" fillId="0" borderId="0" xfId="0" quotePrefix="1" applyFont="1"/>
    <xf numFmtId="0" fontId="24" fillId="11" borderId="0" xfId="0" applyFont="1" applyFill="1"/>
    <xf numFmtId="0" fontId="4" fillId="0" borderId="0" xfId="0" applyFont="1" applyBorder="1" applyAlignment="1">
      <alignment horizontal="right"/>
    </xf>
    <xf numFmtId="0" fontId="22" fillId="0" borderId="10" xfId="0" applyFont="1" applyBorder="1" applyAlignment="1">
      <alignment horizontal="right" vertical="center"/>
    </xf>
    <xf numFmtId="0" fontId="22" fillId="0" borderId="10" xfId="0" applyFont="1" applyBorder="1" applyAlignment="1">
      <alignment horizontal="right" vertical="center" wrapText="1"/>
    </xf>
    <xf numFmtId="0" fontId="4" fillId="0" borderId="2" xfId="0" applyFont="1" applyFill="1" applyBorder="1"/>
    <xf numFmtId="1" fontId="23" fillId="0" borderId="0" xfId="0" applyNumberFormat="1" applyFont="1" applyFill="1"/>
    <xf numFmtId="0" fontId="40" fillId="0" borderId="0" xfId="0" applyFont="1"/>
    <xf numFmtId="0" fontId="41" fillId="0" borderId="0" xfId="0" applyFont="1"/>
    <xf numFmtId="0" fontId="22" fillId="0" borderId="11" xfId="0" applyFont="1" applyBorder="1" applyAlignment="1">
      <alignment horizontal="center" vertical="center"/>
    </xf>
    <xf numFmtId="0" fontId="5" fillId="0" borderId="0" xfId="0" applyFont="1"/>
    <xf numFmtId="1" fontId="23" fillId="0" borderId="0" xfId="0" applyNumberFormat="1" applyFont="1"/>
    <xf numFmtId="3" fontId="4" fillId="0" borderId="0" xfId="0" applyNumberFormat="1" applyFont="1" applyBorder="1" applyAlignment="1">
      <alignment vertical="center"/>
    </xf>
    <xf numFmtId="0" fontId="22" fillId="0" borderId="1" xfId="0" applyFont="1" applyFill="1" applyBorder="1" applyAlignment="1">
      <alignment horizontal="right" vertical="center" wrapText="1"/>
    </xf>
    <xf numFmtId="0" fontId="22" fillId="0" borderId="0" xfId="0" applyFont="1" applyFill="1" applyBorder="1" applyAlignment="1">
      <alignment horizontal="right" vertical="center" wrapText="1"/>
    </xf>
    <xf numFmtId="0" fontId="42" fillId="0" borderId="0" xfId="5" applyFont="1" applyAlignment="1" applyProtection="1"/>
    <xf numFmtId="0" fontId="24" fillId="0" borderId="0" xfId="0" quotePrefix="1" applyFont="1" applyFill="1" applyAlignment="1">
      <alignment horizontal="right"/>
    </xf>
    <xf numFmtId="0" fontId="24" fillId="0" borderId="0" xfId="0" applyFont="1" applyFill="1" applyAlignment="1">
      <alignment horizontal="right"/>
    </xf>
    <xf numFmtId="0" fontId="4" fillId="0" borderId="11" xfId="0" applyFont="1" applyBorder="1"/>
    <xf numFmtId="1" fontId="4" fillId="0" borderId="0" xfId="0" applyNumberFormat="1" applyFont="1"/>
    <xf numFmtId="1" fontId="5" fillId="0" borderId="0" xfId="0" applyNumberFormat="1" applyFont="1"/>
    <xf numFmtId="0" fontId="5" fillId="4" borderId="0" xfId="0" applyFont="1" applyFill="1"/>
    <xf numFmtId="0" fontId="6" fillId="0" borderId="1" xfId="0" applyFont="1" applyBorder="1" applyAlignment="1">
      <alignment horizontal="right" vertical="center" wrapText="1"/>
    </xf>
    <xf numFmtId="3" fontId="6" fillId="0" borderId="0" xfId="0" applyNumberFormat="1" applyFont="1" applyFill="1" applyBorder="1" applyAlignment="1">
      <alignment vertical="center"/>
    </xf>
    <xf numFmtId="0" fontId="41" fillId="0" borderId="0" xfId="0" applyFont="1" applyFill="1"/>
    <xf numFmtId="0" fontId="24" fillId="0" borderId="0" xfId="0" applyFont="1" applyFill="1" applyProtection="1">
      <protection hidden="1"/>
    </xf>
    <xf numFmtId="0" fontId="4" fillId="0" borderId="0" xfId="0" applyFont="1" applyFill="1" applyProtection="1">
      <protection hidden="1"/>
    </xf>
    <xf numFmtId="3" fontId="4" fillId="0" borderId="0" xfId="0" applyNumberFormat="1" applyFont="1" applyFill="1"/>
    <xf numFmtId="3" fontId="26" fillId="0" borderId="0" xfId="0" applyNumberFormat="1" applyFont="1" applyFill="1"/>
    <xf numFmtId="1" fontId="22" fillId="0" borderId="0" xfId="0" applyNumberFormat="1" applyFont="1" applyFill="1" applyAlignment="1">
      <alignment horizontal="right"/>
    </xf>
    <xf numFmtId="1" fontId="22" fillId="0" borderId="0" xfId="0" applyNumberFormat="1" applyFont="1" applyFill="1"/>
    <xf numFmtId="1" fontId="22" fillId="0" borderId="0" xfId="43" applyNumberFormat="1" applyFont="1" applyFill="1"/>
    <xf numFmtId="1" fontId="4" fillId="0" borderId="0" xfId="0" applyNumberFormat="1" applyFont="1" applyFill="1"/>
    <xf numFmtId="1" fontId="22" fillId="0" borderId="0" xfId="0" applyNumberFormat="1" applyFont="1" applyFill="1" applyBorder="1" applyAlignment="1">
      <alignment vertical="center"/>
    </xf>
    <xf numFmtId="3" fontId="4" fillId="0" borderId="0" xfId="0" applyNumberFormat="1" applyFont="1" applyFill="1" applyBorder="1" applyProtection="1">
      <protection hidden="1"/>
    </xf>
    <xf numFmtId="1" fontId="23" fillId="0" borderId="0" xfId="0" applyNumberFormat="1" applyFont="1" applyFill="1" applyBorder="1" applyAlignment="1" applyProtection="1">
      <alignment horizontal="right"/>
      <protection hidden="1"/>
    </xf>
    <xf numFmtId="3" fontId="5" fillId="12" borderId="0" xfId="0" applyNumberFormat="1" applyFont="1" applyFill="1" applyBorder="1" applyProtection="1">
      <protection hidden="1"/>
    </xf>
    <xf numFmtId="0" fontId="24" fillId="0" borderId="0" xfId="0" applyFont="1" applyAlignment="1">
      <alignment horizontal="left" wrapText="1"/>
    </xf>
    <xf numFmtId="9" fontId="22" fillId="0" borderId="0" xfId="45" applyFont="1" applyBorder="1" applyAlignment="1">
      <alignment vertical="center"/>
    </xf>
    <xf numFmtId="165" fontId="5" fillId="6" borderId="0" xfId="32" applyFont="1" applyFill="1" applyAlignment="1">
      <alignment horizontal="right" vertical="center"/>
    </xf>
    <xf numFmtId="1" fontId="5" fillId="0" borderId="0" xfId="0" applyNumberFormat="1" applyFont="1" applyFill="1"/>
    <xf numFmtId="3" fontId="4" fillId="12" borderId="0" xfId="0" applyNumberFormat="1" applyFont="1" applyFill="1"/>
    <xf numFmtId="0" fontId="4" fillId="12" borderId="0" xfId="0" applyFont="1" applyFill="1"/>
    <xf numFmtId="167" fontId="4" fillId="0" borderId="0" xfId="0" applyNumberFormat="1" applyFont="1"/>
    <xf numFmtId="167" fontId="22" fillId="0" borderId="0" xfId="0" applyNumberFormat="1" applyFont="1"/>
    <xf numFmtId="165" fontId="9" fillId="6" borderId="0" xfId="5" applyNumberFormat="1" applyFont="1" applyFill="1" applyAlignment="1" applyProtection="1">
      <alignment horizontal="left" vertical="top"/>
      <protection hidden="1"/>
    </xf>
    <xf numFmtId="165" fontId="9" fillId="6" borderId="0" xfId="5" applyNumberFormat="1" applyFont="1" applyFill="1" applyAlignment="1" applyProtection="1">
      <alignment horizontal="left" vertical="top"/>
    </xf>
    <xf numFmtId="168" fontId="22" fillId="0" borderId="0" xfId="43" applyNumberFormat="1" applyFont="1" applyFill="1"/>
    <xf numFmtId="168" fontId="4" fillId="0" borderId="0" xfId="43" applyNumberFormat="1" applyFont="1" applyFill="1"/>
    <xf numFmtId="168" fontId="23" fillId="0" borderId="0" xfId="43" applyNumberFormat="1" applyFont="1" applyFill="1"/>
    <xf numFmtId="168" fontId="22" fillId="0" borderId="0" xfId="43" applyNumberFormat="1" applyFont="1" applyFill="1" applyBorder="1" applyAlignment="1">
      <alignment vertical="center"/>
    </xf>
    <xf numFmtId="168" fontId="4" fillId="0" borderId="0" xfId="0" applyNumberFormat="1" applyFont="1" applyFill="1"/>
    <xf numFmtId="168" fontId="23" fillId="0" borderId="0" xfId="0" applyNumberFormat="1" applyFont="1" applyFill="1"/>
    <xf numFmtId="167" fontId="4" fillId="0" borderId="0" xfId="0" applyNumberFormat="1" applyFont="1" applyBorder="1" applyProtection="1">
      <protection hidden="1"/>
    </xf>
    <xf numFmtId="167" fontId="4" fillId="0" borderId="0" xfId="0" applyNumberFormat="1" applyFont="1" applyFill="1" applyBorder="1" applyProtection="1">
      <protection hidden="1"/>
    </xf>
    <xf numFmtId="0" fontId="24" fillId="0" borderId="0" xfId="0" applyFont="1" applyFill="1" applyAlignment="1" applyProtection="1">
      <alignment horizontal="left" vertical="center" wrapText="1"/>
      <protection hidden="1"/>
    </xf>
    <xf numFmtId="0" fontId="24" fillId="0" borderId="0" xfId="0" applyFont="1" applyAlignment="1">
      <alignment horizontal="left" wrapText="1"/>
    </xf>
    <xf numFmtId="0" fontId="24" fillId="12" borderId="0" xfId="0" applyFont="1" applyFill="1"/>
    <xf numFmtId="0" fontId="43" fillId="0" borderId="0" xfId="0" applyFont="1" applyFill="1" applyAlignment="1" applyProtection="1">
      <alignment horizontal="left" vertical="center" wrapText="1"/>
      <protection hidden="1"/>
    </xf>
    <xf numFmtId="0" fontId="43" fillId="0" borderId="0" xfId="0" applyFont="1" applyFill="1"/>
    <xf numFmtId="0" fontId="4" fillId="0" borderId="0" xfId="0" applyFont="1" applyAlignment="1">
      <alignment horizontal="center"/>
    </xf>
    <xf numFmtId="0" fontId="34" fillId="0" borderId="0" xfId="0" applyFont="1" applyAlignment="1">
      <alignment horizontal="center"/>
    </xf>
    <xf numFmtId="0" fontId="4" fillId="0" borderId="0" xfId="0" applyFont="1" applyAlignment="1">
      <alignment horizontal="center"/>
    </xf>
    <xf numFmtId="15" fontId="23" fillId="0" borderId="0" xfId="0" quotePrefix="1" applyNumberFormat="1" applyFont="1" applyAlignment="1">
      <alignment horizontal="center"/>
    </xf>
    <xf numFmtId="0" fontId="8" fillId="0" borderId="0" xfId="5" applyAlignment="1" applyProtection="1">
      <alignment horizontal="left"/>
    </xf>
    <xf numFmtId="165" fontId="8" fillId="6" borderId="0" xfId="5" applyNumberFormat="1" applyFill="1" applyAlignment="1" applyProtection="1">
      <alignment horizontal="left" vertical="top"/>
    </xf>
    <xf numFmtId="165" fontId="8" fillId="6" borderId="0" xfId="5" applyNumberFormat="1" applyFont="1" applyFill="1" applyAlignment="1" applyProtection="1">
      <alignment horizontal="left" vertical="top"/>
    </xf>
    <xf numFmtId="0" fontId="4" fillId="0" borderId="0" xfId="0" applyFont="1" applyFill="1" applyAlignment="1">
      <alignment horizontal="left"/>
    </xf>
    <xf numFmtId="0" fontId="4" fillId="0" borderId="0" xfId="0" applyFont="1" applyAlignment="1">
      <alignment horizontal="left"/>
    </xf>
    <xf numFmtId="0" fontId="35" fillId="10" borderId="7" xfId="0" applyFont="1" applyFill="1" applyBorder="1" applyAlignment="1" applyProtection="1">
      <alignment horizontal="center" vertical="center"/>
      <protection locked="0"/>
    </xf>
    <xf numFmtId="0" fontId="35" fillId="10" borderId="5" xfId="0" applyFont="1" applyFill="1" applyBorder="1" applyAlignment="1" applyProtection="1">
      <alignment horizontal="center" vertical="center"/>
      <protection locked="0"/>
    </xf>
    <xf numFmtId="0" fontId="35" fillId="10" borderId="8" xfId="0" applyFont="1" applyFill="1" applyBorder="1" applyAlignment="1" applyProtection="1">
      <alignment horizontal="center" vertical="center"/>
      <protection locked="0"/>
    </xf>
    <xf numFmtId="0" fontId="24" fillId="0" borderId="0" xfId="0" applyFont="1" applyFill="1" applyAlignment="1" applyProtection="1">
      <alignment horizontal="left" vertical="center" wrapText="1"/>
      <protection hidden="1"/>
    </xf>
    <xf numFmtId="0" fontId="24" fillId="0" borderId="0" xfId="0" applyFont="1" applyAlignment="1">
      <alignment horizontal="left" wrapText="1"/>
    </xf>
    <xf numFmtId="0" fontId="22" fillId="0" borderId="3" xfId="0" applyFont="1" applyBorder="1" applyAlignment="1">
      <alignment horizontal="left" vertical="center"/>
    </xf>
    <xf numFmtId="0" fontId="22" fillId="0" borderId="0" xfId="0" applyFont="1" applyFill="1" applyBorder="1" applyAlignment="1">
      <alignment horizontal="center"/>
    </xf>
    <xf numFmtId="0" fontId="22" fillId="0" borderId="1" xfId="0" applyFont="1" applyBorder="1" applyAlignment="1">
      <alignment horizontal="center"/>
    </xf>
    <xf numFmtId="0" fontId="22" fillId="0" borderId="1" xfId="0" applyFont="1" applyBorder="1" applyAlignment="1">
      <alignment horizontal="left" vertical="center"/>
    </xf>
    <xf numFmtId="0" fontId="24" fillId="12" borderId="0" xfId="0" applyFont="1" applyFill="1" applyAlignment="1">
      <alignment horizontal="left" vertical="top" wrapText="1"/>
    </xf>
    <xf numFmtId="0" fontId="22" fillId="0" borderId="3" xfId="0" applyFont="1" applyBorder="1" applyAlignment="1">
      <alignment horizontal="center"/>
    </xf>
    <xf numFmtId="0" fontId="22" fillId="0" borderId="3" xfId="0" applyFont="1" applyBorder="1" applyAlignment="1">
      <alignment horizontal="center" vertical="center"/>
    </xf>
    <xf numFmtId="0" fontId="8" fillId="0" borderId="0" xfId="5" applyAlignment="1" applyProtection="1"/>
  </cellXfs>
  <cellStyles count="46">
    <cellStyle name="Comma" xfId="43" builtinId="3"/>
    <cellStyle name="Comma 2" xfId="1" xr:uid="{00000000-0005-0000-0000-000000000000}"/>
    <cellStyle name="Comma 2 2" xfId="2" xr:uid="{00000000-0005-0000-0000-000001000000}"/>
    <cellStyle name="Comma 3" xfId="3" xr:uid="{00000000-0005-0000-0000-000002000000}"/>
    <cellStyle name="Comma 4" xfId="4" xr:uid="{00000000-0005-0000-0000-000003000000}"/>
    <cellStyle name="Hyperlink" xfId="5" builtinId="8"/>
    <cellStyle name="Hyperlink 2" xfId="6" xr:uid="{00000000-0005-0000-0000-000005000000}"/>
    <cellStyle name="Hyperlink 2 2" xfId="7" xr:uid="{00000000-0005-0000-0000-000006000000}"/>
    <cellStyle name="Normal" xfId="0" builtinId="0"/>
    <cellStyle name="Normal 10" xfId="8" xr:uid="{00000000-0005-0000-0000-000008000000}"/>
    <cellStyle name="Normal 11" xfId="9" xr:uid="{00000000-0005-0000-0000-000009000000}"/>
    <cellStyle name="Normal 12" xfId="41" xr:uid="{BA03AB1F-FA92-4D71-BF7B-25A4FBBC97A3}"/>
    <cellStyle name="Normal 13" xfId="44" xr:uid="{FC6A1F77-E2CE-4FB0-8E09-B6B8C1CAC399}"/>
    <cellStyle name="Normal 2" xfId="10" xr:uid="{00000000-0005-0000-0000-00000A000000}"/>
    <cellStyle name="Normal 2 2" xfId="11" xr:uid="{00000000-0005-0000-0000-00000B000000}"/>
    <cellStyle name="Normal 2 3" xfId="12" xr:uid="{00000000-0005-0000-0000-00000C000000}"/>
    <cellStyle name="Normal 2 3 2" xfId="13" xr:uid="{00000000-0005-0000-0000-00000D000000}"/>
    <cellStyle name="Normal 2 3 2 2" xfId="14" xr:uid="{00000000-0005-0000-0000-00000E000000}"/>
    <cellStyle name="Normal 2 3 3" xfId="15" xr:uid="{00000000-0005-0000-0000-00000F000000}"/>
    <cellStyle name="Normal 3" xfId="16" xr:uid="{00000000-0005-0000-0000-000010000000}"/>
    <cellStyle name="Normal 3 2" xfId="17" xr:uid="{00000000-0005-0000-0000-000011000000}"/>
    <cellStyle name="Normal 3 2 2" xfId="18" xr:uid="{00000000-0005-0000-0000-000012000000}"/>
    <cellStyle name="Normal 3 3" xfId="19" xr:uid="{00000000-0005-0000-0000-000013000000}"/>
    <cellStyle name="Normal 3 3 2" xfId="20" xr:uid="{00000000-0005-0000-0000-000014000000}"/>
    <cellStyle name="Normal 3 4" xfId="21" xr:uid="{00000000-0005-0000-0000-000015000000}"/>
    <cellStyle name="Normal 3 5" xfId="22" xr:uid="{00000000-0005-0000-0000-000016000000}"/>
    <cellStyle name="Normal 4" xfId="23" xr:uid="{00000000-0005-0000-0000-000017000000}"/>
    <cellStyle name="Normal 5" xfId="24" xr:uid="{00000000-0005-0000-0000-000018000000}"/>
    <cellStyle name="Normal 5 2" xfId="25" xr:uid="{00000000-0005-0000-0000-000019000000}"/>
    <cellStyle name="Normal 6" xfId="26" xr:uid="{00000000-0005-0000-0000-00001A000000}"/>
    <cellStyle name="Normal 6 2" xfId="27" xr:uid="{00000000-0005-0000-0000-00001B000000}"/>
    <cellStyle name="Normal 7" xfId="28" xr:uid="{00000000-0005-0000-0000-00001C000000}"/>
    <cellStyle name="Normal 7 2" xfId="29" xr:uid="{00000000-0005-0000-0000-00001D000000}"/>
    <cellStyle name="Normal 8" xfId="30" xr:uid="{00000000-0005-0000-0000-00001E000000}"/>
    <cellStyle name="Normal 9" xfId="31" xr:uid="{00000000-0005-0000-0000-00001F000000}"/>
    <cellStyle name="Normal_TABLE1 0609 2" xfId="32" xr:uid="{00000000-0005-0000-0000-000020000000}"/>
    <cellStyle name="Percent" xfId="45" builtinId="5"/>
    <cellStyle name="Percent 2" xfId="33" xr:uid="{00000000-0005-0000-0000-000021000000}"/>
    <cellStyle name="Percent 2 2" xfId="34" xr:uid="{00000000-0005-0000-0000-000022000000}"/>
    <cellStyle name="Percent 3" xfId="35" xr:uid="{00000000-0005-0000-0000-000023000000}"/>
    <cellStyle name="Percent 3 2" xfId="36" xr:uid="{00000000-0005-0000-0000-000024000000}"/>
    <cellStyle name="Percent 4" xfId="37" xr:uid="{00000000-0005-0000-0000-000025000000}"/>
    <cellStyle name="Percent 5" xfId="38" xr:uid="{00000000-0005-0000-0000-000026000000}"/>
    <cellStyle name="Percent 6" xfId="42" xr:uid="{DD76FC3B-DF05-469C-ADF6-8A8D0976736B}"/>
    <cellStyle name="Style1" xfId="39" xr:uid="{00000000-0005-0000-0000-000027000000}"/>
    <cellStyle name="Style3" xfId="40" xr:uid="{00000000-0005-0000-0000-000028000000}"/>
  </cellStyles>
  <dxfs count="95">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rgb="FFFF0000"/>
      </font>
    </dxf>
    <dxf>
      <fill>
        <patternFill>
          <bgColor theme="0" tint="-0.14996795556505021"/>
        </patternFill>
      </fill>
    </dxf>
    <dxf>
      <font>
        <color rgb="FFFF0000"/>
      </font>
    </dxf>
    <dxf>
      <fill>
        <patternFill>
          <bgColor theme="0" tint="-0.14996795556505021"/>
        </patternFill>
      </fill>
    </dxf>
    <dxf>
      <font>
        <color rgb="FFFF0000"/>
      </font>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rgb="FFFF0000"/>
      </font>
    </dxf>
    <dxf>
      <fill>
        <patternFill>
          <bgColor theme="0" tint="-0.14996795556505021"/>
        </patternFill>
      </fill>
    </dxf>
    <dxf>
      <font>
        <color rgb="FFFF0000"/>
      </font>
    </dxf>
    <dxf>
      <fill>
        <patternFill>
          <bgColor theme="0" tint="-0.14996795556505021"/>
        </patternFill>
      </fill>
    </dxf>
    <dxf>
      <font>
        <color rgb="FFFF0000"/>
      </font>
    </dxf>
    <dxf>
      <fill>
        <patternFill>
          <bgColor theme="0" tint="-0.14996795556505021"/>
        </patternFill>
      </fill>
    </dxf>
    <dxf>
      <font>
        <color rgb="FFFF0000"/>
      </font>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rgb="FFFF0000"/>
      </font>
    </dxf>
    <dxf>
      <fill>
        <patternFill>
          <bgColor theme="0" tint="-0.14996795556505021"/>
        </patternFill>
      </fill>
    </dxf>
    <dxf>
      <font>
        <color rgb="FFFF0000"/>
      </font>
    </dxf>
    <dxf>
      <fill>
        <patternFill>
          <bgColor theme="0" tint="-0.14996795556505021"/>
        </patternFill>
      </fill>
    </dxf>
    <dxf>
      <font>
        <color rgb="FFFF0000"/>
      </font>
    </dxf>
    <dxf>
      <fill>
        <patternFill>
          <bgColor rgb="FFFFFF00"/>
        </patternFill>
      </fill>
    </dxf>
    <dxf>
      <fill>
        <patternFill>
          <bgColor theme="0" tint="-0.14996795556505021"/>
        </patternFill>
      </fill>
    </dxf>
    <dxf>
      <font>
        <color rgb="FFFF0000"/>
      </font>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0.14996795556505021"/>
        </patternFill>
      </fill>
    </dxf>
    <dxf>
      <font>
        <color rgb="FFFF0000"/>
      </font>
    </dxf>
    <dxf>
      <fill>
        <patternFill>
          <bgColor theme="0" tint="-4.9989318521683403E-2"/>
        </patternFill>
      </fill>
    </dxf>
    <dxf>
      <fill>
        <patternFill>
          <bgColor theme="0" tint="-0.14996795556505021"/>
        </patternFill>
      </fill>
    </dxf>
    <dxf>
      <fill>
        <patternFill>
          <bgColor theme="0" tint="-0.14996795556505021"/>
        </patternFill>
      </fill>
    </dxf>
    <dxf>
      <font>
        <color rgb="FFFF0000"/>
      </font>
    </dxf>
    <dxf>
      <fill>
        <patternFill>
          <bgColor theme="0" tint="-0.14996795556505021"/>
        </patternFill>
      </fill>
    </dxf>
    <dxf>
      <font>
        <color rgb="FFFF0000"/>
      </font>
    </dxf>
    <dxf>
      <fill>
        <patternFill>
          <bgColor theme="0" tint="-0.14996795556505021"/>
        </patternFill>
      </fill>
    </dxf>
    <dxf>
      <font>
        <color rgb="FFFF0000"/>
      </font>
    </dxf>
    <dxf>
      <fill>
        <patternFill>
          <bgColor theme="0" tint="-0.14996795556505021"/>
        </patternFill>
      </fill>
    </dxf>
    <dxf>
      <font>
        <color rgb="FFFF0000"/>
      </font>
    </dxf>
    <dxf>
      <fill>
        <patternFill>
          <bgColor theme="0" tint="-0.14996795556505021"/>
        </patternFill>
      </fill>
    </dxf>
    <dxf>
      <font>
        <color rgb="FFFF0000"/>
      </font>
    </dxf>
    <dxf>
      <fill>
        <patternFill>
          <bgColor theme="0" tint="-0.14996795556505021"/>
        </patternFill>
      </fill>
    </dxf>
    <dxf>
      <font>
        <color rgb="FFFF0000"/>
      </font>
    </dxf>
    <dxf>
      <fill>
        <patternFill>
          <bgColor theme="0" tint="-0.14996795556505021"/>
        </patternFill>
      </fill>
    </dxf>
    <dxf>
      <font>
        <color rgb="FFFF0000"/>
      </font>
    </dxf>
    <dxf>
      <fill>
        <patternFill>
          <bgColor theme="0" tint="-0.14996795556505021"/>
        </patternFill>
      </fill>
    </dxf>
    <dxf>
      <font>
        <color rgb="FFFF0000"/>
      </font>
    </dxf>
    <dxf>
      <fill>
        <patternFill>
          <bgColor theme="0" tint="-0.14996795556505021"/>
        </patternFill>
      </fill>
    </dxf>
    <dxf>
      <font>
        <color rgb="FFFF0000"/>
      </font>
    </dxf>
    <dxf>
      <fill>
        <patternFill>
          <bgColor theme="0" tint="-0.14996795556505021"/>
        </patternFill>
      </fill>
    </dxf>
    <dxf>
      <font>
        <color rgb="FFFF0000"/>
      </font>
    </dxf>
    <dxf>
      <fill>
        <patternFill>
          <bgColor theme="0" tint="-0.14996795556505021"/>
        </patternFill>
      </fill>
    </dxf>
    <dxf>
      <font>
        <color rgb="FFFF0000"/>
      </font>
    </dxf>
  </dxfs>
  <tableStyles count="0" defaultTableStyle="TableStyleMedium2" defaultPivotStyle="PivotStyleLight16"/>
  <colors>
    <mruColors>
      <color rgb="FF1CD6D2"/>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0</xdr:row>
      <xdr:rowOff>152401</xdr:rowOff>
    </xdr:from>
    <xdr:to>
      <xdr:col>3</xdr:col>
      <xdr:colOff>533400</xdr:colOff>
      <xdr:row>7</xdr:row>
      <xdr:rowOff>24550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1525" y="152401"/>
          <a:ext cx="2047875" cy="106340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1</xdr:row>
      <xdr:rowOff>0</xdr:rowOff>
    </xdr:from>
    <xdr:to>
      <xdr:col>3</xdr:col>
      <xdr:colOff>495301</xdr:colOff>
      <xdr:row>7</xdr:row>
      <xdr:rowOff>77021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1" y="161925"/>
          <a:ext cx="2019300" cy="10485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roughsleepingstatistics@communities.gov.uk" TargetMode="External"/><Relationship Id="rId1" Type="http://schemas.openxmlformats.org/officeDocument/2006/relationships/hyperlink" Target="https://www.gov.uk/government/collections/homelessness-statistics"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www.homeless.org.uk/our-work/resources/counts-and-estimates-evaluating-extent-of-rough-sleeping" TargetMode="External"/><Relationship Id="rId2" Type="http://schemas.openxmlformats.org/officeDocument/2006/relationships/hyperlink" Target="http://www.ons.gov.uk/peoplepopulationandcommunity/populationandmigration/populationprojections/datasets/householdprojectionsforengland" TargetMode="External"/><Relationship Id="rId1" Type="http://schemas.openxmlformats.org/officeDocument/2006/relationships/hyperlink" Target="mailto:roughsleepingstatistics@communities.gov.uk"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roughsleepingstatistics@communities.gov.uk" TargetMode="External"/><Relationship Id="rId2" Type="http://schemas.openxmlformats.org/officeDocument/2006/relationships/hyperlink" Target="http://www.homeless.org.uk/our-work/resources/counts-and-estimates-evaluating-extent-of-rough-sleeping" TargetMode="External"/><Relationship Id="rId1" Type="http://schemas.openxmlformats.org/officeDocument/2006/relationships/hyperlink" Target="http://www.ons.gov.uk/peoplepopulationandcommunity/populationandmigration/populationprojections/datasets/householdprojectionsforengland"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homeless.org.uk/our-work/resources/counts-and-estimates-evaluating-extent-of-rough-sleeping" TargetMode="External"/><Relationship Id="rId1" Type="http://schemas.openxmlformats.org/officeDocument/2006/relationships/hyperlink" Target="mailto:roughsleepingstatistics@communities.gov.uk"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www.homeless.org.uk/our-work/resources/counts-and-estimates-evaluating-extent-of-rough-sleeping" TargetMode="External"/><Relationship Id="rId1" Type="http://schemas.openxmlformats.org/officeDocument/2006/relationships/hyperlink" Target="mailto:roughsleepingstatistics@communities.gov.uk"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www.homeless.org.uk/our-work/resources/counts-and-estimates-evaluating-extent-of-rough-sleeping" TargetMode="External"/><Relationship Id="rId1" Type="http://schemas.openxmlformats.org/officeDocument/2006/relationships/hyperlink" Target="mailto:roughsleepingstatistics@communities.gov.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3:R25"/>
  <sheetViews>
    <sheetView showGridLines="0" workbookViewId="0">
      <selection activeCell="K3" sqref="K3"/>
    </sheetView>
  </sheetViews>
  <sheetFormatPr defaultColWidth="8.84375" defaultRowHeight="12.5" x14ac:dyDescent="0.25"/>
  <cols>
    <col min="1" max="5" width="8.84375" style="1"/>
    <col min="6" max="6" width="10.3828125" style="1" customWidth="1"/>
    <col min="7" max="12" width="8.84375" style="1"/>
    <col min="13" max="13" width="12.69140625" style="1" customWidth="1"/>
    <col min="14" max="16384" width="8.84375" style="1"/>
  </cols>
  <sheetData>
    <row r="3" spans="2:18" ht="18" x14ac:dyDescent="0.4">
      <c r="E3" s="148" t="s">
        <v>865</v>
      </c>
      <c r="F3" s="148"/>
      <c r="G3" s="148"/>
      <c r="H3" s="148"/>
      <c r="I3" s="148"/>
      <c r="J3" s="148"/>
    </row>
    <row r="4" spans="2:18" x14ac:dyDescent="0.25">
      <c r="E4" s="149" t="s">
        <v>678</v>
      </c>
      <c r="F4" s="149"/>
      <c r="G4" s="149"/>
      <c r="H4" s="149"/>
      <c r="I4" s="149"/>
      <c r="J4" s="149"/>
    </row>
    <row r="5" spans="2:18" x14ac:dyDescent="0.25">
      <c r="E5" s="149" t="s">
        <v>750</v>
      </c>
      <c r="F5" s="149"/>
      <c r="G5" s="149"/>
      <c r="H5" s="149"/>
      <c r="I5" s="149"/>
      <c r="J5" s="149"/>
    </row>
    <row r="6" spans="2:18" ht="13" x14ac:dyDescent="0.3">
      <c r="E6" s="150" t="s">
        <v>751</v>
      </c>
      <c r="F6" s="150"/>
      <c r="G6" s="150"/>
      <c r="H6" s="150"/>
      <c r="I6" s="150"/>
      <c r="J6" s="150"/>
    </row>
    <row r="10" spans="2:18" ht="13" x14ac:dyDescent="0.3">
      <c r="B10" s="38" t="s">
        <v>679</v>
      </c>
      <c r="C10" s="151" t="s">
        <v>724</v>
      </c>
      <c r="D10" s="151"/>
      <c r="E10" s="151"/>
      <c r="F10" s="151"/>
      <c r="G10" s="151"/>
      <c r="H10" s="151"/>
      <c r="I10" s="151"/>
      <c r="J10" s="151"/>
      <c r="K10" s="151"/>
      <c r="L10" s="151"/>
      <c r="M10" s="151"/>
    </row>
    <row r="11" spans="2:18" x14ac:dyDescent="0.25">
      <c r="C11" s="151" t="s">
        <v>882</v>
      </c>
      <c r="D11" s="151"/>
      <c r="E11" s="151"/>
      <c r="F11" s="151"/>
      <c r="G11" s="151"/>
      <c r="H11" s="151"/>
      <c r="I11" s="151"/>
      <c r="J11" s="151"/>
      <c r="K11" s="151"/>
      <c r="L11" s="151"/>
      <c r="M11" s="151"/>
      <c r="N11" s="151"/>
      <c r="O11" s="151"/>
      <c r="P11" s="151"/>
    </row>
    <row r="12" spans="2:18" x14ac:dyDescent="0.25">
      <c r="C12" s="168" t="s">
        <v>883</v>
      </c>
      <c r="D12" s="168"/>
      <c r="E12" s="168"/>
      <c r="F12" s="168"/>
      <c r="G12" s="168"/>
      <c r="H12" s="168"/>
      <c r="I12" s="168"/>
      <c r="J12" s="168"/>
      <c r="K12" s="168"/>
      <c r="L12" s="168"/>
      <c r="M12" s="168"/>
      <c r="N12" s="168"/>
      <c r="O12" s="168"/>
      <c r="P12" s="168"/>
      <c r="Q12" s="147"/>
      <c r="R12" s="147"/>
    </row>
    <row r="13" spans="2:18" x14ac:dyDescent="0.25">
      <c r="C13" s="151" t="s">
        <v>884</v>
      </c>
      <c r="D13" s="151"/>
      <c r="E13" s="151"/>
      <c r="F13" s="151"/>
      <c r="G13" s="151"/>
      <c r="H13" s="151"/>
      <c r="I13" s="151"/>
      <c r="J13" s="151"/>
      <c r="K13" s="151"/>
      <c r="L13" s="151"/>
      <c r="M13" s="151"/>
      <c r="N13" s="151"/>
      <c r="O13" s="151"/>
      <c r="P13" s="151"/>
    </row>
    <row r="14" spans="2:18" x14ac:dyDescent="0.25">
      <c r="C14" s="168" t="s">
        <v>885</v>
      </c>
      <c r="D14" s="168"/>
      <c r="E14" s="168"/>
      <c r="F14" s="168"/>
      <c r="G14" s="168"/>
      <c r="H14" s="168"/>
      <c r="I14" s="168"/>
      <c r="J14" s="168"/>
      <c r="K14" s="168"/>
      <c r="L14" s="168"/>
      <c r="M14" s="168"/>
      <c r="N14" s="168"/>
      <c r="O14" s="168"/>
      <c r="P14" s="168"/>
    </row>
    <row r="16" spans="2:18" ht="13" x14ac:dyDescent="0.3">
      <c r="B16" s="38" t="s">
        <v>682</v>
      </c>
    </row>
    <row r="17" spans="2:10" x14ac:dyDescent="0.25">
      <c r="B17" s="1" t="s">
        <v>681</v>
      </c>
    </row>
    <row r="18" spans="2:10" x14ac:dyDescent="0.25">
      <c r="B18" s="151" t="s">
        <v>680</v>
      </c>
      <c r="C18" s="151"/>
      <c r="D18" s="151"/>
      <c r="E18" s="151"/>
      <c r="F18" s="151"/>
    </row>
    <row r="20" spans="2:10" ht="13" x14ac:dyDescent="0.3">
      <c r="B20" s="38" t="s">
        <v>683</v>
      </c>
    </row>
    <row r="21" spans="2:10" x14ac:dyDescent="0.25">
      <c r="B21" s="154" t="s">
        <v>762</v>
      </c>
      <c r="C21" s="154"/>
      <c r="D21" s="154"/>
      <c r="E21" s="154"/>
      <c r="F21" s="154"/>
      <c r="G21" s="154"/>
      <c r="H21" s="154"/>
      <c r="I21" s="154"/>
      <c r="J21" s="154"/>
    </row>
    <row r="22" spans="2:10" x14ac:dyDescent="0.25">
      <c r="B22" s="155" t="s">
        <v>763</v>
      </c>
      <c r="C22" s="155"/>
      <c r="D22" s="155"/>
      <c r="E22" s="155"/>
      <c r="F22" s="155"/>
      <c r="G22" s="155"/>
      <c r="H22" s="155"/>
      <c r="I22" s="155"/>
      <c r="J22" s="155"/>
    </row>
    <row r="24" spans="2:10" ht="13" x14ac:dyDescent="0.3">
      <c r="B24" s="38" t="s">
        <v>665</v>
      </c>
    </row>
    <row r="25" spans="2:10" x14ac:dyDescent="0.25">
      <c r="B25" s="152" t="s">
        <v>752</v>
      </c>
      <c r="C25" s="153"/>
      <c r="D25" s="153"/>
      <c r="E25" s="153"/>
    </row>
  </sheetData>
  <sheetProtection sheet="1" objects="1" scenarios="1"/>
  <mergeCells count="11">
    <mergeCell ref="B25:E25"/>
    <mergeCell ref="B18:F18"/>
    <mergeCell ref="C11:P11"/>
    <mergeCell ref="C13:P13"/>
    <mergeCell ref="B21:J21"/>
    <mergeCell ref="B22:J22"/>
    <mergeCell ref="E3:J3"/>
    <mergeCell ref="E4:J4"/>
    <mergeCell ref="E5:J5"/>
    <mergeCell ref="E6:J6"/>
    <mergeCell ref="C10:M10"/>
  </mergeCells>
  <hyperlinks>
    <hyperlink ref="B18" r:id="rId1" xr:uid="{00000000-0004-0000-0000-000000000000}"/>
    <hyperlink ref="B25" r:id="rId2" xr:uid="{00000000-0004-0000-0000-000001000000}"/>
    <hyperlink ref="C10" location="'LA dropdown'!A1" display="Local Authority dropdown" xr:uid="{00000000-0004-0000-0000-000002000000}"/>
    <hyperlink ref="C11" location="'table 1'!A1" display="Table 1: Street counts and estimates of rough sleeping, by local authority district, England Autumn 2010 - 2017" xr:uid="{00000000-0004-0000-0000-000003000000}"/>
    <hyperlink ref="C12" location="'table 2a'!A1" display="Table 2a: Street counts and estimates of rough sleeping, by local authority district and gender of rough sleepers, England Autumn 2016 and 2017" xr:uid="{00000000-0004-0000-0000-000004000000}"/>
    <hyperlink ref="C13" location="'table 2b'!A1" display="Table 2b: Street counts and estimates of rough sleeping, by local authority district and nationality of rough sleepers, England Autumn 2016 and 2017" xr:uid="{00000000-0004-0000-0000-000005000000}"/>
    <hyperlink ref="C14" location="'table 2c'!A1" display="Table 2c: Street counts and estimates of rough sleeping, by local authority district and age of rough sleepers, England Autumn 2016 and 2017" xr:uid="{00000000-0004-0000-0000-000006000000}"/>
    <hyperlink ref="C11:M11" location="'table 1'!A1" display="Table 1: Street counts and estimates of rough sleeping, by local authority district and region, England Autumn 2010 - 2017" xr:uid="{00000000-0004-0000-0000-000007000000}"/>
    <hyperlink ref="C12:M12" location="'table 2a'!A1" display="Table 2a: Street counts and estimates of rough sleeping, by local authority district, region and gender of rough sleepers, England Autumn 2016 and 2017" xr:uid="{00000000-0004-0000-0000-000008000000}"/>
    <hyperlink ref="C13:M13" location="'table 2b'!A1" display="Table 2b: Street counts and estimates of rough sleeping, by local authority district, region and nationality of rough sleepers, England Autumn 2016 and 2017" xr:uid="{00000000-0004-0000-0000-000009000000}"/>
    <hyperlink ref="C14:M14" location="'table 2c'!A1" display="Table 2c: Street counts and estimates of rough sleeping, by local authority district, region and age of rough sleepers, England Autumn 2016 and 2017" xr:uid="{00000000-0004-0000-0000-00000A000000}"/>
    <hyperlink ref="C10:M10" location="'LA dropdown'!A1" display="Local authority dropdown" xr:uid="{00000000-0004-0000-0000-00000B000000}"/>
  </hyperlinks>
  <pageMargins left="0.7" right="0.7" top="0.75" bottom="0.75" header="0.3" footer="0.3"/>
  <pageSetup paperSize="9" scale="88" orientation="landscape"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5:AN352"/>
  <sheetViews>
    <sheetView showGridLines="0" topLeftCell="A13" zoomScaleNormal="100" workbookViewId="0">
      <selection activeCell="P20" sqref="P20"/>
    </sheetView>
  </sheetViews>
  <sheetFormatPr defaultColWidth="8.84375" defaultRowHeight="12.5" x14ac:dyDescent="0.25"/>
  <cols>
    <col min="1" max="1" width="2.69140625" style="49" customWidth="1"/>
    <col min="2" max="18" width="8.84375" style="49"/>
    <col min="19" max="19" width="10.84375" style="49" hidden="1" customWidth="1"/>
    <col min="20" max="38" width="10.69140625" style="66" hidden="1" customWidth="1"/>
    <col min="39" max="39" width="17.84375" style="49" hidden="1" customWidth="1"/>
    <col min="40" max="40" width="9.07421875" style="49" hidden="1" customWidth="1"/>
    <col min="41" max="42" width="0" style="49" hidden="1" customWidth="1"/>
    <col min="43" max="16384" width="8.84375" style="49"/>
  </cols>
  <sheetData>
    <row r="5" spans="2:38" x14ac:dyDescent="0.25">
      <c r="T5" s="66" t="str">
        <f>'table 1'!B6</f>
        <v>England</v>
      </c>
      <c r="U5" s="66" t="str">
        <f>'table 1'!A6</f>
        <v>E92000001</v>
      </c>
    </row>
    <row r="6" spans="2:38" x14ac:dyDescent="0.25">
      <c r="T6" s="66" t="str">
        <f>'table 1'!B9</f>
        <v>London</v>
      </c>
      <c r="U6" s="66" t="str">
        <f>'table 1'!A9</f>
        <v>E12000007</v>
      </c>
    </row>
    <row r="7" spans="2:38" x14ac:dyDescent="0.25">
      <c r="T7" s="66" t="str">
        <f>'table 1'!B12</f>
        <v>Rest of England</v>
      </c>
      <c r="U7" s="66" t="str">
        <f>'table 1'!A12</f>
        <v>-</v>
      </c>
    </row>
    <row r="9" spans="2:38" ht="14.25" customHeight="1" x14ac:dyDescent="0.25">
      <c r="T9" s="66" t="str">
        <f>'table 1'!B16</f>
        <v>North East</v>
      </c>
      <c r="U9" s="66" t="str">
        <f>'table 1'!A16</f>
        <v>E12000001</v>
      </c>
    </row>
    <row r="10" spans="2:38" ht="20.25" customHeight="1" x14ac:dyDescent="0.35">
      <c r="B10" s="50" t="s">
        <v>869</v>
      </c>
      <c r="T10" s="66" t="str">
        <f>'table 1'!B19</f>
        <v>North West</v>
      </c>
      <c r="U10" s="66" t="str">
        <f>'table 1'!A19</f>
        <v>E12000002</v>
      </c>
    </row>
    <row r="11" spans="2:38" ht="14.25" customHeight="1" x14ac:dyDescent="0.25">
      <c r="T11" s="66" t="str">
        <f>'table 1'!B22</f>
        <v>Yorkshire and The Humber</v>
      </c>
      <c r="U11" s="66" t="str">
        <f>'table 1'!A22</f>
        <v>E12000003</v>
      </c>
    </row>
    <row r="12" spans="2:38" ht="14.25" customHeight="1" x14ac:dyDescent="0.25">
      <c r="B12" s="49" t="s">
        <v>723</v>
      </c>
      <c r="T12" s="66" t="str">
        <f>'table 1'!B25</f>
        <v>East Midlands</v>
      </c>
      <c r="U12" s="66" t="str">
        <f>'table 1'!A25</f>
        <v>E12000004</v>
      </c>
    </row>
    <row r="13" spans="2:38" ht="14.25" customHeight="1" thickBot="1" x14ac:dyDescent="0.3">
      <c r="E13" s="51"/>
      <c r="F13" s="51"/>
      <c r="G13" s="51"/>
      <c r="H13" s="51"/>
      <c r="T13" s="66" t="str">
        <f>'table 1'!B28</f>
        <v>West Midlands</v>
      </c>
      <c r="U13" s="66" t="str">
        <f>'table 1'!A28</f>
        <v>E12000005</v>
      </c>
    </row>
    <row r="14" spans="2:38" ht="23.25" customHeight="1" thickBot="1" x14ac:dyDescent="0.3">
      <c r="D14" s="52"/>
      <c r="E14" s="156" t="s">
        <v>652</v>
      </c>
      <c r="F14" s="157"/>
      <c r="G14" s="157"/>
      <c r="H14" s="158"/>
      <c r="T14" s="66" t="str">
        <f>'table 1'!B31</f>
        <v>East of England</v>
      </c>
      <c r="U14" s="66" t="str">
        <f>'table 1'!A31</f>
        <v>E12000006</v>
      </c>
    </row>
    <row r="15" spans="2:38" ht="14.25" customHeight="1" thickBot="1" x14ac:dyDescent="0.35">
      <c r="B15" s="53"/>
      <c r="C15" s="53"/>
      <c r="D15" s="53"/>
      <c r="E15" s="53"/>
      <c r="F15" s="53"/>
      <c r="G15" s="53"/>
      <c r="H15" s="53"/>
      <c r="I15" s="53"/>
      <c r="J15" s="53"/>
      <c r="K15" s="53"/>
      <c r="L15" s="53"/>
      <c r="M15" s="54"/>
      <c r="N15" s="54" t="s">
        <v>686</v>
      </c>
      <c r="T15" s="66" t="str">
        <f>'table 1'!B34</f>
        <v>South East</v>
      </c>
      <c r="U15" s="66" t="str">
        <f>'table 1'!A34</f>
        <v>E12000008</v>
      </c>
    </row>
    <row r="16" spans="2:38" ht="20.25" customHeight="1" x14ac:dyDescent="0.25">
      <c r="B16" s="55"/>
      <c r="C16" s="56"/>
      <c r="D16" s="56"/>
      <c r="E16" s="56"/>
      <c r="F16" s="57">
        <v>2010</v>
      </c>
      <c r="G16" s="57">
        <v>2011</v>
      </c>
      <c r="H16" s="57">
        <v>2012</v>
      </c>
      <c r="I16" s="57">
        <v>2013</v>
      </c>
      <c r="J16" s="57">
        <v>2014</v>
      </c>
      <c r="K16" s="57">
        <v>2015</v>
      </c>
      <c r="L16" s="57">
        <v>2016</v>
      </c>
      <c r="M16" s="57">
        <v>2017</v>
      </c>
      <c r="N16" s="57">
        <v>2018</v>
      </c>
      <c r="T16" s="66" t="str">
        <f>'table 1'!B37</f>
        <v>South West</v>
      </c>
      <c r="U16" s="66" t="str">
        <f>'table 1'!A37</f>
        <v>E12000009</v>
      </c>
      <c r="V16" s="58">
        <v>3</v>
      </c>
      <c r="W16" s="58">
        <v>4</v>
      </c>
      <c r="X16" s="58">
        <v>5</v>
      </c>
      <c r="Y16" s="58">
        <v>6</v>
      </c>
      <c r="Z16" s="58">
        <v>7</v>
      </c>
      <c r="AA16" s="58">
        <v>8</v>
      </c>
      <c r="AB16" s="58">
        <v>9</v>
      </c>
      <c r="AC16" s="58">
        <v>10</v>
      </c>
      <c r="AD16" s="58">
        <v>11</v>
      </c>
      <c r="AE16" s="58">
        <v>12</v>
      </c>
      <c r="AF16" s="58">
        <v>13</v>
      </c>
      <c r="AG16" s="58">
        <v>14</v>
      </c>
      <c r="AH16" s="58">
        <v>15</v>
      </c>
      <c r="AI16" s="58">
        <v>16</v>
      </c>
      <c r="AJ16" s="58">
        <v>17</v>
      </c>
      <c r="AK16" s="58">
        <v>18</v>
      </c>
      <c r="AL16" s="58"/>
    </row>
    <row r="17" spans="2:38" ht="11.25" customHeight="1" x14ac:dyDescent="0.3">
      <c r="B17" s="59"/>
      <c r="C17" s="60"/>
      <c r="D17" s="60"/>
      <c r="E17" s="60"/>
      <c r="F17" s="59"/>
      <c r="G17" s="59"/>
      <c r="H17" s="59"/>
      <c r="I17" s="59"/>
      <c r="J17" s="59"/>
      <c r="K17" s="59"/>
      <c r="L17" s="59"/>
      <c r="M17" s="59"/>
      <c r="V17" s="66" t="s">
        <v>688</v>
      </c>
      <c r="W17" s="66" t="s">
        <v>689</v>
      </c>
      <c r="X17" s="66" t="s">
        <v>690</v>
      </c>
      <c r="Y17" s="66" t="s">
        <v>691</v>
      </c>
      <c r="Z17" s="66" t="s">
        <v>692</v>
      </c>
      <c r="AA17" s="66" t="s">
        <v>693</v>
      </c>
      <c r="AB17" s="66" t="s">
        <v>695</v>
      </c>
      <c r="AC17" s="66" t="s">
        <v>696</v>
      </c>
      <c r="AD17" s="66" t="s">
        <v>697</v>
      </c>
      <c r="AE17" s="66" t="s">
        <v>698</v>
      </c>
      <c r="AF17" s="66" t="s">
        <v>699</v>
      </c>
      <c r="AG17" s="66" t="s">
        <v>700</v>
      </c>
      <c r="AH17" s="66" t="s">
        <v>701</v>
      </c>
      <c r="AI17" s="66" t="s">
        <v>702</v>
      </c>
      <c r="AJ17" s="66" t="s">
        <v>687</v>
      </c>
      <c r="AK17" s="66" t="s">
        <v>703</v>
      </c>
      <c r="AL17" s="66" t="s">
        <v>769</v>
      </c>
    </row>
    <row r="18" spans="2:38" ht="14.25" customHeight="1" x14ac:dyDescent="0.3">
      <c r="B18" s="59" t="s">
        <v>685</v>
      </c>
      <c r="C18" s="60"/>
      <c r="D18" s="60"/>
      <c r="E18" s="60"/>
      <c r="F18" s="123">
        <f>VLOOKUP(VLOOKUP($E$14,$T$5:$U$340,2,0),total,4,0)</f>
        <v>1768</v>
      </c>
      <c r="G18" s="61">
        <f>VLOOKUP(VLOOKUP($E$14,$T$5:$U$340,2,0),total,5,0)</f>
        <v>2181</v>
      </c>
      <c r="H18" s="61">
        <f>VLOOKUP(VLOOKUP($E$14,$T$5:$U$340,2,0),total,6,0)</f>
        <v>2309</v>
      </c>
      <c r="I18" s="61">
        <f>VLOOKUP(VLOOKUP($E$14,$T$5:$U$340,2,0),total,7,0)</f>
        <v>2414</v>
      </c>
      <c r="J18" s="61">
        <f>VLOOKUP(VLOOKUP($E$14,$T$5:$U$340,2,0),total,8,0)</f>
        <v>2744</v>
      </c>
      <c r="K18" s="61">
        <f>VLOOKUP(VLOOKUP($E$14,$T$5:$U$340,2,0),total,9,0)</f>
        <v>3569</v>
      </c>
      <c r="L18" s="61">
        <f>VLOOKUP(VLOOKUP($E$14,$T$5:$U$340,2,0),total,10,0)</f>
        <v>4134</v>
      </c>
      <c r="M18" s="61">
        <f>VLOOKUP(VLOOKUP($E$14,$T$5:$U$340,2,0),total,11,0)</f>
        <v>4751</v>
      </c>
      <c r="N18" s="121">
        <f>VLOOKUP(VLOOKUP($E$14,$T$5:$U$340,2,0),total,12,0)</f>
        <v>4677</v>
      </c>
      <c r="T18" s="66" t="s">
        <v>1</v>
      </c>
      <c r="U18" s="66" t="s">
        <v>0</v>
      </c>
      <c r="AL18" s="66" t="str">
        <f>INDEX('table 1'!$R$41:$R$366, MATCH($U18,'table 1'!$A$41:$A$366,0))</f>
        <v>StreetCount</v>
      </c>
    </row>
    <row r="19" spans="2:38" ht="14.25" customHeight="1" x14ac:dyDescent="0.3">
      <c r="B19" s="62" t="s">
        <v>653</v>
      </c>
      <c r="C19" s="60"/>
      <c r="D19" s="60"/>
      <c r="E19" s="60"/>
      <c r="F19" s="60"/>
      <c r="G19" s="63">
        <f>IF(F18=0,"-",(G18-F18)/F18*100)</f>
        <v>23.359728506787331</v>
      </c>
      <c r="H19" s="63">
        <f t="shared" ref="H19:M19" si="0">IF(G18=0,"-",(H18-G18)/G18*100)</f>
        <v>5.8688674919761574</v>
      </c>
      <c r="I19" s="63">
        <f t="shared" si="0"/>
        <v>4.5474231268947598</v>
      </c>
      <c r="J19" s="63">
        <f t="shared" si="0"/>
        <v>13.670256835128416</v>
      </c>
      <c r="K19" s="63">
        <f t="shared" si="0"/>
        <v>30.065597667638482</v>
      </c>
      <c r="L19" s="63">
        <f t="shared" si="0"/>
        <v>15.830764920145699</v>
      </c>
      <c r="M19" s="63">
        <f t="shared" si="0"/>
        <v>14.925012094823414</v>
      </c>
      <c r="N19" s="122">
        <f>IF(OR(N18=0,M18=0),"-",(N18-M18)/M18*100)</f>
        <v>-1.5575668280362029</v>
      </c>
      <c r="T19" s="66" t="s">
        <v>3</v>
      </c>
      <c r="U19" s="66" t="s">
        <v>2</v>
      </c>
      <c r="AA19" s="66" t="s">
        <v>694</v>
      </c>
      <c r="AL19" s="66" t="str">
        <f>INDEX('table 1'!$R$41:$R$366, MATCH($U19,'table 1'!$A$41:$A$366,0))</f>
        <v>Estimate</v>
      </c>
    </row>
    <row r="20" spans="2:38" ht="9.75" customHeight="1" x14ac:dyDescent="0.25">
      <c r="B20" s="60"/>
      <c r="C20" s="60"/>
      <c r="D20" s="60"/>
      <c r="E20" s="60"/>
      <c r="F20" s="60"/>
      <c r="G20" s="60"/>
      <c r="H20" s="60"/>
      <c r="I20" s="60"/>
      <c r="J20" s="60"/>
      <c r="K20" s="60"/>
      <c r="L20" s="60"/>
      <c r="M20" s="60"/>
      <c r="N20" s="113"/>
      <c r="T20" s="66" t="s">
        <v>5</v>
      </c>
      <c r="U20" s="66" t="s">
        <v>4</v>
      </c>
      <c r="AL20" s="66" t="str">
        <f>INDEX('table 1'!$R$41:$R$366, MATCH($U20,'table 1'!$A$41:$A$366,0))</f>
        <v>Estimate</v>
      </c>
    </row>
    <row r="21" spans="2:38" ht="14.25" customHeight="1" x14ac:dyDescent="0.3">
      <c r="B21" s="59" t="s">
        <v>761</v>
      </c>
      <c r="C21" s="60"/>
      <c r="D21" s="60"/>
      <c r="E21" s="60"/>
      <c r="F21" s="60"/>
      <c r="G21" s="60"/>
      <c r="H21" s="60"/>
      <c r="I21" s="60"/>
      <c r="J21" s="60"/>
      <c r="K21" s="60"/>
      <c r="L21" s="60"/>
      <c r="M21" s="140"/>
      <c r="N21" s="141">
        <f>VLOOKUP(VLOOKUP($E$14,$T$5:$U$340,2,0),total,14,0)</f>
        <v>2.0139917523226787</v>
      </c>
      <c r="T21" s="66" t="s">
        <v>7</v>
      </c>
      <c r="U21" s="66" t="s">
        <v>6</v>
      </c>
      <c r="X21" s="66" t="s">
        <v>694</v>
      </c>
      <c r="AL21" s="66" t="str">
        <f>INDEX('table 1'!$R$41:$R$366, MATCH($U21,'table 1'!$A$41:$A$366,0))</f>
        <v>Spotlight</v>
      </c>
    </row>
    <row r="22" spans="2:38" ht="9.75" customHeight="1" x14ac:dyDescent="0.25">
      <c r="B22" s="60"/>
      <c r="C22" s="60"/>
      <c r="D22" s="60"/>
      <c r="E22" s="60"/>
      <c r="F22" s="60"/>
      <c r="G22" s="60"/>
      <c r="H22" s="60"/>
      <c r="I22" s="60"/>
      <c r="J22" s="60"/>
      <c r="K22" s="60"/>
      <c r="L22" s="60"/>
      <c r="M22" s="60"/>
      <c r="N22" s="113"/>
      <c r="T22" s="66" t="s">
        <v>9</v>
      </c>
      <c r="U22" s="66" t="s">
        <v>8</v>
      </c>
      <c r="AL22" s="66" t="str">
        <f>INDEX('table 1'!$R$41:$R$366, MATCH($U22,'table 1'!$A$41:$A$366,0))</f>
        <v>Spotlight</v>
      </c>
    </row>
    <row r="23" spans="2:38" ht="14.25" customHeight="1" x14ac:dyDescent="0.3">
      <c r="B23" s="59" t="s">
        <v>765</v>
      </c>
      <c r="C23" s="60"/>
      <c r="D23" s="60"/>
      <c r="E23" s="60"/>
      <c r="F23" s="60"/>
      <c r="G23" s="60"/>
      <c r="H23" s="60"/>
      <c r="I23" s="60"/>
      <c r="J23" s="60"/>
      <c r="K23" s="60"/>
      <c r="L23" s="60"/>
      <c r="M23" s="82" t="s">
        <v>704</v>
      </c>
      <c r="N23" s="113"/>
      <c r="T23" s="66" t="s">
        <v>11</v>
      </c>
      <c r="U23" s="66" t="s">
        <v>10</v>
      </c>
      <c r="V23" s="66" t="s">
        <v>694</v>
      </c>
      <c r="AL23" s="66" t="str">
        <f>INDEX('table 1'!$R$41:$R$366, MATCH($U23,'table 1'!$A$41:$A$366,0))</f>
        <v>Spotlight</v>
      </c>
    </row>
    <row r="24" spans="2:38" ht="14.25" customHeight="1" x14ac:dyDescent="0.25">
      <c r="B24" s="60" t="s">
        <v>858</v>
      </c>
      <c r="C24" s="60"/>
      <c r="D24" s="60"/>
      <c r="E24" s="60"/>
      <c r="F24" s="64" t="s">
        <v>677</v>
      </c>
      <c r="G24" s="64" t="s">
        <v>677</v>
      </c>
      <c r="H24" s="64" t="s">
        <v>677</v>
      </c>
      <c r="I24" s="64" t="s">
        <v>677</v>
      </c>
      <c r="J24" s="64" t="s">
        <v>677</v>
      </c>
      <c r="K24" s="64" t="s">
        <v>677</v>
      </c>
      <c r="L24" s="74" t="s">
        <v>677</v>
      </c>
      <c r="M24" s="61">
        <f>VLOOKUP(VLOOKUP($E$14,$T$5:$U$340,2,0),gender,8,0)</f>
        <v>3965</v>
      </c>
      <c r="N24" s="121">
        <f>VLOOKUP(VLOOKUP($E$14,$T$5:$U$340,2,0),'table 2a'!$A$7:$O$357,13,0)</f>
        <v>3937</v>
      </c>
      <c r="T24" s="66" t="s">
        <v>13</v>
      </c>
      <c r="U24" s="66" t="s">
        <v>12</v>
      </c>
      <c r="Z24" s="66" t="s">
        <v>694</v>
      </c>
      <c r="AL24" s="66" t="str">
        <f>INDEX('table 1'!$R$41:$R$366, MATCH($U24,'table 1'!$A$41:$A$366,0))</f>
        <v>Spotlight</v>
      </c>
    </row>
    <row r="25" spans="2:38" ht="14.25" customHeight="1" x14ac:dyDescent="0.25">
      <c r="B25" s="60" t="s">
        <v>859</v>
      </c>
      <c r="C25" s="60"/>
      <c r="D25" s="60"/>
      <c r="E25" s="60"/>
      <c r="F25" s="64" t="s">
        <v>677</v>
      </c>
      <c r="G25" s="64" t="s">
        <v>677</v>
      </c>
      <c r="H25" s="64" t="s">
        <v>677</v>
      </c>
      <c r="I25" s="64" t="s">
        <v>677</v>
      </c>
      <c r="J25" s="64" t="s">
        <v>677</v>
      </c>
      <c r="K25" s="64" t="s">
        <v>677</v>
      </c>
      <c r="L25" s="75">
        <f>VLOOKUP(VLOOKUP($E$14,$T$5:$U$340,2,0),gender,5,0)</f>
        <v>509</v>
      </c>
      <c r="M25" s="61">
        <f>VLOOKUP(VLOOKUP($E$14,$T$5:$U$340,2,0),gender,9,0)</f>
        <v>653</v>
      </c>
      <c r="N25" s="121">
        <f>VLOOKUP(VLOOKUP($E$14,$T$5:$U$340,2,0),'table 2a'!$A$7:$O$357,14,0)</f>
        <v>642</v>
      </c>
      <c r="T25" s="66" t="s">
        <v>15</v>
      </c>
      <c r="U25" s="66" t="s">
        <v>14</v>
      </c>
      <c r="AL25" s="66" t="str">
        <f>INDEX('table 1'!$R$41:$R$366, MATCH($U25,'table 1'!$A$41:$A$366,0))</f>
        <v>Estimate</v>
      </c>
    </row>
    <row r="26" spans="2:38" ht="14.25" customHeight="1" x14ac:dyDescent="0.25">
      <c r="B26" s="60" t="s">
        <v>863</v>
      </c>
      <c r="C26" s="60"/>
      <c r="D26" s="60"/>
      <c r="E26" s="60"/>
      <c r="F26" s="64" t="s">
        <v>677</v>
      </c>
      <c r="G26" s="64" t="s">
        <v>677</v>
      </c>
      <c r="H26" s="64" t="s">
        <v>677</v>
      </c>
      <c r="I26" s="64" t="s">
        <v>677</v>
      </c>
      <c r="J26" s="64" t="s">
        <v>677</v>
      </c>
      <c r="K26" s="64" t="s">
        <v>677</v>
      </c>
      <c r="L26" s="74" t="s">
        <v>677</v>
      </c>
      <c r="M26" s="61">
        <f>VLOOKUP(VLOOKUP($E$14,$T$5:$U$340,2,0),gender,10,0)</f>
        <v>133</v>
      </c>
      <c r="N26" s="121">
        <f>VLOOKUP(VLOOKUP($E$14,$T$5:$U$340,2,0),'table 2a'!$A$7:$O$357,15,0)</f>
        <v>98</v>
      </c>
      <c r="T26" s="66" t="s">
        <v>17</v>
      </c>
      <c r="U26" s="66" t="s">
        <v>16</v>
      </c>
      <c r="AF26" s="66" t="s">
        <v>694</v>
      </c>
      <c r="AL26" s="66" t="str">
        <f>INDEX('table 1'!$R$41:$R$366, MATCH($U26,'table 1'!$A$41:$A$366,0))</f>
        <v>StreetCount</v>
      </c>
    </row>
    <row r="27" spans="2:38" ht="5.25" customHeight="1" x14ac:dyDescent="0.25">
      <c r="B27" s="60"/>
      <c r="C27" s="60"/>
      <c r="D27" s="60"/>
      <c r="E27" s="60"/>
      <c r="F27" s="60"/>
      <c r="G27" s="60"/>
      <c r="H27" s="60"/>
      <c r="I27" s="60"/>
      <c r="J27" s="60"/>
      <c r="K27" s="60"/>
      <c r="L27" s="76"/>
      <c r="M27" s="60"/>
      <c r="N27" s="113"/>
      <c r="T27" s="66" t="s">
        <v>19</v>
      </c>
      <c r="U27" s="66" t="s">
        <v>18</v>
      </c>
      <c r="AL27" s="66" t="str">
        <f>INDEX('table 1'!$R$41:$R$366, MATCH($U27,'table 1'!$A$41:$A$366,0))</f>
        <v>Spotlight</v>
      </c>
    </row>
    <row r="28" spans="2:38" ht="14.25" customHeight="1" x14ac:dyDescent="0.3">
      <c r="B28" s="59" t="s">
        <v>766</v>
      </c>
      <c r="C28" s="60"/>
      <c r="D28" s="60"/>
      <c r="E28" s="60"/>
      <c r="F28" s="60"/>
      <c r="G28" s="60"/>
      <c r="H28" s="60"/>
      <c r="I28" s="60"/>
      <c r="J28" s="60"/>
      <c r="K28" s="60"/>
      <c r="L28" s="76"/>
      <c r="M28" s="60"/>
      <c r="N28" s="113"/>
      <c r="T28" s="66" t="s">
        <v>21</v>
      </c>
      <c r="U28" s="66" t="s">
        <v>20</v>
      </c>
      <c r="AJ28" s="66" t="s">
        <v>694</v>
      </c>
      <c r="AL28" s="66" t="str">
        <f>INDEX('table 1'!$R$41:$R$366, MATCH($U28,'table 1'!$A$41:$A$366,0))</f>
        <v>Spotlight</v>
      </c>
    </row>
    <row r="29" spans="2:38" ht="14.25" customHeight="1" x14ac:dyDescent="0.25">
      <c r="B29" s="60" t="s">
        <v>860</v>
      </c>
      <c r="C29" s="60"/>
      <c r="D29" s="60"/>
      <c r="E29" s="60"/>
      <c r="F29" s="64" t="s">
        <v>677</v>
      </c>
      <c r="G29" s="64" t="s">
        <v>677</v>
      </c>
      <c r="H29" s="64" t="s">
        <v>677</v>
      </c>
      <c r="I29" s="64" t="s">
        <v>677</v>
      </c>
      <c r="J29" s="64" t="s">
        <v>677</v>
      </c>
      <c r="K29" s="64" t="s">
        <v>677</v>
      </c>
      <c r="L29" s="74" t="s">
        <v>677</v>
      </c>
      <c r="M29" s="61">
        <f>VLOOKUP(VLOOKUP($E$14,$T$5:$U$340,2,0),nationality,9,0)</f>
        <v>3396</v>
      </c>
      <c r="N29" s="121">
        <f>VLOOKUP(VLOOKUP($E$14,$T$5:$U$340,2,0),'table 2b'!$A$7:$R$357,15,0)</f>
        <v>3013</v>
      </c>
      <c r="T29" s="66" t="s">
        <v>23</v>
      </c>
      <c r="U29" s="66" t="s">
        <v>22</v>
      </c>
      <c r="Z29" s="66" t="s">
        <v>694</v>
      </c>
      <c r="AB29" s="66" t="s">
        <v>694</v>
      </c>
      <c r="AL29" s="66" t="str">
        <f>INDEX('table 1'!$R$41:$R$366, MATCH($U29,'table 1'!$A$41:$A$366,0))</f>
        <v>Estimate</v>
      </c>
    </row>
    <row r="30" spans="2:38" ht="14.25" customHeight="1" x14ac:dyDescent="0.25">
      <c r="B30" s="60" t="s">
        <v>861</v>
      </c>
      <c r="C30" s="60"/>
      <c r="D30" s="60"/>
      <c r="E30" s="60"/>
      <c r="F30" s="64" t="s">
        <v>677</v>
      </c>
      <c r="G30" s="64" t="s">
        <v>677</v>
      </c>
      <c r="H30" s="64" t="s">
        <v>677</v>
      </c>
      <c r="I30" s="64" t="s">
        <v>677</v>
      </c>
      <c r="J30" s="64" t="s">
        <v>677</v>
      </c>
      <c r="K30" s="64" t="s">
        <v>677</v>
      </c>
      <c r="L30" s="75">
        <f>VLOOKUP(VLOOKUP($E$14,$T$5:$U$340,2,0),nationality,5,0)</f>
        <v>714</v>
      </c>
      <c r="M30" s="61">
        <f>VLOOKUP(VLOOKUP($E$14,$T$5:$U$340,2,0),nationality,10,0)</f>
        <v>760</v>
      </c>
      <c r="N30" s="121">
        <f>VLOOKUP(VLOOKUP($E$14,$T$5:$U$340,2,0),'table 2b'!$A$7:$R$357,16,0)</f>
        <v>1048</v>
      </c>
      <c r="T30" s="66" t="s">
        <v>25</v>
      </c>
      <c r="U30" s="66" t="s">
        <v>24</v>
      </c>
      <c r="AL30" s="66" t="str">
        <f>INDEX('table 1'!$R$41:$R$366, MATCH($U30,'table 1'!$A$41:$A$366,0))</f>
        <v>StreetCount</v>
      </c>
    </row>
    <row r="31" spans="2:38" ht="14.25" customHeight="1" x14ac:dyDescent="0.25">
      <c r="B31" s="60" t="s">
        <v>862</v>
      </c>
      <c r="C31" s="60"/>
      <c r="D31" s="60"/>
      <c r="E31" s="60"/>
      <c r="F31" s="64" t="s">
        <v>677</v>
      </c>
      <c r="G31" s="64" t="s">
        <v>677</v>
      </c>
      <c r="H31" s="64" t="s">
        <v>677</v>
      </c>
      <c r="I31" s="64" t="s">
        <v>677</v>
      </c>
      <c r="J31" s="64" t="s">
        <v>677</v>
      </c>
      <c r="K31" s="64" t="s">
        <v>677</v>
      </c>
      <c r="L31" s="75">
        <f>VLOOKUP(VLOOKUP($E$14,$T$5:$U$340,2,0),nationality,6,0)</f>
        <v>194</v>
      </c>
      <c r="M31" s="61">
        <f>VLOOKUP(VLOOKUP($E$14,$T$5:$U$340,2,0),nationality,11,0)</f>
        <v>193</v>
      </c>
      <c r="N31" s="121">
        <f>VLOOKUP(VLOOKUP($E$14,$T$5:$U$340,2,0),'table 2b'!$A$7:$R$357,17,0)</f>
        <v>153</v>
      </c>
      <c r="T31" s="66" t="s">
        <v>27</v>
      </c>
      <c r="U31" s="66" t="s">
        <v>26</v>
      </c>
      <c r="Y31" s="66" t="s">
        <v>694</v>
      </c>
      <c r="AL31" s="66" t="str">
        <f>INDEX('table 1'!$R$41:$R$366, MATCH($U31,'table 1'!$A$41:$A$366,0))</f>
        <v>Estimate</v>
      </c>
    </row>
    <row r="32" spans="2:38" ht="14.25" customHeight="1" x14ac:dyDescent="0.25">
      <c r="B32" s="60" t="s">
        <v>732</v>
      </c>
      <c r="C32" s="60"/>
      <c r="D32" s="60"/>
      <c r="E32" s="60"/>
      <c r="F32" s="64" t="s">
        <v>677</v>
      </c>
      <c r="G32" s="64" t="s">
        <v>677</v>
      </c>
      <c r="H32" s="64" t="s">
        <v>677</v>
      </c>
      <c r="I32" s="64" t="s">
        <v>677</v>
      </c>
      <c r="J32" s="64" t="s">
        <v>677</v>
      </c>
      <c r="K32" s="64" t="s">
        <v>677</v>
      </c>
      <c r="L32" s="74" t="s">
        <v>677</v>
      </c>
      <c r="M32" s="61">
        <f>VLOOKUP(VLOOKUP($E$14,$T$5:$U$340,2,0),nationality,12,0)</f>
        <v>402</v>
      </c>
      <c r="N32" s="121">
        <f>VLOOKUP(VLOOKUP($E$14,$T$5:$U$340,2,0),'table 2b'!$A$7:$R$357,18,0)</f>
        <v>463</v>
      </c>
      <c r="T32" s="66" t="s">
        <v>29</v>
      </c>
      <c r="U32" s="66" t="s">
        <v>28</v>
      </c>
      <c r="AL32" s="66" t="str">
        <f>INDEX('table 1'!$R$41:$R$366, MATCH($U32,'table 1'!$A$41:$A$366,0))</f>
        <v>StreetCount</v>
      </c>
    </row>
    <row r="33" spans="2:38" ht="8.25" customHeight="1" x14ac:dyDescent="0.25">
      <c r="B33" s="60"/>
      <c r="C33" s="60"/>
      <c r="D33" s="60"/>
      <c r="E33" s="60"/>
      <c r="F33" s="60"/>
      <c r="G33" s="60"/>
      <c r="H33" s="60"/>
      <c r="I33" s="60"/>
      <c r="J33" s="60"/>
      <c r="K33" s="60"/>
      <c r="L33" s="76"/>
      <c r="M33" s="60"/>
      <c r="N33" s="113"/>
      <c r="T33" s="66" t="s">
        <v>31</v>
      </c>
      <c r="U33" s="66" t="s">
        <v>30</v>
      </c>
      <c r="X33" s="66" t="s">
        <v>694</v>
      </c>
      <c r="AL33" s="66" t="str">
        <f>INDEX('table 1'!$R$41:$R$366, MATCH($U33,'table 1'!$A$41:$A$366,0))</f>
        <v>Estimate</v>
      </c>
    </row>
    <row r="34" spans="2:38" ht="14.25" customHeight="1" x14ac:dyDescent="0.3">
      <c r="B34" s="59" t="s">
        <v>873</v>
      </c>
      <c r="C34" s="60"/>
      <c r="D34" s="60"/>
      <c r="E34" s="60"/>
      <c r="F34" s="60"/>
      <c r="G34" s="60"/>
      <c r="H34" s="60"/>
      <c r="I34" s="60"/>
      <c r="J34" s="60"/>
      <c r="K34" s="60"/>
      <c r="L34" s="76"/>
      <c r="M34" s="60"/>
      <c r="N34" s="113"/>
      <c r="T34" s="66" t="s">
        <v>33</v>
      </c>
      <c r="U34" s="66" t="s">
        <v>32</v>
      </c>
      <c r="AL34" s="66" t="str">
        <f>INDEX('table 1'!$R$41:$R$366, MATCH($U34,'table 1'!$A$41:$A$366,0))</f>
        <v>Spotlight</v>
      </c>
    </row>
    <row r="35" spans="2:38" ht="14.25" customHeight="1" x14ac:dyDescent="0.25">
      <c r="B35" s="60" t="s">
        <v>870</v>
      </c>
      <c r="C35" s="60"/>
      <c r="D35" s="60"/>
      <c r="E35" s="60"/>
      <c r="F35" s="64" t="s">
        <v>677</v>
      </c>
      <c r="G35" s="64" t="s">
        <v>677</v>
      </c>
      <c r="H35" s="64" t="s">
        <v>677</v>
      </c>
      <c r="I35" s="64" t="s">
        <v>677</v>
      </c>
      <c r="J35" s="64" t="s">
        <v>677</v>
      </c>
      <c r="K35" s="64" t="s">
        <v>677</v>
      </c>
      <c r="L35" s="75">
        <f>VLOOKUP(VLOOKUP($E$14,$T$5:$U$340,2,0),age,5,0)</f>
        <v>288</v>
      </c>
      <c r="M35" s="61">
        <f>VLOOKUP(VLOOKUP($E$14,$T$5:$U$340,2,0),age,8,0)+VLOOKUP(VLOOKUP($E$14,$T$5:$U$340,2,0),age,9,0)</f>
        <v>373</v>
      </c>
      <c r="N35" s="121">
        <f>VLOOKUP(VLOOKUP($E$14,$T$5:$U$340,2,0),'table 2c'!$A$7:$Q$357,14,0)+VLOOKUP(VLOOKUP($E$14,$T$5:$U$340,2,0),'table 2c'!$A$7:$Q$357,15,0)</f>
        <v>296</v>
      </c>
      <c r="T35" s="66" t="s">
        <v>35</v>
      </c>
      <c r="U35" s="66" t="s">
        <v>34</v>
      </c>
      <c r="AD35" s="66" t="s">
        <v>694</v>
      </c>
      <c r="AL35" s="66" t="str">
        <f>INDEX('table 1'!$R$41:$R$366, MATCH($U35,'table 1'!$A$41:$A$366,0))</f>
        <v>Estimate</v>
      </c>
    </row>
    <row r="36" spans="2:38" ht="14.25" customHeight="1" x14ac:dyDescent="0.25">
      <c r="B36" s="60" t="s">
        <v>871</v>
      </c>
      <c r="C36" s="60"/>
      <c r="D36" s="60"/>
      <c r="E36" s="60"/>
      <c r="F36" s="64" t="s">
        <v>677</v>
      </c>
      <c r="G36" s="64" t="s">
        <v>677</v>
      </c>
      <c r="H36" s="64" t="s">
        <v>677</v>
      </c>
      <c r="I36" s="64" t="s">
        <v>677</v>
      </c>
      <c r="J36" s="64" t="s">
        <v>677</v>
      </c>
      <c r="K36" s="64" t="s">
        <v>677</v>
      </c>
      <c r="L36" s="74" t="s">
        <v>677</v>
      </c>
      <c r="M36" s="61">
        <f>VLOOKUP(VLOOKUP($E$14,$T$5:$U$340,2,0),age,10,0)</f>
        <v>3842</v>
      </c>
      <c r="N36" s="121">
        <f>VLOOKUP(VLOOKUP($E$14,$T$5:$U$340,2,0),'table 2c'!$A$7:$Q$357,16,0)</f>
        <v>3744</v>
      </c>
      <c r="T36" s="66" t="s">
        <v>37</v>
      </c>
      <c r="U36" s="66" t="s">
        <v>36</v>
      </c>
      <c r="Z36" s="66" t="s">
        <v>694</v>
      </c>
      <c r="AH36" s="66" t="s">
        <v>694</v>
      </c>
      <c r="AJ36" s="66" t="s">
        <v>694</v>
      </c>
      <c r="AL36" s="66" t="str">
        <f>INDEX('table 1'!$R$41:$R$366, MATCH($U36,'table 1'!$A$41:$A$366,0))</f>
        <v>StreetCount</v>
      </c>
    </row>
    <row r="37" spans="2:38" ht="14.25" customHeight="1" x14ac:dyDescent="0.25">
      <c r="B37" s="60" t="s">
        <v>864</v>
      </c>
      <c r="C37" s="60"/>
      <c r="D37" s="60"/>
      <c r="E37" s="60"/>
      <c r="F37" s="64" t="s">
        <v>677</v>
      </c>
      <c r="G37" s="64" t="s">
        <v>677</v>
      </c>
      <c r="H37" s="64" t="s">
        <v>677</v>
      </c>
      <c r="I37" s="64" t="s">
        <v>677</v>
      </c>
      <c r="J37" s="64" t="s">
        <v>677</v>
      </c>
      <c r="K37" s="64" t="s">
        <v>677</v>
      </c>
      <c r="L37" s="74" t="s">
        <v>677</v>
      </c>
      <c r="M37" s="61">
        <f>VLOOKUP(VLOOKUP($E$14,$T$5:$U$340,2,0),age,11,0)</f>
        <v>536</v>
      </c>
      <c r="N37" s="121">
        <f>VLOOKUP(VLOOKUP($E$14,$T$5:$U$340,2,0),'table 2c'!$A$7:$Q$357,17,0)</f>
        <v>637</v>
      </c>
      <c r="T37" s="66" t="s">
        <v>39</v>
      </c>
      <c r="U37" s="66" t="s">
        <v>38</v>
      </c>
      <c r="AL37" s="66" t="str">
        <f>INDEX('table 1'!$R$41:$R$366, MATCH($U37,'table 1'!$A$41:$A$366,0))</f>
        <v>Estimate</v>
      </c>
    </row>
    <row r="38" spans="2:38" ht="9" customHeight="1" thickBot="1" x14ac:dyDescent="0.3">
      <c r="B38" s="51"/>
      <c r="C38" s="51"/>
      <c r="D38" s="51"/>
      <c r="E38" s="51"/>
      <c r="F38" s="51"/>
      <c r="G38" s="51"/>
      <c r="H38" s="51"/>
      <c r="I38" s="51"/>
      <c r="J38" s="51"/>
      <c r="K38" s="51"/>
      <c r="L38" s="51"/>
      <c r="M38" s="51"/>
      <c r="N38" s="51"/>
      <c r="T38" s="66" t="s">
        <v>41</v>
      </c>
      <c r="U38" s="66" t="s">
        <v>40</v>
      </c>
      <c r="Z38" s="66" t="s">
        <v>694</v>
      </c>
      <c r="AB38" s="66" t="s">
        <v>694</v>
      </c>
      <c r="AD38" s="66" t="s">
        <v>694</v>
      </c>
      <c r="AL38" s="66" t="str">
        <f>INDEX('table 1'!$R$41:$R$366, MATCH($U38,'table 1'!$A$41:$A$366,0))</f>
        <v>Estimate</v>
      </c>
    </row>
    <row r="39" spans="2:38" ht="9" customHeight="1" x14ac:dyDescent="0.25">
      <c r="T39" s="68" t="s">
        <v>43</v>
      </c>
      <c r="U39" s="68" t="s">
        <v>42</v>
      </c>
      <c r="V39" s="68" t="s">
        <v>694</v>
      </c>
      <c r="W39" s="68"/>
      <c r="X39" s="68" t="s">
        <v>694</v>
      </c>
      <c r="Y39" s="68"/>
      <c r="Z39" s="68" t="s">
        <v>694</v>
      </c>
      <c r="AA39" s="68"/>
      <c r="AB39" s="68" t="s">
        <v>694</v>
      </c>
      <c r="AC39" s="68"/>
      <c r="AD39" s="68" t="s">
        <v>694</v>
      </c>
      <c r="AE39" s="68"/>
      <c r="AF39" s="68" t="s">
        <v>694</v>
      </c>
      <c r="AG39" s="68"/>
      <c r="AH39" s="68"/>
      <c r="AI39" s="68"/>
      <c r="AJ39" s="68"/>
      <c r="AK39" s="68"/>
      <c r="AL39" s="66" t="str">
        <f>INDEX('table 1'!$R$41:$R$366, MATCH($U39,'table 1'!$A$41:$A$366,0))</f>
        <v>Spotlight</v>
      </c>
    </row>
    <row r="40" spans="2:38" x14ac:dyDescent="0.25">
      <c r="B40" s="13" t="s">
        <v>872</v>
      </c>
      <c r="C40" s="65"/>
      <c r="D40" s="65"/>
      <c r="F40" s="65"/>
      <c r="G40" s="65"/>
      <c r="H40" s="65"/>
      <c r="I40" s="65"/>
      <c r="J40" s="65"/>
      <c r="O40" s="66"/>
      <c r="T40" s="66" t="s">
        <v>45</v>
      </c>
      <c r="U40" s="66" t="s">
        <v>44</v>
      </c>
      <c r="Y40" s="66" t="s">
        <v>694</v>
      </c>
      <c r="AC40" s="66" t="s">
        <v>694</v>
      </c>
      <c r="AE40" s="66" t="s">
        <v>694</v>
      </c>
      <c r="AF40" s="66" t="s">
        <v>694</v>
      </c>
      <c r="AL40" s="66" t="str">
        <f>INDEX('table 1'!$R$41:$R$366, MATCH($U40,'table 1'!$A$41:$A$366,0))</f>
        <v>Estimate</v>
      </c>
    </row>
    <row r="41" spans="2:38" x14ac:dyDescent="0.25">
      <c r="B41" s="40" t="s">
        <v>753</v>
      </c>
      <c r="C41" s="65"/>
      <c r="D41" s="65"/>
      <c r="F41" s="67"/>
      <c r="G41" s="12" t="s">
        <v>754</v>
      </c>
      <c r="H41" s="65"/>
      <c r="I41" s="65"/>
      <c r="J41" s="65"/>
      <c r="O41" s="66"/>
      <c r="T41" s="66" t="s">
        <v>47</v>
      </c>
      <c r="U41" s="66" t="s">
        <v>46</v>
      </c>
      <c r="AL41" s="66" t="str">
        <f>INDEX('table 1'!$R$41:$R$366, MATCH($U41,'table 1'!$A$41:$A$366,0))</f>
        <v>Estimate</v>
      </c>
    </row>
    <row r="42" spans="2:38" ht="26.25" customHeight="1" x14ac:dyDescent="0.25">
      <c r="B42" s="159" t="s">
        <v>764</v>
      </c>
      <c r="C42" s="159"/>
      <c r="D42" s="159"/>
      <c r="E42" s="159"/>
      <c r="F42" s="159"/>
      <c r="G42" s="159"/>
      <c r="H42" s="159"/>
      <c r="I42" s="159"/>
      <c r="J42" s="159"/>
      <c r="K42" s="159"/>
      <c r="L42" s="159"/>
      <c r="M42" s="159"/>
      <c r="O42" s="66"/>
      <c r="T42" s="66" t="s">
        <v>49</v>
      </c>
      <c r="U42" s="66" t="s">
        <v>48</v>
      </c>
      <c r="AL42" s="66" t="str">
        <f>INDEX('table 1'!$R$41:$R$366, MATCH($U42,'table 1'!$A$41:$A$366,0))</f>
        <v>Estimate</v>
      </c>
    </row>
    <row r="43" spans="2:38" ht="11.5" customHeight="1" x14ac:dyDescent="0.25">
      <c r="B43" s="145" t="s">
        <v>874</v>
      </c>
      <c r="C43" s="142"/>
      <c r="D43" s="142"/>
      <c r="E43" s="142"/>
      <c r="F43" s="142"/>
      <c r="G43" s="142"/>
      <c r="H43" s="142"/>
      <c r="I43" s="142"/>
      <c r="J43" s="142"/>
      <c r="K43" s="142"/>
      <c r="L43" s="142"/>
      <c r="M43" s="142"/>
      <c r="O43" s="66"/>
    </row>
    <row r="44" spans="2:38" ht="11.5" customHeight="1" x14ac:dyDescent="0.25">
      <c r="B44" s="65" t="s">
        <v>768</v>
      </c>
      <c r="C44" s="65"/>
      <c r="D44" s="65"/>
      <c r="E44" s="65"/>
      <c r="F44" s="65"/>
      <c r="G44" s="65"/>
      <c r="H44" s="65"/>
      <c r="I44" s="65"/>
      <c r="J44" s="65"/>
      <c r="O44" s="66"/>
      <c r="T44" s="66" t="s">
        <v>51</v>
      </c>
      <c r="U44" s="66" t="s">
        <v>50</v>
      </c>
      <c r="X44" s="66" t="s">
        <v>694</v>
      </c>
      <c r="Z44" s="66" t="s">
        <v>694</v>
      </c>
      <c r="AB44" s="66" t="s">
        <v>694</v>
      </c>
      <c r="AD44" s="66" t="s">
        <v>694</v>
      </c>
      <c r="AF44" s="66" t="s">
        <v>694</v>
      </c>
      <c r="AH44" s="66" t="s">
        <v>694</v>
      </c>
      <c r="AJ44" s="66" t="s">
        <v>694</v>
      </c>
      <c r="AL44" s="66" t="str">
        <f>INDEX('table 1'!$R$41:$R$366, MATCH($U44,'table 1'!$A$41:$A$366,0))</f>
        <v>StreetCount</v>
      </c>
    </row>
    <row r="45" spans="2:38" x14ac:dyDescent="0.25">
      <c r="B45" s="13" t="s">
        <v>745</v>
      </c>
      <c r="C45" s="65"/>
      <c r="D45" s="65"/>
      <c r="E45" s="65"/>
      <c r="F45" s="65"/>
      <c r="G45" s="65"/>
      <c r="H45" s="65"/>
      <c r="I45" s="65"/>
      <c r="J45" s="65"/>
      <c r="O45" s="66"/>
      <c r="T45" s="66" t="s">
        <v>55</v>
      </c>
      <c r="U45" s="66" t="s">
        <v>54</v>
      </c>
      <c r="AF45" s="66" t="s">
        <v>694</v>
      </c>
      <c r="AH45" s="66" t="s">
        <v>694</v>
      </c>
      <c r="AJ45" s="66" t="s">
        <v>694</v>
      </c>
      <c r="AL45" s="66" t="str">
        <f>INDEX('table 1'!$R$41:$R$366, MATCH($U45,'table 1'!$A$41:$A$366,0))</f>
        <v>Spotlight</v>
      </c>
    </row>
    <row r="46" spans="2:38" ht="22" customHeight="1" x14ac:dyDescent="0.25">
      <c r="B46" s="160" t="s">
        <v>767</v>
      </c>
      <c r="C46" s="160"/>
      <c r="D46" s="160"/>
      <c r="E46" s="160"/>
      <c r="F46" s="160"/>
      <c r="G46" s="160"/>
      <c r="H46" s="160"/>
      <c r="I46" s="160"/>
      <c r="J46" s="160"/>
      <c r="K46" s="160"/>
      <c r="L46" s="160"/>
      <c r="M46" s="160"/>
      <c r="N46" s="160"/>
      <c r="O46" s="66"/>
      <c r="T46" s="66" t="s">
        <v>57</v>
      </c>
      <c r="U46" s="66" t="s">
        <v>56</v>
      </c>
      <c r="AL46" s="66" t="str">
        <f>INDEX('table 1'!$R$41:$R$366, MATCH($U46,'table 1'!$A$41:$A$366,0))</f>
        <v>Estimate</v>
      </c>
    </row>
    <row r="47" spans="2:38" s="65" customFormat="1" x14ac:dyDescent="0.25">
      <c r="B47" s="13" t="s">
        <v>876</v>
      </c>
      <c r="I47" s="12" t="s">
        <v>664</v>
      </c>
      <c r="O47" s="68"/>
      <c r="T47" s="66" t="s">
        <v>59</v>
      </c>
      <c r="U47" s="66" t="s">
        <v>58</v>
      </c>
      <c r="V47" s="66"/>
      <c r="W47" s="66"/>
      <c r="X47" s="66"/>
      <c r="Y47" s="66"/>
      <c r="Z47" s="66"/>
      <c r="AA47" s="66"/>
      <c r="AB47" s="66"/>
      <c r="AC47" s="66"/>
      <c r="AD47" s="66"/>
      <c r="AE47" s="66"/>
      <c r="AF47" s="66"/>
      <c r="AG47" s="66"/>
      <c r="AH47" s="66"/>
      <c r="AI47" s="66"/>
      <c r="AJ47" s="66"/>
      <c r="AK47" s="66"/>
      <c r="AL47" s="66" t="str">
        <f>INDEX('table 1'!$R$41:$R$366, MATCH($U47,'table 1'!$A$41:$A$366,0))</f>
        <v>Estimate</v>
      </c>
    </row>
    <row r="48" spans="2:38" s="1" customFormat="1" x14ac:dyDescent="0.25">
      <c r="B48" s="11" t="s">
        <v>877</v>
      </c>
      <c r="C48" s="11"/>
      <c r="D48" s="11"/>
      <c r="E48" s="11"/>
      <c r="F48" s="13"/>
      <c r="G48" s="13"/>
      <c r="H48" s="13"/>
      <c r="I48" s="13"/>
      <c r="Q48" s="29"/>
      <c r="R48" s="29"/>
      <c r="T48" s="66" t="s">
        <v>61</v>
      </c>
      <c r="U48" s="66" t="s">
        <v>60</v>
      </c>
      <c r="V48" s="66" t="s">
        <v>694</v>
      </c>
      <c r="W48" s="66"/>
      <c r="X48" s="66" t="s">
        <v>694</v>
      </c>
      <c r="Y48" s="66"/>
      <c r="Z48" s="66" t="s">
        <v>694</v>
      </c>
      <c r="AA48" s="66"/>
      <c r="AB48" s="66" t="s">
        <v>694</v>
      </c>
      <c r="AC48" s="66"/>
      <c r="AD48" s="66"/>
      <c r="AE48" s="66"/>
      <c r="AF48" s="66"/>
      <c r="AG48" s="66"/>
      <c r="AH48" s="66" t="s">
        <v>694</v>
      </c>
      <c r="AI48" s="66"/>
      <c r="AJ48" s="66"/>
      <c r="AK48" s="66"/>
      <c r="AL48" s="66" t="str">
        <f>INDEX('table 1'!$R$41:$R$366, MATCH($U48,'table 1'!$A$41:$A$366,0))</f>
        <v>StreetCount</v>
      </c>
    </row>
    <row r="49" spans="2:38" s="1" customFormat="1" x14ac:dyDescent="0.25">
      <c r="B49" s="88" t="s">
        <v>878</v>
      </c>
      <c r="C49" s="88"/>
      <c r="D49" s="88"/>
      <c r="E49" s="88"/>
      <c r="F49" s="88"/>
      <c r="G49" s="88"/>
      <c r="H49" s="13"/>
      <c r="I49" s="13"/>
      <c r="Q49" s="29"/>
      <c r="R49" s="29"/>
      <c r="T49" s="66" t="s">
        <v>65</v>
      </c>
      <c r="U49" s="66" t="s">
        <v>64</v>
      </c>
      <c r="V49" s="66" t="s">
        <v>694</v>
      </c>
      <c r="W49" s="66"/>
      <c r="X49" s="66" t="s">
        <v>694</v>
      </c>
      <c r="Y49" s="66"/>
      <c r="Z49" s="66" t="s">
        <v>694</v>
      </c>
      <c r="AA49" s="66"/>
      <c r="AB49" s="66" t="s">
        <v>694</v>
      </c>
      <c r="AC49" s="66"/>
      <c r="AD49" s="66" t="s">
        <v>694</v>
      </c>
      <c r="AE49" s="66"/>
      <c r="AF49" s="66"/>
      <c r="AG49" s="66"/>
      <c r="AH49" s="66"/>
      <c r="AI49" s="66"/>
      <c r="AJ49" s="66"/>
      <c r="AK49" s="66"/>
      <c r="AL49" s="66" t="str">
        <f>INDEX('table 1'!$R$41:$R$366, MATCH($U49,'table 1'!$A$41:$A$366,0))</f>
        <v>StreetCount</v>
      </c>
    </row>
    <row r="50" spans="2:38" x14ac:dyDescent="0.25">
      <c r="B50" s="111" t="s">
        <v>748</v>
      </c>
      <c r="C50" s="112"/>
      <c r="D50" s="112"/>
      <c r="E50" s="112"/>
      <c r="F50" s="112"/>
      <c r="G50" s="65"/>
      <c r="H50" s="65"/>
      <c r="I50" s="65"/>
      <c r="J50" s="65"/>
      <c r="O50" s="66"/>
      <c r="T50" s="66" t="s">
        <v>67</v>
      </c>
      <c r="U50" s="66" t="s">
        <v>66</v>
      </c>
      <c r="AD50" s="66" t="s">
        <v>694</v>
      </c>
      <c r="AH50" s="66" t="s">
        <v>694</v>
      </c>
      <c r="AJ50" s="66" t="s">
        <v>694</v>
      </c>
      <c r="AL50" s="66" t="str">
        <f>INDEX('table 1'!$R$41:$R$366, MATCH($U50,'table 1'!$A$41:$A$366,0))</f>
        <v>StreetCount</v>
      </c>
    </row>
    <row r="51" spans="2:38" s="65" customFormat="1" x14ac:dyDescent="0.25">
      <c r="O51" s="68"/>
      <c r="T51" s="66" t="s">
        <v>73</v>
      </c>
      <c r="U51" s="66" t="s">
        <v>72</v>
      </c>
      <c r="V51" s="66"/>
      <c r="W51" s="66"/>
      <c r="X51" s="66"/>
      <c r="Y51" s="66"/>
      <c r="Z51" s="66"/>
      <c r="AA51" s="66"/>
      <c r="AB51" s="66"/>
      <c r="AC51" s="66"/>
      <c r="AD51" s="66"/>
      <c r="AE51" s="66"/>
      <c r="AF51" s="66"/>
      <c r="AG51" s="66"/>
      <c r="AH51" s="66"/>
      <c r="AI51" s="66"/>
      <c r="AJ51" s="66"/>
      <c r="AK51" s="66"/>
      <c r="AL51" s="66" t="str">
        <f>INDEX('table 1'!$R$41:$R$366, MATCH($U51,'table 1'!$A$41:$A$366,0))</f>
        <v>Estimate</v>
      </c>
    </row>
    <row r="52" spans="2:38" s="65" customFormat="1" x14ac:dyDescent="0.25">
      <c r="B52" s="65" t="s">
        <v>665</v>
      </c>
      <c r="C52" s="132" t="s">
        <v>752</v>
      </c>
      <c r="L52" s="69" t="s">
        <v>667</v>
      </c>
      <c r="M52" s="70" t="s">
        <v>740</v>
      </c>
      <c r="O52" s="68"/>
      <c r="T52" s="66" t="s">
        <v>75</v>
      </c>
      <c r="U52" s="66" t="s">
        <v>74</v>
      </c>
      <c r="V52" s="66"/>
      <c r="W52" s="66"/>
      <c r="X52" s="66"/>
      <c r="Y52" s="66"/>
      <c r="Z52" s="66"/>
      <c r="AA52" s="66"/>
      <c r="AB52" s="66"/>
      <c r="AC52" s="66"/>
      <c r="AD52" s="66"/>
      <c r="AE52" s="66"/>
      <c r="AF52" s="66"/>
      <c r="AG52" s="66"/>
      <c r="AH52" s="66"/>
      <c r="AI52" s="66"/>
      <c r="AJ52" s="66"/>
      <c r="AK52" s="66"/>
      <c r="AL52" s="66" t="str">
        <f>INDEX('table 1'!$R$41:$R$366, MATCH($U52,'table 1'!$A$41:$A$366,0))</f>
        <v>Estimate</v>
      </c>
    </row>
    <row r="53" spans="2:38" s="65" customFormat="1" x14ac:dyDescent="0.25">
      <c r="B53" s="65" t="s">
        <v>772</v>
      </c>
      <c r="C53" s="71" t="s">
        <v>706</v>
      </c>
      <c r="L53" s="69" t="s">
        <v>666</v>
      </c>
      <c r="M53" s="72" t="s">
        <v>741</v>
      </c>
      <c r="O53" s="68"/>
      <c r="T53" s="66" t="s">
        <v>77</v>
      </c>
      <c r="U53" s="66" t="s">
        <v>76</v>
      </c>
      <c r="V53" s="66"/>
      <c r="W53" s="66"/>
      <c r="X53" s="66"/>
      <c r="Y53" s="66"/>
      <c r="Z53" s="66"/>
      <c r="AA53" s="66"/>
      <c r="AB53" s="66"/>
      <c r="AC53" s="66"/>
      <c r="AD53" s="66"/>
      <c r="AE53" s="66"/>
      <c r="AF53" s="66"/>
      <c r="AG53" s="66"/>
      <c r="AH53" s="66"/>
      <c r="AI53" s="66"/>
      <c r="AJ53" s="66"/>
      <c r="AK53" s="66"/>
      <c r="AL53" s="66" t="str">
        <f>INDEX('table 1'!$R$41:$R$366, MATCH($U53,'table 1'!$A$41:$A$366,0))</f>
        <v>Estimate</v>
      </c>
    </row>
    <row r="54" spans="2:38" s="65" customFormat="1" ht="27.75" customHeight="1" x14ac:dyDescent="0.25">
      <c r="C54" s="73"/>
      <c r="D54" s="73"/>
      <c r="E54" s="73"/>
      <c r="F54" s="73"/>
      <c r="G54" s="73"/>
      <c r="H54" s="73"/>
      <c r="I54" s="73"/>
      <c r="J54" s="73"/>
      <c r="K54" s="73"/>
      <c r="L54" s="73"/>
      <c r="M54" s="73"/>
      <c r="N54" s="73"/>
      <c r="T54" s="66" t="s">
        <v>79</v>
      </c>
      <c r="U54" s="66" t="s">
        <v>78</v>
      </c>
      <c r="V54" s="66"/>
      <c r="W54" s="66"/>
      <c r="X54" s="66"/>
      <c r="Y54" s="66"/>
      <c r="Z54" s="66"/>
      <c r="AA54" s="66"/>
      <c r="AB54" s="66"/>
      <c r="AC54" s="66"/>
      <c r="AD54" s="66"/>
      <c r="AE54" s="66"/>
      <c r="AF54" s="66"/>
      <c r="AG54" s="66"/>
      <c r="AH54" s="66"/>
      <c r="AI54" s="66"/>
      <c r="AJ54" s="66"/>
      <c r="AK54" s="66"/>
      <c r="AL54" s="66" t="str">
        <f>INDEX('table 1'!$R$41:$R$366, MATCH($U54,'table 1'!$A$41:$A$366,0))</f>
        <v>Estimate</v>
      </c>
    </row>
    <row r="55" spans="2:38" ht="14.25" customHeight="1" x14ac:dyDescent="0.25">
      <c r="T55" s="66" t="s">
        <v>81</v>
      </c>
      <c r="U55" s="66" t="s">
        <v>80</v>
      </c>
      <c r="Z55" s="66" t="s">
        <v>694</v>
      </c>
      <c r="AD55" s="66" t="s">
        <v>694</v>
      </c>
      <c r="AH55" s="66" t="s">
        <v>694</v>
      </c>
      <c r="AL55" s="66" t="str">
        <f>INDEX('table 1'!$R$41:$R$366, MATCH($U55,'table 1'!$A$41:$A$366,0))</f>
        <v>StreetCount</v>
      </c>
    </row>
    <row r="56" spans="2:38" ht="14.25" customHeight="1" x14ac:dyDescent="0.25">
      <c r="T56" s="66" t="s">
        <v>83</v>
      </c>
      <c r="U56" s="66" t="s">
        <v>82</v>
      </c>
      <c r="Z56" s="66" t="s">
        <v>694</v>
      </c>
      <c r="AJ56" s="66" t="s">
        <v>694</v>
      </c>
      <c r="AL56" s="66" t="str">
        <f>INDEX('table 1'!$R$41:$R$366, MATCH($U56,'table 1'!$A$41:$A$366,0))</f>
        <v>Estimate</v>
      </c>
    </row>
    <row r="57" spans="2:38" ht="14.25" customHeight="1" x14ac:dyDescent="0.25">
      <c r="B57" s="40"/>
      <c r="T57" s="66" t="s">
        <v>85</v>
      </c>
      <c r="U57" s="66" t="s">
        <v>84</v>
      </c>
      <c r="V57" s="66" t="s">
        <v>694</v>
      </c>
      <c r="AB57" s="66" t="s">
        <v>694</v>
      </c>
      <c r="AD57" s="66" t="s">
        <v>694</v>
      </c>
      <c r="AF57" s="66" t="s">
        <v>694</v>
      </c>
      <c r="AH57" s="66" t="s">
        <v>694</v>
      </c>
      <c r="AJ57" s="66" t="s">
        <v>694</v>
      </c>
      <c r="AL57" s="66" t="str">
        <f>INDEX('table 1'!$R$41:$R$366, MATCH($U57,'table 1'!$A$41:$A$366,0))</f>
        <v>StreetCount</v>
      </c>
    </row>
    <row r="58" spans="2:38" ht="14.25" customHeight="1" x14ac:dyDescent="0.25">
      <c r="B58" s="40"/>
      <c r="T58" s="66" t="s">
        <v>87</v>
      </c>
      <c r="U58" s="66" t="s">
        <v>86</v>
      </c>
      <c r="V58" s="66" t="s">
        <v>694</v>
      </c>
      <c r="X58" s="66" t="s">
        <v>694</v>
      </c>
      <c r="Z58" s="66" t="s">
        <v>694</v>
      </c>
      <c r="AJ58" s="66" t="s">
        <v>694</v>
      </c>
      <c r="AL58" s="66" t="str">
        <f>INDEX('table 1'!$R$41:$R$366, MATCH($U58,'table 1'!$A$41:$A$366,0))</f>
        <v>StreetCount</v>
      </c>
    </row>
    <row r="59" spans="2:38" ht="14.25" customHeight="1" x14ac:dyDescent="0.25">
      <c r="B59" s="40"/>
      <c r="T59" s="66" t="s">
        <v>89</v>
      </c>
      <c r="U59" s="66" t="s">
        <v>88</v>
      </c>
      <c r="AL59" s="66" t="str">
        <f>INDEX('table 1'!$R$41:$R$366, MATCH($U59,'table 1'!$A$41:$A$366,0))</f>
        <v>Estimate</v>
      </c>
    </row>
    <row r="60" spans="2:38" ht="14.25" customHeight="1" x14ac:dyDescent="0.25">
      <c r="B60" s="40"/>
      <c r="T60" s="66" t="s">
        <v>91</v>
      </c>
      <c r="U60" s="66" t="s">
        <v>90</v>
      </c>
      <c r="V60" s="66" t="s">
        <v>694</v>
      </c>
      <c r="AL60" s="66" t="str">
        <f>INDEX('table 1'!$R$41:$R$366, MATCH($U60,'table 1'!$A$41:$A$366,0))</f>
        <v>Spotlight</v>
      </c>
    </row>
    <row r="61" spans="2:38" ht="14.25" customHeight="1" x14ac:dyDescent="0.25">
      <c r="B61" s="40"/>
      <c r="T61" s="66" t="s">
        <v>93</v>
      </c>
      <c r="U61" s="66" t="s">
        <v>92</v>
      </c>
      <c r="X61" s="66" t="s">
        <v>694</v>
      </c>
      <c r="AC61" s="66" t="s">
        <v>694</v>
      </c>
      <c r="AD61" s="66" t="s">
        <v>694</v>
      </c>
      <c r="AH61" s="66" t="s">
        <v>694</v>
      </c>
      <c r="AK61" s="49"/>
      <c r="AL61" s="66" t="str">
        <f>INDEX('table 1'!$R$41:$R$366, MATCH($U61,'table 1'!$A$41:$A$366,0))</f>
        <v>Estimate</v>
      </c>
    </row>
    <row r="62" spans="2:38" ht="14.25" customHeight="1" x14ac:dyDescent="0.25">
      <c r="B62" s="40"/>
      <c r="T62" s="66" t="s">
        <v>95</v>
      </c>
      <c r="U62" s="66" t="s">
        <v>94</v>
      </c>
      <c r="AK62" s="49"/>
      <c r="AL62" s="66" t="str">
        <f>INDEX('table 1'!$R$41:$R$366, MATCH($U62,'table 1'!$A$41:$A$366,0))</f>
        <v>Estimate</v>
      </c>
    </row>
    <row r="63" spans="2:38" ht="14.25" customHeight="1" x14ac:dyDescent="0.25">
      <c r="B63" s="40"/>
      <c r="T63" s="66" t="s">
        <v>97</v>
      </c>
      <c r="U63" s="66" t="s">
        <v>96</v>
      </c>
      <c r="AK63" s="49"/>
      <c r="AL63" s="66" t="str">
        <f>INDEX('table 1'!$R$41:$R$366, MATCH($U63,'table 1'!$A$41:$A$366,0))</f>
        <v>Estimate</v>
      </c>
    </row>
    <row r="64" spans="2:38" ht="14.25" customHeight="1" x14ac:dyDescent="0.25">
      <c r="B64" s="40"/>
      <c r="T64" s="66" t="s">
        <v>99</v>
      </c>
      <c r="U64" s="66" t="s">
        <v>98</v>
      </c>
      <c r="AH64" s="66" t="s">
        <v>694</v>
      </c>
      <c r="AJ64" s="66" t="s">
        <v>694</v>
      </c>
      <c r="AK64" s="49"/>
      <c r="AL64" s="66" t="str">
        <f>INDEX('table 1'!$R$41:$R$366, MATCH($U64,'table 1'!$A$41:$A$366,0))</f>
        <v>StreetCount</v>
      </c>
    </row>
    <row r="65" spans="2:38" ht="14.25" customHeight="1" x14ac:dyDescent="0.25">
      <c r="B65" s="40"/>
      <c r="T65" s="66" t="s">
        <v>101</v>
      </c>
      <c r="U65" s="66" t="s">
        <v>100</v>
      </c>
      <c r="AK65" s="49"/>
      <c r="AL65" s="66" t="str">
        <f>INDEX('table 1'!$R$41:$R$366, MATCH($U65,'table 1'!$A$41:$A$366,0))</f>
        <v>StreetCount</v>
      </c>
    </row>
    <row r="66" spans="2:38" ht="14.25" customHeight="1" x14ac:dyDescent="0.25">
      <c r="B66" s="40"/>
      <c r="T66" s="66" t="s">
        <v>103</v>
      </c>
      <c r="U66" s="66" t="s">
        <v>102</v>
      </c>
      <c r="V66" s="66" t="s">
        <v>694</v>
      </c>
      <c r="X66" s="66" t="s">
        <v>694</v>
      </c>
      <c r="AK66" s="49"/>
      <c r="AL66" s="66" t="str">
        <f>INDEX('table 1'!$R$41:$R$366, MATCH($U66,'table 1'!$A$41:$A$366,0))</f>
        <v>StreetCount</v>
      </c>
    </row>
    <row r="67" spans="2:38" ht="14.25" customHeight="1" x14ac:dyDescent="0.25">
      <c r="B67" s="111"/>
      <c r="T67" s="66" t="s">
        <v>105</v>
      </c>
      <c r="U67" s="66" t="s">
        <v>104</v>
      </c>
      <c r="AK67" s="49"/>
      <c r="AL67" s="66" t="str">
        <f>INDEX('table 1'!$R$41:$R$366, MATCH($U67,'table 1'!$A$41:$A$366,0))</f>
        <v>Estimate</v>
      </c>
    </row>
    <row r="68" spans="2:38" ht="14.25" customHeight="1" x14ac:dyDescent="0.25">
      <c r="B68" s="40"/>
      <c r="T68" s="66" t="s">
        <v>107</v>
      </c>
      <c r="U68" s="66" t="s">
        <v>106</v>
      </c>
      <c r="AF68" s="66" t="s">
        <v>694</v>
      </c>
      <c r="AH68" s="66" t="s">
        <v>694</v>
      </c>
      <c r="AK68" s="49"/>
      <c r="AL68" s="66" t="str">
        <f>INDEX('table 1'!$R$41:$R$366, MATCH($U68,'table 1'!$A$41:$A$366,0))</f>
        <v>Estimate</v>
      </c>
    </row>
    <row r="69" spans="2:38" ht="14.25" customHeight="1" x14ac:dyDescent="0.25">
      <c r="B69" s="40"/>
      <c r="T69" s="66" t="s">
        <v>109</v>
      </c>
      <c r="U69" s="66" t="s">
        <v>108</v>
      </c>
      <c r="AK69" s="49"/>
      <c r="AL69" s="66" t="str">
        <f>INDEX('table 1'!$R$41:$R$366, MATCH($U69,'table 1'!$A$41:$A$366,0))</f>
        <v>Spotlight</v>
      </c>
    </row>
    <row r="70" spans="2:38" ht="14.25" customHeight="1" x14ac:dyDescent="0.25">
      <c r="B70" s="40"/>
      <c r="T70" s="66" t="s">
        <v>111</v>
      </c>
      <c r="U70" s="66" t="s">
        <v>110</v>
      </c>
      <c r="AF70" s="66" t="s">
        <v>694</v>
      </c>
      <c r="AK70" s="49"/>
      <c r="AL70" s="66" t="str">
        <f>INDEX('table 1'!$R$41:$R$366, MATCH($U70,'table 1'!$A$41:$A$366,0))</f>
        <v>Estimate</v>
      </c>
    </row>
    <row r="71" spans="2:38" ht="14.25" customHeight="1" x14ac:dyDescent="0.25">
      <c r="B71" s="40"/>
      <c r="T71" s="66" t="s">
        <v>113</v>
      </c>
      <c r="U71" s="66" t="s">
        <v>112</v>
      </c>
      <c r="AK71" s="49"/>
      <c r="AL71" s="66" t="str">
        <f>INDEX('table 1'!$R$41:$R$366, MATCH($U71,'table 1'!$A$41:$A$366,0))</f>
        <v>Estimate</v>
      </c>
    </row>
    <row r="72" spans="2:38" ht="14.25" customHeight="1" x14ac:dyDescent="0.25">
      <c r="B72" s="40"/>
      <c r="T72" s="66" t="s">
        <v>115</v>
      </c>
      <c r="U72" s="66" t="s">
        <v>114</v>
      </c>
      <c r="Y72" s="66" t="s">
        <v>694</v>
      </c>
      <c r="AK72" s="49"/>
      <c r="AL72" s="66" t="str">
        <f>INDEX('table 1'!$R$41:$R$366, MATCH($U72,'table 1'!$A$41:$A$366,0))</f>
        <v>Estimate</v>
      </c>
    </row>
    <row r="73" spans="2:38" ht="14.25" customHeight="1" x14ac:dyDescent="0.25">
      <c r="B73" s="113"/>
      <c r="T73" s="66" t="s">
        <v>117</v>
      </c>
      <c r="U73" s="66" t="s">
        <v>116</v>
      </c>
      <c r="X73" s="66" t="s">
        <v>694</v>
      </c>
      <c r="Z73" s="66" t="s">
        <v>694</v>
      </c>
      <c r="AB73" s="66" t="s">
        <v>694</v>
      </c>
      <c r="AD73" s="66" t="s">
        <v>694</v>
      </c>
      <c r="AG73" s="66" t="s">
        <v>694</v>
      </c>
      <c r="AH73" s="66" t="s">
        <v>694</v>
      </c>
      <c r="AK73" s="49"/>
      <c r="AL73" s="66" t="str">
        <f>INDEX('table 1'!$R$41:$R$366, MATCH($U73,'table 1'!$A$41:$A$366,0))</f>
        <v>StreetCount</v>
      </c>
    </row>
    <row r="74" spans="2:38" ht="14.25" customHeight="1" x14ac:dyDescent="0.25">
      <c r="T74" s="66" t="s">
        <v>119</v>
      </c>
      <c r="U74" s="66" t="s">
        <v>118</v>
      </c>
      <c r="AK74" s="49"/>
      <c r="AL74" s="66" t="str">
        <f>INDEX('table 1'!$R$41:$R$366, MATCH($U74,'table 1'!$A$41:$A$366,0))</f>
        <v>Estimate</v>
      </c>
    </row>
    <row r="75" spans="2:38" ht="14.25" customHeight="1" x14ac:dyDescent="0.25">
      <c r="T75" s="66" t="s">
        <v>121</v>
      </c>
      <c r="U75" s="66" t="s">
        <v>120</v>
      </c>
      <c r="V75" s="66" t="s">
        <v>694</v>
      </c>
      <c r="X75" s="66" t="s">
        <v>694</v>
      </c>
      <c r="Z75" s="66" t="s">
        <v>694</v>
      </c>
      <c r="AB75" s="66" t="s">
        <v>694</v>
      </c>
      <c r="AD75" s="66" t="s">
        <v>694</v>
      </c>
      <c r="AF75" s="66" t="s">
        <v>694</v>
      </c>
      <c r="AH75" s="66" t="s">
        <v>694</v>
      </c>
      <c r="AJ75" s="66" t="s">
        <v>694</v>
      </c>
      <c r="AK75" s="49"/>
      <c r="AL75" s="66" t="str">
        <f>INDEX('table 1'!$R$41:$R$366, MATCH($U75,'table 1'!$A$41:$A$366,0))</f>
        <v>StreetCount</v>
      </c>
    </row>
    <row r="76" spans="2:38" ht="14.25" customHeight="1" x14ac:dyDescent="0.25">
      <c r="T76" s="66" t="s">
        <v>123</v>
      </c>
      <c r="U76" s="66" t="s">
        <v>122</v>
      </c>
      <c r="AD76" s="66" t="s">
        <v>694</v>
      </c>
      <c r="AF76" s="66" t="s">
        <v>694</v>
      </c>
      <c r="AJ76" s="66" t="s">
        <v>694</v>
      </c>
      <c r="AK76" s="49"/>
      <c r="AL76" s="66" t="str">
        <f>INDEX('table 1'!$R$41:$R$366, MATCH($U76,'table 1'!$A$41:$A$366,0))</f>
        <v>StreetCount</v>
      </c>
    </row>
    <row r="77" spans="2:38" ht="14.25" customHeight="1" x14ac:dyDescent="0.25">
      <c r="T77" s="66" t="s">
        <v>125</v>
      </c>
      <c r="U77" s="66" t="s">
        <v>124</v>
      </c>
      <c r="AI77" s="66" t="s">
        <v>694</v>
      </c>
      <c r="AK77" s="49"/>
      <c r="AL77" s="66" t="str">
        <f>INDEX('table 1'!$R$41:$R$366, MATCH($U77,'table 1'!$A$41:$A$366,0))</f>
        <v>Estimate</v>
      </c>
    </row>
    <row r="78" spans="2:38" ht="14.25" customHeight="1" x14ac:dyDescent="0.25">
      <c r="T78" s="66" t="s">
        <v>127</v>
      </c>
      <c r="U78" s="66" t="s">
        <v>126</v>
      </c>
      <c r="AK78" s="49"/>
      <c r="AL78" s="66" t="str">
        <f>INDEX('table 1'!$R$41:$R$366, MATCH($U78,'table 1'!$A$41:$A$366,0))</f>
        <v>Estimate</v>
      </c>
    </row>
    <row r="79" spans="2:38" ht="14.25" customHeight="1" x14ac:dyDescent="0.25">
      <c r="T79" s="66" t="s">
        <v>129</v>
      </c>
      <c r="U79" s="66" t="s">
        <v>128</v>
      </c>
      <c r="AK79" s="49"/>
      <c r="AL79" s="66" t="str">
        <f>INDEX('table 1'!$R$41:$R$366, MATCH($U79,'table 1'!$A$41:$A$366,0))</f>
        <v>Spotlight</v>
      </c>
    </row>
    <row r="80" spans="2:38" ht="14.25" customHeight="1" x14ac:dyDescent="0.25">
      <c r="T80" s="66" t="s">
        <v>131</v>
      </c>
      <c r="U80" s="66" t="s">
        <v>130</v>
      </c>
      <c r="AK80" s="49"/>
      <c r="AL80" s="66" t="str">
        <f>INDEX('table 1'!$R$41:$R$366, MATCH($U80,'table 1'!$A$41:$A$366,0))</f>
        <v>Estimate</v>
      </c>
    </row>
    <row r="81" spans="20:38" ht="14.25" customHeight="1" x14ac:dyDescent="0.25">
      <c r="T81" s="66" t="s">
        <v>133</v>
      </c>
      <c r="U81" s="66" t="s">
        <v>132</v>
      </c>
      <c r="AK81" s="49"/>
      <c r="AL81" s="66" t="str">
        <f>INDEX('table 1'!$R$41:$R$366, MATCH($U81,'table 1'!$A$41:$A$366,0))</f>
        <v>Estimate</v>
      </c>
    </row>
    <row r="82" spans="20:38" ht="14.25" customHeight="1" x14ac:dyDescent="0.25">
      <c r="T82" s="66" t="s">
        <v>135</v>
      </c>
      <c r="U82" s="66" t="s">
        <v>134</v>
      </c>
      <c r="AD82" s="66" t="s">
        <v>694</v>
      </c>
      <c r="AF82" s="66" t="s">
        <v>694</v>
      </c>
      <c r="AJ82" s="66" t="s">
        <v>694</v>
      </c>
      <c r="AK82" s="49"/>
      <c r="AL82" s="66" t="str">
        <f>INDEX('table 1'!$R$41:$R$366, MATCH($U82,'table 1'!$A$41:$A$366,0))</f>
        <v>StreetCount</v>
      </c>
    </row>
    <row r="83" spans="20:38" ht="14.25" customHeight="1" x14ac:dyDescent="0.25">
      <c r="T83" s="66" t="s">
        <v>137</v>
      </c>
      <c r="U83" s="66" t="s">
        <v>136</v>
      </c>
      <c r="AK83" s="49"/>
      <c r="AL83" s="66" t="str">
        <f>INDEX('table 1'!$R$41:$R$366, MATCH($U83,'table 1'!$A$41:$A$366,0))</f>
        <v>Estimate</v>
      </c>
    </row>
    <row r="84" spans="20:38" ht="14.25" customHeight="1" x14ac:dyDescent="0.25">
      <c r="T84" s="66" t="s">
        <v>139</v>
      </c>
      <c r="U84" s="66" t="s">
        <v>138</v>
      </c>
      <c r="AK84" s="49"/>
      <c r="AL84" s="66" t="str">
        <f>INDEX('table 1'!$R$41:$R$366, MATCH($U84,'table 1'!$A$41:$A$366,0))</f>
        <v>Spotlight</v>
      </c>
    </row>
    <row r="85" spans="20:38" ht="14.25" customHeight="1" x14ac:dyDescent="0.25">
      <c r="T85" s="66" t="s">
        <v>141</v>
      </c>
      <c r="U85" s="66" t="s">
        <v>140</v>
      </c>
      <c r="AJ85" s="66" t="s">
        <v>694</v>
      </c>
      <c r="AK85" s="49"/>
      <c r="AL85" s="66" t="str">
        <f>INDEX('table 1'!$R$41:$R$366, MATCH($U85,'table 1'!$A$41:$A$366,0))</f>
        <v>StreetCount</v>
      </c>
    </row>
    <row r="86" spans="20:38" ht="14.25" customHeight="1" x14ac:dyDescent="0.25">
      <c r="T86" s="66" t="s">
        <v>143</v>
      </c>
      <c r="U86" s="66" t="s">
        <v>142</v>
      </c>
      <c r="AF86" s="66" t="s">
        <v>694</v>
      </c>
      <c r="AJ86" s="66" t="s">
        <v>694</v>
      </c>
      <c r="AK86" s="49"/>
      <c r="AL86" s="66" t="str">
        <f>INDEX('table 1'!$R$41:$R$366, MATCH($U86,'table 1'!$A$41:$A$366,0))</f>
        <v>Estimate</v>
      </c>
    </row>
    <row r="87" spans="20:38" ht="14.25" customHeight="1" x14ac:dyDescent="0.25">
      <c r="T87" s="66" t="s">
        <v>145</v>
      </c>
      <c r="U87" s="66" t="s">
        <v>144</v>
      </c>
      <c r="X87" s="66" t="s">
        <v>694</v>
      </c>
      <c r="AK87" s="49"/>
      <c r="AL87" s="66" t="str">
        <f>INDEX('table 1'!$R$41:$R$366, MATCH($U87,'table 1'!$A$41:$A$366,0))</f>
        <v>Estimate</v>
      </c>
    </row>
    <row r="88" spans="20:38" ht="14.25" customHeight="1" x14ac:dyDescent="0.25">
      <c r="T88" s="66" t="s">
        <v>147</v>
      </c>
      <c r="U88" s="66" t="s">
        <v>146</v>
      </c>
      <c r="V88" s="66" t="s">
        <v>694</v>
      </c>
      <c r="AK88" s="49"/>
      <c r="AL88" s="66" t="str">
        <f>INDEX('table 1'!$R$41:$R$366, MATCH($U88,'table 1'!$A$41:$A$366,0))</f>
        <v>Spotlight</v>
      </c>
    </row>
    <row r="89" spans="20:38" ht="14.25" customHeight="1" x14ac:dyDescent="0.25">
      <c r="T89" s="66" t="s">
        <v>149</v>
      </c>
      <c r="U89" s="66" t="s">
        <v>148</v>
      </c>
      <c r="AK89" s="49"/>
      <c r="AL89" s="66" t="str">
        <f>INDEX('table 1'!$R$41:$R$366, MATCH($U89,'table 1'!$A$41:$A$366,0))</f>
        <v>Estimate</v>
      </c>
    </row>
    <row r="90" spans="20:38" ht="14.25" customHeight="1" x14ac:dyDescent="0.25">
      <c r="T90" s="66" t="s">
        <v>151</v>
      </c>
      <c r="U90" s="66" t="s">
        <v>150</v>
      </c>
      <c r="V90" s="66" t="s">
        <v>694</v>
      </c>
      <c r="AK90" s="49"/>
      <c r="AL90" s="66" t="str">
        <f>INDEX('table 1'!$R$41:$R$366, MATCH($U90,'table 1'!$A$41:$A$366,0))</f>
        <v>Spotlight</v>
      </c>
    </row>
    <row r="91" spans="20:38" ht="14.25" customHeight="1" x14ac:dyDescent="0.25">
      <c r="T91" s="66" t="s">
        <v>153</v>
      </c>
      <c r="U91" s="66" t="s">
        <v>152</v>
      </c>
      <c r="AK91" s="49"/>
      <c r="AL91" s="66" t="str">
        <f>INDEX('table 1'!$R$41:$R$366, MATCH($U91,'table 1'!$A$41:$A$366,0))</f>
        <v>Estimate</v>
      </c>
    </row>
    <row r="92" spans="20:38" ht="14.25" customHeight="1" x14ac:dyDescent="0.25">
      <c r="T92" s="66" t="s">
        <v>155</v>
      </c>
      <c r="U92" s="66" t="s">
        <v>154</v>
      </c>
      <c r="X92" s="66" t="s">
        <v>694</v>
      </c>
      <c r="Z92" s="66" t="s">
        <v>694</v>
      </c>
      <c r="AH92" s="66" t="s">
        <v>694</v>
      </c>
      <c r="AK92" s="49"/>
      <c r="AL92" s="66" t="str">
        <f>INDEX('table 1'!$R$41:$R$366, MATCH($U92,'table 1'!$A$41:$A$366,0))</f>
        <v>Spotlight</v>
      </c>
    </row>
    <row r="93" spans="20:38" ht="14.25" customHeight="1" x14ac:dyDescent="0.25">
      <c r="T93" s="66" t="s">
        <v>157</v>
      </c>
      <c r="U93" s="66" t="s">
        <v>156</v>
      </c>
      <c r="V93" s="66" t="s">
        <v>694</v>
      </c>
      <c r="AK93" s="49"/>
      <c r="AL93" s="66" t="str">
        <f>INDEX('table 1'!$R$41:$R$366, MATCH($U93,'table 1'!$A$41:$A$366,0))</f>
        <v>Spotlight</v>
      </c>
    </row>
    <row r="94" spans="20:38" ht="14.25" customHeight="1" x14ac:dyDescent="0.25">
      <c r="T94" s="66" t="s">
        <v>159</v>
      </c>
      <c r="U94" s="66" t="s">
        <v>158</v>
      </c>
      <c r="AK94" s="49"/>
      <c r="AL94" s="66" t="str">
        <f>INDEX('table 1'!$R$41:$R$366, MATCH($U94,'table 1'!$A$41:$A$366,0))</f>
        <v>StreetCount</v>
      </c>
    </row>
    <row r="95" spans="20:38" ht="14.25" customHeight="1" x14ac:dyDescent="0.25">
      <c r="T95" s="66" t="s">
        <v>161</v>
      </c>
      <c r="U95" s="66" t="s">
        <v>160</v>
      </c>
      <c r="V95" s="66" t="s">
        <v>694</v>
      </c>
      <c r="X95" s="66" t="s">
        <v>694</v>
      </c>
      <c r="Z95" s="66" t="s">
        <v>694</v>
      </c>
      <c r="AB95" s="66" t="s">
        <v>694</v>
      </c>
      <c r="AF95" s="66" t="s">
        <v>694</v>
      </c>
      <c r="AH95" s="66" t="s">
        <v>694</v>
      </c>
      <c r="AJ95" s="66" t="s">
        <v>694</v>
      </c>
      <c r="AK95" s="49"/>
      <c r="AL95" s="66" t="str">
        <f>INDEX('table 1'!$R$41:$R$366, MATCH($U95,'table 1'!$A$41:$A$366,0))</f>
        <v>StreetCount</v>
      </c>
    </row>
    <row r="96" spans="20:38" ht="14.25" customHeight="1" x14ac:dyDescent="0.25">
      <c r="T96" s="66" t="s">
        <v>163</v>
      </c>
      <c r="U96" s="66" t="s">
        <v>162</v>
      </c>
      <c r="AK96" s="49"/>
      <c r="AL96" s="66" t="str">
        <f>INDEX('table 1'!$R$41:$R$366, MATCH($U96,'table 1'!$A$41:$A$366,0))</f>
        <v>Estimate</v>
      </c>
    </row>
    <row r="97" spans="20:38" ht="14.25" customHeight="1" x14ac:dyDescent="0.25">
      <c r="T97" s="66" t="s">
        <v>165</v>
      </c>
      <c r="U97" s="66" t="s">
        <v>164</v>
      </c>
      <c r="AK97" s="49"/>
      <c r="AL97" s="66" t="str">
        <f>INDEX('table 1'!$R$41:$R$366, MATCH($U97,'table 1'!$A$41:$A$366,0))</f>
        <v>Estimate</v>
      </c>
    </row>
    <row r="98" spans="20:38" ht="14.25" customHeight="1" x14ac:dyDescent="0.25">
      <c r="T98" s="66" t="s">
        <v>167</v>
      </c>
      <c r="U98" s="66" t="s">
        <v>166</v>
      </c>
      <c r="AK98" s="49"/>
      <c r="AL98" s="66" t="str">
        <f>INDEX('table 1'!$R$41:$R$366, MATCH($U98,'table 1'!$A$41:$A$366,0))</f>
        <v>Estimate</v>
      </c>
    </row>
    <row r="99" spans="20:38" ht="14.25" customHeight="1" x14ac:dyDescent="0.25">
      <c r="T99" s="66" t="s">
        <v>169</v>
      </c>
      <c r="U99" s="66" t="s">
        <v>168</v>
      </c>
      <c r="AK99" s="49"/>
      <c r="AL99" s="66" t="str">
        <f>INDEX('table 1'!$R$41:$R$366, MATCH($U99,'table 1'!$A$41:$A$366,0))</f>
        <v>Estimate</v>
      </c>
    </row>
    <row r="100" spans="20:38" ht="14.25" customHeight="1" x14ac:dyDescent="0.25">
      <c r="T100" s="66" t="s">
        <v>171</v>
      </c>
      <c r="U100" s="66" t="s">
        <v>170</v>
      </c>
      <c r="AK100" s="49"/>
      <c r="AL100" s="66" t="str">
        <f>INDEX('table 1'!$R$41:$R$366, MATCH($U100,'table 1'!$A$41:$A$366,0))</f>
        <v>Spotlight</v>
      </c>
    </row>
    <row r="101" spans="20:38" ht="14.25" customHeight="1" x14ac:dyDescent="0.25">
      <c r="T101" s="66" t="s">
        <v>173</v>
      </c>
      <c r="U101" s="66" t="s">
        <v>172</v>
      </c>
      <c r="AK101" s="49"/>
      <c r="AL101" s="66" t="str">
        <f>INDEX('table 1'!$R$41:$R$366, MATCH($U101,'table 1'!$A$41:$A$366,0))</f>
        <v>Spotlight</v>
      </c>
    </row>
    <row r="102" spans="20:38" ht="14.25" customHeight="1" x14ac:dyDescent="0.25">
      <c r="T102" s="66" t="s">
        <v>175</v>
      </c>
      <c r="U102" s="66" t="s">
        <v>174</v>
      </c>
      <c r="AF102" s="66" t="s">
        <v>694</v>
      </c>
      <c r="AK102" s="49"/>
      <c r="AL102" s="66" t="str">
        <f>INDEX('table 1'!$R$41:$R$366, MATCH($U102,'table 1'!$A$41:$A$366,0))</f>
        <v>Estimate</v>
      </c>
    </row>
    <row r="103" spans="20:38" ht="14.25" customHeight="1" x14ac:dyDescent="0.25">
      <c r="T103" s="66" t="s">
        <v>177</v>
      </c>
      <c r="U103" s="66" t="s">
        <v>176</v>
      </c>
      <c r="AK103" s="49"/>
      <c r="AL103" s="66" t="str">
        <f>INDEX('table 1'!$R$41:$R$366, MATCH($U103,'table 1'!$A$41:$A$366,0))</f>
        <v>Estimate</v>
      </c>
    </row>
    <row r="104" spans="20:38" ht="14.25" customHeight="1" x14ac:dyDescent="0.25">
      <c r="T104" s="66" t="s">
        <v>179</v>
      </c>
      <c r="U104" s="66" t="s">
        <v>178</v>
      </c>
      <c r="AJ104" s="66" t="s">
        <v>694</v>
      </c>
      <c r="AK104" s="49"/>
      <c r="AL104" s="66" t="str">
        <f>INDEX('table 1'!$R$41:$R$366, MATCH($U104,'table 1'!$A$41:$A$366,0))</f>
        <v>StreetCount</v>
      </c>
    </row>
    <row r="105" spans="20:38" ht="14.25" customHeight="1" x14ac:dyDescent="0.25">
      <c r="T105" s="66" t="s">
        <v>181</v>
      </c>
      <c r="U105" s="66" t="s">
        <v>180</v>
      </c>
      <c r="Z105" s="66" t="s">
        <v>694</v>
      </c>
      <c r="AB105" s="66" t="s">
        <v>694</v>
      </c>
      <c r="AD105" s="66" t="s">
        <v>694</v>
      </c>
      <c r="AK105" s="49"/>
      <c r="AL105" s="66" t="str">
        <f>INDEX('table 1'!$R$41:$R$366, MATCH($U105,'table 1'!$A$41:$A$366,0))</f>
        <v>StreetCount</v>
      </c>
    </row>
    <row r="106" spans="20:38" ht="14.25" customHeight="1" x14ac:dyDescent="0.25">
      <c r="T106" s="66" t="s">
        <v>183</v>
      </c>
      <c r="U106" s="66" t="s">
        <v>182</v>
      </c>
      <c r="AK106" s="49"/>
      <c r="AL106" s="66" t="str">
        <f>INDEX('table 1'!$R$41:$R$366, MATCH($U106,'table 1'!$A$41:$A$366,0))</f>
        <v>Estimate</v>
      </c>
    </row>
    <row r="107" spans="20:38" ht="14.25" customHeight="1" x14ac:dyDescent="0.25">
      <c r="T107" s="66" t="s">
        <v>185</v>
      </c>
      <c r="U107" s="66" t="s">
        <v>184</v>
      </c>
      <c r="AB107" s="66" t="s">
        <v>694</v>
      </c>
      <c r="AD107" s="66" t="s">
        <v>694</v>
      </c>
      <c r="AK107" s="49"/>
      <c r="AL107" s="66" t="str">
        <f>INDEX('table 1'!$R$41:$R$366, MATCH($U107,'table 1'!$A$41:$A$366,0))</f>
        <v>Estimate</v>
      </c>
    </row>
    <row r="108" spans="20:38" ht="14.25" customHeight="1" x14ac:dyDescent="0.25">
      <c r="T108" s="66" t="s">
        <v>187</v>
      </c>
      <c r="U108" s="66" t="s">
        <v>186</v>
      </c>
      <c r="AK108" s="49"/>
      <c r="AL108" s="66" t="str">
        <f>INDEX('table 1'!$R$41:$R$366, MATCH($U108,'table 1'!$A$41:$A$366,0))</f>
        <v>Estimate</v>
      </c>
    </row>
    <row r="109" spans="20:38" ht="14.25" customHeight="1" x14ac:dyDescent="0.25">
      <c r="T109" s="66" t="s">
        <v>189</v>
      </c>
      <c r="U109" s="66" t="s">
        <v>188</v>
      </c>
      <c r="AK109" s="49"/>
      <c r="AL109" s="66" t="str">
        <f>INDEX('table 1'!$R$41:$R$366, MATCH($U109,'table 1'!$A$41:$A$366,0))</f>
        <v>Spotlight</v>
      </c>
    </row>
    <row r="110" spans="20:38" ht="14.25" customHeight="1" x14ac:dyDescent="0.25">
      <c r="T110" s="66" t="s">
        <v>191</v>
      </c>
      <c r="U110" s="66" t="s">
        <v>190</v>
      </c>
      <c r="AK110" s="49"/>
      <c r="AL110" s="66" t="str">
        <f>INDEX('table 1'!$R$41:$R$366, MATCH($U110,'table 1'!$A$41:$A$366,0))</f>
        <v>Estimate</v>
      </c>
    </row>
    <row r="111" spans="20:38" ht="14.25" customHeight="1" x14ac:dyDescent="0.25">
      <c r="T111" s="66" t="s">
        <v>193</v>
      </c>
      <c r="U111" s="66" t="s">
        <v>192</v>
      </c>
      <c r="AK111" s="49"/>
      <c r="AL111" s="66" t="str">
        <f>INDEX('table 1'!$R$41:$R$366, MATCH($U111,'table 1'!$A$41:$A$366,0))</f>
        <v>Spotlight</v>
      </c>
    </row>
    <row r="112" spans="20:38" ht="14.25" customHeight="1" x14ac:dyDescent="0.25">
      <c r="T112" s="66" t="s">
        <v>195</v>
      </c>
      <c r="U112" s="66" t="s">
        <v>194</v>
      </c>
      <c r="AK112" s="49"/>
      <c r="AL112" s="66" t="str">
        <f>INDEX('table 1'!$R$41:$R$366, MATCH($U112,'table 1'!$A$41:$A$366,0))</f>
        <v>Estimate</v>
      </c>
    </row>
    <row r="113" spans="20:38" ht="14.25" customHeight="1" x14ac:dyDescent="0.25">
      <c r="T113" s="66" t="s">
        <v>197</v>
      </c>
      <c r="U113" s="66" t="s">
        <v>196</v>
      </c>
      <c r="V113" s="66" t="s">
        <v>694</v>
      </c>
      <c r="X113" s="66" t="s">
        <v>694</v>
      </c>
      <c r="AB113" s="66" t="s">
        <v>694</v>
      </c>
      <c r="AF113" s="66" t="s">
        <v>694</v>
      </c>
      <c r="AK113" s="49"/>
      <c r="AL113" s="66" t="str">
        <f>INDEX('table 1'!$R$41:$R$366, MATCH($U113,'table 1'!$A$41:$A$366,0))</f>
        <v>StreetCount</v>
      </c>
    </row>
    <row r="114" spans="20:38" ht="14.25" customHeight="1" x14ac:dyDescent="0.25">
      <c r="T114" s="66" t="s">
        <v>199</v>
      </c>
      <c r="U114" s="66" t="s">
        <v>198</v>
      </c>
      <c r="Z114" s="66" t="s">
        <v>694</v>
      </c>
      <c r="AK114" s="49"/>
      <c r="AL114" s="66" t="str">
        <f>INDEX('table 1'!$R$41:$R$366, MATCH($U114,'table 1'!$A$41:$A$366,0))</f>
        <v>Estimate</v>
      </c>
    </row>
    <row r="115" spans="20:38" ht="14.25" customHeight="1" x14ac:dyDescent="0.25">
      <c r="T115" s="66" t="s">
        <v>201</v>
      </c>
      <c r="U115" s="66" t="s">
        <v>200</v>
      </c>
      <c r="AJ115" s="66" t="s">
        <v>694</v>
      </c>
      <c r="AK115" s="49"/>
      <c r="AL115" s="66" t="str">
        <f>INDEX('table 1'!$R$41:$R$366, MATCH($U115,'table 1'!$A$41:$A$366,0))</f>
        <v>StreetCount</v>
      </c>
    </row>
    <row r="116" spans="20:38" ht="14.25" customHeight="1" x14ac:dyDescent="0.25">
      <c r="T116" s="66" t="s">
        <v>739</v>
      </c>
      <c r="U116" s="66" t="s">
        <v>460</v>
      </c>
      <c r="V116" s="66" t="s">
        <v>694</v>
      </c>
      <c r="AJ116" s="66" t="s">
        <v>694</v>
      </c>
      <c r="AK116" s="49"/>
      <c r="AL116" s="66" t="str">
        <f>INDEX('table 1'!$R$41:$R$366, MATCH($U116,'table 1'!$A$41:$A$366,0))</f>
        <v>StreetCount</v>
      </c>
    </row>
    <row r="117" spans="20:38" ht="14.25" customHeight="1" x14ac:dyDescent="0.25">
      <c r="T117" s="66" t="s">
        <v>203</v>
      </c>
      <c r="U117" s="66" t="s">
        <v>202</v>
      </c>
      <c r="AK117" s="49"/>
      <c r="AL117" s="66" t="str">
        <f>INDEX('table 1'!$R$41:$R$366, MATCH($U117,'table 1'!$A$41:$A$366,0))</f>
        <v>Estimate</v>
      </c>
    </row>
    <row r="118" spans="20:38" ht="14.25" customHeight="1" x14ac:dyDescent="0.25">
      <c r="T118" s="66" t="s">
        <v>205</v>
      </c>
      <c r="U118" s="66" t="s">
        <v>204</v>
      </c>
      <c r="AK118" s="49"/>
      <c r="AL118" s="66" t="str">
        <f>INDEX('table 1'!$R$41:$R$366, MATCH($U118,'table 1'!$A$41:$A$366,0))</f>
        <v>Estimate</v>
      </c>
    </row>
    <row r="119" spans="20:38" ht="14.25" customHeight="1" x14ac:dyDescent="0.25">
      <c r="T119" s="66" t="s">
        <v>207</v>
      </c>
      <c r="U119" s="66" t="s">
        <v>206</v>
      </c>
      <c r="AK119" s="49"/>
      <c r="AL119" s="66" t="str">
        <f>INDEX('table 1'!$R$41:$R$366, MATCH($U119,'table 1'!$A$41:$A$366,0))</f>
        <v>Estimate</v>
      </c>
    </row>
    <row r="120" spans="20:38" ht="14.25" customHeight="1" x14ac:dyDescent="0.25">
      <c r="T120" s="66" t="s">
        <v>209</v>
      </c>
      <c r="U120" s="66" t="s">
        <v>208</v>
      </c>
      <c r="AB120" s="66" t="s">
        <v>694</v>
      </c>
      <c r="AK120" s="49"/>
      <c r="AL120" s="66" t="str">
        <f>INDEX('table 1'!$R$41:$R$366, MATCH($U120,'table 1'!$A$41:$A$366,0))</f>
        <v>Estimate</v>
      </c>
    </row>
    <row r="121" spans="20:38" ht="14.25" customHeight="1" x14ac:dyDescent="0.25">
      <c r="T121" s="66" t="s">
        <v>211</v>
      </c>
      <c r="U121" s="66" t="s">
        <v>210</v>
      </c>
      <c r="W121" s="66" t="s">
        <v>694</v>
      </c>
      <c r="AF121" s="66" t="s">
        <v>694</v>
      </c>
      <c r="AK121" s="49"/>
      <c r="AL121" s="66" t="str">
        <f>INDEX('table 1'!$R$41:$R$366, MATCH($U121,'table 1'!$A$41:$A$366,0))</f>
        <v>Estimate</v>
      </c>
    </row>
    <row r="122" spans="20:38" ht="14.25" customHeight="1" x14ac:dyDescent="0.25">
      <c r="T122" s="66" t="s">
        <v>213</v>
      </c>
      <c r="U122" s="66" t="s">
        <v>212</v>
      </c>
      <c r="V122" s="66" t="s">
        <v>694</v>
      </c>
      <c r="AC122" s="66" t="s">
        <v>694</v>
      </c>
      <c r="AK122" s="49"/>
      <c r="AL122" s="66" t="str">
        <f>INDEX('table 1'!$R$41:$R$366, MATCH($U122,'table 1'!$A$41:$A$366,0))</f>
        <v>StreetCount</v>
      </c>
    </row>
    <row r="123" spans="20:38" ht="14.25" customHeight="1" x14ac:dyDescent="0.25">
      <c r="T123" s="66" t="s">
        <v>215</v>
      </c>
      <c r="U123" s="66" t="s">
        <v>214</v>
      </c>
      <c r="AK123" s="49"/>
      <c r="AL123" s="66" t="str">
        <f>INDEX('table 1'!$R$41:$R$366, MATCH($U123,'table 1'!$A$41:$A$366,0))</f>
        <v>Estimate</v>
      </c>
    </row>
    <row r="124" spans="20:38" ht="14.25" customHeight="1" x14ac:dyDescent="0.25">
      <c r="T124" s="66" t="s">
        <v>217</v>
      </c>
      <c r="U124" s="66" t="s">
        <v>216</v>
      </c>
      <c r="V124" s="66" t="s">
        <v>694</v>
      </c>
      <c r="AK124" s="49"/>
      <c r="AL124" s="66" t="str">
        <f>INDEX('table 1'!$R$41:$R$366, MATCH($U124,'table 1'!$A$41:$A$366,0))</f>
        <v>Spotlight</v>
      </c>
    </row>
    <row r="125" spans="20:38" ht="14.25" customHeight="1" x14ac:dyDescent="0.25">
      <c r="T125" s="66" t="s">
        <v>219</v>
      </c>
      <c r="U125" s="66" t="s">
        <v>218</v>
      </c>
      <c r="AK125" s="49"/>
      <c r="AL125" s="66" t="str">
        <f>INDEX('table 1'!$R$41:$R$366, MATCH($U125,'table 1'!$A$41:$A$366,0))</f>
        <v>Spotlight</v>
      </c>
    </row>
    <row r="126" spans="20:38" ht="14.25" customHeight="1" x14ac:dyDescent="0.25">
      <c r="T126" s="66" t="s">
        <v>221</v>
      </c>
      <c r="U126" s="66" t="s">
        <v>220</v>
      </c>
      <c r="V126" s="66" t="s">
        <v>694</v>
      </c>
      <c r="AB126" s="66" t="s">
        <v>694</v>
      </c>
      <c r="AD126" s="66" t="s">
        <v>694</v>
      </c>
      <c r="AF126" s="66" t="s">
        <v>694</v>
      </c>
      <c r="AH126" s="66" t="s">
        <v>694</v>
      </c>
      <c r="AK126" s="49"/>
      <c r="AL126" s="66" t="str">
        <f>INDEX('table 1'!$R$41:$R$366, MATCH($U126,'table 1'!$A$41:$A$366,0))</f>
        <v>StreetCount</v>
      </c>
    </row>
    <row r="127" spans="20:38" ht="14.25" customHeight="1" x14ac:dyDescent="0.25">
      <c r="T127" s="66" t="s">
        <v>223</v>
      </c>
      <c r="U127" s="66" t="s">
        <v>222</v>
      </c>
      <c r="X127" s="66" t="s">
        <v>694</v>
      </c>
      <c r="AK127" s="49"/>
      <c r="AL127" s="66" t="str">
        <f>INDEX('table 1'!$R$41:$R$366, MATCH($U127,'table 1'!$A$41:$A$366,0))</f>
        <v>Estimate</v>
      </c>
    </row>
    <row r="128" spans="20:38" ht="14.25" customHeight="1" x14ac:dyDescent="0.25">
      <c r="T128" s="66" t="s">
        <v>225</v>
      </c>
      <c r="U128" s="66" t="s">
        <v>224</v>
      </c>
      <c r="X128" s="66" t="s">
        <v>694</v>
      </c>
      <c r="Z128" s="66" t="s">
        <v>694</v>
      </c>
      <c r="AB128" s="66" t="s">
        <v>694</v>
      </c>
      <c r="AD128" s="66" t="s">
        <v>694</v>
      </c>
      <c r="AF128" s="66" t="s">
        <v>694</v>
      </c>
      <c r="AH128" s="66" t="s">
        <v>694</v>
      </c>
      <c r="AJ128" s="66" t="s">
        <v>694</v>
      </c>
      <c r="AK128" s="49"/>
      <c r="AL128" s="66" t="str">
        <f>INDEX('table 1'!$R$41:$R$366, MATCH($U128,'table 1'!$A$41:$A$366,0))</f>
        <v>StreetCount</v>
      </c>
    </row>
    <row r="129" spans="20:38" ht="14.25" customHeight="1" x14ac:dyDescent="0.25">
      <c r="T129" s="66" t="s">
        <v>227</v>
      </c>
      <c r="U129" s="66" t="s">
        <v>226</v>
      </c>
      <c r="Z129" s="66" t="s">
        <v>694</v>
      </c>
      <c r="AB129" s="66" t="s">
        <v>694</v>
      </c>
      <c r="AK129" s="49"/>
      <c r="AL129" s="66" t="str">
        <f>INDEX('table 1'!$R$41:$R$366, MATCH($U129,'table 1'!$A$41:$A$366,0))</f>
        <v>Estimate</v>
      </c>
    </row>
    <row r="130" spans="20:38" ht="14.25" customHeight="1" x14ac:dyDescent="0.25">
      <c r="T130" s="66" t="s">
        <v>229</v>
      </c>
      <c r="U130" s="66" t="s">
        <v>228</v>
      </c>
      <c r="AK130" s="49"/>
      <c r="AL130" s="66" t="str">
        <f>INDEX('table 1'!$R$41:$R$366, MATCH($U130,'table 1'!$A$41:$A$366,0))</f>
        <v>Estimate</v>
      </c>
    </row>
    <row r="131" spans="20:38" ht="14.25" customHeight="1" x14ac:dyDescent="0.25">
      <c r="T131" s="66" t="s">
        <v>231</v>
      </c>
      <c r="U131" s="66" t="s">
        <v>230</v>
      </c>
      <c r="X131" s="66" t="s">
        <v>694</v>
      </c>
      <c r="Z131" s="66" t="s">
        <v>694</v>
      </c>
      <c r="AB131" s="66" t="s">
        <v>694</v>
      </c>
      <c r="AD131" s="66" t="s">
        <v>694</v>
      </c>
      <c r="AF131" s="66" t="s">
        <v>694</v>
      </c>
      <c r="AH131" s="66" t="s">
        <v>694</v>
      </c>
      <c r="AJ131" s="66" t="s">
        <v>694</v>
      </c>
      <c r="AK131" s="49"/>
      <c r="AL131" s="66" t="str">
        <f>INDEX('table 1'!$R$41:$R$366, MATCH($U131,'table 1'!$A$41:$A$366,0))</f>
        <v>StreetCount</v>
      </c>
    </row>
    <row r="132" spans="20:38" ht="14.25" customHeight="1" x14ac:dyDescent="0.25">
      <c r="T132" s="66" t="s">
        <v>233</v>
      </c>
      <c r="U132" s="66" t="s">
        <v>232</v>
      </c>
      <c r="AK132" s="49"/>
      <c r="AL132" s="66" t="str">
        <f>INDEX('table 1'!$R$41:$R$366, MATCH($U132,'table 1'!$A$41:$A$366,0))</f>
        <v>Estimate</v>
      </c>
    </row>
    <row r="133" spans="20:38" ht="14.25" customHeight="1" x14ac:dyDescent="0.25">
      <c r="T133" s="66" t="s">
        <v>235</v>
      </c>
      <c r="U133" s="66" t="s">
        <v>234</v>
      </c>
      <c r="AK133" s="49"/>
      <c r="AL133" s="66" t="str">
        <f>INDEX('table 1'!$R$41:$R$366, MATCH($U133,'table 1'!$A$41:$A$366,0))</f>
        <v>Spotlight</v>
      </c>
    </row>
    <row r="134" spans="20:38" ht="14.25" customHeight="1" x14ac:dyDescent="0.25">
      <c r="T134" s="66" t="s">
        <v>237</v>
      </c>
      <c r="U134" s="66" t="s">
        <v>236</v>
      </c>
      <c r="Z134" s="66" t="s">
        <v>694</v>
      </c>
      <c r="AK134" s="49"/>
      <c r="AL134" s="66" t="str">
        <f>INDEX('table 1'!$R$41:$R$366, MATCH($U134,'table 1'!$A$41:$A$366,0))</f>
        <v>Estimate</v>
      </c>
    </row>
    <row r="135" spans="20:38" ht="14.25" customHeight="1" x14ac:dyDescent="0.25">
      <c r="T135" s="66" t="s">
        <v>239</v>
      </c>
      <c r="U135" s="66" t="s">
        <v>238</v>
      </c>
      <c r="AK135" s="49"/>
      <c r="AL135" s="66" t="str">
        <f>INDEX('table 1'!$R$41:$R$366, MATCH($U135,'table 1'!$A$41:$A$366,0))</f>
        <v>Estimate</v>
      </c>
    </row>
    <row r="136" spans="20:38" ht="14.25" customHeight="1" x14ac:dyDescent="0.25">
      <c r="T136" s="66" t="s">
        <v>241</v>
      </c>
      <c r="U136" s="66" t="s">
        <v>240</v>
      </c>
      <c r="Z136" s="66" t="s">
        <v>694</v>
      </c>
      <c r="AB136" s="66" t="s">
        <v>694</v>
      </c>
      <c r="AK136" s="49"/>
      <c r="AL136" s="66" t="str">
        <f>INDEX('table 1'!$R$41:$R$366, MATCH($U136,'table 1'!$A$41:$A$366,0))</f>
        <v>Estimate</v>
      </c>
    </row>
    <row r="137" spans="20:38" ht="14.25" customHeight="1" x14ac:dyDescent="0.25">
      <c r="T137" s="66" t="s">
        <v>243</v>
      </c>
      <c r="U137" s="66" t="s">
        <v>242</v>
      </c>
      <c r="AK137" s="49"/>
      <c r="AL137" s="66" t="str">
        <f>INDEX('table 1'!$R$41:$R$366, MATCH($U137,'table 1'!$A$41:$A$366,0))</f>
        <v>Estimate</v>
      </c>
    </row>
    <row r="138" spans="20:38" ht="14.25" customHeight="1" x14ac:dyDescent="0.25">
      <c r="T138" s="66" t="s">
        <v>245</v>
      </c>
      <c r="U138" s="66" t="s">
        <v>244</v>
      </c>
      <c r="X138" s="66" t="s">
        <v>694</v>
      </c>
      <c r="AK138" s="49"/>
      <c r="AL138" s="66" t="str">
        <f>INDEX('table 1'!$R$41:$R$366, MATCH($U138,'table 1'!$A$41:$A$366,0))</f>
        <v>Estimate</v>
      </c>
    </row>
    <row r="139" spans="20:38" ht="14.25" customHeight="1" x14ac:dyDescent="0.25">
      <c r="T139" s="66" t="s">
        <v>247</v>
      </c>
      <c r="U139" s="66" t="s">
        <v>246</v>
      </c>
      <c r="Z139" s="66" t="s">
        <v>694</v>
      </c>
      <c r="AK139" s="49"/>
      <c r="AL139" s="66" t="str">
        <f>INDEX('table 1'!$R$41:$R$366, MATCH($U139,'table 1'!$A$41:$A$366,0))</f>
        <v>Estimate</v>
      </c>
    </row>
    <row r="140" spans="20:38" ht="14.25" customHeight="1" x14ac:dyDescent="0.25">
      <c r="T140" s="66" t="s">
        <v>249</v>
      </c>
      <c r="U140" s="66" t="s">
        <v>248</v>
      </c>
      <c r="AK140" s="49"/>
      <c r="AL140" s="66" t="str">
        <f>INDEX('table 1'!$R$41:$R$366, MATCH($U140,'table 1'!$A$41:$A$366,0))</f>
        <v>Estimate</v>
      </c>
    </row>
    <row r="141" spans="20:38" ht="14.25" customHeight="1" x14ac:dyDescent="0.25">
      <c r="T141" s="66" t="s">
        <v>251</v>
      </c>
      <c r="U141" s="66" t="s">
        <v>250</v>
      </c>
      <c r="AD141" s="66" t="s">
        <v>694</v>
      </c>
      <c r="AJ141" s="66" t="s">
        <v>694</v>
      </c>
      <c r="AL141" s="66" t="str">
        <f>INDEX('table 1'!$R$41:$R$366, MATCH($U141,'table 1'!$A$41:$A$366,0))</f>
        <v>StreetCount</v>
      </c>
    </row>
    <row r="142" spans="20:38" ht="14.25" customHeight="1" x14ac:dyDescent="0.25">
      <c r="T142" s="66" t="s">
        <v>253</v>
      </c>
      <c r="U142" s="66" t="s">
        <v>252</v>
      </c>
      <c r="AL142" s="66" t="str">
        <f>INDEX('table 1'!$R$41:$R$366, MATCH($U142,'table 1'!$A$41:$A$366,0))</f>
        <v>Estimate</v>
      </c>
    </row>
    <row r="143" spans="20:38" ht="14.25" customHeight="1" x14ac:dyDescent="0.25">
      <c r="T143" s="66" t="s">
        <v>255</v>
      </c>
      <c r="U143" s="66" t="s">
        <v>254</v>
      </c>
      <c r="AL143" s="66" t="str">
        <f>INDEX('table 1'!$R$41:$R$366, MATCH($U143,'table 1'!$A$41:$A$366,0))</f>
        <v>Estimate</v>
      </c>
    </row>
    <row r="144" spans="20:38" ht="14.25" customHeight="1" x14ac:dyDescent="0.25">
      <c r="T144" s="66" t="s">
        <v>257</v>
      </c>
      <c r="U144" s="66" t="s">
        <v>256</v>
      </c>
      <c r="AL144" s="66" t="str">
        <f>INDEX('table 1'!$R$41:$R$366, MATCH($U144,'table 1'!$A$41:$A$366,0))</f>
        <v>Estimate</v>
      </c>
    </row>
    <row r="145" spans="20:38" ht="14.25" customHeight="1" x14ac:dyDescent="0.25">
      <c r="T145" s="66" t="s">
        <v>259</v>
      </c>
      <c r="U145" s="66" t="s">
        <v>258</v>
      </c>
      <c r="X145" s="66" t="s">
        <v>694</v>
      </c>
      <c r="AB145" s="66" t="s">
        <v>694</v>
      </c>
      <c r="AJ145" s="66" t="s">
        <v>694</v>
      </c>
      <c r="AL145" s="66" t="str">
        <f>INDEX('table 1'!$R$41:$R$366, MATCH($U145,'table 1'!$A$41:$A$366,0))</f>
        <v>StreetCount</v>
      </c>
    </row>
    <row r="146" spans="20:38" ht="14.25" customHeight="1" x14ac:dyDescent="0.25">
      <c r="T146" s="66" t="s">
        <v>261</v>
      </c>
      <c r="U146" s="66" t="s">
        <v>260</v>
      </c>
      <c r="AA146" s="66" t="s">
        <v>694</v>
      </c>
      <c r="AL146" s="66" t="str">
        <f>INDEX('table 1'!$R$41:$R$366, MATCH($U146,'table 1'!$A$41:$A$366,0))</f>
        <v>Estimate</v>
      </c>
    </row>
    <row r="147" spans="20:38" ht="14.25" customHeight="1" x14ac:dyDescent="0.25">
      <c r="T147" s="66" t="s">
        <v>263</v>
      </c>
      <c r="U147" s="66" t="s">
        <v>262</v>
      </c>
      <c r="AL147" s="66" t="str">
        <f>INDEX('table 1'!$R$41:$R$366, MATCH($U147,'table 1'!$A$41:$A$366,0))</f>
        <v>Estimate</v>
      </c>
    </row>
    <row r="148" spans="20:38" ht="14.25" customHeight="1" x14ac:dyDescent="0.25">
      <c r="T148" s="66" t="s">
        <v>265</v>
      </c>
      <c r="U148" s="66" t="s">
        <v>264</v>
      </c>
      <c r="AB148" s="66" t="s">
        <v>694</v>
      </c>
      <c r="AD148" s="66" t="s">
        <v>694</v>
      </c>
      <c r="AF148" s="66" t="s">
        <v>694</v>
      </c>
      <c r="AH148" s="66" t="s">
        <v>694</v>
      </c>
      <c r="AJ148" s="66" t="s">
        <v>694</v>
      </c>
      <c r="AL148" s="66" t="str">
        <f>INDEX('table 1'!$R$41:$R$366, MATCH($U148,'table 1'!$A$41:$A$366,0))</f>
        <v>StreetCount</v>
      </c>
    </row>
    <row r="149" spans="20:38" ht="14.25" customHeight="1" x14ac:dyDescent="0.25">
      <c r="T149" s="66" t="s">
        <v>267</v>
      </c>
      <c r="U149" s="66" t="s">
        <v>266</v>
      </c>
      <c r="AL149" s="66" t="str">
        <f>INDEX('table 1'!$R$41:$R$366, MATCH($U149,'table 1'!$A$41:$A$366,0))</f>
        <v>Estimate</v>
      </c>
    </row>
    <row r="150" spans="20:38" ht="14.25" customHeight="1" x14ac:dyDescent="0.25">
      <c r="T150" s="66" t="s">
        <v>269</v>
      </c>
      <c r="U150" s="66" t="s">
        <v>268</v>
      </c>
      <c r="AL150" s="66" t="str">
        <f>INDEX('table 1'!$R$41:$R$366, MATCH($U150,'table 1'!$A$41:$A$366,0))</f>
        <v>Estimate</v>
      </c>
    </row>
    <row r="151" spans="20:38" ht="14.25" customHeight="1" x14ac:dyDescent="0.25">
      <c r="T151" s="66" t="s">
        <v>271</v>
      </c>
      <c r="U151" s="66" t="s">
        <v>270</v>
      </c>
      <c r="X151" s="66" t="s">
        <v>694</v>
      </c>
      <c r="Z151" s="66" t="s">
        <v>694</v>
      </c>
      <c r="AL151" s="66" t="str">
        <f>INDEX('table 1'!$R$41:$R$366, MATCH($U151,'table 1'!$A$41:$A$366,0))</f>
        <v>StreetCount</v>
      </c>
    </row>
    <row r="152" spans="20:38" ht="14.25" customHeight="1" x14ac:dyDescent="0.25">
      <c r="T152" s="66" t="s">
        <v>273</v>
      </c>
      <c r="U152" s="66" t="s">
        <v>272</v>
      </c>
      <c r="W152" s="66" t="s">
        <v>694</v>
      </c>
      <c r="AK152" s="66" t="s">
        <v>694</v>
      </c>
      <c r="AL152" s="66" t="str">
        <f>INDEX('table 1'!$R$41:$R$366, MATCH($U152,'table 1'!$A$41:$A$366,0))</f>
        <v>Estimate</v>
      </c>
    </row>
    <row r="153" spans="20:38" ht="14.25" customHeight="1" x14ac:dyDescent="0.25">
      <c r="T153" s="66" t="s">
        <v>275</v>
      </c>
      <c r="U153" s="66" t="s">
        <v>274</v>
      </c>
      <c r="W153" s="66" t="s">
        <v>694</v>
      </c>
      <c r="Y153" s="66" t="s">
        <v>694</v>
      </c>
      <c r="AA153" s="66" t="s">
        <v>694</v>
      </c>
      <c r="AB153" s="66" t="s">
        <v>694</v>
      </c>
      <c r="AE153" s="66" t="s">
        <v>694</v>
      </c>
      <c r="AL153" s="66" t="str">
        <f>INDEX('table 1'!$R$41:$R$366, MATCH($U153,'table 1'!$A$41:$A$366,0))</f>
        <v>Estimate</v>
      </c>
    </row>
    <row r="154" spans="20:38" ht="14.25" customHeight="1" x14ac:dyDescent="0.25">
      <c r="T154" s="66" t="s">
        <v>277</v>
      </c>
      <c r="U154" s="66" t="s">
        <v>276</v>
      </c>
      <c r="X154" s="66" t="s">
        <v>694</v>
      </c>
      <c r="AL154" s="66" t="str">
        <f>INDEX('table 1'!$R$41:$R$366, MATCH($U154,'table 1'!$A$41:$A$366,0))</f>
        <v>StreetCount</v>
      </c>
    </row>
    <row r="155" spans="20:38" ht="14.25" customHeight="1" x14ac:dyDescent="0.25">
      <c r="T155" s="66" t="s">
        <v>279</v>
      </c>
      <c r="U155" s="66" t="s">
        <v>278</v>
      </c>
      <c r="V155" s="66" t="s">
        <v>694</v>
      </c>
      <c r="X155" s="66" t="s">
        <v>694</v>
      </c>
      <c r="Z155" s="66" t="s">
        <v>694</v>
      </c>
      <c r="AB155" s="66" t="s">
        <v>694</v>
      </c>
      <c r="AH155" s="66" t="s">
        <v>694</v>
      </c>
      <c r="AJ155" s="66" t="s">
        <v>694</v>
      </c>
      <c r="AL155" s="66" t="str">
        <f>INDEX('table 1'!$R$41:$R$366, MATCH($U155,'table 1'!$A$41:$A$366,0))</f>
        <v>StreetCount</v>
      </c>
    </row>
    <row r="156" spans="20:38" ht="14.25" customHeight="1" x14ac:dyDescent="0.25">
      <c r="T156" s="66" t="s">
        <v>281</v>
      </c>
      <c r="U156" s="66" t="s">
        <v>280</v>
      </c>
      <c r="X156" s="66" t="s">
        <v>694</v>
      </c>
      <c r="AH156" s="66" t="s">
        <v>694</v>
      </c>
      <c r="AL156" s="66" t="str">
        <f>INDEX('table 1'!$R$41:$R$366, MATCH($U156,'table 1'!$A$41:$A$366,0))</f>
        <v>Estimate</v>
      </c>
    </row>
    <row r="157" spans="20:38" ht="14.25" customHeight="1" x14ac:dyDescent="0.25">
      <c r="T157" s="66" t="s">
        <v>283</v>
      </c>
      <c r="U157" s="66" t="s">
        <v>282</v>
      </c>
      <c r="AK157" s="49"/>
      <c r="AL157" s="66" t="str">
        <f>INDEX('table 1'!$R$41:$R$366, MATCH($U157,'table 1'!$A$41:$A$366,0))</f>
        <v>Estimate</v>
      </c>
    </row>
    <row r="158" spans="20:38" ht="14.25" customHeight="1" x14ac:dyDescent="0.25">
      <c r="T158" s="66" t="s">
        <v>285</v>
      </c>
      <c r="U158" s="66" t="s">
        <v>284</v>
      </c>
      <c r="AK158" s="49"/>
      <c r="AL158" s="66" t="str">
        <f>INDEX('table 1'!$R$41:$R$366, MATCH($U158,'table 1'!$A$41:$A$366,0))</f>
        <v>Spotlight</v>
      </c>
    </row>
    <row r="159" spans="20:38" ht="14.25" customHeight="1" x14ac:dyDescent="0.25">
      <c r="T159" s="66" t="s">
        <v>287</v>
      </c>
      <c r="U159" s="66" t="s">
        <v>286</v>
      </c>
      <c r="AH159" s="66" t="s">
        <v>694</v>
      </c>
      <c r="AK159" s="49"/>
      <c r="AL159" s="66" t="str">
        <f>INDEX('table 1'!$R$41:$R$366, MATCH($U159,'table 1'!$A$41:$A$366,0))</f>
        <v>StreetCount</v>
      </c>
    </row>
    <row r="160" spans="20:38" ht="14.25" customHeight="1" x14ac:dyDescent="0.25">
      <c r="T160" s="66" t="s">
        <v>289</v>
      </c>
      <c r="U160" s="66" t="s">
        <v>288</v>
      </c>
      <c r="AK160" s="49"/>
      <c r="AL160" s="66" t="str">
        <f>INDEX('table 1'!$R$41:$R$366, MATCH($U160,'table 1'!$A$41:$A$366,0))</f>
        <v>Estimate</v>
      </c>
    </row>
    <row r="161" spans="20:38" ht="14.25" customHeight="1" x14ac:dyDescent="0.25">
      <c r="T161" s="66" t="s">
        <v>291</v>
      </c>
      <c r="U161" s="66" t="s">
        <v>290</v>
      </c>
      <c r="AK161" s="49"/>
      <c r="AL161" s="66" t="str">
        <f>INDEX('table 1'!$R$41:$R$366, MATCH($U161,'table 1'!$A$41:$A$366,0))</f>
        <v>Estimate</v>
      </c>
    </row>
    <row r="162" spans="20:38" ht="14.25" customHeight="1" x14ac:dyDescent="0.25">
      <c r="T162" s="66" t="s">
        <v>293</v>
      </c>
      <c r="U162" s="66" t="s">
        <v>292</v>
      </c>
      <c r="V162" s="66" t="s">
        <v>694</v>
      </c>
      <c r="X162" s="66" t="s">
        <v>694</v>
      </c>
      <c r="Z162" s="66" t="s">
        <v>694</v>
      </c>
      <c r="AB162" s="66" t="s">
        <v>694</v>
      </c>
      <c r="AK162" s="49"/>
      <c r="AL162" s="66" t="str">
        <f>INDEX('table 1'!$R$41:$R$366, MATCH($U162,'table 1'!$A$41:$A$366,0))</f>
        <v>StreetCount</v>
      </c>
    </row>
    <row r="163" spans="20:38" ht="14.25" customHeight="1" x14ac:dyDescent="0.25">
      <c r="T163" s="66" t="s">
        <v>295</v>
      </c>
      <c r="U163" s="66" t="s">
        <v>294</v>
      </c>
      <c r="V163" s="66" t="s">
        <v>694</v>
      </c>
      <c r="X163" s="66" t="s">
        <v>694</v>
      </c>
      <c r="Z163" s="66" t="s">
        <v>694</v>
      </c>
      <c r="AB163" s="66" t="s">
        <v>694</v>
      </c>
      <c r="AD163" s="66" t="s">
        <v>694</v>
      </c>
      <c r="AK163" s="49"/>
      <c r="AL163" s="66" t="str">
        <f>INDEX('table 1'!$R$41:$R$366, MATCH($U163,'table 1'!$A$41:$A$366,0))</f>
        <v>Estimate</v>
      </c>
    </row>
    <row r="164" spans="20:38" ht="14.25" customHeight="1" x14ac:dyDescent="0.25">
      <c r="T164" s="66" t="s">
        <v>297</v>
      </c>
      <c r="U164" s="66" t="s">
        <v>296</v>
      </c>
      <c r="AK164" s="49"/>
      <c r="AL164" s="66" t="str">
        <f>INDEX('table 1'!$R$41:$R$366, MATCH($U164,'table 1'!$A$41:$A$366,0))</f>
        <v>StreetCount</v>
      </c>
    </row>
    <row r="165" spans="20:38" ht="14.25" customHeight="1" x14ac:dyDescent="0.25">
      <c r="T165" s="66" t="s">
        <v>299</v>
      </c>
      <c r="U165" s="66" t="s">
        <v>298</v>
      </c>
      <c r="AJ165" s="66" t="s">
        <v>694</v>
      </c>
      <c r="AK165" s="49"/>
      <c r="AL165" s="66" t="str">
        <f>INDEX('table 1'!$R$41:$R$366, MATCH($U165,'table 1'!$A$41:$A$366,0))</f>
        <v>StreetCount</v>
      </c>
    </row>
    <row r="166" spans="20:38" ht="14.25" customHeight="1" x14ac:dyDescent="0.25">
      <c r="T166" s="66" t="s">
        <v>301</v>
      </c>
      <c r="U166" s="66" t="s">
        <v>300</v>
      </c>
      <c r="AK166" s="49"/>
      <c r="AL166" s="66" t="str">
        <f>INDEX('table 1'!$R$41:$R$366, MATCH($U166,'table 1'!$A$41:$A$366,0))</f>
        <v>Estimate</v>
      </c>
    </row>
    <row r="167" spans="20:38" ht="14.25" customHeight="1" x14ac:dyDescent="0.25">
      <c r="T167" s="66" t="s">
        <v>303</v>
      </c>
      <c r="U167" s="66" t="s">
        <v>302</v>
      </c>
      <c r="AB167" s="66" t="s">
        <v>694</v>
      </c>
      <c r="AD167" s="66" t="s">
        <v>694</v>
      </c>
      <c r="AF167" s="66" t="s">
        <v>694</v>
      </c>
      <c r="AH167" s="66" t="s">
        <v>694</v>
      </c>
      <c r="AJ167" s="66" t="s">
        <v>694</v>
      </c>
      <c r="AK167" s="49"/>
      <c r="AL167" s="66" t="str">
        <f>INDEX('table 1'!$R$41:$R$366, MATCH($U167,'table 1'!$A$41:$A$366,0))</f>
        <v>StreetCount</v>
      </c>
    </row>
    <row r="168" spans="20:38" ht="14.25" customHeight="1" x14ac:dyDescent="0.25">
      <c r="T168" s="66" t="s">
        <v>305</v>
      </c>
      <c r="U168" s="66" t="s">
        <v>304</v>
      </c>
      <c r="V168" s="66" t="s">
        <v>694</v>
      </c>
      <c r="AK168" s="49"/>
      <c r="AL168" s="66" t="str">
        <f>INDEX('table 1'!$R$41:$R$366, MATCH($U168,'table 1'!$A$41:$A$366,0))</f>
        <v>Estimate</v>
      </c>
    </row>
    <row r="169" spans="20:38" ht="14.25" customHeight="1" x14ac:dyDescent="0.25">
      <c r="T169" s="66" t="s">
        <v>307</v>
      </c>
      <c r="U169" s="66" t="s">
        <v>306</v>
      </c>
      <c r="V169" s="66" t="s">
        <v>694</v>
      </c>
      <c r="AK169" s="49"/>
      <c r="AL169" s="66" t="str">
        <f>INDEX('table 1'!$R$41:$R$366, MATCH($U169,'table 1'!$A$41:$A$366,0))</f>
        <v>Spotlight</v>
      </c>
    </row>
    <row r="170" spans="20:38" ht="14.25" customHeight="1" x14ac:dyDescent="0.25">
      <c r="T170" s="66" t="s">
        <v>309</v>
      </c>
      <c r="U170" s="66" t="s">
        <v>308</v>
      </c>
      <c r="X170" s="66" t="s">
        <v>694</v>
      </c>
      <c r="Z170" s="66" t="s">
        <v>694</v>
      </c>
      <c r="AB170" s="66" t="s">
        <v>694</v>
      </c>
      <c r="AD170" s="66" t="s">
        <v>694</v>
      </c>
      <c r="AF170" s="66" t="s">
        <v>694</v>
      </c>
      <c r="AH170" s="66" t="s">
        <v>694</v>
      </c>
      <c r="AJ170" s="66" t="s">
        <v>694</v>
      </c>
      <c r="AK170" s="49"/>
      <c r="AL170" s="66" t="str">
        <f>INDEX('table 1'!$R$41:$R$366, MATCH($U170,'table 1'!$A$41:$A$366,0))</f>
        <v>StreetCount</v>
      </c>
    </row>
    <row r="171" spans="20:38" ht="14.25" customHeight="1" x14ac:dyDescent="0.25">
      <c r="T171" s="66" t="s">
        <v>311</v>
      </c>
      <c r="U171" s="66" t="s">
        <v>310</v>
      </c>
      <c r="W171" s="66" t="s">
        <v>694</v>
      </c>
      <c r="AK171" s="49"/>
      <c r="AL171" s="66" t="str">
        <f>INDEX('table 1'!$R$41:$R$366, MATCH($U171,'table 1'!$A$41:$A$366,0))</f>
        <v>Spotlight</v>
      </c>
    </row>
    <row r="172" spans="20:38" ht="14.25" customHeight="1" x14ac:dyDescent="0.25">
      <c r="T172" s="66" t="s">
        <v>313</v>
      </c>
      <c r="U172" s="66" t="s">
        <v>312</v>
      </c>
      <c r="AK172" s="49"/>
      <c r="AL172" s="66" t="str">
        <f>INDEX('table 1'!$R$41:$R$366, MATCH($U172,'table 1'!$A$41:$A$366,0))</f>
        <v>Spotlight</v>
      </c>
    </row>
    <row r="173" spans="20:38" ht="14.25" customHeight="1" x14ac:dyDescent="0.25">
      <c r="T173" s="66" t="s">
        <v>315</v>
      </c>
      <c r="U173" s="66" t="s">
        <v>314</v>
      </c>
      <c r="V173" s="66" t="s">
        <v>694</v>
      </c>
      <c r="AK173" s="49"/>
      <c r="AL173" s="66" t="str">
        <f>INDEX('table 1'!$R$41:$R$366, MATCH($U173,'table 1'!$A$41:$A$366,0))</f>
        <v>Estimate</v>
      </c>
    </row>
    <row r="174" spans="20:38" ht="14.25" customHeight="1" x14ac:dyDescent="0.25">
      <c r="T174" s="66" t="s">
        <v>317</v>
      </c>
      <c r="U174" s="66" t="s">
        <v>316</v>
      </c>
      <c r="W174" s="66" t="s">
        <v>694</v>
      </c>
      <c r="AK174" s="49"/>
      <c r="AL174" s="66" t="str">
        <f>INDEX('table 1'!$R$41:$R$366, MATCH($U174,'table 1'!$A$41:$A$366,0))</f>
        <v>Estimate</v>
      </c>
    </row>
    <row r="175" spans="20:38" ht="14.25" customHeight="1" x14ac:dyDescent="0.25">
      <c r="T175" s="66" t="s">
        <v>319</v>
      </c>
      <c r="U175" s="66" t="s">
        <v>318</v>
      </c>
      <c r="V175" s="66" t="s">
        <v>694</v>
      </c>
      <c r="X175" s="66" t="s">
        <v>694</v>
      </c>
      <c r="Z175" s="66" t="s">
        <v>694</v>
      </c>
      <c r="AB175" s="66" t="s">
        <v>694</v>
      </c>
      <c r="AD175" s="66" t="s">
        <v>694</v>
      </c>
      <c r="AH175" s="66" t="s">
        <v>694</v>
      </c>
      <c r="AK175" s="49"/>
      <c r="AL175" s="66" t="str">
        <f>INDEX('table 1'!$R$41:$R$366, MATCH($U175,'table 1'!$A$41:$A$366,0))</f>
        <v>StreetCount</v>
      </c>
    </row>
    <row r="176" spans="20:38" ht="14.25" customHeight="1" x14ac:dyDescent="0.25">
      <c r="T176" s="66" t="s">
        <v>321</v>
      </c>
      <c r="U176" s="66" t="s">
        <v>320</v>
      </c>
      <c r="AK176" s="49"/>
      <c r="AL176" s="66" t="str">
        <f>INDEX('table 1'!$R$41:$R$366, MATCH($U176,'table 1'!$A$41:$A$366,0))</f>
        <v>StreetCount</v>
      </c>
    </row>
    <row r="177" spans="20:38" ht="14.25" customHeight="1" x14ac:dyDescent="0.25">
      <c r="T177" s="66" t="s">
        <v>323</v>
      </c>
      <c r="U177" s="66" t="s">
        <v>322</v>
      </c>
      <c r="AB177" s="66" t="s">
        <v>694</v>
      </c>
      <c r="AD177" s="66" t="s">
        <v>694</v>
      </c>
      <c r="AH177" s="66" t="s">
        <v>694</v>
      </c>
      <c r="AK177" s="49"/>
      <c r="AL177" s="66" t="str">
        <f>INDEX('table 1'!$R$41:$R$366, MATCH($U177,'table 1'!$A$41:$A$366,0))</f>
        <v>StreetCount</v>
      </c>
    </row>
    <row r="178" spans="20:38" ht="14.25" customHeight="1" x14ac:dyDescent="0.25">
      <c r="T178" s="66" t="s">
        <v>325</v>
      </c>
      <c r="U178" s="66" t="s">
        <v>324</v>
      </c>
      <c r="AF178" s="66" t="s">
        <v>694</v>
      </c>
      <c r="AK178" s="49"/>
      <c r="AL178" s="66" t="str">
        <f>INDEX('table 1'!$R$41:$R$366, MATCH($U178,'table 1'!$A$41:$A$366,0))</f>
        <v>Estimate</v>
      </c>
    </row>
    <row r="179" spans="20:38" ht="14.25" customHeight="1" x14ac:dyDescent="0.25">
      <c r="T179" s="66" t="s">
        <v>327</v>
      </c>
      <c r="U179" s="66" t="s">
        <v>326</v>
      </c>
      <c r="AK179" s="49"/>
      <c r="AL179" s="66" t="str">
        <f>INDEX('table 1'!$R$41:$R$366, MATCH($U179,'table 1'!$A$41:$A$366,0))</f>
        <v>Spotlight</v>
      </c>
    </row>
    <row r="180" spans="20:38" ht="14.25" customHeight="1" x14ac:dyDescent="0.25">
      <c r="T180" s="66" t="s">
        <v>329</v>
      </c>
      <c r="U180" s="66" t="s">
        <v>328</v>
      </c>
      <c r="AJ180" s="66" t="s">
        <v>694</v>
      </c>
      <c r="AK180" s="49"/>
      <c r="AL180" s="66" t="str">
        <f>INDEX('table 1'!$R$41:$R$366, MATCH($U180,'table 1'!$A$41:$A$366,0))</f>
        <v>Spotlight</v>
      </c>
    </row>
    <row r="181" spans="20:38" ht="14.25" customHeight="1" x14ac:dyDescent="0.25">
      <c r="T181" s="66" t="s">
        <v>331</v>
      </c>
      <c r="U181" s="66" t="s">
        <v>330</v>
      </c>
      <c r="AB181" s="66" t="s">
        <v>694</v>
      </c>
      <c r="AK181" s="49"/>
      <c r="AL181" s="66" t="str">
        <f>INDEX('table 1'!$R$41:$R$366, MATCH($U181,'table 1'!$A$41:$A$366,0))</f>
        <v>Estimate</v>
      </c>
    </row>
    <row r="182" spans="20:38" ht="14.25" customHeight="1" x14ac:dyDescent="0.25">
      <c r="T182" s="66" t="s">
        <v>333</v>
      </c>
      <c r="U182" s="66" t="s">
        <v>332</v>
      </c>
      <c r="AK182" s="49"/>
      <c r="AL182" s="66" t="str">
        <f>INDEX('table 1'!$R$41:$R$366, MATCH($U182,'table 1'!$A$41:$A$366,0))</f>
        <v>Estimate</v>
      </c>
    </row>
    <row r="183" spans="20:38" ht="14.25" customHeight="1" x14ac:dyDescent="0.25">
      <c r="T183" s="66" t="s">
        <v>335</v>
      </c>
      <c r="U183" s="66" t="s">
        <v>334</v>
      </c>
      <c r="AK183" s="49"/>
      <c r="AL183" s="66" t="str">
        <f>INDEX('table 1'!$R$41:$R$366, MATCH($U183,'table 1'!$A$41:$A$366,0))</f>
        <v>Spotlight</v>
      </c>
    </row>
    <row r="184" spans="20:38" ht="14.25" customHeight="1" x14ac:dyDescent="0.25">
      <c r="T184" s="66" t="s">
        <v>337</v>
      </c>
      <c r="U184" s="66" t="s">
        <v>336</v>
      </c>
      <c r="AH184" s="66" t="s">
        <v>694</v>
      </c>
      <c r="AJ184" s="66" t="s">
        <v>694</v>
      </c>
      <c r="AK184" s="49"/>
      <c r="AL184" s="66" t="str">
        <f>INDEX('table 1'!$R$41:$R$366, MATCH($U184,'table 1'!$A$41:$A$366,0))</f>
        <v>Estimate</v>
      </c>
    </row>
    <row r="185" spans="20:38" ht="14.25" customHeight="1" x14ac:dyDescent="0.25">
      <c r="T185" s="66" t="s">
        <v>339</v>
      </c>
      <c r="U185" s="66" t="s">
        <v>338</v>
      </c>
      <c r="AK185" s="49"/>
      <c r="AL185" s="66" t="str">
        <f>INDEX('table 1'!$R$41:$R$366, MATCH($U185,'table 1'!$A$41:$A$366,0))</f>
        <v>Estimate</v>
      </c>
    </row>
    <row r="186" spans="20:38" ht="14.25" customHeight="1" x14ac:dyDescent="0.25">
      <c r="T186" s="66" t="s">
        <v>341</v>
      </c>
      <c r="U186" s="66" t="s">
        <v>340</v>
      </c>
      <c r="AK186" s="49"/>
      <c r="AL186" s="66" t="str">
        <f>INDEX('table 1'!$R$41:$R$366, MATCH($U186,'table 1'!$A$41:$A$366,0))</f>
        <v>Estimate</v>
      </c>
    </row>
    <row r="187" spans="20:38" ht="14.25" customHeight="1" x14ac:dyDescent="0.25">
      <c r="T187" s="66" t="s">
        <v>343</v>
      </c>
      <c r="U187" s="66" t="s">
        <v>342</v>
      </c>
      <c r="AK187" s="49"/>
      <c r="AL187" s="66" t="str">
        <f>INDEX('table 1'!$R$41:$R$366, MATCH($U187,'table 1'!$A$41:$A$366,0))</f>
        <v>Estimate</v>
      </c>
    </row>
    <row r="188" spans="20:38" ht="14.25" customHeight="1" x14ac:dyDescent="0.25">
      <c r="T188" s="66" t="s">
        <v>345</v>
      </c>
      <c r="U188" s="66" t="s">
        <v>344</v>
      </c>
      <c r="AK188" s="49"/>
      <c r="AL188" s="66" t="str">
        <f>INDEX('table 1'!$R$41:$R$366, MATCH($U188,'table 1'!$A$41:$A$366,0))</f>
        <v>Spotlight</v>
      </c>
    </row>
    <row r="189" spans="20:38" ht="14.25" customHeight="1" x14ac:dyDescent="0.25">
      <c r="T189" s="66" t="s">
        <v>347</v>
      </c>
      <c r="U189" s="66" t="s">
        <v>346</v>
      </c>
      <c r="X189" s="66" t="s">
        <v>694</v>
      </c>
      <c r="AB189" s="66" t="s">
        <v>694</v>
      </c>
      <c r="AD189" s="66" t="s">
        <v>694</v>
      </c>
      <c r="AH189" s="66" t="s">
        <v>694</v>
      </c>
      <c r="AK189" s="49"/>
      <c r="AL189" s="66" t="str">
        <f>INDEX('table 1'!$R$41:$R$366, MATCH($U189,'table 1'!$A$41:$A$366,0))</f>
        <v>Estimate</v>
      </c>
    </row>
    <row r="190" spans="20:38" ht="14.25" customHeight="1" x14ac:dyDescent="0.25">
      <c r="T190" s="66" t="s">
        <v>349</v>
      </c>
      <c r="U190" s="66" t="s">
        <v>348</v>
      </c>
      <c r="AK190" s="49"/>
      <c r="AL190" s="66" t="str">
        <f>INDEX('table 1'!$R$41:$R$366, MATCH($U190,'table 1'!$A$41:$A$366,0))</f>
        <v>Estimate</v>
      </c>
    </row>
    <row r="191" spans="20:38" ht="14.25" customHeight="1" x14ac:dyDescent="0.25">
      <c r="T191" s="66" t="s">
        <v>351</v>
      </c>
      <c r="U191" s="66" t="s">
        <v>350</v>
      </c>
      <c r="AD191" s="66" t="s">
        <v>694</v>
      </c>
      <c r="AF191" s="66" t="s">
        <v>694</v>
      </c>
      <c r="AH191" s="66" t="s">
        <v>694</v>
      </c>
      <c r="AJ191" s="66" t="s">
        <v>694</v>
      </c>
      <c r="AK191" s="49"/>
      <c r="AL191" s="66" t="str">
        <f>INDEX('table 1'!$R$41:$R$366, MATCH($U191,'table 1'!$A$41:$A$366,0))</f>
        <v>StreetCount</v>
      </c>
    </row>
    <row r="192" spans="20:38" ht="14.25" customHeight="1" x14ac:dyDescent="0.25">
      <c r="T192" s="66" t="s">
        <v>353</v>
      </c>
      <c r="U192" s="66" t="s">
        <v>352</v>
      </c>
      <c r="AK192" s="49"/>
      <c r="AL192" s="66" t="str">
        <f>INDEX('table 1'!$R$41:$R$366, MATCH($U192,'table 1'!$A$41:$A$366,0))</f>
        <v>Spotlight</v>
      </c>
    </row>
    <row r="193" spans="20:38" ht="14.25" customHeight="1" x14ac:dyDescent="0.25">
      <c r="T193" s="66" t="s">
        <v>355</v>
      </c>
      <c r="U193" s="66" t="s">
        <v>354</v>
      </c>
      <c r="AD193" s="66" t="s">
        <v>694</v>
      </c>
      <c r="AK193" s="49"/>
      <c r="AL193" s="66" t="str">
        <f>INDEX('table 1'!$R$41:$R$366, MATCH($U193,'table 1'!$A$41:$A$366,0))</f>
        <v>Estimate</v>
      </c>
    </row>
    <row r="194" spans="20:38" ht="14.25" customHeight="1" x14ac:dyDescent="0.25">
      <c r="T194" s="66" t="s">
        <v>357</v>
      </c>
      <c r="U194" s="66" t="s">
        <v>356</v>
      </c>
      <c r="AK194" s="49"/>
      <c r="AL194" s="66" t="str">
        <f>INDEX('table 1'!$R$41:$R$366, MATCH($U194,'table 1'!$A$41:$A$366,0))</f>
        <v>Estimate</v>
      </c>
    </row>
    <row r="195" spans="20:38" ht="14.25" customHeight="1" x14ac:dyDescent="0.25">
      <c r="T195" s="66" t="s">
        <v>359</v>
      </c>
      <c r="U195" s="66" t="s">
        <v>358</v>
      </c>
      <c r="AK195" s="49"/>
      <c r="AL195" s="66" t="str">
        <f>INDEX('table 1'!$R$41:$R$366, MATCH($U195,'table 1'!$A$41:$A$366,0))</f>
        <v>Estimate</v>
      </c>
    </row>
    <row r="196" spans="20:38" ht="14.25" customHeight="1" x14ac:dyDescent="0.25">
      <c r="T196" s="66" t="s">
        <v>361</v>
      </c>
      <c r="U196" s="66" t="s">
        <v>360</v>
      </c>
      <c r="AK196" s="49"/>
      <c r="AL196" s="66" t="str">
        <f>INDEX('table 1'!$R$41:$R$366, MATCH($U196,'table 1'!$A$41:$A$366,0))</f>
        <v>Estimate</v>
      </c>
    </row>
    <row r="197" spans="20:38" ht="14.25" customHeight="1" x14ac:dyDescent="0.25">
      <c r="T197" s="66" t="s">
        <v>363</v>
      </c>
      <c r="U197" s="66" t="s">
        <v>362</v>
      </c>
      <c r="AK197" s="49"/>
      <c r="AL197" s="66" t="str">
        <f>INDEX('table 1'!$R$41:$R$366, MATCH($U197,'table 1'!$A$41:$A$366,0))</f>
        <v>Estimate</v>
      </c>
    </row>
    <row r="198" spans="20:38" ht="14.25" customHeight="1" x14ac:dyDescent="0.25">
      <c r="T198" s="66" t="s">
        <v>365</v>
      </c>
      <c r="U198" s="66" t="s">
        <v>364</v>
      </c>
      <c r="AA198" s="66" t="s">
        <v>694</v>
      </c>
      <c r="AK198" s="49"/>
      <c r="AL198" s="66" t="str">
        <f>INDEX('table 1'!$R$41:$R$366, MATCH($U198,'table 1'!$A$41:$A$366,0))</f>
        <v>Estimate</v>
      </c>
    </row>
    <row r="199" spans="20:38" ht="14.25" customHeight="1" x14ac:dyDescent="0.25">
      <c r="T199" s="66" t="s">
        <v>367</v>
      </c>
      <c r="U199" s="66" t="s">
        <v>366</v>
      </c>
      <c r="AK199" s="49"/>
      <c r="AL199" s="66" t="str">
        <f>INDEX('table 1'!$R$41:$R$366, MATCH($U199,'table 1'!$A$41:$A$366,0))</f>
        <v>Estimate</v>
      </c>
    </row>
    <row r="200" spans="20:38" ht="14.25" customHeight="1" x14ac:dyDescent="0.25">
      <c r="T200" s="66" t="s">
        <v>369</v>
      </c>
      <c r="U200" s="66" t="s">
        <v>368</v>
      </c>
      <c r="AK200" s="49"/>
      <c r="AL200" s="66" t="str">
        <f>INDEX('table 1'!$R$41:$R$366, MATCH($U200,'table 1'!$A$41:$A$366,0))</f>
        <v>Estimate</v>
      </c>
    </row>
    <row r="201" spans="20:38" ht="14.25" customHeight="1" x14ac:dyDescent="0.25">
      <c r="T201" s="66" t="s">
        <v>371</v>
      </c>
      <c r="U201" s="66" t="s">
        <v>370</v>
      </c>
      <c r="AK201" s="49"/>
      <c r="AL201" s="66" t="str">
        <f>INDEX('table 1'!$R$41:$R$366, MATCH($U201,'table 1'!$A$41:$A$366,0))</f>
        <v>Estimate</v>
      </c>
    </row>
    <row r="202" spans="20:38" ht="14.25" customHeight="1" x14ac:dyDescent="0.25">
      <c r="T202" s="66" t="s">
        <v>373</v>
      </c>
      <c r="U202" s="66" t="s">
        <v>372</v>
      </c>
      <c r="Y202" s="66" t="s">
        <v>694</v>
      </c>
      <c r="AK202" s="49"/>
      <c r="AL202" s="66" t="str">
        <f>INDEX('table 1'!$R$41:$R$366, MATCH($U202,'table 1'!$A$41:$A$366,0))</f>
        <v>Spotlight</v>
      </c>
    </row>
    <row r="203" spans="20:38" ht="14.25" customHeight="1" x14ac:dyDescent="0.25">
      <c r="T203" s="66" t="s">
        <v>375</v>
      </c>
      <c r="U203" s="66" t="s">
        <v>374</v>
      </c>
      <c r="AD203" s="66" t="s">
        <v>694</v>
      </c>
      <c r="AK203" s="49"/>
      <c r="AL203" s="66" t="str">
        <f>INDEX('table 1'!$R$41:$R$366, MATCH($U203,'table 1'!$A$41:$A$366,0))</f>
        <v>Estimate</v>
      </c>
    </row>
    <row r="204" spans="20:38" ht="14.25" customHeight="1" x14ac:dyDescent="0.25">
      <c r="T204" s="66" t="s">
        <v>377</v>
      </c>
      <c r="U204" s="66" t="s">
        <v>376</v>
      </c>
      <c r="V204" s="66" t="s">
        <v>694</v>
      </c>
      <c r="X204" s="66" t="s">
        <v>694</v>
      </c>
      <c r="Z204" s="66" t="s">
        <v>694</v>
      </c>
      <c r="AJ204" s="66" t="s">
        <v>694</v>
      </c>
      <c r="AK204" s="49"/>
      <c r="AL204" s="66" t="str">
        <f>INDEX('table 1'!$R$41:$R$366, MATCH($U204,'table 1'!$A$41:$A$366,0))</f>
        <v>StreetCount</v>
      </c>
    </row>
    <row r="205" spans="20:38" ht="14.25" customHeight="1" x14ac:dyDescent="0.25">
      <c r="T205" s="66" t="s">
        <v>379</v>
      </c>
      <c r="U205" s="66" t="s">
        <v>378</v>
      </c>
      <c r="AB205" s="66" t="s">
        <v>694</v>
      </c>
      <c r="AK205" s="49"/>
      <c r="AL205" s="66" t="str">
        <f>INDEX('table 1'!$R$41:$R$366, MATCH($U205,'table 1'!$A$41:$A$366,0))</f>
        <v>Estimate</v>
      </c>
    </row>
    <row r="206" spans="20:38" ht="14.25" customHeight="1" x14ac:dyDescent="0.25">
      <c r="T206" s="66" t="s">
        <v>381</v>
      </c>
      <c r="U206" s="66" t="s">
        <v>380</v>
      </c>
      <c r="V206" s="66" t="s">
        <v>694</v>
      </c>
      <c r="X206" s="66" t="s">
        <v>694</v>
      </c>
      <c r="Z206" s="66" t="s">
        <v>694</v>
      </c>
      <c r="AB206" s="66" t="s">
        <v>694</v>
      </c>
      <c r="AD206" s="66" t="s">
        <v>694</v>
      </c>
      <c r="AF206" s="66" t="s">
        <v>694</v>
      </c>
      <c r="AH206" s="66" t="s">
        <v>694</v>
      </c>
      <c r="AJ206" s="66" t="s">
        <v>694</v>
      </c>
      <c r="AK206" s="49"/>
      <c r="AL206" s="66" t="str">
        <f>INDEX('table 1'!$R$41:$R$366, MATCH($U206,'table 1'!$A$41:$A$366,0))</f>
        <v>StreetCount</v>
      </c>
    </row>
    <row r="207" spans="20:38" ht="14.25" customHeight="1" x14ac:dyDescent="0.25">
      <c r="T207" s="66" t="s">
        <v>383</v>
      </c>
      <c r="U207" s="66" t="s">
        <v>382</v>
      </c>
      <c r="AJ207" s="66" t="s">
        <v>694</v>
      </c>
      <c r="AK207" s="49"/>
      <c r="AL207" s="66" t="str">
        <f>INDEX('table 1'!$R$41:$R$366, MATCH($U207,'table 1'!$A$41:$A$366,0))</f>
        <v>StreetCount</v>
      </c>
    </row>
    <row r="208" spans="20:38" ht="14.25" customHeight="1" x14ac:dyDescent="0.25">
      <c r="T208" s="66" t="s">
        <v>385</v>
      </c>
      <c r="U208" s="66" t="s">
        <v>384</v>
      </c>
      <c r="AK208" s="49"/>
      <c r="AL208" s="66" t="str">
        <f>INDEX('table 1'!$R$41:$R$366, MATCH($U208,'table 1'!$A$41:$A$366,0))</f>
        <v>Spotlight</v>
      </c>
    </row>
    <row r="209" spans="20:38" ht="14.25" customHeight="1" x14ac:dyDescent="0.25">
      <c r="T209" s="66" t="s">
        <v>387</v>
      </c>
      <c r="U209" s="66" t="s">
        <v>386</v>
      </c>
      <c r="AK209" s="49"/>
      <c r="AL209" s="66" t="str">
        <f>INDEX('table 1'!$R$41:$R$366, MATCH($U209,'table 1'!$A$41:$A$366,0))</f>
        <v>Estimate</v>
      </c>
    </row>
    <row r="210" spans="20:38" ht="14.25" customHeight="1" x14ac:dyDescent="0.25">
      <c r="T210" s="66" t="s">
        <v>389</v>
      </c>
      <c r="U210" s="66" t="s">
        <v>388</v>
      </c>
      <c r="AK210" s="49"/>
      <c r="AL210" s="66" t="str">
        <f>INDEX('table 1'!$R$41:$R$366, MATCH($U210,'table 1'!$A$41:$A$366,0))</f>
        <v>Spotlight</v>
      </c>
    </row>
    <row r="211" spans="20:38" ht="14.25" customHeight="1" x14ac:dyDescent="0.25">
      <c r="T211" s="66" t="s">
        <v>391</v>
      </c>
      <c r="U211" s="66" t="s">
        <v>390</v>
      </c>
      <c r="V211" s="66" t="s">
        <v>694</v>
      </c>
      <c r="X211" s="66" t="s">
        <v>694</v>
      </c>
      <c r="Z211" s="66" t="s">
        <v>694</v>
      </c>
      <c r="AB211" s="66" t="s">
        <v>694</v>
      </c>
      <c r="AD211" s="66" t="s">
        <v>694</v>
      </c>
      <c r="AF211" s="66" t="s">
        <v>694</v>
      </c>
      <c r="AH211" s="66" t="s">
        <v>694</v>
      </c>
      <c r="AJ211" s="66" t="s">
        <v>694</v>
      </c>
      <c r="AK211" s="49"/>
      <c r="AL211" s="66" t="str">
        <f>INDEX('table 1'!$R$41:$R$366, MATCH($U211,'table 1'!$A$41:$A$366,0))</f>
        <v>StreetCount</v>
      </c>
    </row>
    <row r="212" spans="20:38" ht="14.25" customHeight="1" x14ac:dyDescent="0.25">
      <c r="T212" s="66" t="s">
        <v>393</v>
      </c>
      <c r="U212" s="66" t="s">
        <v>392</v>
      </c>
      <c r="AK212" s="49"/>
      <c r="AL212" s="66" t="str">
        <f>INDEX('table 1'!$R$41:$R$366, MATCH($U212,'table 1'!$A$41:$A$366,0))</f>
        <v>Estimate</v>
      </c>
    </row>
    <row r="213" spans="20:38" ht="14.25" customHeight="1" x14ac:dyDescent="0.25">
      <c r="T213" s="66" t="s">
        <v>395</v>
      </c>
      <c r="U213" s="66" t="s">
        <v>394</v>
      </c>
      <c r="AI213" s="66" t="s">
        <v>694</v>
      </c>
      <c r="AK213" s="49"/>
      <c r="AL213" s="66" t="str">
        <f>INDEX('table 1'!$R$41:$R$366, MATCH($U213,'table 1'!$A$41:$A$366,0))</f>
        <v>Estimate</v>
      </c>
    </row>
    <row r="214" spans="20:38" ht="14.25" customHeight="1" x14ac:dyDescent="0.25">
      <c r="T214" s="66" t="s">
        <v>397</v>
      </c>
      <c r="U214" s="66" t="s">
        <v>396</v>
      </c>
      <c r="AK214" s="49"/>
      <c r="AL214" s="66" t="str">
        <f>INDEX('table 1'!$R$41:$R$366, MATCH($U214,'table 1'!$A$41:$A$366,0))</f>
        <v>StreetCount</v>
      </c>
    </row>
    <row r="215" spans="20:38" ht="14.25" customHeight="1" x14ac:dyDescent="0.25">
      <c r="T215" s="66" t="s">
        <v>399</v>
      </c>
      <c r="U215" s="66" t="s">
        <v>398</v>
      </c>
      <c r="X215" s="66" t="s">
        <v>694</v>
      </c>
      <c r="Z215" s="66" t="s">
        <v>694</v>
      </c>
      <c r="AB215" s="66" t="s">
        <v>694</v>
      </c>
      <c r="AD215" s="66" t="s">
        <v>694</v>
      </c>
      <c r="AF215" s="66" t="s">
        <v>694</v>
      </c>
      <c r="AH215" s="66" t="s">
        <v>694</v>
      </c>
      <c r="AJ215" s="66" t="s">
        <v>694</v>
      </c>
      <c r="AK215" s="49"/>
      <c r="AL215" s="66" t="str">
        <f>INDEX('table 1'!$R$41:$R$366, MATCH($U215,'table 1'!$A$41:$A$366,0))</f>
        <v>StreetCount</v>
      </c>
    </row>
    <row r="216" spans="20:38" ht="14.25" customHeight="1" x14ac:dyDescent="0.25">
      <c r="T216" s="66" t="s">
        <v>401</v>
      </c>
      <c r="U216" s="66" t="s">
        <v>400</v>
      </c>
      <c r="AH216" s="66" t="s">
        <v>694</v>
      </c>
      <c r="AJ216" s="66" t="s">
        <v>694</v>
      </c>
      <c r="AK216" s="49"/>
      <c r="AL216" s="66" t="str">
        <f>INDEX('table 1'!$R$41:$R$366, MATCH($U216,'table 1'!$A$41:$A$366,0))</f>
        <v>StreetCount</v>
      </c>
    </row>
    <row r="217" spans="20:38" ht="14.25" customHeight="1" x14ac:dyDescent="0.25">
      <c r="T217" s="66" t="s">
        <v>403</v>
      </c>
      <c r="U217" s="66" t="s">
        <v>402</v>
      </c>
      <c r="V217" s="66" t="s">
        <v>694</v>
      </c>
      <c r="X217" s="66" t="s">
        <v>694</v>
      </c>
      <c r="Z217" s="66" t="s">
        <v>694</v>
      </c>
      <c r="AB217" s="66" t="s">
        <v>694</v>
      </c>
      <c r="AD217" s="66" t="s">
        <v>694</v>
      </c>
      <c r="AK217" s="49"/>
      <c r="AL217" s="66" t="str">
        <f>INDEX('table 1'!$R$41:$R$366, MATCH($U217,'table 1'!$A$41:$A$366,0))</f>
        <v>Spotlight</v>
      </c>
    </row>
    <row r="218" spans="20:38" ht="14.25" customHeight="1" x14ac:dyDescent="0.25">
      <c r="T218" s="66" t="s">
        <v>405</v>
      </c>
      <c r="U218" s="66" t="s">
        <v>404</v>
      </c>
      <c r="AK218" s="49"/>
      <c r="AL218" s="66" t="str">
        <f>INDEX('table 1'!$R$41:$R$366, MATCH($U218,'table 1'!$A$41:$A$366,0))</f>
        <v>Estimate</v>
      </c>
    </row>
    <row r="219" spans="20:38" ht="14.25" customHeight="1" x14ac:dyDescent="0.25">
      <c r="T219" s="66" t="s">
        <v>407</v>
      </c>
      <c r="U219" s="66" t="s">
        <v>406</v>
      </c>
      <c r="AH219" s="66" t="s">
        <v>694</v>
      </c>
      <c r="AJ219" s="66" t="s">
        <v>694</v>
      </c>
      <c r="AK219" s="49"/>
      <c r="AL219" s="66" t="str">
        <f>INDEX('table 1'!$R$41:$R$366, MATCH($U219,'table 1'!$A$41:$A$366,0))</f>
        <v>StreetCount</v>
      </c>
    </row>
    <row r="220" spans="20:38" ht="14.25" customHeight="1" x14ac:dyDescent="0.25">
      <c r="T220" s="66" t="s">
        <v>409</v>
      </c>
      <c r="U220" s="66" t="s">
        <v>408</v>
      </c>
      <c r="X220" s="66" t="s">
        <v>694</v>
      </c>
      <c r="AK220" s="49"/>
      <c r="AL220" s="66" t="str">
        <f>INDEX('table 1'!$R$41:$R$366, MATCH($U220,'table 1'!$A$41:$A$366,0))</f>
        <v>StreetCount</v>
      </c>
    </row>
    <row r="221" spans="20:38" ht="14.25" customHeight="1" x14ac:dyDescent="0.25">
      <c r="T221" s="66" t="s">
        <v>411</v>
      </c>
      <c r="U221" s="66" t="s">
        <v>410</v>
      </c>
      <c r="X221" s="66" t="s">
        <v>694</v>
      </c>
      <c r="AK221" s="49"/>
      <c r="AL221" s="66" t="str">
        <f>INDEX('table 1'!$R$41:$R$366, MATCH($U221,'table 1'!$A$41:$A$366,0))</f>
        <v>Estimate</v>
      </c>
    </row>
    <row r="222" spans="20:38" ht="14.25" customHeight="1" x14ac:dyDescent="0.25">
      <c r="T222" s="66" t="s">
        <v>413</v>
      </c>
      <c r="U222" s="66" t="s">
        <v>412</v>
      </c>
      <c r="X222" s="66" t="s">
        <v>694</v>
      </c>
      <c r="AK222" s="49"/>
      <c r="AL222" s="66" t="str">
        <f>INDEX('table 1'!$R$41:$R$366, MATCH($U222,'table 1'!$A$41:$A$366,0))</f>
        <v>Estimate</v>
      </c>
    </row>
    <row r="223" spans="20:38" ht="14.25" customHeight="1" x14ac:dyDescent="0.25">
      <c r="T223" s="66" t="s">
        <v>415</v>
      </c>
      <c r="U223" s="66" t="s">
        <v>414</v>
      </c>
      <c r="AK223" s="49"/>
      <c r="AL223" s="66" t="str">
        <f>INDEX('table 1'!$R$41:$R$366, MATCH($U223,'table 1'!$A$41:$A$366,0))</f>
        <v>Estimate</v>
      </c>
    </row>
    <row r="224" spans="20:38" ht="14.25" customHeight="1" x14ac:dyDescent="0.25">
      <c r="T224" s="66" t="s">
        <v>417</v>
      </c>
      <c r="U224" s="66" t="s">
        <v>416</v>
      </c>
      <c r="X224" s="66" t="s">
        <v>694</v>
      </c>
      <c r="AK224" s="49"/>
      <c r="AL224" s="66" t="str">
        <f>INDEX('table 1'!$R$41:$R$366, MATCH($U224,'table 1'!$A$41:$A$366,0))</f>
        <v>Estimate</v>
      </c>
    </row>
    <row r="225" spans="20:38" ht="14.25" customHeight="1" x14ac:dyDescent="0.25">
      <c r="T225" s="66" t="s">
        <v>419</v>
      </c>
      <c r="U225" s="66" t="s">
        <v>418</v>
      </c>
      <c r="V225" s="66" t="s">
        <v>694</v>
      </c>
      <c r="X225" s="66" t="s">
        <v>694</v>
      </c>
      <c r="Z225" s="66" t="s">
        <v>694</v>
      </c>
      <c r="AB225" s="66" t="s">
        <v>694</v>
      </c>
      <c r="AD225" s="66" t="s">
        <v>694</v>
      </c>
      <c r="AF225" s="66" t="s">
        <v>694</v>
      </c>
      <c r="AH225" s="66" t="s">
        <v>694</v>
      </c>
      <c r="AJ225" s="66" t="s">
        <v>694</v>
      </c>
      <c r="AK225" s="49"/>
      <c r="AL225" s="66" t="str">
        <f>INDEX('table 1'!$R$41:$R$366, MATCH($U225,'table 1'!$A$41:$A$366,0))</f>
        <v>StreetCount</v>
      </c>
    </row>
    <row r="226" spans="20:38" ht="14.25" customHeight="1" x14ac:dyDescent="0.25">
      <c r="T226" s="66" t="s">
        <v>421</v>
      </c>
      <c r="U226" s="66" t="s">
        <v>420</v>
      </c>
      <c r="AE226" s="66" t="s">
        <v>694</v>
      </c>
      <c r="AK226" s="49"/>
      <c r="AL226" s="66" t="str">
        <f>INDEX('table 1'!$R$41:$R$366, MATCH($U226,'table 1'!$A$41:$A$366,0))</f>
        <v>Estimate</v>
      </c>
    </row>
    <row r="227" spans="20:38" ht="14.25" customHeight="1" x14ac:dyDescent="0.25">
      <c r="T227" s="66" t="s">
        <v>423</v>
      </c>
      <c r="U227" s="66" t="s">
        <v>422</v>
      </c>
      <c r="AF227" s="66" t="s">
        <v>694</v>
      </c>
      <c r="AK227" s="49"/>
      <c r="AL227" s="66" t="str">
        <f>INDEX('table 1'!$R$41:$R$366, MATCH($U227,'table 1'!$A$41:$A$366,0))</f>
        <v>Estimate</v>
      </c>
    </row>
    <row r="228" spans="20:38" ht="14.25" customHeight="1" x14ac:dyDescent="0.25">
      <c r="T228" s="66" t="s">
        <v>425</v>
      </c>
      <c r="U228" s="66" t="s">
        <v>424</v>
      </c>
      <c r="X228" s="66" t="s">
        <v>694</v>
      </c>
      <c r="AK228" s="49"/>
      <c r="AL228" s="66" t="str">
        <f>INDEX('table 1'!$R$41:$R$366, MATCH($U228,'table 1'!$A$41:$A$366,0))</f>
        <v>Estimate</v>
      </c>
    </row>
    <row r="229" spans="20:38" ht="14.25" customHeight="1" x14ac:dyDescent="0.25">
      <c r="T229" s="66" t="s">
        <v>427</v>
      </c>
      <c r="U229" s="66" t="s">
        <v>426</v>
      </c>
      <c r="AK229" s="49"/>
      <c r="AL229" s="66" t="str">
        <f>INDEX('table 1'!$R$41:$R$366, MATCH($U229,'table 1'!$A$41:$A$366,0))</f>
        <v>Estimate</v>
      </c>
    </row>
    <row r="230" spans="20:38" ht="14.25" customHeight="1" x14ac:dyDescent="0.25">
      <c r="T230" s="66" t="s">
        <v>429</v>
      </c>
      <c r="U230" s="66" t="s">
        <v>428</v>
      </c>
      <c r="AK230" s="49"/>
      <c r="AL230" s="66" t="str">
        <f>INDEX('table 1'!$R$41:$R$366, MATCH($U230,'table 1'!$A$41:$A$366,0))</f>
        <v>Estimate</v>
      </c>
    </row>
    <row r="231" spans="20:38" ht="14.25" customHeight="1" x14ac:dyDescent="0.25">
      <c r="T231" s="66" t="s">
        <v>431</v>
      </c>
      <c r="U231" s="66" t="s">
        <v>430</v>
      </c>
      <c r="AJ231" s="66" t="s">
        <v>694</v>
      </c>
      <c r="AK231" s="49"/>
      <c r="AL231" s="66" t="str">
        <f>INDEX('table 1'!$R$41:$R$366, MATCH($U231,'table 1'!$A$41:$A$366,0))</f>
        <v>Spotlight</v>
      </c>
    </row>
    <row r="232" spans="20:38" ht="14.25" customHeight="1" x14ac:dyDescent="0.25">
      <c r="T232" s="66" t="s">
        <v>433</v>
      </c>
      <c r="U232" s="66" t="s">
        <v>432</v>
      </c>
      <c r="AH232" s="66" t="s">
        <v>694</v>
      </c>
      <c r="AJ232" s="66" t="s">
        <v>694</v>
      </c>
      <c r="AK232" s="49"/>
      <c r="AL232" s="66" t="str">
        <f>INDEX('table 1'!$R$41:$R$366, MATCH($U232,'table 1'!$A$41:$A$366,0))</f>
        <v>Estimate</v>
      </c>
    </row>
    <row r="233" spans="20:38" ht="14.25" customHeight="1" x14ac:dyDescent="0.25">
      <c r="T233" s="66" t="s">
        <v>435</v>
      </c>
      <c r="U233" s="66" t="s">
        <v>434</v>
      </c>
      <c r="W233" s="66" t="s">
        <v>694</v>
      </c>
      <c r="AB233" s="66" t="s">
        <v>694</v>
      </c>
      <c r="AK233" s="49"/>
      <c r="AL233" s="66" t="str">
        <f>INDEX('table 1'!$R$41:$R$366, MATCH($U233,'table 1'!$A$41:$A$366,0))</f>
        <v>Estimate</v>
      </c>
    </row>
    <row r="234" spans="20:38" ht="14.25" customHeight="1" x14ac:dyDescent="0.25">
      <c r="T234" s="66" t="s">
        <v>437</v>
      </c>
      <c r="U234" s="66" t="s">
        <v>436</v>
      </c>
      <c r="AD234" s="66" t="s">
        <v>694</v>
      </c>
      <c r="AK234" s="49"/>
      <c r="AL234" s="66" t="str">
        <f>INDEX('table 1'!$R$41:$R$366, MATCH($U234,'table 1'!$A$41:$A$366,0))</f>
        <v>Estimate</v>
      </c>
    </row>
    <row r="235" spans="20:38" ht="14.25" customHeight="1" x14ac:dyDescent="0.25">
      <c r="T235" s="66" t="s">
        <v>439</v>
      </c>
      <c r="U235" s="66" t="s">
        <v>438</v>
      </c>
      <c r="AK235" s="49"/>
      <c r="AL235" s="66" t="str">
        <f>INDEX('table 1'!$R$41:$R$366, MATCH($U235,'table 1'!$A$41:$A$366,0))</f>
        <v>Estimate</v>
      </c>
    </row>
    <row r="236" spans="20:38" ht="14.25" customHeight="1" x14ac:dyDescent="0.25">
      <c r="T236" s="66" t="s">
        <v>441</v>
      </c>
      <c r="U236" s="66" t="s">
        <v>440</v>
      </c>
      <c r="AB236" s="66" t="s">
        <v>694</v>
      </c>
      <c r="AK236" s="49"/>
      <c r="AL236" s="66" t="str">
        <f>INDEX('table 1'!$R$41:$R$366, MATCH($U236,'table 1'!$A$41:$A$366,0))</f>
        <v>Estimate</v>
      </c>
    </row>
    <row r="237" spans="20:38" ht="14.25" customHeight="1" x14ac:dyDescent="0.25">
      <c r="T237" s="66" t="s">
        <v>443</v>
      </c>
      <c r="U237" s="66" t="s">
        <v>442</v>
      </c>
      <c r="AD237" s="66" t="s">
        <v>694</v>
      </c>
      <c r="AI237" s="49"/>
      <c r="AJ237" s="49"/>
      <c r="AK237" s="49"/>
      <c r="AL237" s="66" t="str">
        <f>INDEX('table 1'!$R$41:$R$366, MATCH($U237,'table 1'!$A$41:$A$366,0))</f>
        <v>Estimate</v>
      </c>
    </row>
    <row r="238" spans="20:38" ht="14.25" customHeight="1" x14ac:dyDescent="0.25">
      <c r="T238" s="66" t="s">
        <v>445</v>
      </c>
      <c r="U238" s="66" t="s">
        <v>444</v>
      </c>
      <c r="Z238" s="66" t="s">
        <v>694</v>
      </c>
      <c r="AB238" s="66" t="s">
        <v>694</v>
      </c>
      <c r="AD238" s="66" t="s">
        <v>694</v>
      </c>
      <c r="AF238" s="66" t="s">
        <v>694</v>
      </c>
      <c r="AI238" s="49"/>
      <c r="AJ238" s="49"/>
      <c r="AK238" s="49"/>
      <c r="AL238" s="66" t="str">
        <f>INDEX('table 1'!$R$41:$R$366, MATCH($U238,'table 1'!$A$41:$A$366,0))</f>
        <v>Spotlight</v>
      </c>
    </row>
    <row r="239" spans="20:38" ht="14.25" customHeight="1" x14ac:dyDescent="0.25">
      <c r="T239" s="66" t="s">
        <v>447</v>
      </c>
      <c r="U239" s="66" t="s">
        <v>446</v>
      </c>
      <c r="AI239" s="49"/>
      <c r="AJ239" s="49"/>
      <c r="AK239" s="49"/>
      <c r="AL239" s="66" t="str">
        <f>INDEX('table 1'!$R$41:$R$366, MATCH($U239,'table 1'!$A$41:$A$366,0))</f>
        <v>Estimate</v>
      </c>
    </row>
    <row r="240" spans="20:38" ht="14.25" customHeight="1" x14ac:dyDescent="0.25">
      <c r="T240" s="66" t="s">
        <v>449</v>
      </c>
      <c r="U240" s="66" t="s">
        <v>448</v>
      </c>
      <c r="AI240" s="49"/>
      <c r="AJ240" s="49"/>
      <c r="AK240" s="49"/>
      <c r="AL240" s="66" t="str">
        <f>INDEX('table 1'!$R$41:$R$366, MATCH($U240,'table 1'!$A$41:$A$366,0))</f>
        <v>Estimate</v>
      </c>
    </row>
    <row r="241" spans="20:38" ht="14.25" customHeight="1" x14ac:dyDescent="0.25">
      <c r="T241" s="66" t="s">
        <v>451</v>
      </c>
      <c r="U241" s="66" t="s">
        <v>450</v>
      </c>
      <c r="AI241" s="49"/>
      <c r="AJ241" s="49"/>
      <c r="AK241" s="49"/>
      <c r="AL241" s="66" t="str">
        <f>INDEX('table 1'!$R$41:$R$366, MATCH($U241,'table 1'!$A$41:$A$366,0))</f>
        <v>Estimate</v>
      </c>
    </row>
    <row r="242" spans="20:38" ht="14.25" customHeight="1" x14ac:dyDescent="0.25">
      <c r="T242" s="66" t="s">
        <v>453</v>
      </c>
      <c r="U242" s="66" t="s">
        <v>452</v>
      </c>
      <c r="AF242" s="66" t="s">
        <v>694</v>
      </c>
      <c r="AI242" s="49"/>
      <c r="AJ242" s="49"/>
      <c r="AK242" s="49"/>
      <c r="AL242" s="66" t="str">
        <f>INDEX('table 1'!$R$41:$R$366, MATCH($U242,'table 1'!$A$41:$A$366,0))</f>
        <v>Spotlight</v>
      </c>
    </row>
    <row r="243" spans="20:38" ht="14.25" customHeight="1" x14ac:dyDescent="0.25">
      <c r="T243" s="66" t="s">
        <v>455</v>
      </c>
      <c r="U243" s="66" t="s">
        <v>454</v>
      </c>
      <c r="AI243" s="49"/>
      <c r="AJ243" s="49"/>
      <c r="AK243" s="49"/>
      <c r="AL243" s="66" t="str">
        <f>INDEX('table 1'!$R$41:$R$366, MATCH($U243,'table 1'!$A$41:$A$366,0))</f>
        <v>Estimate</v>
      </c>
    </row>
    <row r="244" spans="20:38" ht="14.25" customHeight="1" x14ac:dyDescent="0.25">
      <c r="T244" s="66" t="s">
        <v>457</v>
      </c>
      <c r="U244" s="66" t="s">
        <v>456</v>
      </c>
      <c r="V244" s="66" t="s">
        <v>694</v>
      </c>
      <c r="AI244" s="49"/>
      <c r="AJ244" s="49"/>
      <c r="AK244" s="49"/>
      <c r="AL244" s="66" t="str">
        <f>INDEX('table 1'!$R$41:$R$366, MATCH($U244,'table 1'!$A$41:$A$366,0))</f>
        <v>Estimate</v>
      </c>
    </row>
    <row r="245" spans="20:38" ht="14.25" customHeight="1" x14ac:dyDescent="0.25">
      <c r="T245" s="66" t="s">
        <v>459</v>
      </c>
      <c r="U245" s="66" t="s">
        <v>458</v>
      </c>
      <c r="AI245" s="49"/>
      <c r="AJ245" s="49"/>
      <c r="AK245" s="49"/>
      <c r="AL245" s="66" t="str">
        <f>INDEX('table 1'!$R$41:$R$366, MATCH($U245,'table 1'!$A$41:$A$366,0))</f>
        <v>Spotlight</v>
      </c>
    </row>
    <row r="246" spans="20:38" ht="14.25" customHeight="1" x14ac:dyDescent="0.25">
      <c r="T246" s="66" t="s">
        <v>462</v>
      </c>
      <c r="U246" s="66" t="s">
        <v>461</v>
      </c>
      <c r="AI246" s="49"/>
      <c r="AJ246" s="49"/>
      <c r="AK246" s="49"/>
      <c r="AL246" s="66" t="str">
        <f>INDEX('table 1'!$R$41:$R$366, MATCH($U246,'table 1'!$A$41:$A$366,0))</f>
        <v>Spotlight</v>
      </c>
    </row>
    <row r="247" spans="20:38" ht="14.25" customHeight="1" x14ac:dyDescent="0.25">
      <c r="T247" s="66" t="s">
        <v>464</v>
      </c>
      <c r="U247" s="66" t="s">
        <v>463</v>
      </c>
      <c r="AI247" s="49"/>
      <c r="AJ247" s="49"/>
      <c r="AK247" s="49"/>
      <c r="AL247" s="66" t="str">
        <f>INDEX('table 1'!$R$41:$R$366, MATCH($U247,'table 1'!$A$41:$A$366,0))</f>
        <v>StreetCount</v>
      </c>
    </row>
    <row r="248" spans="20:38" ht="14.25" customHeight="1" x14ac:dyDescent="0.25">
      <c r="T248" s="66" t="s">
        <v>466</v>
      </c>
      <c r="U248" s="66" t="s">
        <v>465</v>
      </c>
      <c r="AI248" s="49"/>
      <c r="AJ248" s="49"/>
      <c r="AK248" s="49"/>
      <c r="AL248" s="66" t="str">
        <f>INDEX('table 1'!$R$41:$R$366, MATCH($U248,'table 1'!$A$41:$A$366,0))</f>
        <v>Estimate</v>
      </c>
    </row>
    <row r="249" spans="20:38" ht="14.25" customHeight="1" x14ac:dyDescent="0.25">
      <c r="T249" s="66" t="s">
        <v>468</v>
      </c>
      <c r="U249" s="66" t="s">
        <v>467</v>
      </c>
      <c r="W249" s="66" t="s">
        <v>694</v>
      </c>
      <c r="AI249" s="49"/>
      <c r="AJ249" s="49"/>
      <c r="AK249" s="49"/>
      <c r="AL249" s="66" t="str">
        <f>INDEX('table 1'!$R$41:$R$366, MATCH($U249,'table 1'!$A$41:$A$366,0))</f>
        <v>Estimate</v>
      </c>
    </row>
    <row r="250" spans="20:38" ht="14.25" customHeight="1" x14ac:dyDescent="0.25">
      <c r="T250" s="66" t="s">
        <v>470</v>
      </c>
      <c r="U250" s="66" t="s">
        <v>469</v>
      </c>
      <c r="W250" s="66" t="s">
        <v>694</v>
      </c>
      <c r="AI250" s="49"/>
      <c r="AJ250" s="49"/>
      <c r="AK250" s="49"/>
      <c r="AL250" s="66" t="str">
        <f>INDEX('table 1'!$R$41:$R$366, MATCH($U250,'table 1'!$A$41:$A$366,0))</f>
        <v>Estimate</v>
      </c>
    </row>
    <row r="251" spans="20:38" ht="14.25" customHeight="1" x14ac:dyDescent="0.25">
      <c r="T251" s="66" t="s">
        <v>472</v>
      </c>
      <c r="U251" s="66" t="s">
        <v>471</v>
      </c>
      <c r="Y251" s="66" t="s">
        <v>694</v>
      </c>
      <c r="AB251" s="66" t="s">
        <v>694</v>
      </c>
      <c r="AH251" s="66" t="s">
        <v>694</v>
      </c>
      <c r="AI251" s="49"/>
      <c r="AJ251" s="49"/>
      <c r="AK251" s="49"/>
      <c r="AL251" s="66" t="str">
        <f>INDEX('table 1'!$R$41:$R$366, MATCH($U251,'table 1'!$A$41:$A$366,0))</f>
        <v>Estimate</v>
      </c>
    </row>
    <row r="252" spans="20:38" ht="14.25" customHeight="1" x14ac:dyDescent="0.25">
      <c r="T252" s="66" t="s">
        <v>474</v>
      </c>
      <c r="U252" s="66" t="s">
        <v>473</v>
      </c>
      <c r="AI252" s="49"/>
      <c r="AJ252" s="49"/>
      <c r="AK252" s="49"/>
      <c r="AL252" s="66" t="str">
        <f>INDEX('table 1'!$R$41:$R$366, MATCH($U252,'table 1'!$A$41:$A$366,0))</f>
        <v>Estimate</v>
      </c>
    </row>
    <row r="253" spans="20:38" ht="14.25" customHeight="1" x14ac:dyDescent="0.25">
      <c r="T253" s="66" t="s">
        <v>476</v>
      </c>
      <c r="U253" s="66" t="s">
        <v>475</v>
      </c>
      <c r="AK253" s="49"/>
      <c r="AL253" s="66" t="str">
        <f>INDEX('table 1'!$R$41:$R$366, MATCH($U253,'table 1'!$A$41:$A$366,0))</f>
        <v>Estimate</v>
      </c>
    </row>
    <row r="254" spans="20:38" ht="14.25" customHeight="1" x14ac:dyDescent="0.25">
      <c r="T254" s="66" t="s">
        <v>478</v>
      </c>
      <c r="U254" s="66" t="s">
        <v>477</v>
      </c>
      <c r="AF254" s="66" t="s">
        <v>694</v>
      </c>
      <c r="AK254" s="49"/>
      <c r="AL254" s="66" t="str">
        <f>INDEX('table 1'!$R$41:$R$366, MATCH($U254,'table 1'!$A$41:$A$366,0))</f>
        <v>Estimate</v>
      </c>
    </row>
    <row r="255" spans="20:38" ht="14.25" customHeight="1" x14ac:dyDescent="0.25">
      <c r="T255" s="66" t="s">
        <v>480</v>
      </c>
      <c r="U255" s="66" t="s">
        <v>479</v>
      </c>
      <c r="X255" s="66" t="s">
        <v>694</v>
      </c>
      <c r="AF255" s="66" t="s">
        <v>694</v>
      </c>
      <c r="AK255" s="49"/>
      <c r="AL255" s="66" t="str">
        <f>INDEX('table 1'!$R$41:$R$366, MATCH($U255,'table 1'!$A$41:$A$366,0))</f>
        <v>Estimate</v>
      </c>
    </row>
    <row r="256" spans="20:38" ht="14.25" customHeight="1" x14ac:dyDescent="0.25">
      <c r="T256" s="66" t="s">
        <v>482</v>
      </c>
      <c r="U256" s="66" t="s">
        <v>481</v>
      </c>
      <c r="AK256" s="49"/>
      <c r="AL256" s="66" t="str">
        <f>INDEX('table 1'!$R$41:$R$366, MATCH($U256,'table 1'!$A$41:$A$366,0))</f>
        <v>Estimate</v>
      </c>
    </row>
    <row r="257" spans="20:38" ht="14.25" customHeight="1" x14ac:dyDescent="0.25">
      <c r="T257" s="66" t="s">
        <v>484</v>
      </c>
      <c r="U257" s="66" t="s">
        <v>483</v>
      </c>
      <c r="AK257" s="49"/>
      <c r="AL257" s="66" t="str">
        <f>INDEX('table 1'!$R$41:$R$366, MATCH($U257,'table 1'!$A$41:$A$366,0))</f>
        <v>Estimate</v>
      </c>
    </row>
    <row r="258" spans="20:38" ht="14.25" customHeight="1" x14ac:dyDescent="0.25">
      <c r="T258" s="66" t="s">
        <v>486</v>
      </c>
      <c r="U258" s="66" t="s">
        <v>485</v>
      </c>
      <c r="AK258" s="49"/>
      <c r="AL258" s="66" t="str">
        <f>INDEX('table 1'!$R$41:$R$366, MATCH($U258,'table 1'!$A$41:$A$366,0))</f>
        <v>Estimate</v>
      </c>
    </row>
    <row r="259" spans="20:38" ht="14.25" customHeight="1" x14ac:dyDescent="0.25">
      <c r="T259" s="66" t="s">
        <v>488</v>
      </c>
      <c r="U259" s="66" t="s">
        <v>487</v>
      </c>
      <c r="AK259" s="49"/>
      <c r="AL259" s="66" t="str">
        <f>INDEX('table 1'!$R$41:$R$366, MATCH($U259,'table 1'!$A$41:$A$366,0))</f>
        <v>Estimate</v>
      </c>
    </row>
    <row r="260" spans="20:38" ht="14.25" customHeight="1" x14ac:dyDescent="0.25">
      <c r="T260" s="66" t="s">
        <v>490</v>
      </c>
      <c r="U260" s="66" t="s">
        <v>489</v>
      </c>
      <c r="Z260" s="66" t="s">
        <v>694</v>
      </c>
      <c r="AD260" s="66" t="s">
        <v>694</v>
      </c>
      <c r="AK260" s="49"/>
      <c r="AL260" s="66" t="str">
        <f>INDEX('table 1'!$R$41:$R$366, MATCH($U260,'table 1'!$A$41:$A$366,0))</f>
        <v>Estimate</v>
      </c>
    </row>
    <row r="261" spans="20:38" ht="14.25" customHeight="1" x14ac:dyDescent="0.25">
      <c r="T261" s="66" t="s">
        <v>492</v>
      </c>
      <c r="U261" s="66" t="s">
        <v>491</v>
      </c>
      <c r="AK261" s="49"/>
      <c r="AL261" s="66" t="str">
        <f>INDEX('table 1'!$R$41:$R$366, MATCH($U261,'table 1'!$A$41:$A$366,0))</f>
        <v>Spotlight</v>
      </c>
    </row>
    <row r="262" spans="20:38" ht="14.25" customHeight="1" x14ac:dyDescent="0.25">
      <c r="T262" s="66" t="s">
        <v>494</v>
      </c>
      <c r="U262" s="66" t="s">
        <v>493</v>
      </c>
      <c r="AD262" s="66" t="s">
        <v>694</v>
      </c>
      <c r="AF262" s="66" t="s">
        <v>694</v>
      </c>
      <c r="AK262" s="49"/>
      <c r="AL262" s="66" t="str">
        <f>INDEX('table 1'!$R$41:$R$366, MATCH($U262,'table 1'!$A$41:$A$366,0))</f>
        <v>Estimate</v>
      </c>
    </row>
    <row r="263" spans="20:38" ht="14.25" customHeight="1" x14ac:dyDescent="0.25">
      <c r="T263" s="66" t="s">
        <v>496</v>
      </c>
      <c r="U263" s="66" t="s">
        <v>495</v>
      </c>
      <c r="AD263" s="66" t="s">
        <v>694</v>
      </c>
      <c r="AK263" s="49"/>
      <c r="AL263" s="66" t="str">
        <f>INDEX('table 1'!$R$41:$R$366, MATCH($U263,'table 1'!$A$41:$A$366,0))</f>
        <v>Estimate</v>
      </c>
    </row>
    <row r="264" spans="20:38" ht="14.25" customHeight="1" x14ac:dyDescent="0.25">
      <c r="T264" s="66" t="s">
        <v>498</v>
      </c>
      <c r="U264" s="66" t="s">
        <v>497</v>
      </c>
      <c r="V264" s="66" t="s">
        <v>694</v>
      </c>
      <c r="AJ264" s="66" t="s">
        <v>694</v>
      </c>
      <c r="AK264" s="49"/>
      <c r="AL264" s="66" t="str">
        <f>INDEX('table 1'!$R$41:$R$366, MATCH($U264,'table 1'!$A$41:$A$366,0))</f>
        <v>Spotlight</v>
      </c>
    </row>
    <row r="265" spans="20:38" ht="14.25" customHeight="1" x14ac:dyDescent="0.25">
      <c r="T265" s="66" t="s">
        <v>500</v>
      </c>
      <c r="U265" s="66" t="s">
        <v>499</v>
      </c>
      <c r="AD265" s="66" t="s">
        <v>694</v>
      </c>
      <c r="AK265" s="49"/>
      <c r="AL265" s="66" t="str">
        <f>INDEX('table 1'!$R$41:$R$366, MATCH($U265,'table 1'!$A$41:$A$366,0))</f>
        <v>StreetCount</v>
      </c>
    </row>
    <row r="266" spans="20:38" ht="14.25" customHeight="1" x14ac:dyDescent="0.25">
      <c r="T266" s="66" t="s">
        <v>502</v>
      </c>
      <c r="U266" s="66" t="s">
        <v>501</v>
      </c>
      <c r="V266" s="66" t="s">
        <v>694</v>
      </c>
      <c r="X266" s="66" t="s">
        <v>694</v>
      </c>
      <c r="Z266" s="66" t="s">
        <v>694</v>
      </c>
      <c r="AB266" s="66" t="s">
        <v>694</v>
      </c>
      <c r="AD266" s="66" t="s">
        <v>694</v>
      </c>
      <c r="AF266" s="66" t="s">
        <v>694</v>
      </c>
      <c r="AH266" s="66" t="s">
        <v>694</v>
      </c>
      <c r="AJ266" s="66" t="s">
        <v>694</v>
      </c>
      <c r="AK266" s="49"/>
      <c r="AL266" s="66" t="str">
        <f>INDEX('table 1'!$R$41:$R$366, MATCH($U266,'table 1'!$A$41:$A$366,0))</f>
        <v>StreetCount</v>
      </c>
    </row>
    <row r="267" spans="20:38" ht="14.25" customHeight="1" x14ac:dyDescent="0.25">
      <c r="T267" s="66" t="s">
        <v>504</v>
      </c>
      <c r="U267" s="66" t="s">
        <v>503</v>
      </c>
      <c r="AK267" s="49"/>
      <c r="AL267" s="66" t="str">
        <f>INDEX('table 1'!$R$41:$R$366, MATCH($U267,'table 1'!$A$41:$A$366,0))</f>
        <v>Estimate</v>
      </c>
    </row>
    <row r="268" spans="20:38" ht="14.25" customHeight="1" x14ac:dyDescent="0.25">
      <c r="T268" s="66" t="s">
        <v>506</v>
      </c>
      <c r="U268" s="66" t="s">
        <v>505</v>
      </c>
      <c r="V268" s="66" t="s">
        <v>694</v>
      </c>
      <c r="AJ268" s="66" t="s">
        <v>694</v>
      </c>
      <c r="AK268" s="49"/>
      <c r="AL268" s="66" t="str">
        <f>INDEX('table 1'!$R$41:$R$366, MATCH($U268,'table 1'!$A$41:$A$366,0))</f>
        <v>Estimate</v>
      </c>
    </row>
    <row r="269" spans="20:38" ht="14.25" customHeight="1" x14ac:dyDescent="0.25">
      <c r="T269" s="66" t="s">
        <v>508</v>
      </c>
      <c r="U269" s="66" t="s">
        <v>507</v>
      </c>
      <c r="AI269" s="49"/>
      <c r="AJ269" s="49"/>
      <c r="AK269" s="49"/>
      <c r="AL269" s="66" t="str">
        <f>INDEX('table 1'!$R$41:$R$366, MATCH($U269,'table 1'!$A$41:$A$366,0))</f>
        <v>Estimate</v>
      </c>
    </row>
    <row r="270" spans="20:38" ht="14.25" customHeight="1" x14ac:dyDescent="0.25">
      <c r="T270" s="66" t="s">
        <v>510</v>
      </c>
      <c r="U270" s="66" t="s">
        <v>509</v>
      </c>
      <c r="X270" s="66" t="s">
        <v>694</v>
      </c>
      <c r="AD270" s="66" t="s">
        <v>694</v>
      </c>
      <c r="AF270" s="66" t="s">
        <v>694</v>
      </c>
      <c r="AH270" s="66" t="s">
        <v>694</v>
      </c>
      <c r="AI270" s="49"/>
      <c r="AJ270" s="49"/>
      <c r="AK270" s="49"/>
      <c r="AL270" s="66" t="str">
        <f>INDEX('table 1'!$R$41:$R$366, MATCH($U270,'table 1'!$A$41:$A$366,0))</f>
        <v>Spotlight</v>
      </c>
    </row>
    <row r="271" spans="20:38" ht="14.25" customHeight="1" x14ac:dyDescent="0.25">
      <c r="T271" s="66" t="s">
        <v>512</v>
      </c>
      <c r="U271" s="66" t="s">
        <v>511</v>
      </c>
      <c r="AI271" s="49"/>
      <c r="AJ271" s="49"/>
      <c r="AK271" s="49"/>
      <c r="AL271" s="66" t="str">
        <f>INDEX('table 1'!$R$41:$R$366, MATCH($U271,'table 1'!$A$41:$A$366,0))</f>
        <v>Estimate</v>
      </c>
    </row>
    <row r="272" spans="20:38" ht="14.25" customHeight="1" x14ac:dyDescent="0.25">
      <c r="T272" s="66" t="s">
        <v>514</v>
      </c>
      <c r="U272" s="66" t="s">
        <v>513</v>
      </c>
      <c r="AI272" s="49"/>
      <c r="AJ272" s="49"/>
      <c r="AK272" s="49"/>
      <c r="AL272" s="66" t="str">
        <f>INDEX('table 1'!$R$41:$R$366, MATCH($U272,'table 1'!$A$41:$A$366,0))</f>
        <v>Estimate</v>
      </c>
    </row>
    <row r="273" spans="20:38" ht="14.25" customHeight="1" x14ac:dyDescent="0.25">
      <c r="T273" s="66" t="s">
        <v>516</v>
      </c>
      <c r="U273" s="66" t="s">
        <v>515</v>
      </c>
      <c r="AI273" s="49"/>
      <c r="AJ273" s="49"/>
      <c r="AK273" s="49"/>
      <c r="AL273" s="66" t="str">
        <f>INDEX('table 1'!$R$41:$R$366, MATCH($U273,'table 1'!$A$41:$A$366,0))</f>
        <v>Estimate</v>
      </c>
    </row>
    <row r="274" spans="20:38" ht="14.25" customHeight="1" x14ac:dyDescent="0.25">
      <c r="T274" s="66" t="s">
        <v>518</v>
      </c>
      <c r="U274" s="66" t="s">
        <v>517</v>
      </c>
      <c r="V274" s="66" t="s">
        <v>694</v>
      </c>
      <c r="X274" s="66" t="s">
        <v>694</v>
      </c>
      <c r="Z274" s="66" t="s">
        <v>694</v>
      </c>
      <c r="AB274" s="66" t="s">
        <v>694</v>
      </c>
      <c r="AI274" s="49"/>
      <c r="AJ274" s="49"/>
      <c r="AK274" s="49"/>
      <c r="AL274" s="66" t="str">
        <f>INDEX('table 1'!$R$41:$R$366, MATCH($U274,'table 1'!$A$41:$A$366,0))</f>
        <v>Estimate</v>
      </c>
    </row>
    <row r="275" spans="20:38" ht="14.25" customHeight="1" x14ac:dyDescent="0.25">
      <c r="T275" s="66" t="s">
        <v>520</v>
      </c>
      <c r="U275" s="66" t="s">
        <v>519</v>
      </c>
      <c r="X275" s="66" t="s">
        <v>694</v>
      </c>
      <c r="AA275" s="66" t="s">
        <v>694</v>
      </c>
      <c r="AC275" s="66" t="s">
        <v>694</v>
      </c>
      <c r="AI275" s="49"/>
      <c r="AJ275" s="49"/>
      <c r="AK275" s="49"/>
      <c r="AL275" s="66" t="str">
        <f>INDEX('table 1'!$R$41:$R$366, MATCH($U275,'table 1'!$A$41:$A$366,0))</f>
        <v>Estimate</v>
      </c>
    </row>
    <row r="276" spans="20:38" ht="14.25" customHeight="1" x14ac:dyDescent="0.25">
      <c r="T276" s="66" t="s">
        <v>522</v>
      </c>
      <c r="U276" s="66" t="s">
        <v>521</v>
      </c>
      <c r="AI276" s="49"/>
      <c r="AJ276" s="49"/>
      <c r="AK276" s="49"/>
      <c r="AL276" s="66" t="str">
        <f>INDEX('table 1'!$R$41:$R$366, MATCH($U276,'table 1'!$A$41:$A$366,0))</f>
        <v>Estimate</v>
      </c>
    </row>
    <row r="277" spans="20:38" ht="14.25" customHeight="1" x14ac:dyDescent="0.25">
      <c r="T277" s="66" t="s">
        <v>524</v>
      </c>
      <c r="U277" s="66" t="s">
        <v>523</v>
      </c>
      <c r="AI277" s="49"/>
      <c r="AJ277" s="49"/>
      <c r="AK277" s="49"/>
      <c r="AL277" s="66" t="str">
        <f>INDEX('table 1'!$R$41:$R$366, MATCH($U277,'table 1'!$A$41:$A$366,0))</f>
        <v>Estimate</v>
      </c>
    </row>
    <row r="278" spans="20:38" ht="14.25" customHeight="1" x14ac:dyDescent="0.25">
      <c r="T278" s="66" t="s">
        <v>526</v>
      </c>
      <c r="U278" s="66" t="s">
        <v>525</v>
      </c>
      <c r="Y278" s="66" t="s">
        <v>694</v>
      </c>
      <c r="AI278" s="49"/>
      <c r="AJ278" s="49"/>
      <c r="AK278" s="49"/>
      <c r="AL278" s="66" t="str">
        <f>INDEX('table 1'!$R$41:$R$366, MATCH($U278,'table 1'!$A$41:$A$366,0))</f>
        <v>Estimate</v>
      </c>
    </row>
    <row r="279" spans="20:38" ht="14.25" customHeight="1" x14ac:dyDescent="0.25">
      <c r="T279" s="66" t="s">
        <v>528</v>
      </c>
      <c r="U279" s="66" t="s">
        <v>527</v>
      </c>
      <c r="AI279" s="49"/>
      <c r="AJ279" s="49"/>
      <c r="AK279" s="49"/>
      <c r="AL279" s="66" t="str">
        <f>INDEX('table 1'!$R$41:$R$366, MATCH($U279,'table 1'!$A$41:$A$366,0))</f>
        <v>Estimate</v>
      </c>
    </row>
    <row r="280" spans="20:38" ht="14.25" customHeight="1" x14ac:dyDescent="0.25">
      <c r="T280" s="66" t="s">
        <v>530</v>
      </c>
      <c r="U280" s="66" t="s">
        <v>529</v>
      </c>
      <c r="AD280" s="66" t="s">
        <v>694</v>
      </c>
      <c r="AF280" s="66" t="s">
        <v>694</v>
      </c>
      <c r="AI280" s="49"/>
      <c r="AJ280" s="49"/>
      <c r="AK280" s="49"/>
      <c r="AL280" s="66" t="str">
        <f>INDEX('table 1'!$R$41:$R$366, MATCH($U280,'table 1'!$A$41:$A$366,0))</f>
        <v>Estimate</v>
      </c>
    </row>
    <row r="281" spans="20:38" ht="14.25" customHeight="1" x14ac:dyDescent="0.25">
      <c r="T281" s="66" t="s">
        <v>532</v>
      </c>
      <c r="U281" s="66" t="s">
        <v>531</v>
      </c>
      <c r="AI281" s="49"/>
      <c r="AJ281" s="49"/>
      <c r="AK281" s="49"/>
      <c r="AL281" s="66" t="str">
        <f>INDEX('table 1'!$R$41:$R$366, MATCH($U281,'table 1'!$A$41:$A$366,0))</f>
        <v>Estimate</v>
      </c>
    </row>
    <row r="282" spans="20:38" ht="14.25" customHeight="1" x14ac:dyDescent="0.25">
      <c r="T282" s="66" t="s">
        <v>534</v>
      </c>
      <c r="U282" s="66" t="s">
        <v>533</v>
      </c>
      <c r="AI282" s="49"/>
      <c r="AJ282" s="49"/>
      <c r="AK282" s="49"/>
      <c r="AL282" s="66" t="str">
        <f>INDEX('table 1'!$R$41:$R$366, MATCH($U282,'table 1'!$A$41:$A$366,0))</f>
        <v>StreetCount</v>
      </c>
    </row>
    <row r="283" spans="20:38" ht="14.25" customHeight="1" x14ac:dyDescent="0.25">
      <c r="T283" s="66" t="s">
        <v>536</v>
      </c>
      <c r="U283" s="66" t="s">
        <v>535</v>
      </c>
      <c r="X283" s="66" t="s">
        <v>694</v>
      </c>
      <c r="AI283" s="49"/>
      <c r="AJ283" s="49"/>
      <c r="AK283" s="49"/>
      <c r="AL283" s="66" t="str">
        <f>INDEX('table 1'!$R$41:$R$366, MATCH($U283,'table 1'!$A$41:$A$366,0))</f>
        <v>Estimate</v>
      </c>
    </row>
    <row r="284" spans="20:38" ht="14.25" customHeight="1" x14ac:dyDescent="0.25">
      <c r="T284" s="66" t="s">
        <v>538</v>
      </c>
      <c r="U284" s="66" t="s">
        <v>537</v>
      </c>
      <c r="AI284" s="49"/>
      <c r="AJ284" s="49"/>
      <c r="AK284" s="49"/>
      <c r="AL284" s="66" t="str">
        <f>INDEX('table 1'!$R$41:$R$366, MATCH($U284,'table 1'!$A$41:$A$366,0))</f>
        <v>Estimate</v>
      </c>
    </row>
    <row r="285" spans="20:38" ht="14.25" customHeight="1" x14ac:dyDescent="0.25">
      <c r="T285" s="66" t="s">
        <v>540</v>
      </c>
      <c r="U285" s="66" t="s">
        <v>539</v>
      </c>
      <c r="AB285" s="66" t="s">
        <v>694</v>
      </c>
      <c r="AK285" s="49"/>
      <c r="AL285" s="66" t="str">
        <f>INDEX('table 1'!$R$41:$R$366, MATCH($U285,'table 1'!$A$41:$A$366,0))</f>
        <v>Estimate</v>
      </c>
    </row>
    <row r="286" spans="20:38" ht="14.25" customHeight="1" x14ac:dyDescent="0.25">
      <c r="T286" s="66" t="s">
        <v>542</v>
      </c>
      <c r="U286" s="66" t="s">
        <v>541</v>
      </c>
      <c r="AK286" s="49"/>
      <c r="AL286" s="66" t="str">
        <f>INDEX('table 1'!$R$41:$R$366, MATCH($U286,'table 1'!$A$41:$A$366,0))</f>
        <v>Estimate</v>
      </c>
    </row>
    <row r="287" spans="20:38" ht="14.25" customHeight="1" x14ac:dyDescent="0.25">
      <c r="T287" s="66" t="s">
        <v>544</v>
      </c>
      <c r="U287" s="66" t="s">
        <v>543</v>
      </c>
      <c r="AK287" s="49"/>
      <c r="AL287" s="66" t="str">
        <f>INDEX('table 1'!$R$41:$R$366, MATCH($U287,'table 1'!$A$41:$A$366,0))</f>
        <v>Spotlight</v>
      </c>
    </row>
    <row r="288" spans="20:38" ht="14.25" customHeight="1" x14ac:dyDescent="0.25">
      <c r="T288" s="66" t="s">
        <v>546</v>
      </c>
      <c r="U288" s="66" t="s">
        <v>545</v>
      </c>
      <c r="AK288" s="49"/>
      <c r="AL288" s="66" t="str">
        <f>INDEX('table 1'!$R$41:$R$366, MATCH($U288,'table 1'!$A$41:$A$366,0))</f>
        <v>Spotlight</v>
      </c>
    </row>
    <row r="289" spans="20:38" ht="14.25" customHeight="1" x14ac:dyDescent="0.25">
      <c r="T289" s="66" t="s">
        <v>548</v>
      </c>
      <c r="U289" s="66" t="s">
        <v>547</v>
      </c>
      <c r="AC289" s="66" t="s">
        <v>694</v>
      </c>
      <c r="AK289" s="49"/>
      <c r="AL289" s="66" t="str">
        <f>INDEX('table 1'!$R$41:$R$366, MATCH($U289,'table 1'!$A$41:$A$366,0))</f>
        <v>StreetCount</v>
      </c>
    </row>
    <row r="290" spans="20:38" ht="14.25" customHeight="1" x14ac:dyDescent="0.25">
      <c r="T290" s="66" t="s">
        <v>550</v>
      </c>
      <c r="U290" s="66" t="s">
        <v>549</v>
      </c>
      <c r="V290" s="66" t="s">
        <v>694</v>
      </c>
      <c r="AK290" s="49"/>
      <c r="AL290" s="66" t="str">
        <f>INDEX('table 1'!$R$41:$R$366, MATCH($U290,'table 1'!$A$41:$A$366,0))</f>
        <v>Estimate</v>
      </c>
    </row>
    <row r="291" spans="20:38" ht="14.25" customHeight="1" x14ac:dyDescent="0.25">
      <c r="T291" s="66" t="s">
        <v>552</v>
      </c>
      <c r="U291" s="66" t="s">
        <v>551</v>
      </c>
      <c r="AK291" s="49"/>
      <c r="AL291" s="66" t="str">
        <f>INDEX('table 1'!$R$41:$R$366, MATCH($U291,'table 1'!$A$41:$A$366,0))</f>
        <v>Estimate</v>
      </c>
    </row>
    <row r="292" spans="20:38" ht="14.25" customHeight="1" x14ac:dyDescent="0.25">
      <c r="T292" s="66" t="s">
        <v>554</v>
      </c>
      <c r="U292" s="66" t="s">
        <v>553</v>
      </c>
      <c r="AK292" s="49"/>
      <c r="AL292" s="66" t="str">
        <f>INDEX('table 1'!$R$41:$R$366, MATCH($U292,'table 1'!$A$41:$A$366,0))</f>
        <v>Estimate</v>
      </c>
    </row>
    <row r="293" spans="20:38" ht="14.25" customHeight="1" x14ac:dyDescent="0.25">
      <c r="T293" s="66" t="s">
        <v>556</v>
      </c>
      <c r="U293" s="66" t="s">
        <v>555</v>
      </c>
      <c r="AK293" s="49"/>
      <c r="AL293" s="66" t="str">
        <f>INDEX('table 1'!$R$41:$R$366, MATCH($U293,'table 1'!$A$41:$A$366,0))</f>
        <v>Estimate</v>
      </c>
    </row>
    <row r="294" spans="20:38" ht="14.25" customHeight="1" x14ac:dyDescent="0.25">
      <c r="T294" s="66" t="s">
        <v>558</v>
      </c>
      <c r="U294" s="66" t="s">
        <v>557</v>
      </c>
      <c r="V294" s="66" t="s">
        <v>694</v>
      </c>
      <c r="AK294" s="49"/>
      <c r="AL294" s="66" t="str">
        <f>INDEX('table 1'!$R$41:$R$366, MATCH($U294,'table 1'!$A$41:$A$366,0))</f>
        <v>StreetCount</v>
      </c>
    </row>
    <row r="295" spans="20:38" ht="14.25" customHeight="1" x14ac:dyDescent="0.25">
      <c r="T295" s="66" t="s">
        <v>560</v>
      </c>
      <c r="U295" s="66" t="s">
        <v>559</v>
      </c>
      <c r="AK295" s="49"/>
      <c r="AL295" s="66" t="str">
        <f>INDEX('table 1'!$R$41:$R$366, MATCH($U295,'table 1'!$A$41:$A$366,0))</f>
        <v>Estimate</v>
      </c>
    </row>
    <row r="296" spans="20:38" ht="14.25" customHeight="1" x14ac:dyDescent="0.25">
      <c r="T296" s="66" t="s">
        <v>562</v>
      </c>
      <c r="U296" s="66" t="s">
        <v>561</v>
      </c>
      <c r="AD296" s="66" t="s">
        <v>694</v>
      </c>
      <c r="AK296" s="49"/>
      <c r="AL296" s="66" t="str">
        <f>INDEX('table 1'!$R$41:$R$366, MATCH($U296,'table 1'!$A$41:$A$366,0))</f>
        <v>Estimate</v>
      </c>
    </row>
    <row r="297" spans="20:38" ht="14.25" customHeight="1" x14ac:dyDescent="0.25">
      <c r="T297" s="66" t="s">
        <v>564</v>
      </c>
      <c r="U297" s="66" t="s">
        <v>563</v>
      </c>
      <c r="V297" s="66" t="s">
        <v>694</v>
      </c>
      <c r="AK297" s="49"/>
      <c r="AL297" s="66" t="str">
        <f>INDEX('table 1'!$R$41:$R$366, MATCH($U297,'table 1'!$A$41:$A$366,0))</f>
        <v>Estimate</v>
      </c>
    </row>
    <row r="298" spans="20:38" ht="14.25" customHeight="1" x14ac:dyDescent="0.25">
      <c r="T298" s="66" t="s">
        <v>566</v>
      </c>
      <c r="U298" s="66" t="s">
        <v>565</v>
      </c>
      <c r="X298" s="66" t="s">
        <v>694</v>
      </c>
      <c r="AF298" s="66" t="s">
        <v>694</v>
      </c>
      <c r="AJ298" s="66" t="s">
        <v>694</v>
      </c>
      <c r="AK298" s="49"/>
      <c r="AL298" s="66" t="str">
        <f>INDEX('table 1'!$R$41:$R$366, MATCH($U298,'table 1'!$A$41:$A$366,0))</f>
        <v>StreetCount</v>
      </c>
    </row>
    <row r="299" spans="20:38" ht="14.25" customHeight="1" x14ac:dyDescent="0.25">
      <c r="T299" s="66" t="s">
        <v>568</v>
      </c>
      <c r="U299" s="66" t="s">
        <v>567</v>
      </c>
      <c r="AK299" s="49"/>
      <c r="AL299" s="66" t="str">
        <f>INDEX('table 1'!$R$41:$R$366, MATCH($U299,'table 1'!$A$41:$A$366,0))</f>
        <v>Estimate</v>
      </c>
    </row>
    <row r="300" spans="20:38" ht="14.25" customHeight="1" x14ac:dyDescent="0.25">
      <c r="T300" s="66" t="s">
        <v>570</v>
      </c>
      <c r="U300" s="66" t="s">
        <v>569</v>
      </c>
      <c r="V300" s="66" t="s">
        <v>694</v>
      </c>
      <c r="X300" s="66" t="s">
        <v>694</v>
      </c>
      <c r="Z300" s="66" t="s">
        <v>694</v>
      </c>
      <c r="AB300" s="66" t="s">
        <v>694</v>
      </c>
      <c r="AD300" s="66" t="s">
        <v>694</v>
      </c>
      <c r="AF300" s="66" t="s">
        <v>694</v>
      </c>
      <c r="AH300" s="66" t="s">
        <v>694</v>
      </c>
      <c r="AJ300" s="66" t="s">
        <v>694</v>
      </c>
      <c r="AK300" s="49"/>
      <c r="AL300" s="66" t="str">
        <f>INDEX('table 1'!$R$41:$R$366, MATCH($U300,'table 1'!$A$41:$A$366,0))</f>
        <v>StreetCount</v>
      </c>
    </row>
    <row r="301" spans="20:38" ht="14.25" customHeight="1" x14ac:dyDescent="0.25">
      <c r="T301" s="66" t="s">
        <v>572</v>
      </c>
      <c r="U301" s="66" t="s">
        <v>571</v>
      </c>
      <c r="AK301" s="49"/>
      <c r="AL301" s="66" t="str">
        <f>INDEX('table 1'!$R$41:$R$366, MATCH($U301,'table 1'!$A$41:$A$366,0))</f>
        <v>StreetCount</v>
      </c>
    </row>
    <row r="302" spans="20:38" ht="14.25" customHeight="1" x14ac:dyDescent="0.25">
      <c r="T302" s="66" t="s">
        <v>574</v>
      </c>
      <c r="U302" s="66" t="s">
        <v>573</v>
      </c>
      <c r="AK302" s="49"/>
      <c r="AL302" s="66" t="str">
        <f>INDEX('table 1'!$R$41:$R$366, MATCH($U302,'table 1'!$A$41:$A$366,0))</f>
        <v>Spotlight</v>
      </c>
    </row>
    <row r="303" spans="20:38" ht="14.25" customHeight="1" x14ac:dyDescent="0.25">
      <c r="T303" s="66" t="s">
        <v>576</v>
      </c>
      <c r="U303" s="66" t="s">
        <v>575</v>
      </c>
      <c r="AK303" s="49"/>
      <c r="AL303" s="66" t="str">
        <f>INDEX('table 1'!$R$41:$R$366, MATCH($U303,'table 1'!$A$41:$A$366,0))</f>
        <v>Estimate</v>
      </c>
    </row>
    <row r="304" spans="20:38" ht="14.25" customHeight="1" x14ac:dyDescent="0.25">
      <c r="T304" s="66" t="s">
        <v>578</v>
      </c>
      <c r="U304" s="66" t="s">
        <v>577</v>
      </c>
      <c r="AK304" s="49"/>
      <c r="AL304" s="66" t="str">
        <f>INDEX('table 1'!$R$41:$R$366, MATCH($U304,'table 1'!$A$41:$A$366,0))</f>
        <v>Estimate</v>
      </c>
    </row>
    <row r="305" spans="20:38" ht="14.25" customHeight="1" x14ac:dyDescent="0.25">
      <c r="T305" s="66" t="s">
        <v>580</v>
      </c>
      <c r="U305" s="66" t="s">
        <v>579</v>
      </c>
      <c r="AK305" s="49"/>
      <c r="AL305" s="66" t="str">
        <f>INDEX('table 1'!$R$41:$R$366, MATCH($U305,'table 1'!$A$41:$A$366,0))</f>
        <v>Spotlight</v>
      </c>
    </row>
    <row r="306" spans="20:38" ht="14.25" customHeight="1" x14ac:dyDescent="0.25">
      <c r="T306" s="66" t="s">
        <v>582</v>
      </c>
      <c r="U306" s="66" t="s">
        <v>581</v>
      </c>
      <c r="AI306" s="66" t="s">
        <v>694</v>
      </c>
      <c r="AK306" s="49"/>
      <c r="AL306" s="66" t="str">
        <f>INDEX('table 1'!$R$41:$R$366, MATCH($U306,'table 1'!$A$41:$A$366,0))</f>
        <v>Spotlight</v>
      </c>
    </row>
    <row r="307" spans="20:38" ht="14.25" customHeight="1" x14ac:dyDescent="0.25">
      <c r="T307" s="66" t="s">
        <v>584</v>
      </c>
      <c r="U307" s="66" t="s">
        <v>583</v>
      </c>
      <c r="V307" s="66" t="s">
        <v>694</v>
      </c>
      <c r="AB307" s="66" t="s">
        <v>694</v>
      </c>
      <c r="AK307" s="49"/>
      <c r="AL307" s="66" t="str">
        <f>INDEX('table 1'!$R$41:$R$366, MATCH($U307,'table 1'!$A$41:$A$366,0))</f>
        <v>Spotlight</v>
      </c>
    </row>
    <row r="308" spans="20:38" ht="14.25" customHeight="1" x14ac:dyDescent="0.25">
      <c r="T308" s="66" t="s">
        <v>586</v>
      </c>
      <c r="U308" s="66" t="s">
        <v>585</v>
      </c>
      <c r="X308" s="66" t="s">
        <v>694</v>
      </c>
      <c r="AJ308" s="66" t="s">
        <v>694</v>
      </c>
      <c r="AK308" s="49"/>
      <c r="AL308" s="66" t="str">
        <f>INDEX('table 1'!$R$41:$R$366, MATCH($U308,'table 1'!$A$41:$A$366,0))</f>
        <v>Spotlight</v>
      </c>
    </row>
    <row r="309" spans="20:38" ht="14.25" customHeight="1" x14ac:dyDescent="0.25">
      <c r="T309" s="66" t="s">
        <v>588</v>
      </c>
      <c r="U309" s="66" t="s">
        <v>587</v>
      </c>
      <c r="AF309" s="66" t="s">
        <v>694</v>
      </c>
      <c r="AK309" s="49"/>
      <c r="AL309" s="66" t="str">
        <f>INDEX('table 1'!$R$41:$R$366, MATCH($U309,'table 1'!$A$41:$A$366,0))</f>
        <v>Spotlight</v>
      </c>
    </row>
    <row r="310" spans="20:38" ht="14.25" customHeight="1" x14ac:dyDescent="0.25">
      <c r="T310" s="66" t="s">
        <v>590</v>
      </c>
      <c r="U310" s="66" t="s">
        <v>589</v>
      </c>
      <c r="AK310" s="49"/>
      <c r="AL310" s="66" t="str">
        <f>INDEX('table 1'!$R$41:$R$366, MATCH($U310,'table 1'!$A$41:$A$366,0))</f>
        <v>StreetCount</v>
      </c>
    </row>
    <row r="311" spans="20:38" ht="14.25" customHeight="1" x14ac:dyDescent="0.25">
      <c r="T311" s="66" t="s">
        <v>592</v>
      </c>
      <c r="U311" s="66" t="s">
        <v>591</v>
      </c>
      <c r="AF311" s="66" t="s">
        <v>694</v>
      </c>
      <c r="AH311" s="66" t="s">
        <v>694</v>
      </c>
      <c r="AJ311" s="66" t="s">
        <v>694</v>
      </c>
      <c r="AK311" s="49"/>
      <c r="AL311" s="66" t="str">
        <f>INDEX('table 1'!$R$41:$R$366, MATCH($U311,'table 1'!$A$41:$A$366,0))</f>
        <v>StreetCount</v>
      </c>
    </row>
    <row r="312" spans="20:38" ht="14.25" customHeight="1" x14ac:dyDescent="0.25">
      <c r="T312" s="66" t="s">
        <v>594</v>
      </c>
      <c r="U312" s="66" t="s">
        <v>593</v>
      </c>
      <c r="AK312" s="49"/>
      <c r="AL312" s="66" t="str">
        <f>INDEX('table 1'!$R$41:$R$366, MATCH($U312,'table 1'!$A$41:$A$366,0))</f>
        <v>Estimate</v>
      </c>
    </row>
    <row r="313" spans="20:38" ht="14.25" customHeight="1" x14ac:dyDescent="0.25">
      <c r="T313" s="66" t="s">
        <v>596</v>
      </c>
      <c r="U313" s="66" t="s">
        <v>595</v>
      </c>
      <c r="AK313" s="49"/>
      <c r="AL313" s="66" t="str">
        <f>INDEX('table 1'!$R$41:$R$366, MATCH($U313,'table 1'!$A$41:$A$366,0))</f>
        <v>Estimate</v>
      </c>
    </row>
    <row r="314" spans="20:38" ht="14.25" customHeight="1" x14ac:dyDescent="0.25">
      <c r="T314" s="66" t="s">
        <v>598</v>
      </c>
      <c r="U314" s="66" t="s">
        <v>597</v>
      </c>
      <c r="AK314" s="49"/>
      <c r="AL314" s="66" t="str">
        <f>INDEX('table 1'!$R$41:$R$366, MATCH($U314,'table 1'!$A$41:$A$366,0))</f>
        <v>Estimate</v>
      </c>
    </row>
    <row r="315" spans="20:38" ht="14.25" customHeight="1" x14ac:dyDescent="0.25">
      <c r="T315" s="66" t="s">
        <v>600</v>
      </c>
      <c r="U315" s="66" t="s">
        <v>599</v>
      </c>
      <c r="AK315" s="49"/>
      <c r="AL315" s="66" t="str">
        <f>INDEX('table 1'!$R$41:$R$366, MATCH($U315,'table 1'!$A$41:$A$366,0))</f>
        <v>Estimate</v>
      </c>
    </row>
    <row r="316" spans="20:38" ht="14.25" customHeight="1" x14ac:dyDescent="0.25">
      <c r="T316" s="66" t="s">
        <v>602</v>
      </c>
      <c r="U316" s="66" t="s">
        <v>601</v>
      </c>
      <c r="AB316" s="66" t="s">
        <v>694</v>
      </c>
      <c r="AH316" s="66" t="s">
        <v>694</v>
      </c>
      <c r="AK316" s="49"/>
      <c r="AL316" s="66" t="str">
        <f>INDEX('table 1'!$R$41:$R$366, MATCH($U316,'table 1'!$A$41:$A$366,0))</f>
        <v>Estimate</v>
      </c>
    </row>
    <row r="317" spans="20:38" ht="14.25" customHeight="1" x14ac:dyDescent="0.25">
      <c r="T317" s="66" t="s">
        <v>604</v>
      </c>
      <c r="U317" s="66" t="s">
        <v>603</v>
      </c>
      <c r="AK317" s="49"/>
      <c r="AL317" s="66" t="str">
        <f>INDEX('table 1'!$R$41:$R$366, MATCH($U317,'table 1'!$A$41:$A$366,0))</f>
        <v>Estimate</v>
      </c>
    </row>
    <row r="318" spans="20:38" ht="14.25" customHeight="1" x14ac:dyDescent="0.25">
      <c r="T318" s="66" t="s">
        <v>606</v>
      </c>
      <c r="U318" s="66" t="s">
        <v>605</v>
      </c>
      <c r="AK318" s="49"/>
      <c r="AL318" s="66" t="str">
        <f>INDEX('table 1'!$R$41:$R$366, MATCH($U318,'table 1'!$A$41:$A$366,0))</f>
        <v>Estimate</v>
      </c>
    </row>
    <row r="319" spans="20:38" ht="14.25" customHeight="1" x14ac:dyDescent="0.25">
      <c r="T319" s="66" t="s">
        <v>608</v>
      </c>
      <c r="U319" s="66" t="s">
        <v>607</v>
      </c>
      <c r="AK319" s="49"/>
      <c r="AL319" s="66" t="str">
        <f>INDEX('table 1'!$R$41:$R$366, MATCH($U319,'table 1'!$A$41:$A$366,0))</f>
        <v>Estimate</v>
      </c>
    </row>
    <row r="320" spans="20:38" ht="14.25" customHeight="1" x14ac:dyDescent="0.25">
      <c r="T320" s="66" t="s">
        <v>610</v>
      </c>
      <c r="U320" s="66" t="s">
        <v>609</v>
      </c>
      <c r="W320" s="66" t="s">
        <v>694</v>
      </c>
      <c r="AK320" s="49"/>
      <c r="AL320" s="66" t="str">
        <f>INDEX('table 1'!$R$41:$R$366, MATCH($U320,'table 1'!$A$41:$A$366,0))</f>
        <v>Estimate</v>
      </c>
    </row>
    <row r="321" spans="20:38" ht="14.25" customHeight="1" x14ac:dyDescent="0.25">
      <c r="T321" s="66" t="s">
        <v>612</v>
      </c>
      <c r="U321" s="66" t="s">
        <v>611</v>
      </c>
      <c r="AK321" s="49"/>
      <c r="AL321" s="66" t="str">
        <f>INDEX('table 1'!$R$41:$R$366, MATCH($U321,'table 1'!$A$41:$A$366,0))</f>
        <v>Estimate</v>
      </c>
    </row>
    <row r="322" spans="20:38" ht="14.25" customHeight="1" x14ac:dyDescent="0.25">
      <c r="T322" s="66" t="s">
        <v>614</v>
      </c>
      <c r="U322" s="66" t="s">
        <v>613</v>
      </c>
      <c r="AK322" s="49"/>
      <c r="AL322" s="66" t="str">
        <f>INDEX('table 1'!$R$41:$R$366, MATCH($U322,'table 1'!$A$41:$A$366,0))</f>
        <v>Estimate</v>
      </c>
    </row>
    <row r="323" spans="20:38" ht="14.25" customHeight="1" x14ac:dyDescent="0.25">
      <c r="T323" s="66" t="s">
        <v>616</v>
      </c>
      <c r="U323" s="66" t="s">
        <v>615</v>
      </c>
      <c r="W323" s="66" t="s">
        <v>694</v>
      </c>
      <c r="AA323" s="66" t="s">
        <v>694</v>
      </c>
      <c r="AC323" s="66" t="s">
        <v>694</v>
      </c>
      <c r="AK323" s="49"/>
      <c r="AL323" s="66" t="str">
        <f>INDEX('table 1'!$R$41:$R$366, MATCH($U323,'table 1'!$A$41:$A$366,0))</f>
        <v>Estimate</v>
      </c>
    </row>
    <row r="324" spans="20:38" ht="14.25" customHeight="1" x14ac:dyDescent="0.25">
      <c r="T324" s="66" t="s">
        <v>618</v>
      </c>
      <c r="U324" s="66" t="s">
        <v>617</v>
      </c>
      <c r="V324" s="66" t="s">
        <v>694</v>
      </c>
      <c r="X324" s="66" t="s">
        <v>694</v>
      </c>
      <c r="Z324" s="66" t="s">
        <v>694</v>
      </c>
      <c r="AB324" s="66" t="s">
        <v>694</v>
      </c>
      <c r="AD324" s="66" t="s">
        <v>694</v>
      </c>
      <c r="AF324" s="66" t="s">
        <v>694</v>
      </c>
      <c r="AH324" s="66" t="s">
        <v>694</v>
      </c>
      <c r="AJ324" s="66" t="s">
        <v>694</v>
      </c>
      <c r="AK324" s="49"/>
      <c r="AL324" s="66" t="str">
        <f>INDEX('table 1'!$R$41:$R$366, MATCH($U324,'table 1'!$A$41:$A$366,0))</f>
        <v>StreetCount</v>
      </c>
    </row>
    <row r="325" spans="20:38" ht="14.25" customHeight="1" x14ac:dyDescent="0.25">
      <c r="T325" s="66" t="s">
        <v>620</v>
      </c>
      <c r="U325" s="66" t="s">
        <v>619</v>
      </c>
      <c r="AJ325" s="66" t="s">
        <v>694</v>
      </c>
      <c r="AK325" s="49"/>
      <c r="AL325" s="66" t="str">
        <f>INDEX('table 1'!$R$41:$R$366, MATCH($U325,'table 1'!$A$41:$A$366,0))</f>
        <v>Spotlight</v>
      </c>
    </row>
    <row r="326" spans="20:38" ht="14.25" customHeight="1" x14ac:dyDescent="0.25">
      <c r="T326" s="66" t="s">
        <v>622</v>
      </c>
      <c r="U326" s="66" t="s">
        <v>621</v>
      </c>
      <c r="AK326" s="49"/>
      <c r="AL326" s="66" t="str">
        <f>INDEX('table 1'!$R$41:$R$366, MATCH($U326,'table 1'!$A$41:$A$366,0))</f>
        <v>Estimate</v>
      </c>
    </row>
    <row r="327" spans="20:38" ht="14.25" customHeight="1" x14ac:dyDescent="0.25">
      <c r="T327" s="66" t="s">
        <v>624</v>
      </c>
      <c r="U327" s="66" t="s">
        <v>623</v>
      </c>
      <c r="AK327" s="49"/>
      <c r="AL327" s="66" t="str">
        <f>INDEX('table 1'!$R$41:$R$366, MATCH($U327,'table 1'!$A$41:$A$366,0))</f>
        <v>Spotlight</v>
      </c>
    </row>
    <row r="328" spans="20:38" ht="14.25" customHeight="1" x14ac:dyDescent="0.25">
      <c r="T328" s="66" t="s">
        <v>626</v>
      </c>
      <c r="U328" s="66" t="s">
        <v>625</v>
      </c>
      <c r="V328" s="66" t="s">
        <v>694</v>
      </c>
      <c r="X328" s="66" t="s">
        <v>694</v>
      </c>
      <c r="Z328" s="66" t="s">
        <v>694</v>
      </c>
      <c r="AD328" s="66" t="s">
        <v>694</v>
      </c>
      <c r="AF328" s="66" t="s">
        <v>694</v>
      </c>
      <c r="AH328" s="66" t="s">
        <v>694</v>
      </c>
      <c r="AK328" s="49"/>
      <c r="AL328" s="66" t="str">
        <f>INDEX('table 1'!$R$41:$R$366, MATCH($U328,'table 1'!$A$41:$A$366,0))</f>
        <v>StreetCount</v>
      </c>
    </row>
    <row r="329" spans="20:38" ht="14.25" customHeight="1" x14ac:dyDescent="0.25">
      <c r="T329" s="66" t="s">
        <v>628</v>
      </c>
      <c r="U329" s="66" t="s">
        <v>627</v>
      </c>
      <c r="AH329" s="66" t="s">
        <v>694</v>
      </c>
      <c r="AJ329" s="66" t="s">
        <v>694</v>
      </c>
      <c r="AK329" s="49"/>
      <c r="AL329" s="66" t="str">
        <f>INDEX('table 1'!$R$41:$R$366, MATCH($U329,'table 1'!$A$41:$A$366,0))</f>
        <v>Estimate</v>
      </c>
    </row>
    <row r="330" spans="20:38" ht="14.25" customHeight="1" x14ac:dyDescent="0.25">
      <c r="T330" s="66" t="s">
        <v>630</v>
      </c>
      <c r="U330" s="66" t="s">
        <v>629</v>
      </c>
      <c r="AK330" s="49"/>
      <c r="AL330" s="66" t="str">
        <f>INDEX('table 1'!$R$41:$R$366, MATCH($U330,'table 1'!$A$41:$A$366,0))</f>
        <v>Estimate</v>
      </c>
    </row>
    <row r="331" spans="20:38" ht="14.25" customHeight="1" x14ac:dyDescent="0.25">
      <c r="T331" s="66" t="s">
        <v>632</v>
      </c>
      <c r="U331" s="66" t="s">
        <v>631</v>
      </c>
      <c r="AK331" s="49"/>
      <c r="AL331" s="66" t="str">
        <f>INDEX('table 1'!$R$41:$R$366, MATCH($U331,'table 1'!$A$41:$A$366,0))</f>
        <v>Estimate</v>
      </c>
    </row>
    <row r="332" spans="20:38" ht="14.25" customHeight="1" x14ac:dyDescent="0.25">
      <c r="T332" s="66" t="s">
        <v>634</v>
      </c>
      <c r="U332" s="66" t="s">
        <v>633</v>
      </c>
      <c r="AK332" s="49"/>
      <c r="AL332" s="66" t="str">
        <f>INDEX('table 1'!$R$41:$R$366, MATCH($U332,'table 1'!$A$41:$A$366,0))</f>
        <v>Estimate</v>
      </c>
    </row>
    <row r="333" spans="20:38" ht="14.25" customHeight="1" x14ac:dyDescent="0.25">
      <c r="T333" s="66" t="s">
        <v>636</v>
      </c>
      <c r="U333" s="66" t="s">
        <v>635</v>
      </c>
      <c r="AI333" s="66" t="s">
        <v>694</v>
      </c>
      <c r="AK333" s="49"/>
      <c r="AL333" s="66" t="str">
        <f>INDEX('table 1'!$R$41:$R$366, MATCH($U333,'table 1'!$A$41:$A$366,0))</f>
        <v>Estimate</v>
      </c>
    </row>
    <row r="334" spans="20:38" ht="14.25" customHeight="1" x14ac:dyDescent="0.25">
      <c r="T334" s="66" t="s">
        <v>638</v>
      </c>
      <c r="U334" s="66" t="s">
        <v>637</v>
      </c>
      <c r="X334" s="66" t="s">
        <v>694</v>
      </c>
      <c r="AH334" s="66" t="s">
        <v>694</v>
      </c>
      <c r="AJ334" s="66" t="s">
        <v>694</v>
      </c>
      <c r="AK334" s="49"/>
      <c r="AL334" s="66" t="str">
        <f>INDEX('table 1'!$R$41:$R$366, MATCH($U334,'table 1'!$A$41:$A$366,0))</f>
        <v>StreetCount</v>
      </c>
    </row>
    <row r="335" spans="20:38" ht="14.25" customHeight="1" x14ac:dyDescent="0.25">
      <c r="T335" s="66" t="s">
        <v>640</v>
      </c>
      <c r="U335" s="66" t="s">
        <v>639</v>
      </c>
      <c r="AH335" s="66" t="s">
        <v>694</v>
      </c>
      <c r="AK335" s="49"/>
      <c r="AL335" s="66" t="str">
        <f>INDEX('table 1'!$R$41:$R$366, MATCH($U335,'table 1'!$A$41:$A$366,0))</f>
        <v>StreetCount</v>
      </c>
    </row>
    <row r="336" spans="20:38" ht="14.25" customHeight="1" x14ac:dyDescent="0.25">
      <c r="T336" s="66" t="s">
        <v>642</v>
      </c>
      <c r="U336" s="66" t="s">
        <v>641</v>
      </c>
      <c r="AK336" s="49"/>
      <c r="AL336" s="66" t="str">
        <f>INDEX('table 1'!$R$41:$R$366, MATCH($U336,'table 1'!$A$41:$A$366,0))</f>
        <v>Estimate</v>
      </c>
    </row>
    <row r="337" spans="20:38" ht="14.25" customHeight="1" x14ac:dyDescent="0.25">
      <c r="T337" s="66" t="s">
        <v>644</v>
      </c>
      <c r="U337" s="66" t="s">
        <v>643</v>
      </c>
      <c r="Z337" s="66" t="s">
        <v>694</v>
      </c>
      <c r="AK337" s="49"/>
      <c r="AL337" s="66" t="str">
        <f>INDEX('table 1'!$R$41:$R$366, MATCH($U337,'table 1'!$A$41:$A$366,0))</f>
        <v>Estimate</v>
      </c>
    </row>
    <row r="338" spans="20:38" ht="14.25" customHeight="1" x14ac:dyDescent="0.25">
      <c r="T338" s="66" t="s">
        <v>646</v>
      </c>
      <c r="U338" s="66" t="s">
        <v>645</v>
      </c>
      <c r="AK338" s="49"/>
      <c r="AL338" s="66" t="str">
        <f>INDEX('table 1'!$R$41:$R$366, MATCH($U338,'table 1'!$A$41:$A$366,0))</f>
        <v>Estimate</v>
      </c>
    </row>
    <row r="339" spans="20:38" ht="14.25" customHeight="1" x14ac:dyDescent="0.25">
      <c r="T339" s="66" t="s">
        <v>648</v>
      </c>
      <c r="U339" s="66" t="s">
        <v>647</v>
      </c>
      <c r="X339" s="66" t="s">
        <v>694</v>
      </c>
      <c r="AC339" s="66" t="s">
        <v>694</v>
      </c>
      <c r="AK339" s="49"/>
      <c r="AL339" s="66" t="str">
        <f>INDEX('table 1'!$R$41:$R$366, MATCH($U339,'table 1'!$A$41:$A$366,0))</f>
        <v>Estimate</v>
      </c>
    </row>
    <row r="340" spans="20:38" ht="14.25" customHeight="1" x14ac:dyDescent="0.25">
      <c r="T340" s="66" t="s">
        <v>650</v>
      </c>
      <c r="U340" s="66" t="s">
        <v>649</v>
      </c>
      <c r="AK340" s="49"/>
      <c r="AL340" s="66" t="str">
        <f>INDEX('table 1'!$R$41:$R$366, MATCH($U340,'table 1'!$A$41:$A$366,0))</f>
        <v>Estimate</v>
      </c>
    </row>
    <row r="341" spans="20:38" ht="14.25" customHeight="1" x14ac:dyDescent="0.25">
      <c r="AK341" s="49"/>
    </row>
    <row r="342" spans="20:38" ht="14.25" customHeight="1" x14ac:dyDescent="0.25">
      <c r="AK342" s="49"/>
    </row>
    <row r="343" spans="20:38" ht="14.25" customHeight="1" x14ac:dyDescent="0.25">
      <c r="AK343" s="49"/>
    </row>
    <row r="344" spans="20:38" ht="14.25" customHeight="1" x14ac:dyDescent="0.25">
      <c r="AK344" s="49"/>
    </row>
    <row r="345" spans="20:38" ht="14.25" customHeight="1" x14ac:dyDescent="0.25">
      <c r="AK345" s="49"/>
      <c r="AL345" s="49"/>
    </row>
    <row r="346" spans="20:38" ht="14.25" customHeight="1" x14ac:dyDescent="0.25">
      <c r="AK346" s="49"/>
      <c r="AL346" s="49"/>
    </row>
    <row r="347" spans="20:38" ht="14.25" customHeight="1" x14ac:dyDescent="0.25">
      <c r="AK347" s="49"/>
      <c r="AL347" s="49"/>
    </row>
    <row r="348" spans="20:38" ht="14.25" customHeight="1" x14ac:dyDescent="0.25">
      <c r="AK348" s="49"/>
      <c r="AL348" s="49"/>
    </row>
    <row r="349" spans="20:38" ht="14.25" customHeight="1" x14ac:dyDescent="0.25">
      <c r="T349" s="49"/>
      <c r="U349" s="49"/>
      <c r="V349" s="49"/>
      <c r="W349" s="49"/>
      <c r="X349" s="49"/>
      <c r="Y349" s="49"/>
      <c r="Z349" s="49"/>
      <c r="AA349" s="49"/>
      <c r="AB349" s="49"/>
      <c r="AC349" s="49"/>
      <c r="AD349" s="49"/>
      <c r="AE349" s="49"/>
      <c r="AF349" s="49"/>
      <c r="AG349" s="49"/>
      <c r="AH349" s="49"/>
      <c r="AI349" s="49"/>
      <c r="AJ349" s="49"/>
      <c r="AK349" s="49"/>
      <c r="AL349" s="49"/>
    </row>
    <row r="350" spans="20:38" ht="14.25" customHeight="1" x14ac:dyDescent="0.25">
      <c r="T350" s="49"/>
      <c r="U350" s="49"/>
      <c r="V350" s="49"/>
      <c r="W350" s="49"/>
      <c r="X350" s="49"/>
      <c r="Y350" s="49"/>
      <c r="Z350" s="49"/>
      <c r="AA350" s="49"/>
      <c r="AB350" s="49"/>
      <c r="AC350" s="49"/>
      <c r="AD350" s="49"/>
      <c r="AE350" s="49"/>
      <c r="AF350" s="49"/>
      <c r="AG350" s="49"/>
      <c r="AH350" s="49"/>
      <c r="AI350" s="49"/>
      <c r="AJ350" s="49"/>
      <c r="AK350" s="49"/>
      <c r="AL350" s="49"/>
    </row>
    <row r="351" spans="20:38" ht="14.25" customHeight="1" x14ac:dyDescent="0.25">
      <c r="AL351" s="49"/>
    </row>
    <row r="352" spans="20:38" ht="14.25" customHeight="1" x14ac:dyDescent="0.25">
      <c r="AL352" s="49"/>
    </row>
  </sheetData>
  <sheetProtection sheet="1" objects="1" scenarios="1"/>
  <mergeCells count="3">
    <mergeCell ref="E14:H14"/>
    <mergeCell ref="B42:M42"/>
    <mergeCell ref="B46:N46"/>
  </mergeCells>
  <conditionalFormatting sqref="F18">
    <cfRule type="expression" dxfId="94" priority="28">
      <formula>VLOOKUP($E$14,format,4,0)="y"</formula>
    </cfRule>
    <cfRule type="expression" dxfId="93" priority="36">
      <formula>VLOOKUP($E$14,format,3,0)="y"</formula>
    </cfRule>
  </conditionalFormatting>
  <conditionalFormatting sqref="G18:G19">
    <cfRule type="expression" dxfId="92" priority="27">
      <formula>VLOOKUP($E$14,format,6,0)="y"</formula>
    </cfRule>
    <cfRule type="expression" dxfId="91" priority="35">
      <formula>VLOOKUP($E$14,format,5,0)="y"</formula>
    </cfRule>
  </conditionalFormatting>
  <conditionalFormatting sqref="H18:H19">
    <cfRule type="expression" dxfId="90" priority="26">
      <formula>VLOOKUP($E$14,format,8,0)="y"</formula>
    </cfRule>
    <cfRule type="expression" dxfId="89" priority="34">
      <formula>VLOOKUP($E$14,format,7,0)="y"</formula>
    </cfRule>
  </conditionalFormatting>
  <conditionalFormatting sqref="I18:I19">
    <cfRule type="expression" dxfId="88" priority="25">
      <formula>VLOOKUP($E$14,format,10,0)="y"</formula>
    </cfRule>
    <cfRule type="expression" dxfId="87" priority="33">
      <formula>VLOOKUP($E$14,format,9,0)="y"</formula>
    </cfRule>
  </conditionalFormatting>
  <conditionalFormatting sqref="J18:J19">
    <cfRule type="expression" dxfId="86" priority="24">
      <formula>VLOOKUP($E$14,format,12,0)="y"</formula>
    </cfRule>
    <cfRule type="expression" dxfId="85" priority="32">
      <formula>VLOOKUP($E$14,format,11,0)="y"</formula>
    </cfRule>
  </conditionalFormatting>
  <conditionalFormatting sqref="K18:K19">
    <cfRule type="expression" dxfId="84" priority="23">
      <formula>VLOOKUP($E$14,format,14,0)="y"</formula>
    </cfRule>
    <cfRule type="expression" dxfId="83" priority="31">
      <formula>VLOOKUP($E$14,format,13,0)="y"</formula>
    </cfRule>
  </conditionalFormatting>
  <conditionalFormatting sqref="L18:L19 L25 L30:L31 L35">
    <cfRule type="expression" dxfId="82" priority="22">
      <formula>VLOOKUP($E$14,format,16,0)="y"</formula>
    </cfRule>
    <cfRule type="expression" dxfId="81" priority="30">
      <formula>VLOOKUP($E$14,format,15,0)="y"</formula>
    </cfRule>
  </conditionalFormatting>
  <conditionalFormatting sqref="M24:M26 M29:M32 M35:M37 M18:N19 M21:N21">
    <cfRule type="expression" dxfId="80" priority="21">
      <formula>VLOOKUP($E$14,format,18,0)="y"</formula>
    </cfRule>
    <cfRule type="expression" dxfId="79" priority="29">
      <formula>VLOOKUP($E$14,format,17,0)="y"</formula>
    </cfRule>
  </conditionalFormatting>
  <conditionalFormatting sqref="N24:N26">
    <cfRule type="expression" dxfId="78" priority="19">
      <formula>VLOOKUP($E$14,format,18,0)="y"</formula>
    </cfRule>
    <cfRule type="expression" dxfId="77" priority="20">
      <formula>VLOOKUP($E$14,format,17,0)="y"</formula>
    </cfRule>
  </conditionalFormatting>
  <conditionalFormatting sqref="N29:N32">
    <cfRule type="expression" dxfId="76" priority="13">
      <formula>VLOOKUP($E$14,format,18,0)="y"</formula>
    </cfRule>
    <cfRule type="expression" dxfId="75" priority="14">
      <formula>VLOOKUP($E$14,format,17,0)="y"</formula>
    </cfRule>
  </conditionalFormatting>
  <conditionalFormatting sqref="N35:N37">
    <cfRule type="expression" dxfId="74" priority="3">
      <formula>VLOOKUP($E$14,format,18,0)="y"</formula>
    </cfRule>
    <cfRule type="expression" dxfId="73" priority="4">
      <formula>VLOOKUP($E$14,format,17,0)="y"</formula>
    </cfRule>
  </conditionalFormatting>
  <conditionalFormatting sqref="N18:N19 N21 N24:N26 N29:N32 N35:N37">
    <cfRule type="expression" dxfId="72" priority="78">
      <formula>INDEX($AL$18:$AL$340,MATCH($E$14,$T$18:$T$340,0))="StreetCount"</formula>
    </cfRule>
    <cfRule type="expression" dxfId="71" priority="79">
      <formula>INDEX($AL$18:$AL$340,MATCH($E$14,$T$18:$T$340,0))="Spotlight"</formula>
    </cfRule>
  </conditionalFormatting>
  <dataValidations count="1">
    <dataValidation type="list" allowBlank="1" showInputMessage="1" showErrorMessage="1" sqref="E14:H14" xr:uid="{00000000-0002-0000-0100-000000000000}">
      <formula1>$T$5:$T$340</formula1>
    </dataValidation>
  </dataValidations>
  <hyperlinks>
    <hyperlink ref="C52" r:id="rId1" xr:uid="{00000000-0004-0000-0100-000002000000}"/>
    <hyperlink ref="G41" r:id="rId2" xr:uid="{8C740998-E39D-4F23-93A7-B101B8C2B54C}"/>
    <hyperlink ref="I47" r:id="rId3" xr:uid="{3562E037-F817-4181-A500-00A087397546}"/>
  </hyperlinks>
  <pageMargins left="0.7" right="0.7" top="0.75" bottom="0.75" header="0.3" footer="0.3"/>
  <pageSetup paperSize="9" scale="67"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R391"/>
  <sheetViews>
    <sheetView showGridLines="0" zoomScale="92" zoomScaleNormal="85" workbookViewId="0">
      <pane xSplit="3" ySplit="4" topLeftCell="D348" activePane="bottomRight" state="frozen"/>
      <selection pane="topRight" activeCell="D1" sqref="D1"/>
      <selection pane="bottomLeft" activeCell="A5" sqref="A5"/>
      <selection pane="bottomRight" activeCell="A376" sqref="A376"/>
    </sheetView>
  </sheetViews>
  <sheetFormatPr defaultColWidth="8.84375" defaultRowHeight="12.5" x14ac:dyDescent="0.25"/>
  <cols>
    <col min="1" max="1" width="10.765625" style="1" customWidth="1"/>
    <col min="2" max="2" width="20.765625" style="1" bestFit="1" customWidth="1"/>
    <col min="3" max="3" width="19.3828125" style="1" bestFit="1" customWidth="1"/>
    <col min="4" max="12" width="8.84375" style="1"/>
    <col min="13" max="16" width="17.53515625" style="1" customWidth="1"/>
    <col min="17" max="18" width="8.84375" style="29" hidden="1" customWidth="1"/>
    <col min="19" max="19" width="8.84375" style="1" customWidth="1"/>
    <col min="20" max="16384" width="8.84375" style="1"/>
  </cols>
  <sheetData>
    <row r="1" spans="1:18" ht="22.5" customHeight="1" x14ac:dyDescent="0.25">
      <c r="A1" s="4" t="s">
        <v>866</v>
      </c>
      <c r="B1" s="2"/>
      <c r="C1" s="2"/>
      <c r="D1" s="2"/>
      <c r="E1" s="2"/>
      <c r="F1" s="2"/>
      <c r="G1" s="2"/>
      <c r="H1" s="2"/>
      <c r="I1" s="2"/>
      <c r="J1" s="2"/>
      <c r="K1" s="2"/>
      <c r="L1" s="2"/>
      <c r="M1" s="2"/>
      <c r="N1" s="2"/>
      <c r="O1" s="129"/>
      <c r="P1" s="129"/>
    </row>
    <row r="2" spans="1:18" ht="14.25" customHeight="1" x14ac:dyDescent="0.35">
      <c r="A2" s="35" t="s">
        <v>747</v>
      </c>
      <c r="B2" s="3"/>
      <c r="C2" s="3"/>
      <c r="D2" s="3"/>
      <c r="E2" s="3"/>
      <c r="F2" s="3"/>
      <c r="G2" s="3"/>
      <c r="H2" s="3"/>
      <c r="I2" s="3"/>
      <c r="J2" s="3"/>
      <c r="K2" s="3"/>
      <c r="L2" s="3"/>
      <c r="M2" s="3"/>
      <c r="N2" s="2"/>
      <c r="O2" s="129"/>
      <c r="P2" s="129"/>
    </row>
    <row r="3" spans="1:18" ht="13.5" thickBot="1" x14ac:dyDescent="0.35">
      <c r="A3" s="7"/>
      <c r="B3" s="7"/>
      <c r="C3" s="7"/>
      <c r="D3" s="7"/>
      <c r="E3" s="7"/>
      <c r="F3" s="7"/>
      <c r="G3" s="7"/>
      <c r="H3" s="7"/>
      <c r="I3" s="7"/>
      <c r="J3" s="7"/>
      <c r="K3" s="7"/>
      <c r="L3" s="7"/>
      <c r="M3" s="7"/>
      <c r="N3" s="44" t="s">
        <v>684</v>
      </c>
      <c r="O3" s="89"/>
      <c r="P3" s="89"/>
    </row>
    <row r="4" spans="1:18" ht="42" customHeight="1" x14ac:dyDescent="0.25">
      <c r="A4" s="5" t="s">
        <v>651</v>
      </c>
      <c r="B4" s="161" t="s">
        <v>725</v>
      </c>
      <c r="C4" s="161"/>
      <c r="D4" s="34">
        <v>2010</v>
      </c>
      <c r="E4" s="34">
        <v>2011</v>
      </c>
      <c r="F4" s="34">
        <v>2012</v>
      </c>
      <c r="G4" s="34">
        <v>2013</v>
      </c>
      <c r="H4" s="34">
        <v>2014</v>
      </c>
      <c r="I4" s="34">
        <v>2015</v>
      </c>
      <c r="J4" s="34">
        <v>2016</v>
      </c>
      <c r="K4" s="34">
        <v>2017</v>
      </c>
      <c r="L4" s="34">
        <v>2018</v>
      </c>
      <c r="M4" s="100" t="s">
        <v>755</v>
      </c>
      <c r="N4" s="100" t="s">
        <v>742</v>
      </c>
      <c r="O4" s="101"/>
      <c r="P4" s="101"/>
    </row>
    <row r="5" spans="1:18" ht="13.5" customHeight="1" x14ac:dyDescent="0.25">
      <c r="A5" s="8"/>
      <c r="B5" s="8"/>
      <c r="C5" s="8"/>
      <c r="D5" s="8"/>
      <c r="E5" s="8"/>
      <c r="F5" s="8"/>
      <c r="G5" s="8"/>
      <c r="H5" s="8"/>
      <c r="I5" s="8"/>
      <c r="J5" s="8"/>
      <c r="K5" s="8"/>
      <c r="L5" s="8"/>
      <c r="M5" s="9"/>
      <c r="N5" s="9"/>
      <c r="O5" s="9"/>
      <c r="P5" s="9"/>
    </row>
    <row r="6" spans="1:18" ht="13.5" customHeight="1" x14ac:dyDescent="0.3">
      <c r="A6" s="42" t="s">
        <v>675</v>
      </c>
      <c r="B6" s="18" t="s">
        <v>652</v>
      </c>
      <c r="C6" s="18"/>
      <c r="D6" s="17">
        <v>1768</v>
      </c>
      <c r="E6" s="17">
        <v>2181</v>
      </c>
      <c r="F6" s="17">
        <v>2309</v>
      </c>
      <c r="G6" s="17">
        <v>2414</v>
      </c>
      <c r="H6" s="17">
        <v>2744</v>
      </c>
      <c r="I6" s="17">
        <v>3569</v>
      </c>
      <c r="J6" s="17">
        <v>4134</v>
      </c>
      <c r="K6" s="17">
        <v>4751</v>
      </c>
      <c r="L6" s="17">
        <v>4677</v>
      </c>
      <c r="M6" s="17">
        <v>23222.538</v>
      </c>
      <c r="N6" s="131">
        <v>2.0139917523226787</v>
      </c>
      <c r="O6" s="15"/>
      <c r="P6" s="15"/>
    </row>
    <row r="7" spans="1:18" ht="13.5" customHeight="1" x14ac:dyDescent="0.3">
      <c r="A7" s="8"/>
      <c r="B7" s="19" t="s">
        <v>653</v>
      </c>
      <c r="C7" s="19"/>
      <c r="D7" s="17"/>
      <c r="E7" s="14">
        <v>23.359728506787331</v>
      </c>
      <c r="F7" s="14">
        <v>5.8688674919761574</v>
      </c>
      <c r="G7" s="14">
        <v>4.5474231268947598</v>
      </c>
      <c r="H7" s="14">
        <v>13.670256835128416</v>
      </c>
      <c r="I7" s="14">
        <v>30.065597667638482</v>
      </c>
      <c r="J7" s="14">
        <v>15.830764920145699</v>
      </c>
      <c r="K7" s="14">
        <v>14.925012094823414</v>
      </c>
      <c r="L7" s="14">
        <v>-1.5575668280362029</v>
      </c>
      <c r="M7" s="17"/>
      <c r="N7" s="131"/>
      <c r="O7" s="15"/>
      <c r="P7" s="15"/>
    </row>
    <row r="8" spans="1:18" ht="13.5" customHeight="1" x14ac:dyDescent="0.3">
      <c r="A8" s="8"/>
      <c r="B8" s="18"/>
      <c r="C8" s="18"/>
      <c r="D8" s="17"/>
      <c r="E8" s="17"/>
      <c r="F8" s="17"/>
      <c r="G8" s="17"/>
      <c r="H8" s="17"/>
      <c r="I8" s="17"/>
      <c r="J8" s="17"/>
      <c r="K8" s="17"/>
      <c r="L8" s="17"/>
      <c r="M8" s="17"/>
      <c r="N8" s="131"/>
      <c r="O8" s="15"/>
      <c r="P8" s="15"/>
    </row>
    <row r="9" spans="1:18" ht="13.5" customHeight="1" x14ac:dyDescent="0.3">
      <c r="A9" s="38" t="s">
        <v>676</v>
      </c>
      <c r="B9" s="38" t="s">
        <v>654</v>
      </c>
      <c r="C9" s="18"/>
      <c r="D9" s="17">
        <v>415</v>
      </c>
      <c r="E9" s="17">
        <v>446</v>
      </c>
      <c r="F9" s="17">
        <v>557</v>
      </c>
      <c r="G9" s="17">
        <v>543</v>
      </c>
      <c r="H9" s="17">
        <v>742</v>
      </c>
      <c r="I9" s="17">
        <v>940</v>
      </c>
      <c r="J9" s="17">
        <v>964</v>
      </c>
      <c r="K9" s="17">
        <v>1137</v>
      </c>
      <c r="L9" s="17">
        <v>1283</v>
      </c>
      <c r="M9" s="17">
        <v>3513.5889999999999</v>
      </c>
      <c r="N9" s="131">
        <v>3.6515369327488219</v>
      </c>
      <c r="O9" s="15"/>
      <c r="P9" s="15"/>
    </row>
    <row r="10" spans="1:18" s="84" customFormat="1" ht="13.5" customHeight="1" x14ac:dyDescent="0.3">
      <c r="B10" s="19" t="s">
        <v>653</v>
      </c>
      <c r="C10" s="85"/>
      <c r="D10" s="17"/>
      <c r="E10" s="14">
        <v>7.4698795180722897</v>
      </c>
      <c r="F10" s="14">
        <v>24.887892376681613</v>
      </c>
      <c r="G10" s="14">
        <v>-2.5134649910233393</v>
      </c>
      <c r="H10" s="14">
        <v>36.648250460405158</v>
      </c>
      <c r="I10" s="14">
        <v>26.68463611859838</v>
      </c>
      <c r="J10" s="14">
        <v>2.5531914893617018</v>
      </c>
      <c r="K10" s="14">
        <v>17.946058091286307</v>
      </c>
      <c r="L10" s="14">
        <v>12.840809146877749</v>
      </c>
      <c r="M10" s="17"/>
      <c r="N10" s="131"/>
      <c r="O10" s="15"/>
      <c r="P10" s="15"/>
      <c r="Q10" s="86"/>
      <c r="R10" s="86"/>
    </row>
    <row r="11" spans="1:18" s="84" customFormat="1" ht="13.5" customHeight="1" x14ac:dyDescent="0.3">
      <c r="B11" s="20" t="s">
        <v>655</v>
      </c>
      <c r="C11" s="85"/>
      <c r="D11" s="14">
        <v>23.472850678733032</v>
      </c>
      <c r="E11" s="14">
        <v>20.449335167354423</v>
      </c>
      <c r="F11" s="14">
        <v>24.122996968384584</v>
      </c>
      <c r="G11" s="14">
        <v>22.493786246893123</v>
      </c>
      <c r="H11" s="14">
        <v>27.040816326530614</v>
      </c>
      <c r="I11" s="14">
        <v>26.337909778649482</v>
      </c>
      <c r="J11" s="14">
        <v>23.318819545234639</v>
      </c>
      <c r="K11" s="14">
        <v>23.93180383077247</v>
      </c>
      <c r="L11" s="14">
        <v>27.432114603378231</v>
      </c>
      <c r="M11" s="17"/>
      <c r="N11" s="131"/>
      <c r="O11" s="15"/>
      <c r="P11" s="15"/>
      <c r="Q11" s="86"/>
      <c r="R11" s="86"/>
    </row>
    <row r="12" spans="1:18" s="84" customFormat="1" ht="13.5" customHeight="1" x14ac:dyDescent="0.3">
      <c r="A12" s="87" t="s">
        <v>677</v>
      </c>
      <c r="B12" s="38" t="s">
        <v>733</v>
      </c>
      <c r="C12" s="85"/>
      <c r="D12" s="17">
        <v>1353</v>
      </c>
      <c r="E12" s="17">
        <v>1735</v>
      </c>
      <c r="F12" s="17">
        <v>1752</v>
      </c>
      <c r="G12" s="17">
        <v>1871</v>
      </c>
      <c r="H12" s="17">
        <v>2002</v>
      </c>
      <c r="I12" s="17">
        <v>2629</v>
      </c>
      <c r="J12" s="17">
        <v>3170</v>
      </c>
      <c r="K12" s="17">
        <v>3614</v>
      </c>
      <c r="L12" s="17">
        <v>3394</v>
      </c>
      <c r="M12" s="17">
        <v>19708.949000000001</v>
      </c>
      <c r="N12" s="131">
        <v>1.7220603696320893</v>
      </c>
      <c r="O12" s="15"/>
      <c r="P12" s="15"/>
      <c r="Q12" s="86"/>
      <c r="R12" s="86"/>
    </row>
    <row r="13" spans="1:18" s="84" customFormat="1" ht="13.5" customHeight="1" x14ac:dyDescent="0.3">
      <c r="B13" s="19" t="s">
        <v>653</v>
      </c>
      <c r="C13" s="85"/>
      <c r="D13" s="17"/>
      <c r="E13" s="14">
        <v>28.233555062823356</v>
      </c>
      <c r="F13" s="14">
        <v>0.97982708933717577</v>
      </c>
      <c r="G13" s="14">
        <v>6.7922374429223744</v>
      </c>
      <c r="H13" s="14">
        <v>7.0016034206306781</v>
      </c>
      <c r="I13" s="14">
        <v>31.318681318681318</v>
      </c>
      <c r="J13" s="14">
        <v>20.578166603271207</v>
      </c>
      <c r="K13" s="14">
        <v>14.006309148264984</v>
      </c>
      <c r="L13" s="14">
        <v>-6.0874377421140009</v>
      </c>
      <c r="M13" s="17"/>
      <c r="N13" s="131"/>
      <c r="O13" s="15"/>
      <c r="P13" s="15"/>
      <c r="Q13" s="86"/>
      <c r="R13" s="86"/>
    </row>
    <row r="14" spans="1:18" s="84" customFormat="1" ht="13.5" customHeight="1" x14ac:dyDescent="0.3">
      <c r="B14" s="20" t="s">
        <v>655</v>
      </c>
      <c r="C14" s="85"/>
      <c r="D14" s="14">
        <v>76.527149321266961</v>
      </c>
      <c r="E14" s="14">
        <v>79.55066483264558</v>
      </c>
      <c r="F14" s="14">
        <v>75.877003031615416</v>
      </c>
      <c r="G14" s="14">
        <v>77.506213753106877</v>
      </c>
      <c r="H14" s="14">
        <v>72.959183673469383</v>
      </c>
      <c r="I14" s="14">
        <v>73.662090221350525</v>
      </c>
      <c r="J14" s="14">
        <v>76.681180454765368</v>
      </c>
      <c r="K14" s="14">
        <v>76.068196169227534</v>
      </c>
      <c r="L14" s="14">
        <v>72.567885396621762</v>
      </c>
      <c r="M14" s="17"/>
      <c r="N14" s="131"/>
      <c r="O14" s="15"/>
      <c r="P14" s="15"/>
      <c r="Q14" s="86"/>
      <c r="R14" s="86"/>
    </row>
    <row r="15" spans="1:18" s="84" customFormat="1" ht="13.5" customHeight="1" x14ac:dyDescent="0.3">
      <c r="B15" s="20"/>
      <c r="C15" s="85"/>
      <c r="D15" s="14"/>
      <c r="E15" s="14"/>
      <c r="F15" s="14"/>
      <c r="G15" s="14"/>
      <c r="H15" s="14"/>
      <c r="I15" s="14"/>
      <c r="J15" s="14"/>
      <c r="K15" s="14"/>
      <c r="L15" s="14"/>
      <c r="M15" s="125"/>
      <c r="N15" s="131"/>
      <c r="O15" s="15"/>
      <c r="P15" s="15"/>
      <c r="Q15" s="86"/>
      <c r="R15" s="86"/>
    </row>
    <row r="16" spans="1:18" ht="13.5" customHeight="1" x14ac:dyDescent="0.3">
      <c r="A16" s="38" t="s">
        <v>707</v>
      </c>
      <c r="B16" s="38" t="s">
        <v>663</v>
      </c>
      <c r="C16" s="18"/>
      <c r="D16" s="17">
        <v>49</v>
      </c>
      <c r="E16" s="17">
        <v>32</v>
      </c>
      <c r="F16" s="17">
        <v>62</v>
      </c>
      <c r="G16" s="17">
        <v>25</v>
      </c>
      <c r="H16" s="17">
        <v>35</v>
      </c>
      <c r="I16" s="17">
        <v>38</v>
      </c>
      <c r="J16" s="17">
        <v>45</v>
      </c>
      <c r="K16" s="17">
        <v>51</v>
      </c>
      <c r="L16" s="17">
        <v>66</v>
      </c>
      <c r="M16" s="17">
        <v>1161.653</v>
      </c>
      <c r="N16" s="131">
        <v>0.56815589509087483</v>
      </c>
      <c r="O16" s="15"/>
      <c r="P16" s="15"/>
    </row>
    <row r="17" spans="1:18" s="84" customFormat="1" ht="13.5" customHeight="1" x14ac:dyDescent="0.3">
      <c r="B17" s="19" t="s">
        <v>653</v>
      </c>
      <c r="C17" s="85"/>
      <c r="D17" s="17"/>
      <c r="E17" s="14">
        <v>-34.693877551020407</v>
      </c>
      <c r="F17" s="14">
        <v>93.75</v>
      </c>
      <c r="G17" s="14">
        <v>-59.677419354838712</v>
      </c>
      <c r="H17" s="14">
        <v>40</v>
      </c>
      <c r="I17" s="14">
        <v>8.5714285714285712</v>
      </c>
      <c r="J17" s="14">
        <v>18.421052631578945</v>
      </c>
      <c r="K17" s="14">
        <v>13.333333333333334</v>
      </c>
      <c r="L17" s="14">
        <v>29.411764705882355</v>
      </c>
      <c r="M17" s="17"/>
      <c r="N17" s="131"/>
      <c r="O17" s="15"/>
      <c r="P17" s="15"/>
      <c r="Q17" s="86"/>
      <c r="R17" s="86"/>
    </row>
    <row r="18" spans="1:18" s="84" customFormat="1" ht="13.5" customHeight="1" x14ac:dyDescent="0.3">
      <c r="B18" s="20" t="s">
        <v>655</v>
      </c>
      <c r="C18" s="85"/>
      <c r="D18" s="14">
        <v>2.7714932126696832</v>
      </c>
      <c r="E18" s="14">
        <v>1.4672168729940394</v>
      </c>
      <c r="F18" s="14">
        <v>2.6851450844521438</v>
      </c>
      <c r="G18" s="14">
        <v>1.0356255178127589</v>
      </c>
      <c r="H18" s="14">
        <v>1.2755102040816326</v>
      </c>
      <c r="I18" s="14">
        <v>1.0647240123283834</v>
      </c>
      <c r="J18" s="14">
        <v>1.0885341074020318</v>
      </c>
      <c r="K18" s="14">
        <v>1.0734582193222479</v>
      </c>
      <c r="L18" s="14">
        <v>1.4111610006414368</v>
      </c>
      <c r="M18" s="17"/>
      <c r="N18" s="131"/>
      <c r="O18" s="15"/>
      <c r="P18" s="15"/>
      <c r="Q18" s="86"/>
      <c r="R18" s="86"/>
    </row>
    <row r="19" spans="1:18" ht="13.5" customHeight="1" x14ac:dyDescent="0.3">
      <c r="A19" s="38" t="s">
        <v>708</v>
      </c>
      <c r="B19" s="38" t="s">
        <v>657</v>
      </c>
      <c r="C19" s="18"/>
      <c r="D19" s="17">
        <v>100</v>
      </c>
      <c r="E19" s="17">
        <v>149</v>
      </c>
      <c r="F19" s="17">
        <v>147</v>
      </c>
      <c r="G19" s="17">
        <v>152</v>
      </c>
      <c r="H19" s="17">
        <v>189</v>
      </c>
      <c r="I19" s="17">
        <v>220</v>
      </c>
      <c r="J19" s="17">
        <v>313</v>
      </c>
      <c r="K19" s="17">
        <v>434</v>
      </c>
      <c r="L19" s="17">
        <v>428</v>
      </c>
      <c r="M19" s="17">
        <v>3118.2579999999998</v>
      </c>
      <c r="N19" s="131">
        <v>1.3725612184751874</v>
      </c>
      <c r="O19" s="15"/>
      <c r="P19" s="15"/>
    </row>
    <row r="20" spans="1:18" s="84" customFormat="1" ht="13.5" customHeight="1" x14ac:dyDescent="0.3">
      <c r="B20" s="19" t="s">
        <v>653</v>
      </c>
      <c r="C20" s="85"/>
      <c r="D20" s="17"/>
      <c r="E20" s="14">
        <v>49</v>
      </c>
      <c r="F20" s="14">
        <v>-1.3422818791946309</v>
      </c>
      <c r="G20" s="14">
        <v>3.4013605442176873</v>
      </c>
      <c r="H20" s="14">
        <v>24.342105263157894</v>
      </c>
      <c r="I20" s="14">
        <v>16.402116402116402</v>
      </c>
      <c r="J20" s="14">
        <v>42.272727272727273</v>
      </c>
      <c r="K20" s="14">
        <v>38.658146964856229</v>
      </c>
      <c r="L20" s="14">
        <v>-1.3824884792626728</v>
      </c>
      <c r="M20" s="17"/>
      <c r="N20" s="131"/>
      <c r="O20" s="15"/>
      <c r="P20" s="15"/>
      <c r="Q20" s="86"/>
      <c r="R20" s="86"/>
    </row>
    <row r="21" spans="1:18" s="84" customFormat="1" ht="13.5" customHeight="1" x14ac:dyDescent="0.3">
      <c r="B21" s="20" t="s">
        <v>655</v>
      </c>
      <c r="C21" s="85"/>
      <c r="D21" s="14">
        <v>5.6561085972850682</v>
      </c>
      <c r="E21" s="14">
        <v>6.831728564878496</v>
      </c>
      <c r="F21" s="14">
        <v>6.3663923776526632</v>
      </c>
      <c r="G21" s="14">
        <v>6.2966031483015747</v>
      </c>
      <c r="H21" s="14">
        <v>6.8877551020408152</v>
      </c>
      <c r="I21" s="14">
        <v>6.1641916503222189</v>
      </c>
      <c r="J21" s="14">
        <v>7.5713594581519104</v>
      </c>
      <c r="K21" s="14">
        <v>9.1349189644285413</v>
      </c>
      <c r="L21" s="14">
        <v>9.1511652768868945</v>
      </c>
      <c r="M21" s="17"/>
      <c r="N21" s="131"/>
      <c r="O21" s="15"/>
      <c r="P21" s="15"/>
      <c r="Q21" s="86"/>
      <c r="R21" s="86"/>
    </row>
    <row r="22" spans="1:18" ht="13.5" customHeight="1" x14ac:dyDescent="0.3">
      <c r="A22" s="38" t="s">
        <v>709</v>
      </c>
      <c r="B22" s="38" t="s">
        <v>660</v>
      </c>
      <c r="C22" s="18"/>
      <c r="D22" s="17">
        <v>115</v>
      </c>
      <c r="E22" s="17">
        <v>150</v>
      </c>
      <c r="F22" s="17">
        <v>157</v>
      </c>
      <c r="G22" s="17">
        <v>129</v>
      </c>
      <c r="H22" s="17">
        <v>126</v>
      </c>
      <c r="I22" s="17">
        <v>160</v>
      </c>
      <c r="J22" s="17">
        <v>172</v>
      </c>
      <c r="K22" s="17">
        <v>207</v>
      </c>
      <c r="L22" s="17">
        <v>246</v>
      </c>
      <c r="M22" s="17">
        <v>2302.5540000000001</v>
      </c>
      <c r="N22" s="131">
        <v>1.0683788523526485</v>
      </c>
      <c r="O22" s="15"/>
      <c r="P22" s="15"/>
    </row>
    <row r="23" spans="1:18" s="84" customFormat="1" ht="13.5" customHeight="1" x14ac:dyDescent="0.3">
      <c r="B23" s="19" t="s">
        <v>653</v>
      </c>
      <c r="C23" s="85"/>
      <c r="D23" s="17"/>
      <c r="E23" s="14">
        <v>30.434782608695656</v>
      </c>
      <c r="F23" s="14">
        <v>4.666666666666667</v>
      </c>
      <c r="G23" s="14">
        <v>-17.834394904458598</v>
      </c>
      <c r="H23" s="14">
        <v>-2.3255813953488373</v>
      </c>
      <c r="I23" s="14">
        <v>26.984126984126984</v>
      </c>
      <c r="J23" s="14">
        <v>7.5</v>
      </c>
      <c r="K23" s="14">
        <v>20.348837209302324</v>
      </c>
      <c r="L23" s="14">
        <v>18.840579710144929</v>
      </c>
      <c r="M23" s="17"/>
      <c r="N23" s="131"/>
      <c r="O23" s="15"/>
      <c r="P23" s="15"/>
      <c r="Q23" s="86"/>
      <c r="R23" s="86"/>
    </row>
    <row r="24" spans="1:18" s="84" customFormat="1" ht="13.5" customHeight="1" x14ac:dyDescent="0.3">
      <c r="B24" s="20" t="s">
        <v>655</v>
      </c>
      <c r="C24" s="85"/>
      <c r="D24" s="14">
        <v>6.5045248868778289</v>
      </c>
      <c r="E24" s="14">
        <v>6.8775790921595599</v>
      </c>
      <c r="F24" s="14">
        <v>6.7994802944997836</v>
      </c>
      <c r="G24" s="14">
        <v>5.3438276719138358</v>
      </c>
      <c r="H24" s="14">
        <v>4.591836734693878</v>
      </c>
      <c r="I24" s="14">
        <v>4.483048472961614</v>
      </c>
      <c r="J24" s="14">
        <v>4.1606192549588776</v>
      </c>
      <c r="K24" s="14">
        <v>4.3569774784255948</v>
      </c>
      <c r="L24" s="14">
        <v>5.2597819114817188</v>
      </c>
      <c r="M24" s="17"/>
      <c r="N24" s="131"/>
      <c r="O24" s="15"/>
      <c r="P24" s="15"/>
      <c r="Q24" s="86"/>
      <c r="R24" s="86"/>
    </row>
    <row r="25" spans="1:18" ht="13.5" customHeight="1" x14ac:dyDescent="0.3">
      <c r="A25" s="38" t="s">
        <v>710</v>
      </c>
      <c r="B25" s="38" t="s">
        <v>658</v>
      </c>
      <c r="C25" s="83"/>
      <c r="D25" s="17">
        <v>121</v>
      </c>
      <c r="E25" s="17">
        <v>188</v>
      </c>
      <c r="F25" s="17">
        <v>137</v>
      </c>
      <c r="G25" s="17">
        <v>206</v>
      </c>
      <c r="H25" s="17">
        <v>193</v>
      </c>
      <c r="I25" s="17">
        <v>208</v>
      </c>
      <c r="J25" s="17">
        <v>255</v>
      </c>
      <c r="K25" s="17">
        <v>313</v>
      </c>
      <c r="L25" s="17">
        <v>358</v>
      </c>
      <c r="M25" s="17">
        <v>1997.55</v>
      </c>
      <c r="N25" s="131">
        <v>1.7921954394132813</v>
      </c>
      <c r="O25" s="15"/>
      <c r="P25" s="15"/>
    </row>
    <row r="26" spans="1:18" s="84" customFormat="1" ht="13.5" customHeight="1" x14ac:dyDescent="0.3">
      <c r="B26" s="19" t="s">
        <v>653</v>
      </c>
      <c r="C26" s="85"/>
      <c r="D26" s="17"/>
      <c r="E26" s="14">
        <v>55.371900826446286</v>
      </c>
      <c r="F26" s="14">
        <v>-27.127659574468083</v>
      </c>
      <c r="G26" s="14">
        <v>50.364963503649641</v>
      </c>
      <c r="H26" s="14">
        <v>-6.3106796116504853</v>
      </c>
      <c r="I26" s="14">
        <v>7.7720207253886011</v>
      </c>
      <c r="J26" s="14">
        <v>22.596153846153847</v>
      </c>
      <c r="K26" s="14">
        <v>22.745098039215687</v>
      </c>
      <c r="L26" s="14">
        <v>14.376996805111823</v>
      </c>
      <c r="M26" s="17"/>
      <c r="N26" s="131"/>
      <c r="O26" s="15"/>
      <c r="P26" s="15"/>
      <c r="Q26" s="86"/>
      <c r="R26" s="86"/>
    </row>
    <row r="27" spans="1:18" s="84" customFormat="1" ht="13.5" customHeight="1" x14ac:dyDescent="0.3">
      <c r="B27" s="20" t="s">
        <v>655</v>
      </c>
      <c r="C27" s="85"/>
      <c r="D27" s="14">
        <v>6.8438914027149327</v>
      </c>
      <c r="E27" s="14">
        <v>8.6198991288399824</v>
      </c>
      <c r="F27" s="14">
        <v>5.9333044608055436</v>
      </c>
      <c r="G27" s="14">
        <v>8.5335542667771342</v>
      </c>
      <c r="H27" s="14">
        <v>7.0335276967930032</v>
      </c>
      <c r="I27" s="14">
        <v>5.8279630148500985</v>
      </c>
      <c r="J27" s="14">
        <v>6.1683599419448472</v>
      </c>
      <c r="K27" s="14">
        <v>6.5880867185855605</v>
      </c>
      <c r="L27" s="14">
        <v>7.6544793671156723</v>
      </c>
      <c r="M27" s="17"/>
      <c r="N27" s="131"/>
      <c r="O27" s="15"/>
      <c r="P27" s="15"/>
      <c r="Q27" s="86"/>
      <c r="R27" s="86"/>
    </row>
    <row r="28" spans="1:18" ht="13.5" customHeight="1" x14ac:dyDescent="0.3">
      <c r="A28" s="38" t="s">
        <v>711</v>
      </c>
      <c r="B28" s="38" t="s">
        <v>662</v>
      </c>
      <c r="C28" s="83"/>
      <c r="D28" s="17">
        <v>182</v>
      </c>
      <c r="E28" s="17">
        <v>207</v>
      </c>
      <c r="F28" s="17">
        <v>230</v>
      </c>
      <c r="G28" s="17">
        <v>223</v>
      </c>
      <c r="H28" s="17">
        <v>186</v>
      </c>
      <c r="I28" s="17">
        <v>249</v>
      </c>
      <c r="J28" s="17">
        <v>289</v>
      </c>
      <c r="K28" s="17">
        <v>295</v>
      </c>
      <c r="L28" s="17">
        <v>420</v>
      </c>
      <c r="M28" s="17">
        <v>2397.971</v>
      </c>
      <c r="N28" s="131">
        <v>1.7514807310013341</v>
      </c>
      <c r="O28" s="15"/>
      <c r="P28" s="15"/>
    </row>
    <row r="29" spans="1:18" s="84" customFormat="1" ht="13.5" customHeight="1" x14ac:dyDescent="0.3">
      <c r="B29" s="19" t="s">
        <v>653</v>
      </c>
      <c r="C29" s="85"/>
      <c r="D29" s="17"/>
      <c r="E29" s="14">
        <v>13.736263736263737</v>
      </c>
      <c r="F29" s="14">
        <v>11.111111111111111</v>
      </c>
      <c r="G29" s="14">
        <v>-3.0434782608695654</v>
      </c>
      <c r="H29" s="14">
        <v>-16.591928251121075</v>
      </c>
      <c r="I29" s="14">
        <v>33.87096774193548</v>
      </c>
      <c r="J29" s="14">
        <v>16.064257028112451</v>
      </c>
      <c r="K29" s="14">
        <v>2.0761245674740483</v>
      </c>
      <c r="L29" s="14">
        <v>42.372881355932201</v>
      </c>
      <c r="M29" s="17"/>
      <c r="N29" s="131"/>
      <c r="O29" s="15"/>
      <c r="P29" s="15"/>
      <c r="Q29" s="86"/>
      <c r="R29" s="86"/>
    </row>
    <row r="30" spans="1:18" s="84" customFormat="1" ht="13.5" customHeight="1" x14ac:dyDescent="0.3">
      <c r="B30" s="20" t="s">
        <v>655</v>
      </c>
      <c r="C30" s="85"/>
      <c r="D30" s="14">
        <v>10.294117647058822</v>
      </c>
      <c r="E30" s="14">
        <v>9.4910591471801915</v>
      </c>
      <c r="F30" s="14">
        <v>9.9610220874837587</v>
      </c>
      <c r="G30" s="14">
        <v>9.2377796188898085</v>
      </c>
      <c r="H30" s="14">
        <v>6.778425655976676</v>
      </c>
      <c r="I30" s="14">
        <v>6.9767441860465116</v>
      </c>
      <c r="J30" s="14">
        <v>6.9908079342041605</v>
      </c>
      <c r="K30" s="14">
        <v>6.2092191117659441</v>
      </c>
      <c r="L30" s="14">
        <v>8.9801154586273242</v>
      </c>
      <c r="M30" s="17"/>
      <c r="N30" s="131"/>
      <c r="O30" s="15"/>
      <c r="P30" s="15"/>
      <c r="Q30" s="86"/>
      <c r="R30" s="86"/>
    </row>
    <row r="31" spans="1:18" ht="13.5" customHeight="1" x14ac:dyDescent="0.3">
      <c r="A31" s="38" t="s">
        <v>712</v>
      </c>
      <c r="B31" s="38" t="s">
        <v>659</v>
      </c>
      <c r="C31" s="18"/>
      <c r="D31" s="17">
        <v>206</v>
      </c>
      <c r="E31" s="17">
        <v>242</v>
      </c>
      <c r="F31" s="17">
        <v>276</v>
      </c>
      <c r="G31" s="17">
        <v>296</v>
      </c>
      <c r="H31" s="17">
        <v>302</v>
      </c>
      <c r="I31" s="17">
        <v>418</v>
      </c>
      <c r="J31" s="17">
        <v>604</v>
      </c>
      <c r="K31" s="17">
        <v>615</v>
      </c>
      <c r="L31" s="17">
        <v>484</v>
      </c>
      <c r="M31" s="17">
        <v>2571.7170000000001</v>
      </c>
      <c r="N31" s="131">
        <v>1.8820111233078913</v>
      </c>
      <c r="O31" s="15"/>
      <c r="P31" s="15"/>
    </row>
    <row r="32" spans="1:18" s="84" customFormat="1" ht="13.5" customHeight="1" x14ac:dyDescent="0.3">
      <c r="B32" s="19" t="s">
        <v>653</v>
      </c>
      <c r="C32" s="85"/>
      <c r="D32" s="17"/>
      <c r="E32" s="14">
        <v>17.475728155339805</v>
      </c>
      <c r="F32" s="14">
        <v>14.049586776859504</v>
      </c>
      <c r="G32" s="14">
        <v>7.2463768115942031</v>
      </c>
      <c r="H32" s="14">
        <v>2.0270270270270272</v>
      </c>
      <c r="I32" s="14">
        <v>38.410596026490069</v>
      </c>
      <c r="J32" s="14">
        <v>44.497607655502392</v>
      </c>
      <c r="K32" s="14">
        <v>1.8211920529801324</v>
      </c>
      <c r="L32" s="14">
        <v>-21.300813008130081</v>
      </c>
      <c r="M32" s="17"/>
      <c r="N32" s="131"/>
      <c r="O32" s="15"/>
      <c r="P32" s="15"/>
      <c r="Q32" s="86"/>
      <c r="R32" s="86"/>
    </row>
    <row r="33" spans="1:18" s="84" customFormat="1" ht="13.5" customHeight="1" x14ac:dyDescent="0.3">
      <c r="B33" s="20" t="s">
        <v>655</v>
      </c>
      <c r="C33" s="85"/>
      <c r="D33" s="14">
        <v>11.651583710407239</v>
      </c>
      <c r="E33" s="14">
        <v>11.095827602017422</v>
      </c>
      <c r="F33" s="14">
        <v>11.953226504980512</v>
      </c>
      <c r="G33" s="14">
        <v>12.261806130903064</v>
      </c>
      <c r="H33" s="14">
        <v>11.005830903790088</v>
      </c>
      <c r="I33" s="14">
        <v>11.711964135612217</v>
      </c>
      <c r="J33" s="14">
        <v>14.610546686018383</v>
      </c>
      <c r="K33" s="14">
        <v>12.944643233003578</v>
      </c>
      <c r="L33" s="14">
        <v>10.348514004703869</v>
      </c>
      <c r="M33" s="17"/>
      <c r="N33" s="131"/>
      <c r="O33" s="15"/>
      <c r="P33" s="15"/>
      <c r="Q33" s="86"/>
      <c r="R33" s="86"/>
    </row>
    <row r="34" spans="1:18" ht="13.5" customHeight="1" x14ac:dyDescent="0.3">
      <c r="A34" s="38" t="s">
        <v>713</v>
      </c>
      <c r="B34" s="38" t="s">
        <v>656</v>
      </c>
      <c r="C34" s="18"/>
      <c r="D34" s="17">
        <v>310</v>
      </c>
      <c r="E34" s="17">
        <v>430</v>
      </c>
      <c r="F34" s="17">
        <v>442</v>
      </c>
      <c r="G34" s="17">
        <v>532</v>
      </c>
      <c r="H34" s="17">
        <v>609</v>
      </c>
      <c r="I34" s="17">
        <v>827</v>
      </c>
      <c r="J34" s="17">
        <v>956</v>
      </c>
      <c r="K34" s="17">
        <v>1119</v>
      </c>
      <c r="L34" s="17">
        <v>934</v>
      </c>
      <c r="M34" s="17">
        <v>3765.2359999999999</v>
      </c>
      <c r="N34" s="131">
        <v>2.4805882021737817</v>
      </c>
      <c r="O34" s="15"/>
      <c r="P34" s="15"/>
    </row>
    <row r="35" spans="1:18" s="84" customFormat="1" ht="13.5" customHeight="1" x14ac:dyDescent="0.3">
      <c r="B35" s="19" t="s">
        <v>653</v>
      </c>
      <c r="C35" s="85"/>
      <c r="D35" s="17"/>
      <c r="E35" s="14">
        <v>38.70967741935484</v>
      </c>
      <c r="F35" s="14">
        <v>2.7906976744186047</v>
      </c>
      <c r="G35" s="14">
        <v>20.361990950226243</v>
      </c>
      <c r="H35" s="14">
        <v>14.473684210526317</v>
      </c>
      <c r="I35" s="14">
        <v>35.79638752052545</v>
      </c>
      <c r="J35" s="14">
        <v>15.598548972188633</v>
      </c>
      <c r="K35" s="14">
        <v>17.05020920502092</v>
      </c>
      <c r="L35" s="14">
        <v>-16.532618409294013</v>
      </c>
      <c r="M35" s="17"/>
      <c r="N35" s="131"/>
      <c r="O35" s="15"/>
      <c r="P35" s="15"/>
      <c r="Q35" s="86"/>
      <c r="R35" s="86"/>
    </row>
    <row r="36" spans="1:18" s="84" customFormat="1" ht="13.5" customHeight="1" x14ac:dyDescent="0.3">
      <c r="B36" s="20" t="s">
        <v>655</v>
      </c>
      <c r="C36" s="85"/>
      <c r="D36" s="14">
        <v>17.533936651583709</v>
      </c>
      <c r="E36" s="14">
        <v>19.715726730857405</v>
      </c>
      <c r="F36" s="14">
        <v>19.142485924642703</v>
      </c>
      <c r="G36" s="14">
        <v>22.03811101905551</v>
      </c>
      <c r="H36" s="14">
        <v>22.193877551020407</v>
      </c>
      <c r="I36" s="14">
        <v>23.17175679462034</v>
      </c>
      <c r="J36" s="14">
        <v>23.125302370585391</v>
      </c>
      <c r="K36" s="14">
        <v>23.552936223952852</v>
      </c>
      <c r="L36" s="14">
        <v>19.970066281804574</v>
      </c>
      <c r="M36" s="17"/>
      <c r="N36" s="131"/>
      <c r="O36" s="15"/>
      <c r="P36" s="15"/>
      <c r="Q36" s="86"/>
      <c r="R36" s="86"/>
    </row>
    <row r="37" spans="1:18" ht="13.5" customHeight="1" x14ac:dyDescent="0.3">
      <c r="A37" s="38" t="s">
        <v>714</v>
      </c>
      <c r="B37" s="38" t="s">
        <v>661</v>
      </c>
      <c r="C37" s="18"/>
      <c r="D37" s="17">
        <v>270</v>
      </c>
      <c r="E37" s="17">
        <v>337</v>
      </c>
      <c r="F37" s="17">
        <v>301</v>
      </c>
      <c r="G37" s="17">
        <v>308</v>
      </c>
      <c r="H37" s="17">
        <v>362</v>
      </c>
      <c r="I37" s="17">
        <v>509</v>
      </c>
      <c r="J37" s="17">
        <v>536</v>
      </c>
      <c r="K37" s="17">
        <v>580</v>
      </c>
      <c r="L37" s="17">
        <v>458</v>
      </c>
      <c r="M37" s="17">
        <v>2394.0100000000002</v>
      </c>
      <c r="N37" s="131">
        <v>1.9131081323803991</v>
      </c>
      <c r="O37" s="15"/>
      <c r="P37" s="15"/>
    </row>
    <row r="38" spans="1:18" s="84" customFormat="1" ht="13.5" customHeight="1" x14ac:dyDescent="0.3">
      <c r="B38" s="19" t="s">
        <v>653</v>
      </c>
      <c r="C38" s="85"/>
      <c r="D38" s="17"/>
      <c r="E38" s="14">
        <v>24.814814814814813</v>
      </c>
      <c r="F38" s="14">
        <v>-10.682492581602373</v>
      </c>
      <c r="G38" s="14">
        <v>2.3255813953488373</v>
      </c>
      <c r="H38" s="14">
        <v>17.532467532467532</v>
      </c>
      <c r="I38" s="14">
        <v>40.607734806629836</v>
      </c>
      <c r="J38" s="14">
        <v>5.3045186640471513</v>
      </c>
      <c r="K38" s="14">
        <v>8.2089552238805972</v>
      </c>
      <c r="L38" s="14">
        <v>-21.03448275862069</v>
      </c>
      <c r="M38" s="17"/>
      <c r="N38" s="131"/>
      <c r="O38" s="15"/>
      <c r="P38" s="15"/>
      <c r="Q38" s="86"/>
      <c r="R38" s="86"/>
    </row>
    <row r="39" spans="1:18" s="84" customFormat="1" ht="13.5" customHeight="1" x14ac:dyDescent="0.3">
      <c r="B39" s="20" t="s">
        <v>655</v>
      </c>
      <c r="C39" s="85"/>
      <c r="D39" s="14">
        <v>15.271493212669684</v>
      </c>
      <c r="E39" s="14">
        <v>15.451627693718478</v>
      </c>
      <c r="F39" s="14">
        <v>13.035946297098311</v>
      </c>
      <c r="G39" s="14">
        <v>12.758906379453189</v>
      </c>
      <c r="H39" s="14">
        <v>13.192419825072887</v>
      </c>
      <c r="I39" s="14">
        <v>14.261697954609135</v>
      </c>
      <c r="J39" s="14">
        <v>12.96565070149976</v>
      </c>
      <c r="K39" s="14">
        <v>12.207956219743211</v>
      </c>
      <c r="L39" s="14">
        <v>9.7926020953602748</v>
      </c>
      <c r="M39" s="17"/>
      <c r="N39" s="15"/>
      <c r="O39" s="15"/>
      <c r="P39" s="15"/>
      <c r="Q39" s="86"/>
      <c r="R39" s="86"/>
    </row>
    <row r="40" spans="1:18" ht="13.5" customHeight="1" x14ac:dyDescent="0.3">
      <c r="A40" s="8"/>
      <c r="B40" s="8"/>
      <c r="C40" s="8"/>
      <c r="D40" s="8"/>
      <c r="E40" s="8"/>
      <c r="F40" s="8"/>
      <c r="G40" s="8"/>
      <c r="H40" s="8"/>
      <c r="I40" s="8"/>
      <c r="J40" s="8"/>
      <c r="K40" s="8"/>
      <c r="L40" s="8"/>
      <c r="M40" s="17"/>
      <c r="N40" s="15"/>
      <c r="O40" s="15"/>
      <c r="P40" s="15"/>
      <c r="Q40" s="29" t="s">
        <v>743</v>
      </c>
      <c r="R40" s="29" t="s">
        <v>744</v>
      </c>
    </row>
    <row r="41" spans="1:18" ht="14.25" customHeight="1" x14ac:dyDescent="0.25">
      <c r="A41" s="1" t="s">
        <v>0</v>
      </c>
      <c r="B41" s="1" t="s">
        <v>1</v>
      </c>
      <c r="C41" s="1" t="s">
        <v>656</v>
      </c>
      <c r="D41" s="22">
        <v>0</v>
      </c>
      <c r="E41" s="22">
        <v>0</v>
      </c>
      <c r="F41" s="22">
        <v>0</v>
      </c>
      <c r="G41" s="22">
        <v>1</v>
      </c>
      <c r="H41" s="22">
        <v>2</v>
      </c>
      <c r="I41" s="22">
        <v>0</v>
      </c>
      <c r="J41" s="22">
        <v>3</v>
      </c>
      <c r="K41" s="16">
        <v>2</v>
      </c>
      <c r="L41" s="126">
        <v>0</v>
      </c>
      <c r="M41" s="99">
        <v>28.184999999999999</v>
      </c>
      <c r="N41" s="130">
        <v>0</v>
      </c>
      <c r="O41" s="10"/>
      <c r="P41" s="10"/>
      <c r="Q41" s="29" t="s">
        <v>669</v>
      </c>
      <c r="R41" s="29" t="s">
        <v>737</v>
      </c>
    </row>
    <row r="42" spans="1:18" ht="14.25" customHeight="1" x14ac:dyDescent="0.25">
      <c r="A42" s="1" t="s">
        <v>2</v>
      </c>
      <c r="B42" s="1" t="s">
        <v>3</v>
      </c>
      <c r="C42" s="1" t="s">
        <v>657</v>
      </c>
      <c r="D42" s="22">
        <v>1</v>
      </c>
      <c r="E42" s="22">
        <v>1</v>
      </c>
      <c r="F42" s="23">
        <v>1</v>
      </c>
      <c r="G42" s="22">
        <v>3</v>
      </c>
      <c r="H42" s="22">
        <v>3</v>
      </c>
      <c r="I42" s="22">
        <v>0</v>
      </c>
      <c r="J42" s="22">
        <v>3</v>
      </c>
      <c r="K42" s="16">
        <v>1</v>
      </c>
      <c r="L42" s="126">
        <v>3</v>
      </c>
      <c r="M42" s="99">
        <v>43.384999999999998</v>
      </c>
      <c r="N42" s="130">
        <v>0.69148323153163538</v>
      </c>
      <c r="O42" s="10"/>
      <c r="P42" s="10"/>
      <c r="Q42" s="29" t="s">
        <v>669</v>
      </c>
      <c r="R42" s="29" t="s">
        <v>735</v>
      </c>
    </row>
    <row r="43" spans="1:18" ht="14.25" customHeight="1" x14ac:dyDescent="0.25">
      <c r="A43" s="1" t="s">
        <v>4</v>
      </c>
      <c r="B43" s="1" t="s">
        <v>5</v>
      </c>
      <c r="C43" s="1" t="s">
        <v>658</v>
      </c>
      <c r="D43" s="22">
        <v>2</v>
      </c>
      <c r="E43" s="22">
        <v>3</v>
      </c>
      <c r="F43" s="22">
        <v>2</v>
      </c>
      <c r="G43" s="22">
        <v>6</v>
      </c>
      <c r="H43" s="22">
        <v>6</v>
      </c>
      <c r="I43" s="22">
        <v>4</v>
      </c>
      <c r="J43" s="22">
        <v>4</v>
      </c>
      <c r="K43" s="16">
        <v>4</v>
      </c>
      <c r="L43" s="126">
        <v>6</v>
      </c>
      <c r="M43" s="99">
        <v>54.981000000000002</v>
      </c>
      <c r="N43" s="130">
        <v>1.0912860806460414</v>
      </c>
      <c r="O43" s="10"/>
      <c r="P43" s="10"/>
      <c r="Q43" s="29" t="s">
        <v>669</v>
      </c>
      <c r="R43" s="29" t="s">
        <v>735</v>
      </c>
    </row>
    <row r="44" spans="1:18" ht="14.25" customHeight="1" x14ac:dyDescent="0.25">
      <c r="A44" s="1" t="s">
        <v>6</v>
      </c>
      <c r="B44" s="1" t="s">
        <v>7</v>
      </c>
      <c r="C44" s="1" t="s">
        <v>656</v>
      </c>
      <c r="D44" s="22">
        <v>25</v>
      </c>
      <c r="E44" s="24">
        <v>10</v>
      </c>
      <c r="F44" s="22">
        <v>26</v>
      </c>
      <c r="G44" s="22">
        <v>18</v>
      </c>
      <c r="H44" s="22">
        <v>13</v>
      </c>
      <c r="I44" s="22">
        <v>15</v>
      </c>
      <c r="J44" s="22">
        <v>19</v>
      </c>
      <c r="K44" s="16">
        <v>17</v>
      </c>
      <c r="L44" s="126">
        <v>18</v>
      </c>
      <c r="M44" s="99">
        <v>71.238</v>
      </c>
      <c r="N44" s="130">
        <v>2.5267413459108901</v>
      </c>
      <c r="O44" s="10"/>
      <c r="P44" s="10"/>
      <c r="Q44" s="29" t="s">
        <v>669</v>
      </c>
      <c r="R44" s="29" t="s">
        <v>736</v>
      </c>
    </row>
    <row r="45" spans="1:18" ht="14.25" customHeight="1" x14ac:dyDescent="0.25">
      <c r="A45" s="1" t="s">
        <v>8</v>
      </c>
      <c r="B45" s="1" t="s">
        <v>9</v>
      </c>
      <c r="C45" s="1" t="s">
        <v>658</v>
      </c>
      <c r="D45" s="22">
        <v>1</v>
      </c>
      <c r="E45" s="22">
        <v>2</v>
      </c>
      <c r="F45" s="22">
        <v>3</v>
      </c>
      <c r="G45" s="22">
        <v>12</v>
      </c>
      <c r="H45" s="22">
        <v>4</v>
      </c>
      <c r="I45" s="22">
        <v>8</v>
      </c>
      <c r="J45" s="22">
        <v>9</v>
      </c>
      <c r="K45" s="16">
        <v>5</v>
      </c>
      <c r="L45" s="126">
        <v>5</v>
      </c>
      <c r="M45" s="99">
        <v>54.515999999999998</v>
      </c>
      <c r="N45" s="130">
        <v>0.9171619341110866</v>
      </c>
      <c r="O45" s="10"/>
      <c r="P45" s="10"/>
      <c r="Q45" s="29" t="s">
        <v>669</v>
      </c>
      <c r="R45" s="29" t="s">
        <v>736</v>
      </c>
    </row>
    <row r="46" spans="1:18" ht="14.25" customHeight="1" x14ac:dyDescent="0.25">
      <c r="A46" s="1" t="s">
        <v>10</v>
      </c>
      <c r="B46" s="1" t="s">
        <v>11</v>
      </c>
      <c r="C46" s="1" t="s">
        <v>656</v>
      </c>
      <c r="D46" s="24">
        <v>2</v>
      </c>
      <c r="E46" s="22">
        <v>7</v>
      </c>
      <c r="F46" s="22">
        <v>4</v>
      </c>
      <c r="G46" s="22">
        <v>1</v>
      </c>
      <c r="H46" s="22">
        <v>5</v>
      </c>
      <c r="I46" s="22">
        <v>5</v>
      </c>
      <c r="J46" s="22">
        <v>8</v>
      </c>
      <c r="K46" s="16">
        <v>11</v>
      </c>
      <c r="L46" s="126">
        <v>20</v>
      </c>
      <c r="M46" s="99">
        <v>52.872999999999998</v>
      </c>
      <c r="N46" s="130">
        <v>3.782648989087058</v>
      </c>
      <c r="O46" s="10"/>
      <c r="P46" s="10"/>
      <c r="Q46" s="29" t="s">
        <v>669</v>
      </c>
      <c r="R46" s="29" t="s">
        <v>736</v>
      </c>
    </row>
    <row r="47" spans="1:18" ht="14.25" customHeight="1" x14ac:dyDescent="0.25">
      <c r="A47" s="1" t="s">
        <v>12</v>
      </c>
      <c r="B47" s="1" t="s">
        <v>774</v>
      </c>
      <c r="C47" s="1" t="s">
        <v>656</v>
      </c>
      <c r="D47" s="22">
        <v>10</v>
      </c>
      <c r="E47" s="22">
        <v>10</v>
      </c>
      <c r="F47" s="24">
        <v>4</v>
      </c>
      <c r="G47" s="22">
        <v>14</v>
      </c>
      <c r="H47" s="22">
        <v>17</v>
      </c>
      <c r="I47" s="22">
        <v>15</v>
      </c>
      <c r="J47" s="22">
        <v>26</v>
      </c>
      <c r="K47" s="16">
        <v>20</v>
      </c>
      <c r="L47" s="126">
        <v>13</v>
      </c>
      <c r="M47" s="99">
        <v>78.474000000000004</v>
      </c>
      <c r="N47" s="130">
        <v>1.6565996380966943</v>
      </c>
      <c r="O47" s="10"/>
      <c r="P47" s="10"/>
      <c r="Q47" s="29" t="s">
        <v>669</v>
      </c>
      <c r="R47" s="29" t="s">
        <v>736</v>
      </c>
    </row>
    <row r="48" spans="1:18" ht="14.25" customHeight="1" x14ac:dyDescent="0.25">
      <c r="A48" s="1" t="s">
        <v>14</v>
      </c>
      <c r="B48" s="1" t="s">
        <v>15</v>
      </c>
      <c r="C48" s="1" t="s">
        <v>659</v>
      </c>
      <c r="D48" s="22">
        <v>2</v>
      </c>
      <c r="E48" s="22">
        <v>0</v>
      </c>
      <c r="F48" s="22">
        <v>2</v>
      </c>
      <c r="G48" s="22">
        <v>4</v>
      </c>
      <c r="H48" s="22">
        <v>0</v>
      </c>
      <c r="I48" s="22">
        <v>2</v>
      </c>
      <c r="J48" s="22">
        <v>7</v>
      </c>
      <c r="K48" s="16">
        <v>1</v>
      </c>
      <c r="L48" s="126">
        <v>0</v>
      </c>
      <c r="M48" s="99">
        <v>39.790999999999997</v>
      </c>
      <c r="N48" s="130">
        <v>0</v>
      </c>
      <c r="O48" s="10"/>
      <c r="P48" s="10"/>
      <c r="Q48" s="29" t="s">
        <v>669</v>
      </c>
      <c r="R48" s="29" t="s">
        <v>735</v>
      </c>
    </row>
    <row r="49" spans="1:18" ht="14.25" customHeight="1" x14ac:dyDescent="0.25">
      <c r="A49" s="1" t="s">
        <v>16</v>
      </c>
      <c r="B49" s="1" t="s">
        <v>17</v>
      </c>
      <c r="C49" s="1" t="s">
        <v>654</v>
      </c>
      <c r="D49" s="22">
        <v>2</v>
      </c>
      <c r="E49" s="22">
        <v>13</v>
      </c>
      <c r="F49" s="22">
        <v>8</v>
      </c>
      <c r="G49" s="22">
        <v>0</v>
      </c>
      <c r="H49" s="22">
        <v>4</v>
      </c>
      <c r="I49" s="24">
        <v>20</v>
      </c>
      <c r="J49" s="22">
        <v>5</v>
      </c>
      <c r="K49" s="16">
        <v>0</v>
      </c>
      <c r="L49" s="126">
        <v>9</v>
      </c>
      <c r="M49" s="99">
        <v>77.933999999999997</v>
      </c>
      <c r="N49" s="130">
        <v>1.1548233120332589</v>
      </c>
      <c r="O49" s="10"/>
      <c r="P49" s="10"/>
      <c r="Q49" s="29" t="s">
        <v>669</v>
      </c>
      <c r="R49" s="29" t="s">
        <v>737</v>
      </c>
    </row>
    <row r="50" spans="1:18" ht="14.25" customHeight="1" x14ac:dyDescent="0.25">
      <c r="A50" s="1" t="s">
        <v>18</v>
      </c>
      <c r="B50" s="1" t="s">
        <v>775</v>
      </c>
      <c r="C50" s="1" t="s">
        <v>654</v>
      </c>
      <c r="D50" s="22">
        <v>7</v>
      </c>
      <c r="E50" s="22">
        <v>14</v>
      </c>
      <c r="F50" s="22">
        <v>20</v>
      </c>
      <c r="G50" s="22">
        <v>24</v>
      </c>
      <c r="H50" s="22">
        <v>14</v>
      </c>
      <c r="I50" s="22">
        <v>21</v>
      </c>
      <c r="J50" s="22">
        <v>22</v>
      </c>
      <c r="K50" s="16">
        <v>21</v>
      </c>
      <c r="L50" s="126">
        <v>24</v>
      </c>
      <c r="M50" s="99">
        <v>148.46199999999999</v>
      </c>
      <c r="N50" s="130">
        <v>1.6165752852581807</v>
      </c>
      <c r="O50" s="10"/>
      <c r="P50" s="10"/>
      <c r="Q50" s="29" t="s">
        <v>669</v>
      </c>
      <c r="R50" s="29" t="s">
        <v>736</v>
      </c>
    </row>
    <row r="51" spans="1:18" ht="14.25" customHeight="1" x14ac:dyDescent="0.25">
      <c r="A51" s="1" t="s">
        <v>20</v>
      </c>
      <c r="B51" s="1" t="s">
        <v>21</v>
      </c>
      <c r="C51" s="1" t="s">
        <v>660</v>
      </c>
      <c r="D51" s="22">
        <v>3</v>
      </c>
      <c r="E51" s="22">
        <v>2</v>
      </c>
      <c r="F51" s="22">
        <v>5</v>
      </c>
      <c r="G51" s="22">
        <v>0</v>
      </c>
      <c r="H51" s="22">
        <v>3</v>
      </c>
      <c r="I51" s="22">
        <v>9</v>
      </c>
      <c r="J51" s="22">
        <v>2</v>
      </c>
      <c r="K51" s="45">
        <v>0</v>
      </c>
      <c r="L51" s="126">
        <v>17</v>
      </c>
      <c r="M51" s="99">
        <v>107.95099999999999</v>
      </c>
      <c r="N51" s="130">
        <v>1.5747885614769666</v>
      </c>
      <c r="O51" s="10"/>
      <c r="P51" s="10"/>
      <c r="Q51" s="29" t="s">
        <v>670</v>
      </c>
      <c r="R51" s="29" t="s">
        <v>736</v>
      </c>
    </row>
    <row r="52" spans="1:18" ht="14.25" customHeight="1" x14ac:dyDescent="0.25">
      <c r="A52" s="1" t="s">
        <v>22</v>
      </c>
      <c r="B52" s="1" t="s">
        <v>23</v>
      </c>
      <c r="C52" s="1" t="s">
        <v>657</v>
      </c>
      <c r="D52" s="22">
        <v>2</v>
      </c>
      <c r="E52" s="22">
        <v>5</v>
      </c>
      <c r="F52" s="24">
        <v>2</v>
      </c>
      <c r="G52" s="24">
        <v>1</v>
      </c>
      <c r="H52" s="22">
        <v>0</v>
      </c>
      <c r="I52" s="22">
        <v>4</v>
      </c>
      <c r="J52" s="22">
        <v>4</v>
      </c>
      <c r="K52" s="16">
        <v>0</v>
      </c>
      <c r="L52" s="126">
        <v>0</v>
      </c>
      <c r="M52" s="99">
        <v>31.088999999999999</v>
      </c>
      <c r="N52" s="130">
        <v>0</v>
      </c>
      <c r="O52" s="10"/>
      <c r="P52" s="10"/>
      <c r="Q52" s="29" t="s">
        <v>669</v>
      </c>
      <c r="R52" s="29" t="s">
        <v>735</v>
      </c>
    </row>
    <row r="53" spans="1:18" ht="14.25" customHeight="1" x14ac:dyDescent="0.25">
      <c r="A53" s="1" t="s">
        <v>24</v>
      </c>
      <c r="B53" s="1" t="s">
        <v>776</v>
      </c>
      <c r="C53" s="1" t="s">
        <v>659</v>
      </c>
      <c r="D53" s="22">
        <v>9</v>
      </c>
      <c r="E53" s="22">
        <v>9</v>
      </c>
      <c r="F53" s="22">
        <v>6</v>
      </c>
      <c r="G53" s="22">
        <v>4</v>
      </c>
      <c r="H53" s="22">
        <v>0</v>
      </c>
      <c r="I53" s="22">
        <v>13</v>
      </c>
      <c r="J53" s="22">
        <v>17</v>
      </c>
      <c r="K53" s="16">
        <v>24</v>
      </c>
      <c r="L53" s="126">
        <v>12</v>
      </c>
      <c r="M53" s="99">
        <v>76.912999999999997</v>
      </c>
      <c r="N53" s="130">
        <v>1.5602043867746676</v>
      </c>
      <c r="O53" s="10"/>
      <c r="P53" s="10"/>
      <c r="Q53" s="29" t="s">
        <v>669</v>
      </c>
      <c r="R53" s="29" t="s">
        <v>737</v>
      </c>
    </row>
    <row r="54" spans="1:18" ht="14.25" customHeight="1" x14ac:dyDescent="0.25">
      <c r="A54" s="1" t="s">
        <v>26</v>
      </c>
      <c r="B54" s="1" t="s">
        <v>27</v>
      </c>
      <c r="C54" s="1" t="s">
        <v>656</v>
      </c>
      <c r="D54" s="22">
        <v>3</v>
      </c>
      <c r="E54" s="23">
        <v>4</v>
      </c>
      <c r="F54" s="22">
        <v>8</v>
      </c>
      <c r="G54" s="22">
        <v>5</v>
      </c>
      <c r="H54" s="22">
        <v>8</v>
      </c>
      <c r="I54" s="22">
        <v>20</v>
      </c>
      <c r="J54" s="22">
        <v>26</v>
      </c>
      <c r="K54" s="16">
        <v>15</v>
      </c>
      <c r="L54" s="126">
        <v>8</v>
      </c>
      <c r="M54" s="99">
        <v>73.915999999999997</v>
      </c>
      <c r="N54" s="130">
        <v>1.0823096487905191</v>
      </c>
      <c r="O54" s="10"/>
      <c r="P54" s="10"/>
      <c r="Q54" s="29" t="s">
        <v>669</v>
      </c>
      <c r="R54" s="29" t="s">
        <v>735</v>
      </c>
    </row>
    <row r="55" spans="1:18" ht="14.25" customHeight="1" x14ac:dyDescent="0.25">
      <c r="A55" s="1" t="s">
        <v>28</v>
      </c>
      <c r="B55" s="1" t="s">
        <v>29</v>
      </c>
      <c r="C55" s="1" t="s">
        <v>658</v>
      </c>
      <c r="D55" s="22">
        <v>1</v>
      </c>
      <c r="E55" s="22">
        <v>1</v>
      </c>
      <c r="F55" s="22">
        <v>2</v>
      </c>
      <c r="G55" s="22">
        <v>17</v>
      </c>
      <c r="H55" s="22">
        <v>18</v>
      </c>
      <c r="I55" s="22">
        <v>23</v>
      </c>
      <c r="J55" s="22">
        <v>10</v>
      </c>
      <c r="K55" s="16">
        <v>13</v>
      </c>
      <c r="L55" s="126">
        <v>16</v>
      </c>
      <c r="M55" s="99">
        <v>49.536999999999999</v>
      </c>
      <c r="N55" s="130">
        <v>3.2299089569412764</v>
      </c>
      <c r="O55" s="10"/>
      <c r="P55" s="10"/>
      <c r="Q55" s="29" t="s">
        <v>669</v>
      </c>
      <c r="R55" s="29" t="s">
        <v>737</v>
      </c>
    </row>
    <row r="56" spans="1:18" ht="14.25" customHeight="1" x14ac:dyDescent="0.25">
      <c r="A56" s="1" t="s">
        <v>30</v>
      </c>
      <c r="B56" s="1" t="s">
        <v>777</v>
      </c>
      <c r="C56" s="1" t="s">
        <v>661</v>
      </c>
      <c r="D56" s="22">
        <v>9</v>
      </c>
      <c r="E56" s="24">
        <v>4</v>
      </c>
      <c r="F56" s="22">
        <v>22</v>
      </c>
      <c r="G56" s="22">
        <v>33</v>
      </c>
      <c r="H56" s="22">
        <v>27</v>
      </c>
      <c r="I56" s="22">
        <v>22</v>
      </c>
      <c r="J56" s="22">
        <v>25</v>
      </c>
      <c r="K56" s="16">
        <v>34</v>
      </c>
      <c r="L56" s="126">
        <v>20</v>
      </c>
      <c r="M56" s="99">
        <v>77.141000000000005</v>
      </c>
      <c r="N56" s="130">
        <v>2.5926550083613122</v>
      </c>
      <c r="O56" s="10"/>
      <c r="P56" s="10"/>
      <c r="Q56" s="29" t="s">
        <v>669</v>
      </c>
      <c r="R56" s="29" t="s">
        <v>735</v>
      </c>
    </row>
    <row r="57" spans="1:18" ht="14.25" customHeight="1" x14ac:dyDescent="0.25">
      <c r="A57" s="1" t="s">
        <v>32</v>
      </c>
      <c r="B57" s="1" t="s">
        <v>778</v>
      </c>
      <c r="C57" s="1" t="s">
        <v>659</v>
      </c>
      <c r="D57" s="22">
        <v>12</v>
      </c>
      <c r="E57" s="22">
        <v>17</v>
      </c>
      <c r="F57" s="22">
        <v>19</v>
      </c>
      <c r="G57" s="22">
        <v>26</v>
      </c>
      <c r="H57" s="22">
        <v>25</v>
      </c>
      <c r="I57" s="22">
        <v>51</v>
      </c>
      <c r="J57" s="22">
        <v>59</v>
      </c>
      <c r="K57" s="16">
        <v>76</v>
      </c>
      <c r="L57" s="126">
        <v>51</v>
      </c>
      <c r="M57" s="99">
        <v>70.475999999999999</v>
      </c>
      <c r="N57" s="130">
        <v>7.2365060446109322</v>
      </c>
      <c r="O57" s="10"/>
      <c r="P57" s="10"/>
      <c r="Q57" s="29" t="s">
        <v>669</v>
      </c>
      <c r="R57" s="29" t="s">
        <v>736</v>
      </c>
    </row>
    <row r="58" spans="1:18" ht="14.25" customHeight="1" x14ac:dyDescent="0.25">
      <c r="A58" s="1" t="s">
        <v>34</v>
      </c>
      <c r="B58" s="1" t="s">
        <v>35</v>
      </c>
      <c r="C58" s="1" t="s">
        <v>654</v>
      </c>
      <c r="D58" s="22">
        <v>8</v>
      </c>
      <c r="E58" s="22">
        <v>4</v>
      </c>
      <c r="F58" s="22">
        <v>5</v>
      </c>
      <c r="G58" s="22">
        <v>4</v>
      </c>
      <c r="H58" s="24">
        <v>7</v>
      </c>
      <c r="I58" s="22">
        <v>6</v>
      </c>
      <c r="J58" s="22">
        <v>11</v>
      </c>
      <c r="K58" s="16">
        <v>16</v>
      </c>
      <c r="L58" s="126">
        <v>5</v>
      </c>
      <c r="M58" s="99">
        <v>98.700999999999993</v>
      </c>
      <c r="N58" s="130">
        <v>0.50658048044092774</v>
      </c>
      <c r="O58" s="10"/>
      <c r="P58" s="10"/>
      <c r="Q58" s="29" t="s">
        <v>669</v>
      </c>
      <c r="R58" s="29" t="s">
        <v>735</v>
      </c>
    </row>
    <row r="59" spans="1:18" ht="14.25" customHeight="1" x14ac:dyDescent="0.25">
      <c r="A59" s="1" t="s">
        <v>36</v>
      </c>
      <c r="B59" s="1" t="s">
        <v>779</v>
      </c>
      <c r="C59" s="1" t="s">
        <v>662</v>
      </c>
      <c r="D59" s="22">
        <v>9</v>
      </c>
      <c r="E59" s="22">
        <v>7</v>
      </c>
      <c r="F59" s="24">
        <v>8</v>
      </c>
      <c r="G59" s="22">
        <v>14</v>
      </c>
      <c r="H59" s="22">
        <v>20</v>
      </c>
      <c r="I59" s="22">
        <v>36</v>
      </c>
      <c r="J59" s="25">
        <v>55</v>
      </c>
      <c r="K59" s="45">
        <v>57</v>
      </c>
      <c r="L59" s="126">
        <v>91</v>
      </c>
      <c r="M59" s="99">
        <v>424.30599999999998</v>
      </c>
      <c r="N59" s="130">
        <v>2.1446786045919692</v>
      </c>
      <c r="O59" s="10"/>
      <c r="P59" s="10"/>
      <c r="Q59" s="29" t="s">
        <v>670</v>
      </c>
      <c r="R59" s="29" t="s">
        <v>737</v>
      </c>
    </row>
    <row r="60" spans="1:18" ht="14.25" customHeight="1" x14ac:dyDescent="0.25">
      <c r="A60" s="1" t="s">
        <v>38</v>
      </c>
      <c r="B60" s="1" t="s">
        <v>39</v>
      </c>
      <c r="C60" s="1" t="s">
        <v>658</v>
      </c>
      <c r="D60" s="22">
        <v>0</v>
      </c>
      <c r="E60" s="22">
        <v>0</v>
      </c>
      <c r="F60" s="22">
        <v>1</v>
      </c>
      <c r="G60" s="22">
        <v>0</v>
      </c>
      <c r="H60" s="22">
        <v>0</v>
      </c>
      <c r="I60" s="22">
        <v>0</v>
      </c>
      <c r="J60" s="22">
        <v>0</v>
      </c>
      <c r="K60" s="16">
        <v>0</v>
      </c>
      <c r="L60" s="126">
        <v>2</v>
      </c>
      <c r="M60" s="99">
        <v>41.44</v>
      </c>
      <c r="N60" s="130">
        <v>0.48262548262548266</v>
      </c>
      <c r="O60" s="10"/>
      <c r="P60" s="10"/>
      <c r="Q60" s="29" t="s">
        <v>669</v>
      </c>
      <c r="R60" s="29" t="s">
        <v>735</v>
      </c>
    </row>
    <row r="61" spans="1:18" ht="14.25" customHeight="1" x14ac:dyDescent="0.25">
      <c r="A61" s="1" t="s">
        <v>40</v>
      </c>
      <c r="B61" s="1" t="s">
        <v>41</v>
      </c>
      <c r="C61" s="1" t="s">
        <v>657</v>
      </c>
      <c r="D61" s="22">
        <v>1</v>
      </c>
      <c r="E61" s="22">
        <v>2</v>
      </c>
      <c r="F61" s="24">
        <v>2</v>
      </c>
      <c r="G61" s="24">
        <v>0</v>
      </c>
      <c r="H61" s="24">
        <v>0</v>
      </c>
      <c r="I61" s="22">
        <v>2</v>
      </c>
      <c r="J61" s="22">
        <v>2</v>
      </c>
      <c r="K61" s="16">
        <v>2</v>
      </c>
      <c r="L61" s="126">
        <v>15</v>
      </c>
      <c r="M61" s="99">
        <v>57.183</v>
      </c>
      <c r="N61" s="130">
        <v>2.6231572320444889</v>
      </c>
      <c r="O61" s="10"/>
      <c r="P61" s="10"/>
      <c r="Q61" s="29" t="s">
        <v>669</v>
      </c>
      <c r="R61" s="29" t="s">
        <v>735</v>
      </c>
    </row>
    <row r="62" spans="1:18" ht="14.25" customHeight="1" x14ac:dyDescent="0.25">
      <c r="A62" s="1" t="s">
        <v>42</v>
      </c>
      <c r="B62" s="1" t="s">
        <v>43</v>
      </c>
      <c r="C62" s="1" t="s">
        <v>657</v>
      </c>
      <c r="D62" s="24">
        <v>4</v>
      </c>
      <c r="E62" s="24">
        <v>5</v>
      </c>
      <c r="F62" s="24">
        <v>3</v>
      </c>
      <c r="G62" s="24">
        <v>1</v>
      </c>
      <c r="H62" s="24">
        <v>3</v>
      </c>
      <c r="I62" s="24">
        <v>5</v>
      </c>
      <c r="J62" s="22">
        <v>11</v>
      </c>
      <c r="K62" s="16">
        <v>13</v>
      </c>
      <c r="L62" s="126">
        <v>12</v>
      </c>
      <c r="M62" s="99">
        <v>63.02</v>
      </c>
      <c r="N62" s="130">
        <v>1.9041574103459218</v>
      </c>
      <c r="O62" s="10"/>
      <c r="P62" s="10"/>
      <c r="Q62" s="29" t="s">
        <v>669</v>
      </c>
      <c r="R62" s="29" t="s">
        <v>736</v>
      </c>
    </row>
    <row r="63" spans="1:18" ht="14.25" customHeight="1" x14ac:dyDescent="0.25">
      <c r="A63" s="1" t="s">
        <v>44</v>
      </c>
      <c r="B63" s="1" t="s">
        <v>45</v>
      </c>
      <c r="C63" s="1" t="s">
        <v>658</v>
      </c>
      <c r="D63" s="22">
        <v>2</v>
      </c>
      <c r="E63" s="23">
        <v>1</v>
      </c>
      <c r="F63" s="22">
        <v>2</v>
      </c>
      <c r="G63" s="23">
        <v>4</v>
      </c>
      <c r="H63" s="23">
        <v>2</v>
      </c>
      <c r="I63" s="24">
        <v>4</v>
      </c>
      <c r="J63" s="22">
        <v>7</v>
      </c>
      <c r="K63" s="16">
        <v>5</v>
      </c>
      <c r="L63" s="126">
        <v>2</v>
      </c>
      <c r="M63" s="99">
        <v>34.575000000000003</v>
      </c>
      <c r="N63" s="130">
        <v>0.57845263919016632</v>
      </c>
      <c r="O63" s="10"/>
      <c r="P63" s="10"/>
      <c r="Q63" s="29" t="s">
        <v>669</v>
      </c>
      <c r="R63" s="29" t="s">
        <v>735</v>
      </c>
    </row>
    <row r="64" spans="1:18" ht="14.25" customHeight="1" x14ac:dyDescent="0.25">
      <c r="A64" s="1" t="s">
        <v>46</v>
      </c>
      <c r="B64" s="1" t="s">
        <v>47</v>
      </c>
      <c r="C64" s="1" t="s">
        <v>657</v>
      </c>
      <c r="D64" s="22">
        <v>2</v>
      </c>
      <c r="E64" s="22">
        <v>1</v>
      </c>
      <c r="F64" s="22">
        <v>1</v>
      </c>
      <c r="G64" s="22">
        <v>1</v>
      </c>
      <c r="H64" s="22">
        <v>4</v>
      </c>
      <c r="I64" s="22">
        <v>8</v>
      </c>
      <c r="J64" s="22">
        <v>8</v>
      </c>
      <c r="K64" s="16">
        <v>17</v>
      </c>
      <c r="L64" s="126">
        <v>21</v>
      </c>
      <c r="M64" s="99">
        <v>119.73399999999999</v>
      </c>
      <c r="N64" s="130">
        <v>1.7538877845891729</v>
      </c>
      <c r="O64" s="10"/>
      <c r="P64" s="10"/>
      <c r="Q64" s="29" t="s">
        <v>669</v>
      </c>
      <c r="R64" s="29" t="s">
        <v>735</v>
      </c>
    </row>
    <row r="65" spans="1:18" ht="14.25" customHeight="1" x14ac:dyDescent="0.25">
      <c r="A65" s="1" t="s">
        <v>48</v>
      </c>
      <c r="B65" s="1" t="s">
        <v>49</v>
      </c>
      <c r="C65" s="1" t="s">
        <v>658</v>
      </c>
      <c r="D65" s="22">
        <v>9</v>
      </c>
      <c r="E65" s="22">
        <v>9</v>
      </c>
      <c r="F65" s="22">
        <v>7</v>
      </c>
      <c r="G65" s="22">
        <v>5</v>
      </c>
      <c r="H65" s="22">
        <v>4</v>
      </c>
      <c r="I65" s="22">
        <v>7</v>
      </c>
      <c r="J65" s="22">
        <v>5</v>
      </c>
      <c r="K65" s="16">
        <v>15</v>
      </c>
      <c r="L65" s="126">
        <v>22</v>
      </c>
      <c r="M65" s="99">
        <v>28.315999999999999</v>
      </c>
      <c r="N65" s="130">
        <v>7.7694589631303854</v>
      </c>
      <c r="O65" s="10"/>
      <c r="P65" s="10"/>
      <c r="Q65" s="29" t="s">
        <v>669</v>
      </c>
      <c r="R65" s="29" t="s">
        <v>735</v>
      </c>
    </row>
    <row r="66" spans="1:18" ht="14.25" customHeight="1" x14ac:dyDescent="0.25">
      <c r="A66" s="1" t="s">
        <v>50</v>
      </c>
      <c r="B66" s="1" t="s">
        <v>780</v>
      </c>
      <c r="C66" s="1" t="s">
        <v>661</v>
      </c>
      <c r="D66" s="22">
        <v>12</v>
      </c>
      <c r="E66" s="24">
        <v>16</v>
      </c>
      <c r="F66" s="24">
        <v>11</v>
      </c>
      <c r="G66" s="24">
        <v>16</v>
      </c>
      <c r="H66" s="24">
        <v>31</v>
      </c>
      <c r="I66" s="24">
        <v>47</v>
      </c>
      <c r="J66" s="25">
        <v>39</v>
      </c>
      <c r="K66" s="45">
        <v>48</v>
      </c>
      <c r="L66" s="126">
        <v>29</v>
      </c>
      <c r="M66" s="99">
        <v>87.623999999999995</v>
      </c>
      <c r="N66" s="130">
        <v>3.3095955445996532</v>
      </c>
      <c r="O66" s="10"/>
      <c r="P66" s="10"/>
      <c r="Q66" s="29" t="s">
        <v>670</v>
      </c>
      <c r="R66" s="29" t="s">
        <v>737</v>
      </c>
    </row>
    <row r="67" spans="1:18" ht="14.25" customHeight="1" x14ac:dyDescent="0.25">
      <c r="A67" s="1" t="s">
        <v>52</v>
      </c>
      <c r="B67" s="1" t="s">
        <v>53</v>
      </c>
      <c r="C67" s="1" t="s">
        <v>656</v>
      </c>
      <c r="D67" s="22">
        <v>1</v>
      </c>
      <c r="E67" s="22">
        <v>1</v>
      </c>
      <c r="F67" s="23">
        <v>1</v>
      </c>
      <c r="G67" s="22">
        <v>2</v>
      </c>
      <c r="H67" s="22">
        <v>4</v>
      </c>
      <c r="I67" s="22">
        <v>5</v>
      </c>
      <c r="J67" s="22">
        <v>10</v>
      </c>
      <c r="K67" s="16">
        <v>6</v>
      </c>
      <c r="L67" s="126">
        <v>19</v>
      </c>
      <c r="M67" s="99">
        <v>49.252000000000002</v>
      </c>
      <c r="N67" s="130">
        <v>3.8577113619751477</v>
      </c>
      <c r="O67" s="10"/>
      <c r="P67" s="10"/>
      <c r="Q67" s="29" t="s">
        <v>669</v>
      </c>
      <c r="R67" s="29" t="s">
        <v>735</v>
      </c>
    </row>
    <row r="68" spans="1:18" ht="14.25" customHeight="1" x14ac:dyDescent="0.25">
      <c r="A68" s="1" t="s">
        <v>54</v>
      </c>
      <c r="B68" s="1" t="s">
        <v>55</v>
      </c>
      <c r="C68" s="1" t="s">
        <v>660</v>
      </c>
      <c r="D68" s="22">
        <v>23</v>
      </c>
      <c r="E68" s="22">
        <v>30</v>
      </c>
      <c r="F68" s="22">
        <v>26</v>
      </c>
      <c r="G68" s="22">
        <v>12</v>
      </c>
      <c r="H68" s="22">
        <v>10</v>
      </c>
      <c r="I68" s="24">
        <v>16</v>
      </c>
      <c r="J68" s="25">
        <v>10</v>
      </c>
      <c r="K68" s="45">
        <v>15</v>
      </c>
      <c r="L68" s="126">
        <v>24</v>
      </c>
      <c r="M68" s="99">
        <v>202.047</v>
      </c>
      <c r="N68" s="130">
        <v>1.1878424327013022</v>
      </c>
      <c r="O68" s="10"/>
      <c r="P68" s="10"/>
      <c r="Q68" s="29" t="s">
        <v>670</v>
      </c>
      <c r="R68" s="29" t="s">
        <v>736</v>
      </c>
    </row>
    <row r="69" spans="1:18" ht="14.25" customHeight="1" x14ac:dyDescent="0.25">
      <c r="A69" s="1" t="s">
        <v>56</v>
      </c>
      <c r="B69" s="1" t="s">
        <v>57</v>
      </c>
      <c r="C69" s="1" t="s">
        <v>659</v>
      </c>
      <c r="D69" s="22">
        <v>1</v>
      </c>
      <c r="E69" s="22">
        <v>8</v>
      </c>
      <c r="F69" s="22">
        <v>4</v>
      </c>
      <c r="G69" s="22">
        <v>1</v>
      </c>
      <c r="H69" s="22">
        <v>3</v>
      </c>
      <c r="I69" s="22">
        <v>4</v>
      </c>
      <c r="J69" s="22">
        <v>1</v>
      </c>
      <c r="K69" s="16">
        <v>0</v>
      </c>
      <c r="L69" s="126">
        <v>5</v>
      </c>
      <c r="M69" s="99">
        <v>64.400000000000006</v>
      </c>
      <c r="N69" s="130">
        <v>0.77639751552795022</v>
      </c>
      <c r="O69" s="10"/>
      <c r="P69" s="10"/>
      <c r="Q69" s="29" t="s">
        <v>669</v>
      </c>
      <c r="R69" s="29" t="s">
        <v>735</v>
      </c>
    </row>
    <row r="70" spans="1:18" ht="14.25" customHeight="1" x14ac:dyDescent="0.25">
      <c r="A70" s="1" t="s">
        <v>58</v>
      </c>
      <c r="B70" s="1" t="s">
        <v>59</v>
      </c>
      <c r="C70" s="1" t="s">
        <v>659</v>
      </c>
      <c r="D70" s="22">
        <v>8</v>
      </c>
      <c r="E70" s="22">
        <v>5</v>
      </c>
      <c r="F70" s="22">
        <v>7</v>
      </c>
      <c r="G70" s="22">
        <v>4</v>
      </c>
      <c r="H70" s="22">
        <v>6</v>
      </c>
      <c r="I70" s="22">
        <v>4</v>
      </c>
      <c r="J70" s="22">
        <v>3</v>
      </c>
      <c r="K70" s="16">
        <v>1</v>
      </c>
      <c r="L70" s="126">
        <v>5</v>
      </c>
      <c r="M70" s="99">
        <v>58.637</v>
      </c>
      <c r="N70" s="130">
        <v>0.85270392414345886</v>
      </c>
      <c r="O70" s="10"/>
      <c r="P70" s="10"/>
      <c r="Q70" s="29" t="s">
        <v>669</v>
      </c>
      <c r="R70" s="29" t="s">
        <v>735</v>
      </c>
    </row>
    <row r="71" spans="1:18" ht="14.25" customHeight="1" x14ac:dyDescent="0.25">
      <c r="A71" s="1" t="s">
        <v>60</v>
      </c>
      <c r="B71" s="1" t="s">
        <v>781</v>
      </c>
      <c r="C71" s="1" t="s">
        <v>654</v>
      </c>
      <c r="D71" s="24">
        <v>3</v>
      </c>
      <c r="E71" s="24">
        <v>7</v>
      </c>
      <c r="F71" s="24">
        <v>11</v>
      </c>
      <c r="G71" s="24">
        <v>6</v>
      </c>
      <c r="H71" s="22">
        <v>11</v>
      </c>
      <c r="I71" s="22">
        <v>55</v>
      </c>
      <c r="J71" s="25">
        <v>24</v>
      </c>
      <c r="K71" s="16">
        <v>29</v>
      </c>
      <c r="L71" s="126">
        <v>30</v>
      </c>
      <c r="M71" s="99">
        <v>115.748</v>
      </c>
      <c r="N71" s="130">
        <v>2.591837439955766</v>
      </c>
      <c r="O71" s="10"/>
      <c r="P71" s="10"/>
      <c r="Q71" s="29" t="s">
        <v>669</v>
      </c>
      <c r="R71" s="29" t="s">
        <v>737</v>
      </c>
    </row>
    <row r="72" spans="1:18" ht="14.25" customHeight="1" x14ac:dyDescent="0.25">
      <c r="A72" s="1" t="s">
        <v>62</v>
      </c>
      <c r="B72" s="1" t="s">
        <v>63</v>
      </c>
      <c r="C72" s="1" t="s">
        <v>659</v>
      </c>
      <c r="D72" s="22">
        <v>1</v>
      </c>
      <c r="E72" s="22">
        <v>0</v>
      </c>
      <c r="F72" s="22">
        <v>1</v>
      </c>
      <c r="G72" s="22">
        <v>0</v>
      </c>
      <c r="H72" s="22">
        <v>0</v>
      </c>
      <c r="I72" s="22">
        <v>0</v>
      </c>
      <c r="J72" s="22">
        <v>1</v>
      </c>
      <c r="K72" s="16">
        <v>0</v>
      </c>
      <c r="L72" s="126">
        <v>2</v>
      </c>
      <c r="M72" s="99">
        <v>32.119</v>
      </c>
      <c r="N72" s="130">
        <v>0.62268439241570417</v>
      </c>
      <c r="O72" s="10"/>
      <c r="P72" s="10"/>
      <c r="Q72" s="29" t="s">
        <v>669</v>
      </c>
      <c r="R72" s="29" t="s">
        <v>737</v>
      </c>
    </row>
    <row r="73" spans="1:18" ht="14.25" customHeight="1" x14ac:dyDescent="0.25">
      <c r="A73" s="1" t="s">
        <v>64</v>
      </c>
      <c r="B73" s="1" t="s">
        <v>782</v>
      </c>
      <c r="C73" s="1" t="s">
        <v>656</v>
      </c>
      <c r="D73" s="24">
        <v>14</v>
      </c>
      <c r="E73" s="24">
        <v>37</v>
      </c>
      <c r="F73" s="24">
        <v>43</v>
      </c>
      <c r="G73" s="24">
        <v>50</v>
      </c>
      <c r="H73" s="24">
        <v>41</v>
      </c>
      <c r="I73" s="22">
        <v>78</v>
      </c>
      <c r="J73" s="22">
        <v>144</v>
      </c>
      <c r="K73" s="16">
        <v>178</v>
      </c>
      <c r="L73" s="126">
        <v>64</v>
      </c>
      <c r="M73" s="99">
        <v>126.836</v>
      </c>
      <c r="N73" s="130">
        <v>5.0458860260493861</v>
      </c>
      <c r="O73" s="10"/>
      <c r="P73" s="10"/>
      <c r="Q73" s="29" t="s">
        <v>669</v>
      </c>
      <c r="R73" s="29" t="s">
        <v>737</v>
      </c>
    </row>
    <row r="74" spans="1:18" ht="14.25" customHeight="1" x14ac:dyDescent="0.25">
      <c r="A74" s="1" t="s">
        <v>66</v>
      </c>
      <c r="B74" s="1" t="s">
        <v>783</v>
      </c>
      <c r="C74" s="1" t="s">
        <v>661</v>
      </c>
      <c r="D74" s="22">
        <v>8</v>
      </c>
      <c r="E74" s="22">
        <v>8</v>
      </c>
      <c r="F74" s="22">
        <v>9</v>
      </c>
      <c r="G74" s="22">
        <v>41</v>
      </c>
      <c r="H74" s="24">
        <v>41</v>
      </c>
      <c r="I74" s="22">
        <v>97</v>
      </c>
      <c r="J74" s="25">
        <v>74</v>
      </c>
      <c r="K74" s="45">
        <v>86</v>
      </c>
      <c r="L74" s="126">
        <v>82</v>
      </c>
      <c r="M74" s="99">
        <v>193.50200000000001</v>
      </c>
      <c r="N74" s="130">
        <v>4.2376822978573863</v>
      </c>
      <c r="O74" s="10"/>
      <c r="P74" s="10"/>
      <c r="Q74" s="29" t="s">
        <v>670</v>
      </c>
      <c r="R74" s="29" t="s">
        <v>737</v>
      </c>
    </row>
    <row r="75" spans="1:18" ht="14.25" customHeight="1" x14ac:dyDescent="0.25">
      <c r="A75" s="1" t="s">
        <v>68</v>
      </c>
      <c r="B75" s="1" t="s">
        <v>69</v>
      </c>
      <c r="C75" s="1" t="s">
        <v>659</v>
      </c>
      <c r="D75" s="22">
        <v>0</v>
      </c>
      <c r="E75" s="22">
        <v>3</v>
      </c>
      <c r="F75" s="22">
        <v>1</v>
      </c>
      <c r="G75" s="22">
        <v>1</v>
      </c>
      <c r="H75" s="22">
        <v>1</v>
      </c>
      <c r="I75" s="22">
        <v>1</v>
      </c>
      <c r="J75" s="22">
        <v>0</v>
      </c>
      <c r="K75" s="16">
        <v>2</v>
      </c>
      <c r="L75" s="126">
        <v>2</v>
      </c>
      <c r="M75" s="99">
        <v>55.274000000000001</v>
      </c>
      <c r="N75" s="130">
        <v>0.36183377356442448</v>
      </c>
      <c r="O75" s="10"/>
      <c r="P75" s="10"/>
      <c r="Q75" s="29" t="s">
        <v>669</v>
      </c>
      <c r="R75" s="29" t="s">
        <v>735</v>
      </c>
    </row>
    <row r="76" spans="1:18" ht="14.25" customHeight="1" x14ac:dyDescent="0.25">
      <c r="A76" s="1" t="s">
        <v>70</v>
      </c>
      <c r="B76" s="1" t="s">
        <v>71</v>
      </c>
      <c r="C76" s="1" t="s">
        <v>654</v>
      </c>
      <c r="D76" s="22">
        <v>2</v>
      </c>
      <c r="E76" s="22">
        <v>7</v>
      </c>
      <c r="F76" s="22">
        <v>2</v>
      </c>
      <c r="G76" s="22">
        <v>5</v>
      </c>
      <c r="H76" s="24">
        <v>2</v>
      </c>
      <c r="I76" s="24">
        <v>4</v>
      </c>
      <c r="J76" s="25">
        <v>3</v>
      </c>
      <c r="K76" s="45">
        <v>5</v>
      </c>
      <c r="L76" s="126">
        <v>6</v>
      </c>
      <c r="M76" s="99">
        <v>139.98599999999999</v>
      </c>
      <c r="N76" s="130">
        <v>0.42861429000042861</v>
      </c>
      <c r="O76" s="10"/>
      <c r="P76" s="10"/>
      <c r="Q76" s="29" t="s">
        <v>670</v>
      </c>
      <c r="R76" s="29" t="s">
        <v>737</v>
      </c>
    </row>
    <row r="77" spans="1:18" ht="14.25" customHeight="1" x14ac:dyDescent="0.25">
      <c r="A77" s="1" t="s">
        <v>72</v>
      </c>
      <c r="B77" s="1" t="s">
        <v>73</v>
      </c>
      <c r="C77" s="1" t="s">
        <v>662</v>
      </c>
      <c r="D77" s="22">
        <v>7</v>
      </c>
      <c r="E77" s="22">
        <v>3</v>
      </c>
      <c r="F77" s="22">
        <v>3</v>
      </c>
      <c r="G77" s="22">
        <v>1</v>
      </c>
      <c r="H77" s="22">
        <v>3</v>
      </c>
      <c r="I77" s="22">
        <v>4</v>
      </c>
      <c r="J77" s="22">
        <v>2</v>
      </c>
      <c r="K77" s="16">
        <v>1</v>
      </c>
      <c r="L77" s="126">
        <v>0</v>
      </c>
      <c r="M77" s="99">
        <v>40.378999999999998</v>
      </c>
      <c r="N77" s="130">
        <v>0</v>
      </c>
      <c r="O77" s="10"/>
      <c r="P77" s="10"/>
      <c r="Q77" s="29" t="s">
        <v>669</v>
      </c>
      <c r="R77" s="29" t="s">
        <v>735</v>
      </c>
    </row>
    <row r="78" spans="1:18" ht="14.25" customHeight="1" x14ac:dyDescent="0.25">
      <c r="A78" s="1" t="s">
        <v>74</v>
      </c>
      <c r="B78" s="1" t="s">
        <v>75</v>
      </c>
      <c r="C78" s="1" t="s">
        <v>659</v>
      </c>
      <c r="D78" s="22">
        <v>1</v>
      </c>
      <c r="E78" s="22">
        <v>10</v>
      </c>
      <c r="F78" s="22">
        <v>4</v>
      </c>
      <c r="G78" s="22">
        <v>6</v>
      </c>
      <c r="H78" s="22">
        <v>1</v>
      </c>
      <c r="I78" s="22">
        <v>0</v>
      </c>
      <c r="J78" s="22">
        <v>3</v>
      </c>
      <c r="K78" s="16">
        <v>2</v>
      </c>
      <c r="L78" s="126">
        <v>0</v>
      </c>
      <c r="M78" s="99">
        <v>39.676000000000002</v>
      </c>
      <c r="N78" s="130">
        <v>0</v>
      </c>
      <c r="O78" s="10"/>
      <c r="P78" s="10"/>
      <c r="Q78" s="29" t="s">
        <v>669</v>
      </c>
      <c r="R78" s="29" t="s">
        <v>735</v>
      </c>
    </row>
    <row r="79" spans="1:18" ht="14.25" customHeight="1" x14ac:dyDescent="0.25">
      <c r="A79" s="1" t="s">
        <v>76</v>
      </c>
      <c r="B79" s="1" t="s">
        <v>77</v>
      </c>
      <c r="C79" s="1" t="s">
        <v>658</v>
      </c>
      <c r="D79" s="22">
        <v>1</v>
      </c>
      <c r="E79" s="22">
        <v>1</v>
      </c>
      <c r="F79" s="22">
        <v>1</v>
      </c>
      <c r="G79" s="22">
        <v>0</v>
      </c>
      <c r="H79" s="22">
        <v>0</v>
      </c>
      <c r="I79" s="22">
        <v>0</v>
      </c>
      <c r="J79" s="22">
        <v>1</v>
      </c>
      <c r="K79" s="16">
        <v>1</v>
      </c>
      <c r="L79" s="126">
        <v>3</v>
      </c>
      <c r="M79" s="99">
        <v>48.258000000000003</v>
      </c>
      <c r="N79" s="130">
        <v>0.62165858510506022</v>
      </c>
      <c r="O79" s="10"/>
      <c r="P79" s="10"/>
      <c r="Q79" s="29" t="s">
        <v>669</v>
      </c>
      <c r="R79" s="29" t="s">
        <v>735</v>
      </c>
    </row>
    <row r="80" spans="1:18" ht="14.25" customHeight="1" x14ac:dyDescent="0.25">
      <c r="A80" s="1" t="s">
        <v>78</v>
      </c>
      <c r="B80" s="1" t="s">
        <v>79</v>
      </c>
      <c r="C80" s="1" t="s">
        <v>657</v>
      </c>
      <c r="D80" s="22">
        <v>3</v>
      </c>
      <c r="E80" s="22">
        <v>2</v>
      </c>
      <c r="F80" s="22">
        <v>2</v>
      </c>
      <c r="G80" s="22">
        <v>2</v>
      </c>
      <c r="H80" s="22">
        <v>2</v>
      </c>
      <c r="I80" s="22">
        <v>3</v>
      </c>
      <c r="J80" s="22">
        <v>4</v>
      </c>
      <c r="K80" s="16">
        <v>1</v>
      </c>
      <c r="L80" s="126">
        <v>1</v>
      </c>
      <c r="M80" s="99">
        <v>37.624000000000002</v>
      </c>
      <c r="N80" s="130">
        <v>0.26578779502445243</v>
      </c>
      <c r="O80" s="10"/>
      <c r="P80" s="10"/>
      <c r="Q80" s="29" t="s">
        <v>669</v>
      </c>
      <c r="R80" s="29" t="s">
        <v>735</v>
      </c>
    </row>
    <row r="81" spans="1:18" ht="14.25" customHeight="1" x14ac:dyDescent="0.25">
      <c r="A81" s="1" t="s">
        <v>80</v>
      </c>
      <c r="B81" s="1" t="s">
        <v>81</v>
      </c>
      <c r="C81" s="1" t="s">
        <v>657</v>
      </c>
      <c r="D81" s="22">
        <v>3</v>
      </c>
      <c r="E81" s="22">
        <v>9</v>
      </c>
      <c r="F81" s="24">
        <v>3</v>
      </c>
      <c r="G81" s="22">
        <v>10</v>
      </c>
      <c r="H81" s="24">
        <v>0</v>
      </c>
      <c r="I81" s="22">
        <v>9</v>
      </c>
      <c r="J81" s="25">
        <v>3</v>
      </c>
      <c r="K81" s="16">
        <v>10</v>
      </c>
      <c r="L81" s="126">
        <v>3</v>
      </c>
      <c r="M81" s="99">
        <v>80.491</v>
      </c>
      <c r="N81" s="130">
        <v>0.3727124771713608</v>
      </c>
      <c r="O81" s="10"/>
      <c r="P81" s="10"/>
      <c r="Q81" s="29" t="s">
        <v>669</v>
      </c>
      <c r="R81" s="29" t="s">
        <v>737</v>
      </c>
    </row>
    <row r="82" spans="1:18" ht="14.25" customHeight="1" x14ac:dyDescent="0.25">
      <c r="A82" s="1" t="s">
        <v>82</v>
      </c>
      <c r="B82" s="1" t="s">
        <v>83</v>
      </c>
      <c r="C82" s="1" t="s">
        <v>660</v>
      </c>
      <c r="D82" s="22">
        <v>3</v>
      </c>
      <c r="E82" s="22">
        <v>4</v>
      </c>
      <c r="F82" s="24">
        <v>2</v>
      </c>
      <c r="G82" s="22">
        <v>5</v>
      </c>
      <c r="H82" s="22">
        <v>4</v>
      </c>
      <c r="I82" s="22">
        <v>2</v>
      </c>
      <c r="J82" s="22">
        <v>6</v>
      </c>
      <c r="K82" s="45">
        <v>6</v>
      </c>
      <c r="L82" s="126">
        <v>5</v>
      </c>
      <c r="M82" s="99">
        <v>92.903999999999996</v>
      </c>
      <c r="N82" s="130">
        <v>0.53818995952811499</v>
      </c>
      <c r="O82" s="10"/>
      <c r="P82" s="10"/>
      <c r="Q82" s="29" t="s">
        <v>670</v>
      </c>
      <c r="R82" s="29" t="s">
        <v>735</v>
      </c>
    </row>
    <row r="83" spans="1:18" ht="14.25" customHeight="1" x14ac:dyDescent="0.25">
      <c r="A83" s="1" t="s">
        <v>84</v>
      </c>
      <c r="B83" s="1" t="s">
        <v>784</v>
      </c>
      <c r="C83" s="1" t="s">
        <v>659</v>
      </c>
      <c r="D83" s="24">
        <v>6</v>
      </c>
      <c r="E83" s="22">
        <v>12</v>
      </c>
      <c r="F83" s="22">
        <v>20</v>
      </c>
      <c r="G83" s="24">
        <v>9</v>
      </c>
      <c r="H83" s="24">
        <v>10</v>
      </c>
      <c r="I83" s="24">
        <v>18</v>
      </c>
      <c r="J83" s="25">
        <v>40</v>
      </c>
      <c r="K83" s="45">
        <v>26</v>
      </c>
      <c r="L83" s="126">
        <v>27</v>
      </c>
      <c r="M83" s="99">
        <v>44.566000000000003</v>
      </c>
      <c r="N83" s="130">
        <v>6.0584301934209925</v>
      </c>
      <c r="O83" s="10"/>
      <c r="P83" s="10"/>
      <c r="Q83" s="29" t="s">
        <v>670</v>
      </c>
      <c r="R83" s="29" t="s">
        <v>737</v>
      </c>
    </row>
    <row r="84" spans="1:18" ht="14.25" customHeight="1" x14ac:dyDescent="0.25">
      <c r="A84" s="1" t="s">
        <v>86</v>
      </c>
      <c r="B84" s="1" t="s">
        <v>785</v>
      </c>
      <c r="C84" s="1" t="s">
        <v>654</v>
      </c>
      <c r="D84" s="24">
        <v>11</v>
      </c>
      <c r="E84" s="24">
        <v>7</v>
      </c>
      <c r="F84" s="24">
        <v>5</v>
      </c>
      <c r="G84" s="22">
        <v>4</v>
      </c>
      <c r="H84" s="22">
        <v>5</v>
      </c>
      <c r="I84" s="22">
        <v>15</v>
      </c>
      <c r="J84" s="22">
        <v>17</v>
      </c>
      <c r="K84" s="45">
        <v>127</v>
      </c>
      <c r="L84" s="126">
        <v>141</v>
      </c>
      <c r="M84" s="99">
        <v>108.496</v>
      </c>
      <c r="N84" s="130">
        <v>12.995870815513937</v>
      </c>
      <c r="O84" s="10"/>
      <c r="P84" s="10"/>
      <c r="Q84" s="29" t="s">
        <v>670</v>
      </c>
      <c r="R84" s="29" t="s">
        <v>737</v>
      </c>
    </row>
    <row r="85" spans="1:18" ht="14.25" customHeight="1" x14ac:dyDescent="0.25">
      <c r="A85" s="1" t="s">
        <v>88</v>
      </c>
      <c r="B85" s="1" t="s">
        <v>89</v>
      </c>
      <c r="C85" s="1" t="s">
        <v>662</v>
      </c>
      <c r="D85" s="22">
        <v>0</v>
      </c>
      <c r="E85" s="22">
        <v>2</v>
      </c>
      <c r="F85" s="22">
        <v>1</v>
      </c>
      <c r="G85" s="22">
        <v>2</v>
      </c>
      <c r="H85" s="22">
        <v>5</v>
      </c>
      <c r="I85" s="22">
        <v>4</v>
      </c>
      <c r="J85" s="22">
        <v>4</v>
      </c>
      <c r="K85" s="16">
        <v>5</v>
      </c>
      <c r="L85" s="126">
        <v>2</v>
      </c>
      <c r="M85" s="99">
        <v>42.465000000000003</v>
      </c>
      <c r="N85" s="130">
        <v>0.47097609796302836</v>
      </c>
      <c r="O85" s="10"/>
      <c r="P85" s="10"/>
      <c r="Q85" s="29" t="s">
        <v>669</v>
      </c>
      <c r="R85" s="29" t="s">
        <v>735</v>
      </c>
    </row>
    <row r="86" spans="1:18" ht="14.25" customHeight="1" x14ac:dyDescent="0.25">
      <c r="A86" s="1" t="s">
        <v>90</v>
      </c>
      <c r="B86" s="1" t="s">
        <v>786</v>
      </c>
      <c r="C86" s="1" t="s">
        <v>656</v>
      </c>
      <c r="D86" s="24">
        <v>3</v>
      </c>
      <c r="E86" s="22">
        <v>22</v>
      </c>
      <c r="F86" s="22">
        <v>20</v>
      </c>
      <c r="G86" s="22">
        <v>22</v>
      </c>
      <c r="H86" s="22">
        <v>38</v>
      </c>
      <c r="I86" s="22">
        <v>47</v>
      </c>
      <c r="J86" s="22">
        <v>50</v>
      </c>
      <c r="K86" s="16">
        <v>36</v>
      </c>
      <c r="L86" s="126">
        <v>33</v>
      </c>
      <c r="M86" s="99">
        <v>66.400000000000006</v>
      </c>
      <c r="N86" s="130">
        <v>4.9698795180722888</v>
      </c>
      <c r="O86" s="10"/>
      <c r="P86" s="10"/>
      <c r="Q86" s="29" t="s">
        <v>669</v>
      </c>
      <c r="R86" s="29" t="s">
        <v>736</v>
      </c>
    </row>
    <row r="87" spans="1:18" ht="14.25" customHeight="1" x14ac:dyDescent="0.25">
      <c r="A87" s="1" t="s">
        <v>92</v>
      </c>
      <c r="B87" s="1" t="s">
        <v>93</v>
      </c>
      <c r="C87" s="1" t="s">
        <v>657</v>
      </c>
      <c r="D87" s="22">
        <v>1</v>
      </c>
      <c r="E87" s="24">
        <v>1</v>
      </c>
      <c r="F87" s="22">
        <v>1</v>
      </c>
      <c r="G87" s="23">
        <v>6</v>
      </c>
      <c r="H87" s="24">
        <v>0</v>
      </c>
      <c r="I87" s="22">
        <v>0</v>
      </c>
      <c r="J87" s="25">
        <v>1</v>
      </c>
      <c r="K87" s="16">
        <v>1</v>
      </c>
      <c r="L87" s="126">
        <v>3</v>
      </c>
      <c r="M87" s="99">
        <v>49.180999999999997</v>
      </c>
      <c r="N87" s="130">
        <v>0.60999166344726619</v>
      </c>
      <c r="O87" s="10"/>
      <c r="P87" s="10"/>
      <c r="Q87" s="29" t="s">
        <v>669</v>
      </c>
      <c r="R87" s="29" t="s">
        <v>735</v>
      </c>
    </row>
    <row r="88" spans="1:18" ht="14.25" customHeight="1" x14ac:dyDescent="0.25">
      <c r="A88" s="1" t="s">
        <v>94</v>
      </c>
      <c r="B88" s="1" t="s">
        <v>95</v>
      </c>
      <c r="C88" s="1" t="s">
        <v>659</v>
      </c>
      <c r="D88" s="22">
        <v>1</v>
      </c>
      <c r="E88" s="22">
        <v>1</v>
      </c>
      <c r="F88" s="22">
        <v>1</v>
      </c>
      <c r="G88" s="22">
        <v>2</v>
      </c>
      <c r="H88" s="22">
        <v>0</v>
      </c>
      <c r="I88" s="22">
        <v>0</v>
      </c>
      <c r="J88" s="22">
        <v>0</v>
      </c>
      <c r="K88" s="16">
        <v>0</v>
      </c>
      <c r="L88" s="126">
        <v>0</v>
      </c>
      <c r="M88" s="99">
        <v>37.377000000000002</v>
      </c>
      <c r="N88" s="130">
        <v>0</v>
      </c>
      <c r="O88" s="10"/>
      <c r="P88" s="10"/>
      <c r="Q88" s="29" t="s">
        <v>669</v>
      </c>
      <c r="R88" s="29" t="s">
        <v>735</v>
      </c>
    </row>
    <row r="89" spans="1:18" ht="14.25" customHeight="1" x14ac:dyDescent="0.25">
      <c r="A89" s="1" t="s">
        <v>96</v>
      </c>
      <c r="B89" s="1" t="s">
        <v>97</v>
      </c>
      <c r="C89" s="1" t="s">
        <v>659</v>
      </c>
      <c r="D89" s="22">
        <v>5</v>
      </c>
      <c r="E89" s="22">
        <v>5</v>
      </c>
      <c r="F89" s="22">
        <v>11</v>
      </c>
      <c r="G89" s="22">
        <v>13</v>
      </c>
      <c r="H89" s="22">
        <v>18</v>
      </c>
      <c r="I89" s="22">
        <v>10</v>
      </c>
      <c r="J89" s="22">
        <v>19</v>
      </c>
      <c r="K89" s="16">
        <v>13</v>
      </c>
      <c r="L89" s="126">
        <v>17</v>
      </c>
      <c r="M89" s="99">
        <v>116.565</v>
      </c>
      <c r="N89" s="130">
        <v>1.4584137605627761</v>
      </c>
      <c r="O89" s="10"/>
      <c r="P89" s="10"/>
      <c r="Q89" s="29" t="s">
        <v>669</v>
      </c>
      <c r="R89" s="29" t="s">
        <v>735</v>
      </c>
    </row>
    <row r="90" spans="1:18" ht="14.25" customHeight="1" x14ac:dyDescent="0.25">
      <c r="A90" s="1" t="s">
        <v>98</v>
      </c>
      <c r="B90" s="1" t="s">
        <v>99</v>
      </c>
      <c r="C90" s="1" t="s">
        <v>658</v>
      </c>
      <c r="D90" s="22">
        <v>3</v>
      </c>
      <c r="E90" s="22">
        <v>2</v>
      </c>
      <c r="F90" s="22">
        <v>3</v>
      </c>
      <c r="G90" s="22">
        <v>4</v>
      </c>
      <c r="H90" s="22">
        <v>4</v>
      </c>
      <c r="I90" s="22">
        <v>3</v>
      </c>
      <c r="J90" s="25">
        <v>1</v>
      </c>
      <c r="K90" s="45">
        <v>0</v>
      </c>
      <c r="L90" s="126">
        <v>3</v>
      </c>
      <c r="M90" s="99">
        <v>72.123000000000005</v>
      </c>
      <c r="N90" s="130">
        <v>0.41595607503847587</v>
      </c>
      <c r="O90" s="10"/>
      <c r="P90" s="10"/>
      <c r="Q90" s="29" t="s">
        <v>670</v>
      </c>
      <c r="R90" s="29" t="s">
        <v>737</v>
      </c>
    </row>
    <row r="91" spans="1:18" ht="14.25" customHeight="1" x14ac:dyDescent="0.25">
      <c r="A91" s="1" t="s">
        <v>100</v>
      </c>
      <c r="B91" s="1" t="s">
        <v>101</v>
      </c>
      <c r="C91" s="1" t="s">
        <v>659</v>
      </c>
      <c r="D91" s="22">
        <v>10</v>
      </c>
      <c r="E91" s="22">
        <v>9</v>
      </c>
      <c r="F91" s="22">
        <v>8</v>
      </c>
      <c r="G91" s="22">
        <v>11</v>
      </c>
      <c r="H91" s="22">
        <v>10</v>
      </c>
      <c r="I91" s="22">
        <v>12</v>
      </c>
      <c r="J91" s="22">
        <v>14</v>
      </c>
      <c r="K91" s="16">
        <v>17</v>
      </c>
      <c r="L91" s="126">
        <v>14</v>
      </c>
      <c r="M91" s="99">
        <v>73.081999999999994</v>
      </c>
      <c r="N91" s="130">
        <v>1.9156563859773954</v>
      </c>
      <c r="O91" s="10"/>
      <c r="P91" s="10"/>
      <c r="Q91" s="29" t="s">
        <v>669</v>
      </c>
      <c r="R91" s="29" t="s">
        <v>737</v>
      </c>
    </row>
    <row r="92" spans="1:18" ht="14.25" customHeight="1" x14ac:dyDescent="0.25">
      <c r="A92" s="1" t="s">
        <v>102</v>
      </c>
      <c r="B92" s="1" t="s">
        <v>103</v>
      </c>
      <c r="C92" s="1" t="s">
        <v>661</v>
      </c>
      <c r="D92" s="24">
        <v>1</v>
      </c>
      <c r="E92" s="24">
        <v>3</v>
      </c>
      <c r="F92" s="22">
        <v>6</v>
      </c>
      <c r="G92" s="22">
        <v>3</v>
      </c>
      <c r="H92" s="22">
        <v>0</v>
      </c>
      <c r="I92" s="22">
        <v>1</v>
      </c>
      <c r="J92" s="22">
        <v>11</v>
      </c>
      <c r="K92" s="16">
        <v>9</v>
      </c>
      <c r="L92" s="126">
        <v>2</v>
      </c>
      <c r="M92" s="99">
        <v>51.722000000000001</v>
      </c>
      <c r="N92" s="130">
        <v>0.3866826495495147</v>
      </c>
      <c r="O92" s="10"/>
      <c r="P92" s="10"/>
      <c r="Q92" s="29" t="s">
        <v>669</v>
      </c>
      <c r="R92" s="29" t="s">
        <v>737</v>
      </c>
    </row>
    <row r="93" spans="1:18" ht="14.25" customHeight="1" x14ac:dyDescent="0.25">
      <c r="A93" s="1" t="s">
        <v>104</v>
      </c>
      <c r="B93" s="1" t="s">
        <v>105</v>
      </c>
      <c r="C93" s="1" t="s">
        <v>656</v>
      </c>
      <c r="D93" s="22">
        <v>0</v>
      </c>
      <c r="E93" s="22">
        <v>0</v>
      </c>
      <c r="F93" s="22">
        <v>2</v>
      </c>
      <c r="G93" s="22">
        <v>14</v>
      </c>
      <c r="H93" s="22">
        <v>14</v>
      </c>
      <c r="I93" s="22">
        <v>21</v>
      </c>
      <c r="J93" s="22">
        <v>17</v>
      </c>
      <c r="K93" s="16">
        <v>9</v>
      </c>
      <c r="L93" s="126">
        <v>11</v>
      </c>
      <c r="M93" s="99">
        <v>59.695</v>
      </c>
      <c r="N93" s="130">
        <v>1.8427003936678112</v>
      </c>
      <c r="O93" s="10"/>
      <c r="P93" s="10"/>
      <c r="Q93" s="29" t="s">
        <v>669</v>
      </c>
      <c r="R93" s="29" t="s">
        <v>735</v>
      </c>
    </row>
    <row r="94" spans="1:18" ht="14.25" customHeight="1" x14ac:dyDescent="0.25">
      <c r="A94" s="1" t="s">
        <v>106</v>
      </c>
      <c r="B94" s="1" t="s">
        <v>787</v>
      </c>
      <c r="C94" s="1" t="s">
        <v>657</v>
      </c>
      <c r="D94" s="22">
        <v>0</v>
      </c>
      <c r="E94" s="22">
        <v>3</v>
      </c>
      <c r="F94" s="22">
        <v>3</v>
      </c>
      <c r="G94" s="22">
        <v>4</v>
      </c>
      <c r="H94" s="22">
        <v>12</v>
      </c>
      <c r="I94" s="24">
        <v>0</v>
      </c>
      <c r="J94" s="25">
        <v>4</v>
      </c>
      <c r="K94" s="16">
        <v>21</v>
      </c>
      <c r="L94" s="126">
        <v>10</v>
      </c>
      <c r="M94" s="99">
        <v>166.15100000000001</v>
      </c>
      <c r="N94" s="130">
        <v>0.60186216152776684</v>
      </c>
      <c r="O94" s="10"/>
      <c r="P94" s="10"/>
      <c r="Q94" s="29" t="s">
        <v>669</v>
      </c>
      <c r="R94" s="29" t="s">
        <v>735</v>
      </c>
    </row>
    <row r="95" spans="1:18" ht="14.25" customHeight="1" x14ac:dyDescent="0.25">
      <c r="A95" s="1" t="s">
        <v>108</v>
      </c>
      <c r="B95" s="1" t="s">
        <v>109</v>
      </c>
      <c r="C95" s="1" t="s">
        <v>657</v>
      </c>
      <c r="D95" s="22">
        <v>2</v>
      </c>
      <c r="E95" s="22">
        <v>4</v>
      </c>
      <c r="F95" s="22">
        <v>3</v>
      </c>
      <c r="G95" s="22">
        <v>0</v>
      </c>
      <c r="H95" s="22">
        <v>5</v>
      </c>
      <c r="I95" s="22">
        <v>5</v>
      </c>
      <c r="J95" s="22">
        <v>7</v>
      </c>
      <c r="K95" s="16">
        <v>18</v>
      </c>
      <c r="L95" s="126">
        <v>17</v>
      </c>
      <c r="M95" s="99">
        <v>146.547</v>
      </c>
      <c r="N95" s="130">
        <v>1.1600373941465878</v>
      </c>
      <c r="O95" s="10"/>
      <c r="P95" s="10"/>
      <c r="Q95" s="29" t="s">
        <v>669</v>
      </c>
      <c r="R95" s="29" t="s">
        <v>736</v>
      </c>
    </row>
    <row r="96" spans="1:18" ht="14.25" customHeight="1" x14ac:dyDescent="0.25">
      <c r="A96" s="1" t="s">
        <v>110</v>
      </c>
      <c r="B96" s="1" t="s">
        <v>111</v>
      </c>
      <c r="C96" s="1" t="s">
        <v>658</v>
      </c>
      <c r="D96" s="22">
        <v>6</v>
      </c>
      <c r="E96" s="22">
        <v>4</v>
      </c>
      <c r="F96" s="22">
        <v>3</v>
      </c>
      <c r="G96" s="22">
        <v>9</v>
      </c>
      <c r="H96" s="22">
        <v>8</v>
      </c>
      <c r="I96" s="24">
        <v>0</v>
      </c>
      <c r="J96" s="22">
        <v>10</v>
      </c>
      <c r="K96" s="16">
        <v>12</v>
      </c>
      <c r="L96" s="126">
        <v>18</v>
      </c>
      <c r="M96" s="99">
        <v>47.981000000000002</v>
      </c>
      <c r="N96" s="130">
        <v>3.7514849627977744</v>
      </c>
      <c r="O96" s="10"/>
      <c r="P96" s="10"/>
      <c r="Q96" s="29" t="s">
        <v>669</v>
      </c>
      <c r="R96" s="29" t="s">
        <v>735</v>
      </c>
    </row>
    <row r="97" spans="1:18" ht="14.25" customHeight="1" x14ac:dyDescent="0.25">
      <c r="A97" s="1" t="s">
        <v>112</v>
      </c>
      <c r="B97" s="1" t="s">
        <v>113</v>
      </c>
      <c r="C97" s="1" t="s">
        <v>656</v>
      </c>
      <c r="D97" s="22">
        <v>15</v>
      </c>
      <c r="E97" s="22">
        <v>15</v>
      </c>
      <c r="F97" s="22">
        <v>26</v>
      </c>
      <c r="G97" s="22">
        <v>19</v>
      </c>
      <c r="H97" s="22">
        <v>14</v>
      </c>
      <c r="I97" s="22">
        <v>17</v>
      </c>
      <c r="J97" s="22">
        <v>19</v>
      </c>
      <c r="K97" s="16">
        <v>10</v>
      </c>
      <c r="L97" s="126">
        <v>16</v>
      </c>
      <c r="M97" s="99">
        <v>53.152000000000001</v>
      </c>
      <c r="N97" s="130">
        <v>3.0102347983142685</v>
      </c>
      <c r="O97" s="10"/>
      <c r="P97" s="10"/>
      <c r="Q97" s="29" t="s">
        <v>669</v>
      </c>
      <c r="R97" s="29" t="s">
        <v>735</v>
      </c>
    </row>
    <row r="98" spans="1:18" ht="14.25" customHeight="1" x14ac:dyDescent="0.25">
      <c r="A98" s="1" t="s">
        <v>114</v>
      </c>
      <c r="B98" s="1" t="s">
        <v>115</v>
      </c>
      <c r="C98" s="1" t="s">
        <v>656</v>
      </c>
      <c r="D98" s="22">
        <v>0</v>
      </c>
      <c r="E98" s="23">
        <v>0</v>
      </c>
      <c r="F98" s="22">
        <v>2</v>
      </c>
      <c r="G98" s="22">
        <v>4</v>
      </c>
      <c r="H98" s="22">
        <v>3</v>
      </c>
      <c r="I98" s="22">
        <v>1</v>
      </c>
      <c r="J98" s="22">
        <v>1</v>
      </c>
      <c r="K98" s="16">
        <v>1</v>
      </c>
      <c r="L98" s="126">
        <v>1</v>
      </c>
      <c r="M98" s="99">
        <v>38.14</v>
      </c>
      <c r="N98" s="130">
        <v>0.26219192448872575</v>
      </c>
      <c r="O98" s="10"/>
      <c r="P98" s="10"/>
      <c r="Q98" s="29" t="s">
        <v>669</v>
      </c>
      <c r="R98" s="29" t="s">
        <v>735</v>
      </c>
    </row>
    <row r="99" spans="1:18" ht="14.25" customHeight="1" x14ac:dyDescent="0.25">
      <c r="A99" s="1" t="s">
        <v>116</v>
      </c>
      <c r="B99" s="1" t="s">
        <v>117</v>
      </c>
      <c r="C99" s="1" t="s">
        <v>657</v>
      </c>
      <c r="D99" s="22">
        <v>2</v>
      </c>
      <c r="E99" s="24">
        <v>0</v>
      </c>
      <c r="F99" s="24">
        <v>0</v>
      </c>
      <c r="G99" s="24">
        <v>1</v>
      </c>
      <c r="H99" s="24">
        <v>0</v>
      </c>
      <c r="I99" s="23">
        <v>1</v>
      </c>
      <c r="J99" s="25">
        <v>0</v>
      </c>
      <c r="K99" s="16">
        <v>0</v>
      </c>
      <c r="L99" s="126">
        <v>3</v>
      </c>
      <c r="M99" s="99">
        <v>49.526000000000003</v>
      </c>
      <c r="N99" s="130">
        <v>0.60574243831522834</v>
      </c>
      <c r="O99" s="10"/>
      <c r="P99" s="10"/>
      <c r="Q99" s="29" t="s">
        <v>669</v>
      </c>
      <c r="R99" s="29" t="s">
        <v>737</v>
      </c>
    </row>
    <row r="100" spans="1:18" ht="14.25" customHeight="1" x14ac:dyDescent="0.25">
      <c r="A100" s="1" t="s">
        <v>118</v>
      </c>
      <c r="B100" s="1" t="s">
        <v>119</v>
      </c>
      <c r="C100" s="1" t="s">
        <v>661</v>
      </c>
      <c r="D100" s="22">
        <v>0</v>
      </c>
      <c r="E100" s="22">
        <v>0</v>
      </c>
      <c r="F100" s="22">
        <v>8</v>
      </c>
      <c r="G100" s="22">
        <v>1</v>
      </c>
      <c r="H100" s="22">
        <v>2</v>
      </c>
      <c r="I100" s="22">
        <v>8</v>
      </c>
      <c r="J100" s="22">
        <v>10</v>
      </c>
      <c r="K100" s="16">
        <v>5</v>
      </c>
      <c r="L100" s="126">
        <v>6</v>
      </c>
      <c r="M100" s="99">
        <v>22.369</v>
      </c>
      <c r="N100" s="130">
        <v>2.6822835173677855</v>
      </c>
      <c r="O100" s="10"/>
      <c r="P100" s="10"/>
      <c r="Q100" s="29" t="s">
        <v>669</v>
      </c>
      <c r="R100" s="29" t="s">
        <v>735</v>
      </c>
    </row>
    <row r="101" spans="1:18" ht="14.25" customHeight="1" x14ac:dyDescent="0.25">
      <c r="A101" s="1" t="s">
        <v>120</v>
      </c>
      <c r="B101" s="1" t="s">
        <v>788</v>
      </c>
      <c r="C101" s="1" t="s">
        <v>654</v>
      </c>
      <c r="D101" s="24">
        <v>20</v>
      </c>
      <c r="E101" s="24">
        <v>18</v>
      </c>
      <c r="F101" s="24">
        <v>21</v>
      </c>
      <c r="G101" s="24">
        <v>35</v>
      </c>
      <c r="H101" s="24">
        <v>50</v>
      </c>
      <c r="I101" s="24">
        <v>48</v>
      </c>
      <c r="J101" s="25">
        <v>50</v>
      </c>
      <c r="K101" s="45">
        <v>36</v>
      </c>
      <c r="L101" s="126">
        <v>67</v>
      </c>
      <c r="M101" s="99">
        <v>3.5329999999999999</v>
      </c>
      <c r="N101" s="130">
        <v>189.64053212567222</v>
      </c>
      <c r="O101" s="130"/>
      <c r="P101" s="10"/>
      <c r="Q101" s="29" t="s">
        <v>670</v>
      </c>
      <c r="R101" s="29" t="s">
        <v>737</v>
      </c>
    </row>
    <row r="102" spans="1:18" ht="14.25" customHeight="1" x14ac:dyDescent="0.25">
      <c r="A102" s="1" t="s">
        <v>122</v>
      </c>
      <c r="B102" s="1" t="s">
        <v>789</v>
      </c>
      <c r="C102" s="1" t="s">
        <v>659</v>
      </c>
      <c r="D102" s="22">
        <v>10</v>
      </c>
      <c r="E102" s="22">
        <v>24</v>
      </c>
      <c r="F102" s="22">
        <v>25</v>
      </c>
      <c r="G102" s="22">
        <v>35</v>
      </c>
      <c r="H102" s="24">
        <v>2</v>
      </c>
      <c r="I102" s="24">
        <v>9</v>
      </c>
      <c r="J102" s="22">
        <v>20</v>
      </c>
      <c r="K102" s="45">
        <v>20</v>
      </c>
      <c r="L102" s="126">
        <v>13</v>
      </c>
      <c r="M102" s="99">
        <v>79.472999999999999</v>
      </c>
      <c r="N102" s="130">
        <v>1.6357756722408869</v>
      </c>
      <c r="O102" s="10"/>
      <c r="P102" s="10"/>
      <c r="Q102" s="29" t="s">
        <v>670</v>
      </c>
      <c r="R102" s="29" t="s">
        <v>737</v>
      </c>
    </row>
    <row r="103" spans="1:18" ht="14.25" customHeight="1" x14ac:dyDescent="0.25">
      <c r="A103" s="1" t="s">
        <v>124</v>
      </c>
      <c r="B103" s="1" t="s">
        <v>125</v>
      </c>
      <c r="C103" s="1" t="s">
        <v>657</v>
      </c>
      <c r="D103" s="22">
        <v>1</v>
      </c>
      <c r="E103" s="22">
        <v>2</v>
      </c>
      <c r="F103" s="22">
        <v>0</v>
      </c>
      <c r="G103" s="22">
        <v>0</v>
      </c>
      <c r="H103" s="22">
        <v>1</v>
      </c>
      <c r="I103" s="22">
        <v>2</v>
      </c>
      <c r="J103" s="26">
        <v>0</v>
      </c>
      <c r="K103" s="16">
        <v>1</v>
      </c>
      <c r="L103" s="126">
        <v>0</v>
      </c>
      <c r="M103" s="99">
        <v>29.859000000000002</v>
      </c>
      <c r="N103" s="130">
        <v>0</v>
      </c>
      <c r="O103" s="10"/>
      <c r="P103" s="10"/>
      <c r="Q103" s="29" t="s">
        <v>669</v>
      </c>
      <c r="R103" s="29" t="s">
        <v>735</v>
      </c>
    </row>
    <row r="104" spans="1:18" ht="14.25" customHeight="1" x14ac:dyDescent="0.25">
      <c r="A104" s="1" t="s">
        <v>126</v>
      </c>
      <c r="B104" s="1" t="s">
        <v>127</v>
      </c>
      <c r="C104" s="1" t="s">
        <v>658</v>
      </c>
      <c r="D104" s="22">
        <v>4</v>
      </c>
      <c r="E104" s="22">
        <v>10</v>
      </c>
      <c r="F104" s="22">
        <v>2</v>
      </c>
      <c r="G104" s="22">
        <v>10</v>
      </c>
      <c r="H104" s="22">
        <v>9</v>
      </c>
      <c r="I104" s="22">
        <v>10</v>
      </c>
      <c r="J104" s="22">
        <v>6</v>
      </c>
      <c r="K104" s="16">
        <v>4</v>
      </c>
      <c r="L104" s="126">
        <v>28</v>
      </c>
      <c r="M104" s="99">
        <v>28.379000000000001</v>
      </c>
      <c r="N104" s="130">
        <v>9.8664505444166455</v>
      </c>
      <c r="O104" s="10"/>
      <c r="P104" s="10"/>
      <c r="Q104" s="29" t="s">
        <v>669</v>
      </c>
      <c r="R104" s="29" t="s">
        <v>735</v>
      </c>
    </row>
    <row r="105" spans="1:18" ht="14.25" customHeight="1" x14ac:dyDescent="0.25">
      <c r="A105" s="1" t="s">
        <v>128</v>
      </c>
      <c r="B105" s="1" t="s">
        <v>790</v>
      </c>
      <c r="C105" s="1" t="s">
        <v>661</v>
      </c>
      <c r="D105" s="22">
        <v>65</v>
      </c>
      <c r="E105" s="22">
        <v>80</v>
      </c>
      <c r="F105" s="22">
        <v>50</v>
      </c>
      <c r="G105" s="22">
        <v>77</v>
      </c>
      <c r="H105" s="22">
        <v>40</v>
      </c>
      <c r="I105" s="22">
        <v>65</v>
      </c>
      <c r="J105" s="22">
        <v>99</v>
      </c>
      <c r="K105" s="16">
        <v>68</v>
      </c>
      <c r="L105" s="126">
        <v>53</v>
      </c>
      <c r="M105" s="99">
        <v>242.72</v>
      </c>
      <c r="N105" s="130">
        <v>2.1835860250494394</v>
      </c>
      <c r="O105" s="10"/>
      <c r="P105" s="10"/>
      <c r="Q105" s="29" t="s">
        <v>669</v>
      </c>
      <c r="R105" s="29" t="s">
        <v>736</v>
      </c>
    </row>
    <row r="106" spans="1:18" ht="14.25" customHeight="1" x14ac:dyDescent="0.25">
      <c r="A106" s="1" t="s">
        <v>130</v>
      </c>
      <c r="B106" s="1" t="s">
        <v>131</v>
      </c>
      <c r="C106" s="1" t="s">
        <v>661</v>
      </c>
      <c r="D106" s="22">
        <v>7</v>
      </c>
      <c r="E106" s="22">
        <v>5</v>
      </c>
      <c r="F106" s="22">
        <v>4</v>
      </c>
      <c r="G106" s="22">
        <v>2</v>
      </c>
      <c r="H106" s="22">
        <v>4</v>
      </c>
      <c r="I106" s="22">
        <v>4</v>
      </c>
      <c r="J106" s="22">
        <v>6</v>
      </c>
      <c r="K106" s="16">
        <v>1</v>
      </c>
      <c r="L106" s="126">
        <v>5</v>
      </c>
      <c r="M106" s="99">
        <v>38.302999999999997</v>
      </c>
      <c r="N106" s="130">
        <v>1.3053807795734016</v>
      </c>
      <c r="O106" s="10"/>
      <c r="P106" s="10"/>
      <c r="Q106" s="29" t="s">
        <v>669</v>
      </c>
      <c r="R106" s="29" t="s">
        <v>735</v>
      </c>
    </row>
    <row r="107" spans="1:18" ht="14.25" customHeight="1" x14ac:dyDescent="0.25">
      <c r="A107" s="1" t="s">
        <v>132</v>
      </c>
      <c r="B107" s="1" t="s">
        <v>133</v>
      </c>
      <c r="C107" s="1" t="s">
        <v>663</v>
      </c>
      <c r="D107" s="22">
        <v>2</v>
      </c>
      <c r="E107" s="22">
        <v>2</v>
      </c>
      <c r="F107" s="22">
        <v>11</v>
      </c>
      <c r="G107" s="22">
        <v>3</v>
      </c>
      <c r="H107" s="22">
        <v>13</v>
      </c>
      <c r="I107" s="22">
        <v>3</v>
      </c>
      <c r="J107" s="22">
        <v>12</v>
      </c>
      <c r="K107" s="16">
        <v>13</v>
      </c>
      <c r="L107" s="126">
        <v>12</v>
      </c>
      <c r="M107" s="99">
        <v>231.875</v>
      </c>
      <c r="N107" s="130">
        <v>0.51752021563342321</v>
      </c>
      <c r="O107" s="10"/>
      <c r="P107" s="10"/>
      <c r="Q107" s="29" t="s">
        <v>669</v>
      </c>
      <c r="R107" s="29" t="s">
        <v>735</v>
      </c>
    </row>
    <row r="108" spans="1:18" ht="14.25" customHeight="1" x14ac:dyDescent="0.25">
      <c r="A108" s="1" t="s">
        <v>134</v>
      </c>
      <c r="B108" s="1" t="s">
        <v>135</v>
      </c>
      <c r="C108" s="1" t="s">
        <v>662</v>
      </c>
      <c r="D108" s="22">
        <v>5</v>
      </c>
      <c r="E108" s="22">
        <v>8</v>
      </c>
      <c r="F108" s="22">
        <v>12</v>
      </c>
      <c r="G108" s="22">
        <v>26</v>
      </c>
      <c r="H108" s="24">
        <v>6</v>
      </c>
      <c r="I108" s="24">
        <v>9</v>
      </c>
      <c r="J108" s="22">
        <v>13</v>
      </c>
      <c r="K108" s="45">
        <v>8</v>
      </c>
      <c r="L108" s="126">
        <v>25</v>
      </c>
      <c r="M108" s="99">
        <v>144.679</v>
      </c>
      <c r="N108" s="130">
        <v>1.7279632842361363</v>
      </c>
      <c r="O108" s="10"/>
      <c r="P108" s="10"/>
      <c r="Q108" s="29" t="s">
        <v>670</v>
      </c>
      <c r="R108" s="29" t="s">
        <v>737</v>
      </c>
    </row>
    <row r="109" spans="1:18" ht="14.25" customHeight="1" x14ac:dyDescent="0.25">
      <c r="A109" s="1" t="s">
        <v>136</v>
      </c>
      <c r="B109" s="1" t="s">
        <v>137</v>
      </c>
      <c r="C109" s="1" t="s">
        <v>660</v>
      </c>
      <c r="D109" s="22">
        <v>1</v>
      </c>
      <c r="E109" s="22">
        <v>2</v>
      </c>
      <c r="F109" s="22">
        <v>0</v>
      </c>
      <c r="G109" s="22">
        <v>2</v>
      </c>
      <c r="H109" s="22">
        <v>3</v>
      </c>
      <c r="I109" s="22">
        <v>3</v>
      </c>
      <c r="J109" s="22">
        <v>1</v>
      </c>
      <c r="K109" s="16">
        <v>1</v>
      </c>
      <c r="L109" s="126">
        <v>2</v>
      </c>
      <c r="M109" s="99">
        <v>25.782</v>
      </c>
      <c r="N109" s="130">
        <v>0.7757350089209526</v>
      </c>
      <c r="O109" s="10"/>
      <c r="P109" s="10"/>
      <c r="Q109" s="29" t="s">
        <v>669</v>
      </c>
      <c r="R109" s="29" t="s">
        <v>735</v>
      </c>
    </row>
    <row r="110" spans="1:18" ht="14.25" customHeight="1" x14ac:dyDescent="0.25">
      <c r="A110" s="1" t="s">
        <v>138</v>
      </c>
      <c r="B110" s="1" t="s">
        <v>139</v>
      </c>
      <c r="C110" s="1" t="s">
        <v>656</v>
      </c>
      <c r="D110" s="22">
        <v>16</v>
      </c>
      <c r="E110" s="22">
        <v>11</v>
      </c>
      <c r="F110" s="22">
        <v>17</v>
      </c>
      <c r="G110" s="22">
        <v>17</v>
      </c>
      <c r="H110" s="22">
        <v>21</v>
      </c>
      <c r="I110" s="22">
        <v>33</v>
      </c>
      <c r="J110" s="22">
        <v>15</v>
      </c>
      <c r="K110" s="16">
        <v>17</v>
      </c>
      <c r="L110" s="126">
        <v>28</v>
      </c>
      <c r="M110" s="99">
        <v>44.866</v>
      </c>
      <c r="N110" s="130">
        <v>6.240805955511969</v>
      </c>
      <c r="O110" s="10"/>
      <c r="P110" s="10"/>
      <c r="Q110" s="29" t="s">
        <v>669</v>
      </c>
      <c r="R110" s="29" t="s">
        <v>736</v>
      </c>
    </row>
    <row r="111" spans="1:18" ht="14.25" customHeight="1" x14ac:dyDescent="0.25">
      <c r="A111" s="1" t="s">
        <v>140</v>
      </c>
      <c r="B111" s="1" t="s">
        <v>791</v>
      </c>
      <c r="C111" s="1" t="s">
        <v>654</v>
      </c>
      <c r="D111" s="22">
        <v>4</v>
      </c>
      <c r="E111" s="22">
        <v>18</v>
      </c>
      <c r="F111" s="22">
        <v>22</v>
      </c>
      <c r="G111" s="22">
        <v>25</v>
      </c>
      <c r="H111" s="22">
        <v>30</v>
      </c>
      <c r="I111" s="22">
        <v>51</v>
      </c>
      <c r="J111" s="22">
        <v>68</v>
      </c>
      <c r="K111" s="45">
        <v>31</v>
      </c>
      <c r="L111" s="126">
        <v>15</v>
      </c>
      <c r="M111" s="99">
        <v>153.62700000000001</v>
      </c>
      <c r="N111" s="130">
        <v>0.97639086879259496</v>
      </c>
      <c r="O111" s="10"/>
      <c r="P111" s="10"/>
      <c r="Q111" s="29" t="s">
        <v>670</v>
      </c>
      <c r="R111" s="29" t="s">
        <v>737</v>
      </c>
    </row>
    <row r="112" spans="1:18" ht="14.25" customHeight="1" x14ac:dyDescent="0.25">
      <c r="A112" s="1" t="s">
        <v>142</v>
      </c>
      <c r="B112" s="1" t="s">
        <v>143</v>
      </c>
      <c r="C112" s="1" t="s">
        <v>659</v>
      </c>
      <c r="D112" s="22">
        <v>7</v>
      </c>
      <c r="E112" s="22">
        <v>4</v>
      </c>
      <c r="F112" s="22">
        <v>7</v>
      </c>
      <c r="G112" s="22">
        <v>9</v>
      </c>
      <c r="H112" s="22">
        <v>7</v>
      </c>
      <c r="I112" s="24">
        <v>4</v>
      </c>
      <c r="J112" s="22">
        <v>6</v>
      </c>
      <c r="K112" s="45">
        <v>7</v>
      </c>
      <c r="L112" s="126">
        <v>14</v>
      </c>
      <c r="M112" s="99">
        <v>64.421999999999997</v>
      </c>
      <c r="N112" s="130">
        <v>2.1731706559870854</v>
      </c>
      <c r="O112" s="10"/>
      <c r="P112" s="10"/>
      <c r="Q112" s="29" t="s">
        <v>670</v>
      </c>
      <c r="R112" s="29" t="s">
        <v>735</v>
      </c>
    </row>
    <row r="113" spans="1:18" ht="14.25" customHeight="1" x14ac:dyDescent="0.25">
      <c r="A113" s="1" t="s">
        <v>144</v>
      </c>
      <c r="B113" s="1" t="s">
        <v>145</v>
      </c>
      <c r="C113" s="1" t="s">
        <v>663</v>
      </c>
      <c r="D113" s="22">
        <v>2</v>
      </c>
      <c r="E113" s="24">
        <v>0</v>
      </c>
      <c r="F113" s="22">
        <v>1</v>
      </c>
      <c r="G113" s="22">
        <v>2</v>
      </c>
      <c r="H113" s="22">
        <v>1</v>
      </c>
      <c r="I113" s="22">
        <v>1</v>
      </c>
      <c r="J113" s="22">
        <v>5</v>
      </c>
      <c r="K113" s="16">
        <v>3</v>
      </c>
      <c r="L113" s="126">
        <v>3</v>
      </c>
      <c r="M113" s="99">
        <v>47.731999999999999</v>
      </c>
      <c r="N113" s="130">
        <v>0.62850917623397295</v>
      </c>
      <c r="O113" s="10"/>
      <c r="P113" s="10"/>
      <c r="Q113" s="29" t="s">
        <v>669</v>
      </c>
      <c r="R113" s="29" t="s">
        <v>735</v>
      </c>
    </row>
    <row r="114" spans="1:18" ht="14.25" customHeight="1" x14ac:dyDescent="0.25">
      <c r="A114" s="1" t="s">
        <v>146</v>
      </c>
      <c r="B114" s="1" t="s">
        <v>147</v>
      </c>
      <c r="C114" s="1" t="s">
        <v>656</v>
      </c>
      <c r="D114" s="24">
        <v>0</v>
      </c>
      <c r="E114" s="22">
        <v>15</v>
      </c>
      <c r="F114" s="22">
        <v>16</v>
      </c>
      <c r="G114" s="22">
        <v>12</v>
      </c>
      <c r="H114" s="22">
        <v>19</v>
      </c>
      <c r="I114" s="22">
        <v>10</v>
      </c>
      <c r="J114" s="22">
        <v>9</v>
      </c>
      <c r="K114" s="16">
        <v>9</v>
      </c>
      <c r="L114" s="126">
        <v>12</v>
      </c>
      <c r="M114" s="99">
        <v>44.14</v>
      </c>
      <c r="N114" s="130">
        <v>2.7186225645672857</v>
      </c>
      <c r="O114" s="10"/>
      <c r="P114" s="10"/>
      <c r="Q114" s="29" t="s">
        <v>669</v>
      </c>
      <c r="R114" s="29" t="s">
        <v>736</v>
      </c>
    </row>
    <row r="115" spans="1:18" ht="14.25" customHeight="1" x14ac:dyDescent="0.25">
      <c r="A115" s="1" t="s">
        <v>148</v>
      </c>
      <c r="B115" s="1" t="s">
        <v>149</v>
      </c>
      <c r="C115" s="1" t="s">
        <v>658</v>
      </c>
      <c r="D115" s="22">
        <v>6</v>
      </c>
      <c r="E115" s="22">
        <v>2</v>
      </c>
      <c r="F115" s="22">
        <v>0</v>
      </c>
      <c r="G115" s="22">
        <v>0</v>
      </c>
      <c r="H115" s="22">
        <v>1</v>
      </c>
      <c r="I115" s="22">
        <v>1</v>
      </c>
      <c r="J115" s="22">
        <v>4</v>
      </c>
      <c r="K115" s="16">
        <v>2</v>
      </c>
      <c r="L115" s="126">
        <v>3</v>
      </c>
      <c r="M115" s="99">
        <v>33.905000000000001</v>
      </c>
      <c r="N115" s="130">
        <v>0.88482524701371479</v>
      </c>
      <c r="O115" s="10"/>
      <c r="P115" s="10"/>
      <c r="Q115" s="29" t="s">
        <v>669</v>
      </c>
      <c r="R115" s="29" t="s">
        <v>735</v>
      </c>
    </row>
    <row r="116" spans="1:18" ht="14.25" customHeight="1" x14ac:dyDescent="0.25">
      <c r="A116" s="1" t="s">
        <v>150</v>
      </c>
      <c r="B116" s="1" t="s">
        <v>792</v>
      </c>
      <c r="C116" s="1" t="s">
        <v>658</v>
      </c>
      <c r="D116" s="24">
        <v>4</v>
      </c>
      <c r="E116" s="22">
        <v>21</v>
      </c>
      <c r="F116" s="22">
        <v>24</v>
      </c>
      <c r="G116" s="22">
        <v>47</v>
      </c>
      <c r="H116" s="22">
        <v>26</v>
      </c>
      <c r="I116" s="22">
        <v>10</v>
      </c>
      <c r="J116" s="22">
        <v>21</v>
      </c>
      <c r="K116" s="16">
        <v>37</v>
      </c>
      <c r="L116" s="126">
        <v>26</v>
      </c>
      <c r="M116" s="99">
        <v>104.828</v>
      </c>
      <c r="N116" s="130">
        <v>2.480253367420918</v>
      </c>
      <c r="O116" s="10"/>
      <c r="P116" s="10"/>
      <c r="Q116" s="29" t="s">
        <v>669</v>
      </c>
      <c r="R116" s="29" t="s">
        <v>736</v>
      </c>
    </row>
    <row r="117" spans="1:18" ht="14.25" customHeight="1" x14ac:dyDescent="0.25">
      <c r="A117" s="1" t="s">
        <v>152</v>
      </c>
      <c r="B117" s="1" t="s">
        <v>153</v>
      </c>
      <c r="C117" s="1" t="s">
        <v>658</v>
      </c>
      <c r="D117" s="22">
        <v>0</v>
      </c>
      <c r="E117" s="22">
        <v>3</v>
      </c>
      <c r="F117" s="22">
        <v>2</v>
      </c>
      <c r="G117" s="22">
        <v>3</v>
      </c>
      <c r="H117" s="22">
        <v>3</v>
      </c>
      <c r="I117" s="22">
        <v>3</v>
      </c>
      <c r="J117" s="22">
        <v>2</v>
      </c>
      <c r="K117" s="16">
        <v>2</v>
      </c>
      <c r="L117" s="126">
        <v>1</v>
      </c>
      <c r="M117" s="99">
        <v>31.841999999999999</v>
      </c>
      <c r="N117" s="130">
        <v>0.31405062496074365</v>
      </c>
      <c r="O117" s="10"/>
      <c r="P117" s="10"/>
      <c r="Q117" s="29" t="s">
        <v>669</v>
      </c>
      <c r="R117" s="29" t="s">
        <v>735</v>
      </c>
    </row>
    <row r="118" spans="1:18" ht="14.25" customHeight="1" x14ac:dyDescent="0.25">
      <c r="A118" s="1" t="s">
        <v>154</v>
      </c>
      <c r="B118" s="1" t="s">
        <v>155</v>
      </c>
      <c r="C118" s="1" t="s">
        <v>660</v>
      </c>
      <c r="D118" s="22">
        <v>5</v>
      </c>
      <c r="E118" s="24">
        <v>2</v>
      </c>
      <c r="F118" s="24">
        <v>1</v>
      </c>
      <c r="G118" s="22">
        <v>9</v>
      </c>
      <c r="H118" s="22">
        <v>9</v>
      </c>
      <c r="I118" s="22">
        <v>9</v>
      </c>
      <c r="J118" s="25">
        <v>13</v>
      </c>
      <c r="K118" s="16">
        <v>8</v>
      </c>
      <c r="L118" s="126">
        <v>27</v>
      </c>
      <c r="M118" s="99">
        <v>129.81800000000001</v>
      </c>
      <c r="N118" s="130">
        <v>2.0798348457070666</v>
      </c>
      <c r="O118" s="10"/>
      <c r="P118" s="10"/>
      <c r="Q118" s="29" t="s">
        <v>669</v>
      </c>
      <c r="R118" s="29" t="s">
        <v>736</v>
      </c>
    </row>
    <row r="119" spans="1:18" ht="14.25" customHeight="1" x14ac:dyDescent="0.25">
      <c r="A119" s="1" t="s">
        <v>156</v>
      </c>
      <c r="B119" s="1" t="s">
        <v>157</v>
      </c>
      <c r="C119" s="1" t="s">
        <v>656</v>
      </c>
      <c r="D119" s="24">
        <v>8</v>
      </c>
      <c r="E119" s="22">
        <v>14</v>
      </c>
      <c r="F119" s="22">
        <v>5</v>
      </c>
      <c r="G119" s="22">
        <v>5</v>
      </c>
      <c r="H119" s="22">
        <v>4</v>
      </c>
      <c r="I119" s="22">
        <v>9</v>
      </c>
      <c r="J119" s="22">
        <v>9</v>
      </c>
      <c r="K119" s="16">
        <v>13</v>
      </c>
      <c r="L119" s="126">
        <v>20</v>
      </c>
      <c r="M119" s="99">
        <v>50.625</v>
      </c>
      <c r="N119" s="130">
        <v>3.9506172839506171</v>
      </c>
      <c r="O119" s="10"/>
      <c r="P119" s="10"/>
      <c r="Q119" s="29" t="s">
        <v>669</v>
      </c>
      <c r="R119" s="29" t="s">
        <v>736</v>
      </c>
    </row>
    <row r="120" spans="1:18" ht="14.25" customHeight="1" x14ac:dyDescent="0.25">
      <c r="A120" s="1" t="s">
        <v>158</v>
      </c>
      <c r="B120" s="1" t="s">
        <v>159</v>
      </c>
      <c r="C120" s="1" t="s">
        <v>662</v>
      </c>
      <c r="D120" s="22">
        <v>3</v>
      </c>
      <c r="E120" s="22">
        <v>4</v>
      </c>
      <c r="F120" s="22">
        <v>4</v>
      </c>
      <c r="G120" s="22">
        <v>6</v>
      </c>
      <c r="H120" s="22">
        <v>6</v>
      </c>
      <c r="I120" s="22">
        <v>3</v>
      </c>
      <c r="J120" s="22">
        <v>3</v>
      </c>
      <c r="K120" s="16">
        <v>11</v>
      </c>
      <c r="L120" s="126">
        <v>5</v>
      </c>
      <c r="M120" s="99">
        <v>133.18799999999999</v>
      </c>
      <c r="N120" s="130">
        <v>0.37540919602366585</v>
      </c>
      <c r="O120" s="10"/>
      <c r="P120" s="10"/>
      <c r="Q120" s="29" t="s">
        <v>669</v>
      </c>
      <c r="R120" s="29" t="s">
        <v>737</v>
      </c>
    </row>
    <row r="121" spans="1:18" ht="14.25" customHeight="1" x14ac:dyDescent="0.25">
      <c r="A121" s="1" t="s">
        <v>160</v>
      </c>
      <c r="B121" s="1" t="s">
        <v>793</v>
      </c>
      <c r="C121" s="1" t="s">
        <v>654</v>
      </c>
      <c r="D121" s="24">
        <v>5</v>
      </c>
      <c r="E121" s="24">
        <v>15</v>
      </c>
      <c r="F121" s="24">
        <v>11</v>
      </c>
      <c r="G121" s="24">
        <v>15</v>
      </c>
      <c r="H121" s="22">
        <v>17</v>
      </c>
      <c r="I121" s="24">
        <v>31</v>
      </c>
      <c r="J121" s="25">
        <v>27</v>
      </c>
      <c r="K121" s="45">
        <v>62</v>
      </c>
      <c r="L121" s="126">
        <v>33</v>
      </c>
      <c r="M121" s="99">
        <v>125.203</v>
      </c>
      <c r="N121" s="130">
        <v>2.6357195913835927</v>
      </c>
      <c r="O121" s="10"/>
      <c r="P121" s="10"/>
      <c r="Q121" s="29" t="s">
        <v>670</v>
      </c>
      <c r="R121" s="29" t="s">
        <v>737</v>
      </c>
    </row>
    <row r="122" spans="1:18" ht="14.25" customHeight="1" x14ac:dyDescent="0.25">
      <c r="A122" s="1" t="s">
        <v>162</v>
      </c>
      <c r="B122" s="1" t="s">
        <v>163</v>
      </c>
      <c r="C122" s="1" t="s">
        <v>659</v>
      </c>
      <c r="D122" s="22">
        <v>3</v>
      </c>
      <c r="E122" s="22">
        <v>4</v>
      </c>
      <c r="F122" s="22">
        <v>3</v>
      </c>
      <c r="G122" s="22">
        <v>2</v>
      </c>
      <c r="H122" s="22">
        <v>1</v>
      </c>
      <c r="I122" s="22">
        <v>1</v>
      </c>
      <c r="J122" s="22">
        <v>4</v>
      </c>
      <c r="K122" s="16">
        <v>2</v>
      </c>
      <c r="L122" s="126">
        <v>1</v>
      </c>
      <c r="M122" s="99">
        <v>37.262</v>
      </c>
      <c r="N122" s="130">
        <v>0.26836992109924318</v>
      </c>
      <c r="O122" s="10"/>
      <c r="P122" s="10"/>
      <c r="Q122" s="29" t="s">
        <v>669</v>
      </c>
      <c r="R122" s="29" t="s">
        <v>735</v>
      </c>
    </row>
    <row r="123" spans="1:18" ht="14.25" customHeight="1" x14ac:dyDescent="0.25">
      <c r="A123" s="1" t="s">
        <v>164</v>
      </c>
      <c r="B123" s="1" t="s">
        <v>165</v>
      </c>
      <c r="C123" s="1" t="s">
        <v>661</v>
      </c>
      <c r="D123" s="22">
        <v>3</v>
      </c>
      <c r="E123" s="22">
        <v>8</v>
      </c>
      <c r="F123" s="22">
        <v>5</v>
      </c>
      <c r="G123" s="22">
        <v>4</v>
      </c>
      <c r="H123" s="22">
        <v>6</v>
      </c>
      <c r="I123" s="22">
        <v>8</v>
      </c>
      <c r="J123" s="22">
        <v>5</v>
      </c>
      <c r="K123" s="16">
        <v>6</v>
      </c>
      <c r="L123" s="126">
        <v>5</v>
      </c>
      <c r="M123" s="99">
        <v>63.436</v>
      </c>
      <c r="N123" s="130">
        <v>0.78819597704773314</v>
      </c>
      <c r="O123" s="10"/>
      <c r="P123" s="10"/>
      <c r="Q123" s="29" t="s">
        <v>669</v>
      </c>
      <c r="R123" s="29" t="s">
        <v>735</v>
      </c>
    </row>
    <row r="124" spans="1:18" ht="14.25" customHeight="1" x14ac:dyDescent="0.25">
      <c r="A124" s="1" t="s">
        <v>166</v>
      </c>
      <c r="B124" s="1" t="s">
        <v>167</v>
      </c>
      <c r="C124" s="1" t="s">
        <v>661</v>
      </c>
      <c r="D124" s="22">
        <v>0</v>
      </c>
      <c r="E124" s="22">
        <v>0</v>
      </c>
      <c r="F124" s="22">
        <v>1</v>
      </c>
      <c r="G124" s="22">
        <v>0</v>
      </c>
      <c r="H124" s="22">
        <v>0</v>
      </c>
      <c r="I124" s="22">
        <v>3</v>
      </c>
      <c r="J124" s="22">
        <v>0</v>
      </c>
      <c r="K124" s="16">
        <v>1</v>
      </c>
      <c r="L124" s="126">
        <v>2</v>
      </c>
      <c r="M124" s="99">
        <v>38.841000000000001</v>
      </c>
      <c r="N124" s="130">
        <v>0.51491980124095671</v>
      </c>
      <c r="O124" s="10"/>
      <c r="P124" s="10"/>
      <c r="Q124" s="29" t="s">
        <v>669</v>
      </c>
      <c r="R124" s="29" t="s">
        <v>735</v>
      </c>
    </row>
    <row r="125" spans="1:18" ht="14.25" customHeight="1" x14ac:dyDescent="0.25">
      <c r="A125" s="1" t="s">
        <v>168</v>
      </c>
      <c r="B125" s="1" t="s">
        <v>169</v>
      </c>
      <c r="C125" s="1" t="s">
        <v>656</v>
      </c>
      <c r="D125" s="22">
        <v>3</v>
      </c>
      <c r="E125" s="22">
        <v>2</v>
      </c>
      <c r="F125" s="22">
        <v>2</v>
      </c>
      <c r="G125" s="22">
        <v>2</v>
      </c>
      <c r="H125" s="22">
        <v>1</v>
      </c>
      <c r="I125" s="22">
        <v>1</v>
      </c>
      <c r="J125" s="22">
        <v>2</v>
      </c>
      <c r="K125" s="16">
        <v>2</v>
      </c>
      <c r="L125" s="126">
        <v>4</v>
      </c>
      <c r="M125" s="99">
        <v>49.58</v>
      </c>
      <c r="N125" s="130">
        <v>0.80677692617991126</v>
      </c>
      <c r="O125" s="10"/>
      <c r="P125" s="10"/>
      <c r="Q125" s="29" t="s">
        <v>669</v>
      </c>
      <c r="R125" s="29" t="s">
        <v>735</v>
      </c>
    </row>
    <row r="126" spans="1:18" ht="14.25" customHeight="1" x14ac:dyDescent="0.25">
      <c r="A126" s="1" t="s">
        <v>170</v>
      </c>
      <c r="B126" s="1" t="s">
        <v>171</v>
      </c>
      <c r="C126" s="1" t="s">
        <v>659</v>
      </c>
      <c r="D126" s="22">
        <v>7</v>
      </c>
      <c r="E126" s="22">
        <v>3</v>
      </c>
      <c r="F126" s="22">
        <v>4</v>
      </c>
      <c r="G126" s="22">
        <v>2</v>
      </c>
      <c r="H126" s="22">
        <v>5</v>
      </c>
      <c r="I126" s="22">
        <v>5</v>
      </c>
      <c r="J126" s="22">
        <v>9</v>
      </c>
      <c r="K126" s="16">
        <v>3</v>
      </c>
      <c r="L126" s="126">
        <v>9</v>
      </c>
      <c r="M126" s="99">
        <v>61.837000000000003</v>
      </c>
      <c r="N126" s="130">
        <v>1.4554393000954122</v>
      </c>
      <c r="O126" s="10"/>
      <c r="P126" s="10"/>
      <c r="Q126" s="29" t="s">
        <v>669</v>
      </c>
      <c r="R126" s="29" t="s">
        <v>736</v>
      </c>
    </row>
    <row r="127" spans="1:18" ht="14.25" customHeight="1" x14ac:dyDescent="0.25">
      <c r="A127" s="1" t="s">
        <v>172</v>
      </c>
      <c r="B127" s="1" t="s">
        <v>173</v>
      </c>
      <c r="C127" s="1" t="s">
        <v>658</v>
      </c>
      <c r="D127" s="22">
        <v>7</v>
      </c>
      <c r="E127" s="22">
        <v>10</v>
      </c>
      <c r="F127" s="22">
        <v>3</v>
      </c>
      <c r="G127" s="22">
        <v>2</v>
      </c>
      <c r="H127" s="22">
        <v>1</v>
      </c>
      <c r="I127" s="22">
        <v>6</v>
      </c>
      <c r="J127" s="22">
        <v>7</v>
      </c>
      <c r="K127" s="16">
        <v>9</v>
      </c>
      <c r="L127" s="126">
        <v>18</v>
      </c>
      <c r="M127" s="99">
        <v>63.500999999999998</v>
      </c>
      <c r="N127" s="130">
        <v>2.8346010299050413</v>
      </c>
      <c r="O127" s="10"/>
      <c r="P127" s="10"/>
      <c r="Q127" s="29" t="s">
        <v>669</v>
      </c>
      <c r="R127" s="29" t="s">
        <v>736</v>
      </c>
    </row>
    <row r="128" spans="1:18" ht="14.25" customHeight="1" x14ac:dyDescent="0.25">
      <c r="A128" s="1" t="s">
        <v>174</v>
      </c>
      <c r="B128" s="1" t="s">
        <v>175</v>
      </c>
      <c r="C128" s="1" t="s">
        <v>658</v>
      </c>
      <c r="D128" s="22">
        <v>3</v>
      </c>
      <c r="E128" s="22">
        <v>3</v>
      </c>
      <c r="F128" s="22">
        <v>3</v>
      </c>
      <c r="G128" s="22">
        <v>3</v>
      </c>
      <c r="H128" s="22">
        <v>3</v>
      </c>
      <c r="I128" s="24">
        <v>3</v>
      </c>
      <c r="J128" s="22">
        <v>4</v>
      </c>
      <c r="K128" s="16">
        <v>6</v>
      </c>
      <c r="L128" s="126">
        <v>7</v>
      </c>
      <c r="M128" s="99">
        <v>38.691000000000003</v>
      </c>
      <c r="N128" s="130">
        <v>1.809206275361195</v>
      </c>
      <c r="O128" s="10"/>
      <c r="P128" s="10"/>
      <c r="Q128" s="29" t="s">
        <v>669</v>
      </c>
      <c r="R128" s="29" t="s">
        <v>735</v>
      </c>
    </row>
    <row r="129" spans="1:18" ht="14.25" customHeight="1" x14ac:dyDescent="0.25">
      <c r="A129" s="1" t="s">
        <v>176</v>
      </c>
      <c r="B129" s="1" t="s">
        <v>177</v>
      </c>
      <c r="C129" s="1" t="s">
        <v>660</v>
      </c>
      <c r="D129" s="22">
        <v>11</v>
      </c>
      <c r="E129" s="22">
        <v>15</v>
      </c>
      <c r="F129" s="22">
        <v>11</v>
      </c>
      <c r="G129" s="22">
        <v>8</v>
      </c>
      <c r="H129" s="22">
        <v>9</v>
      </c>
      <c r="I129" s="22">
        <v>16</v>
      </c>
      <c r="J129" s="22">
        <v>13</v>
      </c>
      <c r="K129" s="16">
        <v>10</v>
      </c>
      <c r="L129" s="126">
        <v>8</v>
      </c>
      <c r="M129" s="99">
        <v>146.88</v>
      </c>
      <c r="N129" s="130">
        <v>0.54466230936819171</v>
      </c>
      <c r="O129" s="10"/>
      <c r="P129" s="10"/>
      <c r="Q129" s="29" t="s">
        <v>669</v>
      </c>
      <c r="R129" s="29" t="s">
        <v>735</v>
      </c>
    </row>
    <row r="130" spans="1:18" ht="14.25" customHeight="1" x14ac:dyDescent="0.25">
      <c r="A130" s="1" t="s">
        <v>178</v>
      </c>
      <c r="B130" s="1" t="s">
        <v>179</v>
      </c>
      <c r="C130" s="1" t="s">
        <v>662</v>
      </c>
      <c r="D130" s="22">
        <v>4</v>
      </c>
      <c r="E130" s="22">
        <v>4</v>
      </c>
      <c r="F130" s="22">
        <v>7</v>
      </c>
      <c r="G130" s="22">
        <v>2</v>
      </c>
      <c r="H130" s="22">
        <v>3</v>
      </c>
      <c r="I130" s="22">
        <v>7</v>
      </c>
      <c r="J130" s="22">
        <v>6</v>
      </c>
      <c r="K130" s="45">
        <v>16</v>
      </c>
      <c r="L130" s="126">
        <v>11</v>
      </c>
      <c r="M130" s="99">
        <v>49.518999999999998</v>
      </c>
      <c r="N130" s="130">
        <v>2.2213695753145259</v>
      </c>
      <c r="O130" s="10"/>
      <c r="P130" s="10"/>
      <c r="Q130" s="29" t="s">
        <v>670</v>
      </c>
      <c r="R130" s="29" t="s">
        <v>737</v>
      </c>
    </row>
    <row r="131" spans="1:18" ht="14.25" customHeight="1" x14ac:dyDescent="0.25">
      <c r="A131" s="1" t="s">
        <v>180</v>
      </c>
      <c r="B131" s="1" t="s">
        <v>794</v>
      </c>
      <c r="C131" s="1" t="s">
        <v>656</v>
      </c>
      <c r="D131" s="22">
        <v>6</v>
      </c>
      <c r="E131" s="22">
        <v>3</v>
      </c>
      <c r="F131" s="24">
        <v>11</v>
      </c>
      <c r="G131" s="24">
        <v>6</v>
      </c>
      <c r="H131" s="24">
        <v>11</v>
      </c>
      <c r="I131" s="22">
        <v>10</v>
      </c>
      <c r="J131" s="22">
        <v>19</v>
      </c>
      <c r="K131" s="16">
        <v>41</v>
      </c>
      <c r="L131" s="126">
        <v>6</v>
      </c>
      <c r="M131" s="99">
        <v>47.35</v>
      </c>
      <c r="N131" s="130">
        <v>1.2671594508975712</v>
      </c>
      <c r="O131" s="10"/>
      <c r="P131" s="10"/>
      <c r="Q131" s="29" t="s">
        <v>669</v>
      </c>
      <c r="R131" s="29" t="s">
        <v>737</v>
      </c>
    </row>
    <row r="132" spans="1:18" ht="14.25" customHeight="1" x14ac:dyDescent="0.25">
      <c r="A132" s="1" t="s">
        <v>182</v>
      </c>
      <c r="B132" s="1" t="s">
        <v>183</v>
      </c>
      <c r="C132" s="1" t="s">
        <v>656</v>
      </c>
      <c r="D132" s="22">
        <v>2</v>
      </c>
      <c r="E132" s="22">
        <v>3</v>
      </c>
      <c r="F132" s="22">
        <v>2</v>
      </c>
      <c r="G132" s="22">
        <v>2</v>
      </c>
      <c r="H132" s="22">
        <v>1</v>
      </c>
      <c r="I132" s="22">
        <v>0</v>
      </c>
      <c r="J132" s="22">
        <v>0</v>
      </c>
      <c r="K132" s="16">
        <v>0</v>
      </c>
      <c r="L132" s="126">
        <v>0</v>
      </c>
      <c r="M132" s="99">
        <v>55.055</v>
      </c>
      <c r="N132" s="130">
        <v>0</v>
      </c>
      <c r="O132" s="10"/>
      <c r="P132" s="10"/>
      <c r="Q132" s="29" t="s">
        <v>669</v>
      </c>
      <c r="R132" s="29" t="s">
        <v>735</v>
      </c>
    </row>
    <row r="133" spans="1:18" ht="14.25" customHeight="1" x14ac:dyDescent="0.25">
      <c r="A133" s="1" t="s">
        <v>184</v>
      </c>
      <c r="B133" s="1" t="s">
        <v>185</v>
      </c>
      <c r="C133" s="1" t="s">
        <v>657</v>
      </c>
      <c r="D133" s="22">
        <v>0</v>
      </c>
      <c r="E133" s="22">
        <v>0</v>
      </c>
      <c r="F133" s="22">
        <v>1</v>
      </c>
      <c r="G133" s="24">
        <v>0</v>
      </c>
      <c r="H133" s="24">
        <v>0</v>
      </c>
      <c r="I133" s="22">
        <v>3</v>
      </c>
      <c r="J133" s="22">
        <v>0</v>
      </c>
      <c r="K133" s="16">
        <v>1</v>
      </c>
      <c r="L133" s="126">
        <v>0</v>
      </c>
      <c r="M133" s="99">
        <v>23.744</v>
      </c>
      <c r="N133" s="130">
        <v>0</v>
      </c>
      <c r="O133" s="10"/>
      <c r="P133" s="10"/>
      <c r="Q133" s="29" t="s">
        <v>669</v>
      </c>
      <c r="R133" s="29" t="s">
        <v>735</v>
      </c>
    </row>
    <row r="134" spans="1:18" ht="14.25" customHeight="1" x14ac:dyDescent="0.25">
      <c r="A134" s="1" t="s">
        <v>186</v>
      </c>
      <c r="B134" s="1" t="s">
        <v>187</v>
      </c>
      <c r="C134" s="1" t="s">
        <v>656</v>
      </c>
      <c r="D134" s="22">
        <v>4</v>
      </c>
      <c r="E134" s="22">
        <v>1</v>
      </c>
      <c r="F134" s="22">
        <v>3</v>
      </c>
      <c r="G134" s="22">
        <v>3</v>
      </c>
      <c r="H134" s="22">
        <v>2</v>
      </c>
      <c r="I134" s="22">
        <v>7</v>
      </c>
      <c r="J134" s="22">
        <v>4</v>
      </c>
      <c r="K134" s="16">
        <v>8</v>
      </c>
      <c r="L134" s="126">
        <v>11</v>
      </c>
      <c r="M134" s="99">
        <v>54.677999999999997</v>
      </c>
      <c r="N134" s="130">
        <v>2.0117780460148507</v>
      </c>
      <c r="O134" s="10"/>
      <c r="P134" s="10"/>
      <c r="Q134" s="29" t="s">
        <v>669</v>
      </c>
      <c r="R134" s="29" t="s">
        <v>735</v>
      </c>
    </row>
    <row r="135" spans="1:18" ht="14.25" customHeight="1" x14ac:dyDescent="0.25">
      <c r="A135" s="1" t="s">
        <v>188</v>
      </c>
      <c r="B135" s="1" t="s">
        <v>189</v>
      </c>
      <c r="C135" s="1" t="s">
        <v>654</v>
      </c>
      <c r="D135" s="22">
        <v>5</v>
      </c>
      <c r="E135" s="22">
        <v>3</v>
      </c>
      <c r="F135" s="22">
        <v>4</v>
      </c>
      <c r="G135" s="22">
        <v>5</v>
      </c>
      <c r="H135" s="22">
        <v>8</v>
      </c>
      <c r="I135" s="22">
        <v>7</v>
      </c>
      <c r="J135" s="22">
        <v>6</v>
      </c>
      <c r="K135" s="16">
        <v>9</v>
      </c>
      <c r="L135" s="126">
        <v>78</v>
      </c>
      <c r="M135" s="99">
        <v>129.74799999999999</v>
      </c>
      <c r="N135" s="130">
        <v>6.0116533588186343</v>
      </c>
      <c r="O135" s="10"/>
      <c r="P135" s="10"/>
      <c r="Q135" s="29" t="s">
        <v>669</v>
      </c>
      <c r="R135" s="29" t="s">
        <v>736</v>
      </c>
    </row>
    <row r="136" spans="1:18" ht="14.25" customHeight="1" x14ac:dyDescent="0.25">
      <c r="A136" s="1" t="s">
        <v>190</v>
      </c>
      <c r="B136" s="1" t="s">
        <v>191</v>
      </c>
      <c r="C136" s="1" t="s">
        <v>659</v>
      </c>
      <c r="D136" s="22">
        <v>0</v>
      </c>
      <c r="E136" s="22">
        <v>0</v>
      </c>
      <c r="F136" s="22">
        <v>0</v>
      </c>
      <c r="G136" s="22">
        <v>2</v>
      </c>
      <c r="H136" s="22">
        <v>3</v>
      </c>
      <c r="I136" s="22">
        <v>1</v>
      </c>
      <c r="J136" s="22">
        <v>2</v>
      </c>
      <c r="K136" s="16">
        <v>2</v>
      </c>
      <c r="L136" s="126">
        <v>3</v>
      </c>
      <c r="M136" s="99">
        <v>54.515000000000001</v>
      </c>
      <c r="N136" s="130">
        <v>0.55030725488397692</v>
      </c>
      <c r="O136" s="10"/>
      <c r="P136" s="10"/>
      <c r="Q136" s="29" t="s">
        <v>669</v>
      </c>
      <c r="R136" s="29" t="s">
        <v>735</v>
      </c>
    </row>
    <row r="137" spans="1:18" ht="14.25" customHeight="1" x14ac:dyDescent="0.25">
      <c r="A137" s="1" t="s">
        <v>192</v>
      </c>
      <c r="B137" s="1" t="s">
        <v>193</v>
      </c>
      <c r="C137" s="1" t="s">
        <v>656</v>
      </c>
      <c r="D137" s="22">
        <v>1</v>
      </c>
      <c r="E137" s="22">
        <v>3</v>
      </c>
      <c r="F137" s="22">
        <v>4</v>
      </c>
      <c r="G137" s="22">
        <v>4</v>
      </c>
      <c r="H137" s="22">
        <v>7</v>
      </c>
      <c r="I137" s="22">
        <v>6</v>
      </c>
      <c r="J137" s="22">
        <v>3</v>
      </c>
      <c r="K137" s="16">
        <v>3</v>
      </c>
      <c r="L137" s="126">
        <v>6</v>
      </c>
      <c r="M137" s="99">
        <v>31.341999999999999</v>
      </c>
      <c r="N137" s="130">
        <v>1.9143641120541126</v>
      </c>
      <c r="O137" s="10"/>
      <c r="P137" s="10"/>
      <c r="Q137" s="29" t="s">
        <v>669</v>
      </c>
      <c r="R137" s="29" t="s">
        <v>736</v>
      </c>
    </row>
    <row r="138" spans="1:18" ht="14.25" customHeight="1" x14ac:dyDescent="0.25">
      <c r="A138" s="1" t="s">
        <v>194</v>
      </c>
      <c r="B138" s="1" t="s">
        <v>195</v>
      </c>
      <c r="C138" s="1" t="s">
        <v>658</v>
      </c>
      <c r="D138" s="22">
        <v>1</v>
      </c>
      <c r="E138" s="22">
        <v>3</v>
      </c>
      <c r="F138" s="22">
        <v>4</v>
      </c>
      <c r="G138" s="22">
        <v>4</v>
      </c>
      <c r="H138" s="22">
        <v>5</v>
      </c>
      <c r="I138" s="22">
        <v>1</v>
      </c>
      <c r="J138" s="22">
        <v>4</v>
      </c>
      <c r="K138" s="16">
        <v>3</v>
      </c>
      <c r="L138" s="126">
        <v>9</v>
      </c>
      <c r="M138" s="99">
        <v>51.110999999999997</v>
      </c>
      <c r="N138" s="130">
        <v>1.7608733932030287</v>
      </c>
      <c r="O138" s="10"/>
      <c r="P138" s="10"/>
      <c r="Q138" s="29" t="s">
        <v>669</v>
      </c>
      <c r="R138" s="29" t="s">
        <v>735</v>
      </c>
    </row>
    <row r="139" spans="1:18" ht="14.25" customHeight="1" x14ac:dyDescent="0.25">
      <c r="A139" s="1" t="s">
        <v>196</v>
      </c>
      <c r="B139" s="1" t="s">
        <v>795</v>
      </c>
      <c r="C139" s="1" t="s">
        <v>661</v>
      </c>
      <c r="D139" s="24">
        <v>21</v>
      </c>
      <c r="E139" s="24">
        <v>29</v>
      </c>
      <c r="F139" s="22">
        <v>30</v>
      </c>
      <c r="G139" s="24">
        <v>23</v>
      </c>
      <c r="H139" s="22">
        <v>34</v>
      </c>
      <c r="I139" s="24">
        <v>27</v>
      </c>
      <c r="J139" s="22">
        <v>41</v>
      </c>
      <c r="K139" s="16">
        <v>35</v>
      </c>
      <c r="L139" s="126">
        <v>17</v>
      </c>
      <c r="M139" s="99">
        <v>53.631</v>
      </c>
      <c r="N139" s="130">
        <v>3.1698085062743564</v>
      </c>
      <c r="O139" s="10"/>
      <c r="P139" s="10"/>
      <c r="Q139" s="29" t="s">
        <v>669</v>
      </c>
      <c r="R139" s="29" t="s">
        <v>737</v>
      </c>
    </row>
    <row r="140" spans="1:18" ht="14.25" customHeight="1" x14ac:dyDescent="0.25">
      <c r="A140" s="1" t="s">
        <v>198</v>
      </c>
      <c r="B140" s="1" t="s">
        <v>199</v>
      </c>
      <c r="C140" s="1" t="s">
        <v>656</v>
      </c>
      <c r="D140" s="22">
        <v>6</v>
      </c>
      <c r="E140" s="22">
        <v>3</v>
      </c>
      <c r="F140" s="24">
        <v>1</v>
      </c>
      <c r="G140" s="22">
        <v>8</v>
      </c>
      <c r="H140" s="22">
        <v>8</v>
      </c>
      <c r="I140" s="22">
        <v>6</v>
      </c>
      <c r="J140" s="22">
        <v>18</v>
      </c>
      <c r="K140" s="16">
        <v>10</v>
      </c>
      <c r="L140" s="126">
        <v>19</v>
      </c>
      <c r="M140" s="99">
        <v>49.4</v>
      </c>
      <c r="N140" s="130">
        <v>3.8461538461538463</v>
      </c>
      <c r="O140" s="10"/>
      <c r="P140" s="10"/>
      <c r="Q140" s="29" t="s">
        <v>669</v>
      </c>
      <c r="R140" s="29" t="s">
        <v>735</v>
      </c>
    </row>
    <row r="141" spans="1:18" ht="14.25" customHeight="1" x14ac:dyDescent="0.25">
      <c r="A141" s="1" t="s">
        <v>200</v>
      </c>
      <c r="B141" s="1" t="s">
        <v>201</v>
      </c>
      <c r="C141" s="1" t="s">
        <v>659</v>
      </c>
      <c r="D141" s="22">
        <v>11</v>
      </c>
      <c r="E141" s="22">
        <v>7</v>
      </c>
      <c r="F141" s="22">
        <v>8</v>
      </c>
      <c r="G141" s="22">
        <v>10</v>
      </c>
      <c r="H141" s="22">
        <v>7</v>
      </c>
      <c r="I141" s="22">
        <v>6</v>
      </c>
      <c r="J141" s="22">
        <v>7</v>
      </c>
      <c r="K141" s="45">
        <v>9</v>
      </c>
      <c r="L141" s="126">
        <v>23</v>
      </c>
      <c r="M141" s="99">
        <v>43.008000000000003</v>
      </c>
      <c r="N141" s="130">
        <v>5.3478422619047619</v>
      </c>
      <c r="O141" s="10"/>
      <c r="P141" s="10"/>
      <c r="Q141" s="29" t="s">
        <v>670</v>
      </c>
      <c r="R141" s="29" t="s">
        <v>737</v>
      </c>
    </row>
    <row r="142" spans="1:18" ht="14.25" customHeight="1" x14ac:dyDescent="0.25">
      <c r="A142" s="1" t="s">
        <v>460</v>
      </c>
      <c r="B142" s="1" t="s">
        <v>773</v>
      </c>
      <c r="C142" s="1" t="s">
        <v>656</v>
      </c>
      <c r="D142" s="24">
        <v>9</v>
      </c>
      <c r="E142" s="22">
        <v>12</v>
      </c>
      <c r="F142" s="22">
        <v>5</v>
      </c>
      <c r="G142" s="22">
        <v>4</v>
      </c>
      <c r="H142" s="22">
        <v>4</v>
      </c>
      <c r="I142" s="22">
        <v>13</v>
      </c>
      <c r="J142" s="22">
        <v>9</v>
      </c>
      <c r="K142" s="45">
        <v>16</v>
      </c>
      <c r="L142" s="126">
        <v>18</v>
      </c>
      <c r="M142" s="99">
        <v>50.569000000000003</v>
      </c>
      <c r="N142" s="130">
        <v>3.5594929700013838</v>
      </c>
      <c r="O142" s="10"/>
      <c r="P142" s="10"/>
      <c r="Q142" s="29" t="s">
        <v>670</v>
      </c>
      <c r="R142" s="29" t="s">
        <v>737</v>
      </c>
    </row>
    <row r="143" spans="1:18" ht="14.25" customHeight="1" x14ac:dyDescent="0.25">
      <c r="A143" s="1" t="s">
        <v>202</v>
      </c>
      <c r="B143" s="1" t="s">
        <v>203</v>
      </c>
      <c r="C143" s="1" t="s">
        <v>659</v>
      </c>
      <c r="D143" s="22">
        <v>2</v>
      </c>
      <c r="E143" s="22">
        <v>3</v>
      </c>
      <c r="F143" s="22">
        <v>1</v>
      </c>
      <c r="G143" s="22">
        <v>1</v>
      </c>
      <c r="H143" s="22">
        <v>2</v>
      </c>
      <c r="I143" s="22">
        <v>4</v>
      </c>
      <c r="J143" s="22">
        <v>6</v>
      </c>
      <c r="K143" s="16">
        <v>7</v>
      </c>
      <c r="L143" s="126">
        <v>2</v>
      </c>
      <c r="M143" s="99">
        <v>26.596</v>
      </c>
      <c r="N143" s="130">
        <v>0.75199278086930366</v>
      </c>
      <c r="O143" s="10"/>
      <c r="P143" s="10"/>
      <c r="Q143" s="29" t="s">
        <v>669</v>
      </c>
      <c r="R143" s="29" t="s">
        <v>735</v>
      </c>
    </row>
    <row r="144" spans="1:18" ht="14.25" customHeight="1" x14ac:dyDescent="0.25">
      <c r="A144" s="1" t="s">
        <v>204</v>
      </c>
      <c r="B144" s="1" t="s">
        <v>205</v>
      </c>
      <c r="C144" s="1" t="s">
        <v>661</v>
      </c>
      <c r="D144" s="22">
        <v>2</v>
      </c>
      <c r="E144" s="22">
        <v>2</v>
      </c>
      <c r="F144" s="22">
        <v>1</v>
      </c>
      <c r="G144" s="22">
        <v>0</v>
      </c>
      <c r="H144" s="22">
        <v>0</v>
      </c>
      <c r="I144" s="22">
        <v>2</v>
      </c>
      <c r="J144" s="22">
        <v>0</v>
      </c>
      <c r="K144" s="16">
        <v>1</v>
      </c>
      <c r="L144" s="126">
        <v>1</v>
      </c>
      <c r="M144" s="99">
        <v>36.399000000000001</v>
      </c>
      <c r="N144" s="130">
        <v>0.27473282233028379</v>
      </c>
      <c r="O144" s="10"/>
      <c r="P144" s="10"/>
      <c r="Q144" s="29" t="s">
        <v>669</v>
      </c>
      <c r="R144" s="29" t="s">
        <v>735</v>
      </c>
    </row>
    <row r="145" spans="1:18" ht="14.25" customHeight="1" x14ac:dyDescent="0.25">
      <c r="A145" s="1" t="s">
        <v>206</v>
      </c>
      <c r="B145" s="1" t="s">
        <v>207</v>
      </c>
      <c r="C145" s="1" t="s">
        <v>657</v>
      </c>
      <c r="D145" s="22">
        <v>6</v>
      </c>
      <c r="E145" s="22">
        <v>0</v>
      </c>
      <c r="F145" s="22">
        <v>2</v>
      </c>
      <c r="G145" s="22">
        <v>4</v>
      </c>
      <c r="H145" s="22">
        <v>6</v>
      </c>
      <c r="I145" s="22">
        <v>1</v>
      </c>
      <c r="J145" s="22">
        <v>5</v>
      </c>
      <c r="K145" s="16">
        <v>2</v>
      </c>
      <c r="L145" s="126">
        <v>2</v>
      </c>
      <c r="M145" s="99">
        <v>37.209000000000003</v>
      </c>
      <c r="N145" s="130">
        <v>0.53750436722298367</v>
      </c>
      <c r="O145" s="10"/>
      <c r="P145" s="10"/>
      <c r="Q145" s="29" t="s">
        <v>669</v>
      </c>
      <c r="R145" s="29" t="s">
        <v>735</v>
      </c>
    </row>
    <row r="146" spans="1:18" ht="14.25" customHeight="1" x14ac:dyDescent="0.25">
      <c r="A146" s="1" t="s">
        <v>208</v>
      </c>
      <c r="B146" s="1" t="s">
        <v>209</v>
      </c>
      <c r="C146" s="1" t="s">
        <v>663</v>
      </c>
      <c r="D146" s="22">
        <v>1</v>
      </c>
      <c r="E146" s="22">
        <v>3</v>
      </c>
      <c r="F146" s="22">
        <v>10</v>
      </c>
      <c r="G146" s="24">
        <v>0</v>
      </c>
      <c r="H146" s="22">
        <v>0</v>
      </c>
      <c r="I146" s="22">
        <v>1</v>
      </c>
      <c r="J146" s="22">
        <v>4</v>
      </c>
      <c r="K146" s="16">
        <v>8</v>
      </c>
      <c r="L146" s="126">
        <v>10</v>
      </c>
      <c r="M146" s="99">
        <v>90.456000000000003</v>
      </c>
      <c r="N146" s="130">
        <v>1.1055098611479615</v>
      </c>
      <c r="O146" s="10"/>
      <c r="P146" s="10"/>
      <c r="Q146" s="29" t="s">
        <v>669</v>
      </c>
      <c r="R146" s="29" t="s">
        <v>735</v>
      </c>
    </row>
    <row r="147" spans="1:18" ht="14.25" customHeight="1" x14ac:dyDescent="0.25">
      <c r="A147" s="1" t="s">
        <v>210</v>
      </c>
      <c r="B147" s="1" t="s">
        <v>211</v>
      </c>
      <c r="C147" s="1" t="s">
        <v>658</v>
      </c>
      <c r="D147" s="23">
        <v>1</v>
      </c>
      <c r="E147" s="22">
        <v>1</v>
      </c>
      <c r="F147" s="22">
        <v>0</v>
      </c>
      <c r="G147" s="22">
        <v>0</v>
      </c>
      <c r="H147" s="22">
        <v>0</v>
      </c>
      <c r="I147" s="24">
        <v>0</v>
      </c>
      <c r="J147" s="22">
        <v>0</v>
      </c>
      <c r="K147" s="16">
        <v>0</v>
      </c>
      <c r="L147" s="126">
        <v>0</v>
      </c>
      <c r="M147" s="99">
        <v>51.656999999999996</v>
      </c>
      <c r="N147" s="130">
        <v>0</v>
      </c>
      <c r="O147" s="10"/>
      <c r="P147" s="10"/>
      <c r="Q147" s="29" t="s">
        <v>669</v>
      </c>
      <c r="R147" s="29" t="s">
        <v>735</v>
      </c>
    </row>
    <row r="148" spans="1:18" ht="14.25" customHeight="1" x14ac:dyDescent="0.25">
      <c r="A148" s="1" t="s">
        <v>212</v>
      </c>
      <c r="B148" s="1" t="s">
        <v>213</v>
      </c>
      <c r="C148" s="1" t="s">
        <v>661</v>
      </c>
      <c r="D148" s="24">
        <v>14</v>
      </c>
      <c r="E148" s="22">
        <v>8</v>
      </c>
      <c r="F148" s="22">
        <v>11</v>
      </c>
      <c r="G148" s="23">
        <v>11</v>
      </c>
      <c r="H148" s="22">
        <v>17</v>
      </c>
      <c r="I148" s="22">
        <v>13</v>
      </c>
      <c r="J148" s="22">
        <v>23</v>
      </c>
      <c r="K148" s="16">
        <v>15</v>
      </c>
      <c r="L148" s="126">
        <v>6</v>
      </c>
      <c r="M148" s="99">
        <v>53.658000000000001</v>
      </c>
      <c r="N148" s="130">
        <v>1.1181930001118192</v>
      </c>
      <c r="O148" s="10"/>
      <c r="P148" s="10"/>
      <c r="Q148" s="29" t="s">
        <v>669</v>
      </c>
      <c r="R148" s="29" t="s">
        <v>737</v>
      </c>
    </row>
    <row r="149" spans="1:18" ht="14.25" customHeight="1" x14ac:dyDescent="0.25">
      <c r="A149" s="1" t="s">
        <v>214</v>
      </c>
      <c r="B149" s="1" t="s">
        <v>215</v>
      </c>
      <c r="C149" s="1" t="s">
        <v>656</v>
      </c>
      <c r="D149" s="22">
        <v>4</v>
      </c>
      <c r="E149" s="22">
        <v>2</v>
      </c>
      <c r="F149" s="22">
        <v>1</v>
      </c>
      <c r="G149" s="22">
        <v>6</v>
      </c>
      <c r="H149" s="22">
        <v>1</v>
      </c>
      <c r="I149" s="22">
        <v>4</v>
      </c>
      <c r="J149" s="22">
        <v>6</v>
      </c>
      <c r="K149" s="16">
        <v>9</v>
      </c>
      <c r="L149" s="126">
        <v>0</v>
      </c>
      <c r="M149" s="99">
        <v>37.518000000000001</v>
      </c>
      <c r="N149" s="130">
        <v>0</v>
      </c>
      <c r="O149" s="10"/>
      <c r="P149" s="10"/>
      <c r="Q149" s="29" t="s">
        <v>669</v>
      </c>
      <c r="R149" s="29" t="s">
        <v>735</v>
      </c>
    </row>
    <row r="150" spans="1:18" ht="14.25" customHeight="1" x14ac:dyDescent="0.25">
      <c r="A150" s="1" t="s">
        <v>216</v>
      </c>
      <c r="B150" s="1" t="s">
        <v>217</v>
      </c>
      <c r="C150" s="1" t="s">
        <v>656</v>
      </c>
      <c r="D150" s="24">
        <v>1</v>
      </c>
      <c r="E150" s="22">
        <v>8</v>
      </c>
      <c r="F150" s="22">
        <v>10</v>
      </c>
      <c r="G150" s="22">
        <v>8</v>
      </c>
      <c r="H150" s="22">
        <v>3</v>
      </c>
      <c r="I150" s="22">
        <v>6</v>
      </c>
      <c r="J150" s="22">
        <v>12</v>
      </c>
      <c r="K150" s="16">
        <v>9</v>
      </c>
      <c r="L150" s="126">
        <v>21</v>
      </c>
      <c r="M150" s="99">
        <v>42.817999999999998</v>
      </c>
      <c r="N150" s="130">
        <v>4.9044794245410808</v>
      </c>
      <c r="O150" s="10"/>
      <c r="P150" s="10"/>
      <c r="Q150" s="29" t="s">
        <v>669</v>
      </c>
      <c r="R150" s="29" t="s">
        <v>736</v>
      </c>
    </row>
    <row r="151" spans="1:18" ht="14.25" customHeight="1" x14ac:dyDescent="0.25">
      <c r="A151" s="1" t="s">
        <v>218</v>
      </c>
      <c r="B151" s="1" t="s">
        <v>219</v>
      </c>
      <c r="C151" s="1" t="s">
        <v>659</v>
      </c>
      <c r="D151" s="22">
        <v>4</v>
      </c>
      <c r="E151" s="22">
        <v>10</v>
      </c>
      <c r="F151" s="22">
        <v>6</v>
      </c>
      <c r="G151" s="22">
        <v>7</v>
      </c>
      <c r="H151" s="22">
        <v>12</v>
      </c>
      <c r="I151" s="22">
        <v>9</v>
      </c>
      <c r="J151" s="22">
        <v>7</v>
      </c>
      <c r="K151" s="16">
        <v>3</v>
      </c>
      <c r="L151" s="126">
        <v>10</v>
      </c>
      <c r="M151" s="99">
        <v>43.366</v>
      </c>
      <c r="N151" s="130">
        <v>2.305953973158696</v>
      </c>
      <c r="O151" s="10"/>
      <c r="P151" s="10"/>
      <c r="Q151" s="29" t="s">
        <v>669</v>
      </c>
      <c r="R151" s="29" t="s">
        <v>736</v>
      </c>
    </row>
    <row r="152" spans="1:18" ht="14.25" customHeight="1" x14ac:dyDescent="0.25">
      <c r="A152" s="1" t="s">
        <v>220</v>
      </c>
      <c r="B152" s="1" t="s">
        <v>221</v>
      </c>
      <c r="C152" s="1" t="s">
        <v>654</v>
      </c>
      <c r="D152" s="24">
        <v>2</v>
      </c>
      <c r="E152" s="22">
        <v>6</v>
      </c>
      <c r="F152" s="22">
        <v>5</v>
      </c>
      <c r="G152" s="24">
        <v>1</v>
      </c>
      <c r="H152" s="24">
        <v>16</v>
      </c>
      <c r="I152" s="24">
        <v>14</v>
      </c>
      <c r="J152" s="25">
        <v>8</v>
      </c>
      <c r="K152" s="16">
        <v>8</v>
      </c>
      <c r="L152" s="126">
        <v>7</v>
      </c>
      <c r="M152" s="99">
        <v>110.04900000000001</v>
      </c>
      <c r="N152" s="130">
        <v>0.63608029150651069</v>
      </c>
      <c r="O152" s="10"/>
      <c r="P152" s="10"/>
      <c r="Q152" s="29" t="s">
        <v>669</v>
      </c>
      <c r="R152" s="29" t="s">
        <v>737</v>
      </c>
    </row>
    <row r="153" spans="1:18" ht="14.25" customHeight="1" x14ac:dyDescent="0.25">
      <c r="A153" s="1" t="s">
        <v>222</v>
      </c>
      <c r="B153" s="1" t="s">
        <v>223</v>
      </c>
      <c r="C153" s="1" t="s">
        <v>656</v>
      </c>
      <c r="D153" s="22">
        <v>6</v>
      </c>
      <c r="E153" s="24">
        <v>4</v>
      </c>
      <c r="F153" s="22">
        <v>10</v>
      </c>
      <c r="G153" s="22">
        <v>8</v>
      </c>
      <c r="H153" s="22">
        <v>10</v>
      </c>
      <c r="I153" s="22">
        <v>14</v>
      </c>
      <c r="J153" s="22">
        <v>13</v>
      </c>
      <c r="K153" s="16">
        <v>13</v>
      </c>
      <c r="L153" s="126">
        <v>16</v>
      </c>
      <c r="M153" s="99">
        <v>56.622999999999998</v>
      </c>
      <c r="N153" s="130">
        <v>2.8257068682337567</v>
      </c>
      <c r="O153" s="10"/>
      <c r="P153" s="10"/>
      <c r="Q153" s="29" t="s">
        <v>669</v>
      </c>
      <c r="R153" s="29" t="s">
        <v>735</v>
      </c>
    </row>
    <row r="154" spans="1:18" ht="14.25" customHeight="1" x14ac:dyDescent="0.25">
      <c r="A154" s="1" t="s">
        <v>224</v>
      </c>
      <c r="B154" s="1" t="s">
        <v>225</v>
      </c>
      <c r="C154" s="1" t="s">
        <v>654</v>
      </c>
      <c r="D154" s="22">
        <v>8</v>
      </c>
      <c r="E154" s="24">
        <v>14</v>
      </c>
      <c r="F154" s="24">
        <v>7</v>
      </c>
      <c r="G154" s="24">
        <v>12</v>
      </c>
      <c r="H154" s="24">
        <v>12</v>
      </c>
      <c r="I154" s="24">
        <v>20</v>
      </c>
      <c r="J154" s="25">
        <v>17</v>
      </c>
      <c r="K154" s="45">
        <v>18</v>
      </c>
      <c r="L154" s="126">
        <v>23</v>
      </c>
      <c r="M154" s="99">
        <v>117.295</v>
      </c>
      <c r="N154" s="130">
        <v>1.9608678971823181</v>
      </c>
      <c r="O154" s="10"/>
      <c r="P154" s="10"/>
      <c r="Q154" s="29" t="s">
        <v>670</v>
      </c>
      <c r="R154" s="29" t="s">
        <v>737</v>
      </c>
    </row>
    <row r="155" spans="1:18" ht="14.25" customHeight="1" x14ac:dyDescent="0.25">
      <c r="A155" s="1" t="s">
        <v>226</v>
      </c>
      <c r="B155" s="1" t="s">
        <v>227</v>
      </c>
      <c r="C155" s="1" t="s">
        <v>657</v>
      </c>
      <c r="D155" s="22">
        <v>0</v>
      </c>
      <c r="E155" s="22">
        <v>0</v>
      </c>
      <c r="F155" s="24">
        <v>0</v>
      </c>
      <c r="G155" s="24">
        <v>2</v>
      </c>
      <c r="H155" s="22">
        <v>1</v>
      </c>
      <c r="I155" s="22">
        <v>1</v>
      </c>
      <c r="J155" s="22">
        <v>3</v>
      </c>
      <c r="K155" s="16">
        <v>4</v>
      </c>
      <c r="L155" s="126">
        <v>5</v>
      </c>
      <c r="M155" s="99">
        <v>55</v>
      </c>
      <c r="N155" s="130">
        <v>0.90909090909090917</v>
      </c>
      <c r="O155" s="10"/>
      <c r="P155" s="10"/>
      <c r="Q155" s="29" t="s">
        <v>669</v>
      </c>
      <c r="R155" s="29" t="s">
        <v>735</v>
      </c>
    </row>
    <row r="156" spans="1:18" ht="14.25" customHeight="1" x14ac:dyDescent="0.25">
      <c r="A156" s="1" t="s">
        <v>228</v>
      </c>
      <c r="B156" s="1" t="s">
        <v>229</v>
      </c>
      <c r="C156" s="1" t="s">
        <v>660</v>
      </c>
      <c r="D156" s="22">
        <v>1</v>
      </c>
      <c r="E156" s="22">
        <v>0</v>
      </c>
      <c r="F156" s="22">
        <v>1</v>
      </c>
      <c r="G156" s="22">
        <v>0</v>
      </c>
      <c r="H156" s="22">
        <v>0</v>
      </c>
      <c r="I156" s="22">
        <v>0</v>
      </c>
      <c r="J156" s="22">
        <v>0</v>
      </c>
      <c r="K156" s="16">
        <v>0</v>
      </c>
      <c r="L156" s="126">
        <v>0</v>
      </c>
      <c r="M156" s="99">
        <v>40.066000000000003</v>
      </c>
      <c r="N156" s="130">
        <v>0</v>
      </c>
      <c r="O156" s="10"/>
      <c r="P156" s="10"/>
      <c r="Q156" s="29" t="s">
        <v>669</v>
      </c>
      <c r="R156" s="29" t="s">
        <v>735</v>
      </c>
    </row>
    <row r="157" spans="1:18" ht="14.25" customHeight="1" x14ac:dyDescent="0.25">
      <c r="A157" s="1" t="s">
        <v>230</v>
      </c>
      <c r="B157" s="1" t="s">
        <v>231</v>
      </c>
      <c r="C157" s="1" t="s">
        <v>654</v>
      </c>
      <c r="D157" s="22">
        <v>15</v>
      </c>
      <c r="E157" s="24">
        <v>8</v>
      </c>
      <c r="F157" s="24">
        <v>8</v>
      </c>
      <c r="G157" s="24">
        <v>10</v>
      </c>
      <c r="H157" s="24">
        <v>8</v>
      </c>
      <c r="I157" s="24">
        <v>5</v>
      </c>
      <c r="J157" s="25">
        <v>6</v>
      </c>
      <c r="K157" s="45">
        <v>5</v>
      </c>
      <c r="L157" s="126">
        <v>12</v>
      </c>
      <c r="M157" s="99">
        <v>79.418000000000006</v>
      </c>
      <c r="N157" s="130">
        <v>1.5109924702208566</v>
      </c>
      <c r="O157" s="10"/>
      <c r="P157" s="10"/>
      <c r="Q157" s="29" t="s">
        <v>670</v>
      </c>
      <c r="R157" s="29" t="s">
        <v>737</v>
      </c>
    </row>
    <row r="158" spans="1:18" ht="14.25" customHeight="1" x14ac:dyDescent="0.25">
      <c r="A158" s="1" t="s">
        <v>232</v>
      </c>
      <c r="B158" s="1" t="s">
        <v>233</v>
      </c>
      <c r="C158" s="1" t="s">
        <v>658</v>
      </c>
      <c r="D158" s="22">
        <v>0</v>
      </c>
      <c r="E158" s="22">
        <v>0</v>
      </c>
      <c r="F158" s="22">
        <v>0</v>
      </c>
      <c r="G158" s="22">
        <v>0</v>
      </c>
      <c r="H158" s="22">
        <v>0</v>
      </c>
      <c r="I158" s="22">
        <v>2</v>
      </c>
      <c r="J158" s="22">
        <v>1</v>
      </c>
      <c r="K158" s="16">
        <v>0</v>
      </c>
      <c r="L158" s="126">
        <v>0</v>
      </c>
      <c r="M158" s="99">
        <v>38.024000000000001</v>
      </c>
      <c r="N158" s="130">
        <v>0</v>
      </c>
      <c r="O158" s="10"/>
      <c r="P158" s="10"/>
      <c r="Q158" s="29" t="s">
        <v>669</v>
      </c>
      <c r="R158" s="29" t="s">
        <v>735</v>
      </c>
    </row>
    <row r="159" spans="1:18" ht="14.25" customHeight="1" x14ac:dyDescent="0.25">
      <c r="A159" s="1" t="s">
        <v>234</v>
      </c>
      <c r="B159" s="1" t="s">
        <v>796</v>
      </c>
      <c r="C159" s="1" t="s">
        <v>654</v>
      </c>
      <c r="D159" s="22">
        <v>8</v>
      </c>
      <c r="E159" s="22">
        <v>8</v>
      </c>
      <c r="F159" s="22">
        <v>6</v>
      </c>
      <c r="G159" s="22">
        <v>5</v>
      </c>
      <c r="H159" s="22">
        <v>1</v>
      </c>
      <c r="I159" s="22">
        <v>22</v>
      </c>
      <c r="J159" s="22">
        <v>29</v>
      </c>
      <c r="K159" s="16">
        <v>43</v>
      </c>
      <c r="L159" s="126">
        <v>32</v>
      </c>
      <c r="M159" s="99">
        <v>109.711</v>
      </c>
      <c r="N159" s="130">
        <v>2.9167540173729161</v>
      </c>
      <c r="O159" s="10"/>
      <c r="P159" s="10"/>
      <c r="Q159" s="29" t="s">
        <v>669</v>
      </c>
      <c r="R159" s="29" t="s">
        <v>736</v>
      </c>
    </row>
    <row r="160" spans="1:18" ht="14.25" customHeight="1" x14ac:dyDescent="0.25">
      <c r="A160" s="1" t="s">
        <v>236</v>
      </c>
      <c r="B160" s="1" t="s">
        <v>797</v>
      </c>
      <c r="C160" s="1" t="s">
        <v>659</v>
      </c>
      <c r="D160" s="22">
        <v>7</v>
      </c>
      <c r="E160" s="22">
        <v>9</v>
      </c>
      <c r="F160" s="24">
        <v>9</v>
      </c>
      <c r="G160" s="22">
        <v>8</v>
      </c>
      <c r="H160" s="22">
        <v>19</v>
      </c>
      <c r="I160" s="22">
        <v>15</v>
      </c>
      <c r="J160" s="22">
        <v>20</v>
      </c>
      <c r="K160" s="16">
        <v>24</v>
      </c>
      <c r="L160" s="126">
        <v>9</v>
      </c>
      <c r="M160" s="99">
        <v>35.744999999999997</v>
      </c>
      <c r="N160" s="130">
        <v>2.5178346621905163</v>
      </c>
      <c r="O160" s="10"/>
      <c r="P160" s="10"/>
      <c r="Q160" s="29" t="s">
        <v>669</v>
      </c>
      <c r="R160" s="29" t="s">
        <v>735</v>
      </c>
    </row>
    <row r="161" spans="1:18" ht="14.25" customHeight="1" x14ac:dyDescent="0.25">
      <c r="A161" s="1" t="s">
        <v>238</v>
      </c>
      <c r="B161" s="1" t="s">
        <v>239</v>
      </c>
      <c r="C161" s="1" t="s">
        <v>660</v>
      </c>
      <c r="D161" s="22">
        <v>14</v>
      </c>
      <c r="E161" s="22">
        <v>5</v>
      </c>
      <c r="F161" s="22">
        <v>8</v>
      </c>
      <c r="G161" s="22">
        <v>2</v>
      </c>
      <c r="H161" s="22">
        <v>6</v>
      </c>
      <c r="I161" s="22">
        <v>7</v>
      </c>
      <c r="J161" s="22">
        <v>8</v>
      </c>
      <c r="K161" s="16">
        <v>6</v>
      </c>
      <c r="L161" s="126">
        <v>7</v>
      </c>
      <c r="M161" s="99">
        <v>69.528000000000006</v>
      </c>
      <c r="N161" s="130">
        <v>1.0067886319180761</v>
      </c>
      <c r="O161" s="10"/>
      <c r="P161" s="10"/>
      <c r="Q161" s="29" t="s">
        <v>669</v>
      </c>
      <c r="R161" s="29" t="s">
        <v>735</v>
      </c>
    </row>
    <row r="162" spans="1:18" ht="14.25" customHeight="1" x14ac:dyDescent="0.25">
      <c r="A162" s="1" t="s">
        <v>240</v>
      </c>
      <c r="B162" s="1" t="s">
        <v>241</v>
      </c>
      <c r="C162" s="1" t="s">
        <v>654</v>
      </c>
      <c r="D162" s="22">
        <v>4</v>
      </c>
      <c r="E162" s="22">
        <v>1</v>
      </c>
      <c r="F162" s="24">
        <v>2</v>
      </c>
      <c r="G162" s="24">
        <v>4</v>
      </c>
      <c r="H162" s="22">
        <v>4</v>
      </c>
      <c r="I162" s="22">
        <v>6</v>
      </c>
      <c r="J162" s="22">
        <v>10</v>
      </c>
      <c r="K162" s="16">
        <v>10</v>
      </c>
      <c r="L162" s="126">
        <v>13</v>
      </c>
      <c r="M162" s="99">
        <v>86.787999999999997</v>
      </c>
      <c r="N162" s="130">
        <v>1.4979029358897544</v>
      </c>
      <c r="O162" s="10"/>
      <c r="P162" s="10"/>
      <c r="Q162" s="29" t="s">
        <v>669</v>
      </c>
      <c r="R162" s="29" t="s">
        <v>735</v>
      </c>
    </row>
    <row r="163" spans="1:18" ht="14.25" customHeight="1" x14ac:dyDescent="0.25">
      <c r="A163" s="1" t="s">
        <v>242</v>
      </c>
      <c r="B163" s="1" t="s">
        <v>243</v>
      </c>
      <c r="C163" s="1" t="s">
        <v>656</v>
      </c>
      <c r="D163" s="22">
        <v>0</v>
      </c>
      <c r="E163" s="22">
        <v>1</v>
      </c>
      <c r="F163" s="22">
        <v>1</v>
      </c>
      <c r="G163" s="22">
        <v>1</v>
      </c>
      <c r="H163" s="22">
        <v>1</v>
      </c>
      <c r="I163" s="22">
        <v>1</v>
      </c>
      <c r="J163" s="22">
        <v>0</v>
      </c>
      <c r="K163" s="16">
        <v>1</v>
      </c>
      <c r="L163" s="126">
        <v>0</v>
      </c>
      <c r="M163" s="99">
        <v>37.573</v>
      </c>
      <c r="N163" s="130">
        <v>0</v>
      </c>
      <c r="O163" s="10"/>
      <c r="P163" s="10"/>
      <c r="Q163" s="29" t="s">
        <v>669</v>
      </c>
      <c r="R163" s="29" t="s">
        <v>735</v>
      </c>
    </row>
    <row r="164" spans="1:18" ht="14.25" customHeight="1" x14ac:dyDescent="0.25">
      <c r="A164" s="1" t="s">
        <v>244</v>
      </c>
      <c r="B164" s="1" t="s">
        <v>245</v>
      </c>
      <c r="C164" s="1" t="s">
        <v>663</v>
      </c>
      <c r="D164" s="22">
        <v>1</v>
      </c>
      <c r="E164" s="24">
        <v>0</v>
      </c>
      <c r="F164" s="22">
        <v>2</v>
      </c>
      <c r="G164" s="22">
        <v>0</v>
      </c>
      <c r="H164" s="22">
        <v>1</v>
      </c>
      <c r="I164" s="22">
        <v>4</v>
      </c>
      <c r="J164" s="22">
        <v>4</v>
      </c>
      <c r="K164" s="16">
        <v>4</v>
      </c>
      <c r="L164" s="126">
        <v>3</v>
      </c>
      <c r="M164" s="99">
        <v>41.613999999999997</v>
      </c>
      <c r="N164" s="130">
        <v>0.72091123179699146</v>
      </c>
      <c r="O164" s="10"/>
      <c r="P164" s="10"/>
      <c r="Q164" s="29" t="s">
        <v>669</v>
      </c>
      <c r="R164" s="29" t="s">
        <v>735</v>
      </c>
    </row>
    <row r="165" spans="1:18" ht="14.25" customHeight="1" x14ac:dyDescent="0.25">
      <c r="A165" s="1" t="s">
        <v>246</v>
      </c>
      <c r="B165" s="1" t="s">
        <v>798</v>
      </c>
      <c r="C165" s="1" t="s">
        <v>656</v>
      </c>
      <c r="D165" s="22">
        <v>3</v>
      </c>
      <c r="E165" s="22">
        <v>5</v>
      </c>
      <c r="F165" s="24">
        <v>3</v>
      </c>
      <c r="G165" s="22">
        <v>15</v>
      </c>
      <c r="H165" s="22">
        <v>12</v>
      </c>
      <c r="I165" s="22">
        <v>16</v>
      </c>
      <c r="J165" s="22">
        <v>26</v>
      </c>
      <c r="K165" s="16">
        <v>40</v>
      </c>
      <c r="L165" s="126">
        <v>48</v>
      </c>
      <c r="M165" s="99">
        <v>43.046999999999997</v>
      </c>
      <c r="N165" s="130">
        <v>11.150602829465468</v>
      </c>
      <c r="O165" s="10"/>
      <c r="P165" s="10"/>
      <c r="Q165" s="29" t="s">
        <v>669</v>
      </c>
      <c r="R165" s="29" t="s">
        <v>735</v>
      </c>
    </row>
    <row r="166" spans="1:18" ht="14.25" customHeight="1" x14ac:dyDescent="0.25">
      <c r="A166" s="1" t="s">
        <v>248</v>
      </c>
      <c r="B166" s="1" t="s">
        <v>249</v>
      </c>
      <c r="C166" s="1" t="s">
        <v>656</v>
      </c>
      <c r="D166" s="22">
        <v>5</v>
      </c>
      <c r="E166" s="22">
        <v>3</v>
      </c>
      <c r="F166" s="22">
        <v>3</v>
      </c>
      <c r="G166" s="22">
        <v>0</v>
      </c>
      <c r="H166" s="22">
        <v>3</v>
      </c>
      <c r="I166" s="22">
        <v>10</v>
      </c>
      <c r="J166" s="22">
        <v>8</v>
      </c>
      <c r="K166" s="16">
        <v>10</v>
      </c>
      <c r="L166" s="126">
        <v>5</v>
      </c>
      <c r="M166" s="99">
        <v>53.59</v>
      </c>
      <c r="N166" s="130">
        <v>0.93300988990483291</v>
      </c>
      <c r="O166" s="10"/>
      <c r="P166" s="10"/>
      <c r="Q166" s="29" t="s">
        <v>669</v>
      </c>
      <c r="R166" s="29" t="s">
        <v>735</v>
      </c>
    </row>
    <row r="167" spans="1:18" ht="14.25" customHeight="1" x14ac:dyDescent="0.25">
      <c r="A167" s="1" t="s">
        <v>250</v>
      </c>
      <c r="B167" s="1" t="s">
        <v>799</v>
      </c>
      <c r="C167" s="1" t="s">
        <v>654</v>
      </c>
      <c r="D167" s="22">
        <v>4</v>
      </c>
      <c r="E167" s="22">
        <v>3</v>
      </c>
      <c r="F167" s="22">
        <v>3</v>
      </c>
      <c r="G167" s="22">
        <v>2</v>
      </c>
      <c r="H167" s="24">
        <v>8</v>
      </c>
      <c r="I167" s="22">
        <v>10</v>
      </c>
      <c r="J167" s="22">
        <v>24</v>
      </c>
      <c r="K167" s="45">
        <v>22</v>
      </c>
      <c r="L167" s="126">
        <v>2</v>
      </c>
      <c r="M167" s="99">
        <v>104.246</v>
      </c>
      <c r="N167" s="130">
        <v>0.19185388408188325</v>
      </c>
      <c r="O167" s="10"/>
      <c r="P167" s="10"/>
      <c r="Q167" s="29" t="s">
        <v>670</v>
      </c>
      <c r="R167" s="29" t="s">
        <v>737</v>
      </c>
    </row>
    <row r="168" spans="1:18" ht="14.25" customHeight="1" x14ac:dyDescent="0.25">
      <c r="A168" s="1" t="s">
        <v>252</v>
      </c>
      <c r="B168" s="1" t="s">
        <v>253</v>
      </c>
      <c r="C168" s="1" t="s">
        <v>662</v>
      </c>
      <c r="D168" s="22">
        <v>42</v>
      </c>
      <c r="E168" s="22">
        <v>14</v>
      </c>
      <c r="F168" s="22">
        <v>26</v>
      </c>
      <c r="G168" s="22">
        <v>23</v>
      </c>
      <c r="H168" s="22">
        <v>12</v>
      </c>
      <c r="I168" s="22">
        <v>12</v>
      </c>
      <c r="J168" s="22">
        <v>21</v>
      </c>
      <c r="K168" s="16">
        <v>11</v>
      </c>
      <c r="L168" s="126">
        <v>18</v>
      </c>
      <c r="M168" s="99">
        <v>82.046999999999997</v>
      </c>
      <c r="N168" s="130">
        <v>2.193864492303192</v>
      </c>
      <c r="O168" s="10"/>
      <c r="P168" s="10"/>
      <c r="Q168" s="29" t="s">
        <v>669</v>
      </c>
      <c r="R168" s="29" t="s">
        <v>735</v>
      </c>
    </row>
    <row r="169" spans="1:18" ht="14.25" customHeight="1" x14ac:dyDescent="0.25">
      <c r="A169" s="1" t="s">
        <v>254</v>
      </c>
      <c r="B169" s="1" t="s">
        <v>255</v>
      </c>
      <c r="C169" s="1" t="s">
        <v>659</v>
      </c>
      <c r="D169" s="22">
        <v>0</v>
      </c>
      <c r="E169" s="22">
        <v>0</v>
      </c>
      <c r="F169" s="22">
        <v>1</v>
      </c>
      <c r="G169" s="22">
        <v>2</v>
      </c>
      <c r="H169" s="22">
        <v>3</v>
      </c>
      <c r="I169" s="22">
        <v>10</v>
      </c>
      <c r="J169" s="22">
        <v>7</v>
      </c>
      <c r="K169" s="16">
        <v>6</v>
      </c>
      <c r="L169" s="126">
        <v>4</v>
      </c>
      <c r="M169" s="99">
        <v>41.5</v>
      </c>
      <c r="N169" s="130">
        <v>0.96385542168674698</v>
      </c>
      <c r="O169" s="10"/>
      <c r="P169" s="10"/>
      <c r="Q169" s="29" t="s">
        <v>669</v>
      </c>
      <c r="R169" s="29" t="s">
        <v>735</v>
      </c>
    </row>
    <row r="170" spans="1:18" ht="14.25" customHeight="1" x14ac:dyDescent="0.25">
      <c r="A170" s="1" t="s">
        <v>256</v>
      </c>
      <c r="B170" s="1" t="s">
        <v>257</v>
      </c>
      <c r="C170" s="1" t="s">
        <v>658</v>
      </c>
      <c r="D170" s="22">
        <v>1</v>
      </c>
      <c r="E170" s="22">
        <v>1</v>
      </c>
      <c r="F170" s="22">
        <v>2</v>
      </c>
      <c r="G170" s="22">
        <v>2</v>
      </c>
      <c r="H170" s="22">
        <v>2</v>
      </c>
      <c r="I170" s="22">
        <v>3</v>
      </c>
      <c r="J170" s="22">
        <v>1</v>
      </c>
      <c r="K170" s="16">
        <v>3</v>
      </c>
      <c r="L170" s="126">
        <v>1</v>
      </c>
      <c r="M170" s="99">
        <v>40.692</v>
      </c>
      <c r="N170" s="130">
        <v>0.24574855008355451</v>
      </c>
      <c r="O170" s="10"/>
      <c r="P170" s="10"/>
      <c r="Q170" s="29" t="s">
        <v>669</v>
      </c>
      <c r="R170" s="29" t="s">
        <v>735</v>
      </c>
    </row>
    <row r="171" spans="1:18" ht="14.25" customHeight="1" x14ac:dyDescent="0.25">
      <c r="A171" s="1" t="s">
        <v>258</v>
      </c>
      <c r="B171" s="1" t="s">
        <v>800</v>
      </c>
      <c r="C171" s="1" t="s">
        <v>654</v>
      </c>
      <c r="D171" s="22">
        <v>9</v>
      </c>
      <c r="E171" s="24">
        <v>15</v>
      </c>
      <c r="F171" s="22">
        <v>20</v>
      </c>
      <c r="G171" s="24">
        <v>38</v>
      </c>
      <c r="H171" s="22">
        <v>45</v>
      </c>
      <c r="I171" s="27">
        <v>36</v>
      </c>
      <c r="J171" s="22">
        <v>28</v>
      </c>
      <c r="K171" s="45">
        <v>36</v>
      </c>
      <c r="L171" s="126">
        <v>70</v>
      </c>
      <c r="M171" s="99">
        <v>109.19499999999999</v>
      </c>
      <c r="N171" s="130">
        <v>6.4105499336050187</v>
      </c>
      <c r="O171" s="10"/>
      <c r="P171" s="10"/>
      <c r="Q171" s="29" t="s">
        <v>670</v>
      </c>
      <c r="R171" s="29" t="s">
        <v>737</v>
      </c>
    </row>
    <row r="172" spans="1:18" ht="14.25" customHeight="1" x14ac:dyDescent="0.25">
      <c r="A172" s="1" t="s">
        <v>260</v>
      </c>
      <c r="B172" s="1" t="s">
        <v>261</v>
      </c>
      <c r="C172" s="1" t="s">
        <v>658</v>
      </c>
      <c r="D172" s="22">
        <v>0</v>
      </c>
      <c r="E172" s="22">
        <v>1</v>
      </c>
      <c r="F172" s="23">
        <v>2</v>
      </c>
      <c r="G172" s="22">
        <v>3</v>
      </c>
      <c r="H172" s="22">
        <v>2</v>
      </c>
      <c r="I172" s="22">
        <v>1</v>
      </c>
      <c r="J172" s="22">
        <v>1</v>
      </c>
      <c r="K172" s="16">
        <v>0</v>
      </c>
      <c r="L172" s="126">
        <v>1</v>
      </c>
      <c r="M172" s="99">
        <v>49.082999999999998</v>
      </c>
      <c r="N172" s="130">
        <v>0.20373652792209118</v>
      </c>
      <c r="O172" s="10"/>
      <c r="P172" s="10"/>
      <c r="Q172" s="29" t="s">
        <v>669</v>
      </c>
      <c r="R172" s="29" t="s">
        <v>735</v>
      </c>
    </row>
    <row r="173" spans="1:18" ht="14.25" customHeight="1" x14ac:dyDescent="0.25">
      <c r="A173" s="1" t="s">
        <v>262</v>
      </c>
      <c r="B173" s="1" t="s">
        <v>263</v>
      </c>
      <c r="C173" s="1" t="s">
        <v>656</v>
      </c>
      <c r="D173" s="22">
        <v>6</v>
      </c>
      <c r="E173" s="22">
        <v>2</v>
      </c>
      <c r="F173" s="22">
        <v>2</v>
      </c>
      <c r="G173" s="22">
        <v>5</v>
      </c>
      <c r="H173" s="22">
        <v>2</v>
      </c>
      <c r="I173" s="22">
        <v>3</v>
      </c>
      <c r="J173" s="22">
        <v>6</v>
      </c>
      <c r="K173" s="16">
        <v>7</v>
      </c>
      <c r="L173" s="126">
        <v>11</v>
      </c>
      <c r="M173" s="99">
        <v>59.246000000000002</v>
      </c>
      <c r="N173" s="130">
        <v>1.8566654288897142</v>
      </c>
      <c r="O173" s="10"/>
      <c r="P173" s="10"/>
      <c r="Q173" s="29" t="s">
        <v>669</v>
      </c>
      <c r="R173" s="29" t="s">
        <v>735</v>
      </c>
    </row>
    <row r="174" spans="1:18" ht="14.25" customHeight="1" x14ac:dyDescent="0.25">
      <c r="A174" s="1" t="s">
        <v>264</v>
      </c>
      <c r="B174" s="1" t="s">
        <v>801</v>
      </c>
      <c r="C174" s="1" t="s">
        <v>654</v>
      </c>
      <c r="D174" s="22">
        <v>8</v>
      </c>
      <c r="E174" s="22">
        <v>45</v>
      </c>
      <c r="F174" s="22">
        <v>12</v>
      </c>
      <c r="G174" s="24">
        <v>17</v>
      </c>
      <c r="H174" s="24">
        <v>32</v>
      </c>
      <c r="I174" s="24">
        <v>27</v>
      </c>
      <c r="J174" s="25">
        <v>34</v>
      </c>
      <c r="K174" s="45">
        <v>22</v>
      </c>
      <c r="L174" s="126">
        <v>18</v>
      </c>
      <c r="M174" s="99">
        <v>100.43300000000001</v>
      </c>
      <c r="N174" s="130">
        <v>1.7922396025210836</v>
      </c>
      <c r="O174" s="10"/>
      <c r="P174" s="10"/>
      <c r="Q174" s="29" t="s">
        <v>670</v>
      </c>
      <c r="R174" s="29" t="s">
        <v>737</v>
      </c>
    </row>
    <row r="175" spans="1:18" ht="14.25" customHeight="1" x14ac:dyDescent="0.25">
      <c r="A175" s="1" t="s">
        <v>266</v>
      </c>
      <c r="B175" s="1" t="s">
        <v>267</v>
      </c>
      <c r="C175" s="1" t="s">
        <v>659</v>
      </c>
      <c r="D175" s="22">
        <v>1</v>
      </c>
      <c r="E175" s="22">
        <v>2</v>
      </c>
      <c r="F175" s="22">
        <v>2</v>
      </c>
      <c r="G175" s="22">
        <v>1</v>
      </c>
      <c r="H175" s="22">
        <v>3</v>
      </c>
      <c r="I175" s="22">
        <v>2</v>
      </c>
      <c r="J175" s="22">
        <v>3</v>
      </c>
      <c r="K175" s="16">
        <v>4</v>
      </c>
      <c r="L175" s="126">
        <v>5</v>
      </c>
      <c r="M175" s="99">
        <v>74.200999999999993</v>
      </c>
      <c r="N175" s="130">
        <v>0.67384536596541822</v>
      </c>
      <c r="O175" s="10"/>
      <c r="P175" s="10"/>
      <c r="Q175" s="29" t="s">
        <v>669</v>
      </c>
      <c r="R175" s="29" t="s">
        <v>735</v>
      </c>
    </row>
    <row r="176" spans="1:18" ht="14.25" customHeight="1" x14ac:dyDescent="0.25">
      <c r="A176" s="1" t="s">
        <v>268</v>
      </c>
      <c r="B176" s="1" t="s">
        <v>269</v>
      </c>
      <c r="C176" s="1" t="s">
        <v>657</v>
      </c>
      <c r="D176" s="22">
        <v>1</v>
      </c>
      <c r="E176" s="22">
        <v>2</v>
      </c>
      <c r="F176" s="22">
        <v>2</v>
      </c>
      <c r="G176" s="22">
        <v>3</v>
      </c>
      <c r="H176" s="22">
        <v>4</v>
      </c>
      <c r="I176" s="22">
        <v>4</v>
      </c>
      <c r="J176" s="22">
        <v>2</v>
      </c>
      <c r="K176" s="16">
        <v>6</v>
      </c>
      <c r="L176" s="126">
        <v>7</v>
      </c>
      <c r="M176" s="99">
        <v>34.674999999999997</v>
      </c>
      <c r="N176" s="130">
        <v>2.0187454938716658</v>
      </c>
      <c r="O176" s="10"/>
      <c r="P176" s="10"/>
      <c r="Q176" s="29" t="s">
        <v>669</v>
      </c>
      <c r="R176" s="29" t="s">
        <v>735</v>
      </c>
    </row>
    <row r="177" spans="1:18" ht="14.25" customHeight="1" x14ac:dyDescent="0.25">
      <c r="A177" s="1" t="s">
        <v>270</v>
      </c>
      <c r="B177" s="1" t="s">
        <v>802</v>
      </c>
      <c r="C177" s="1" t="s">
        <v>659</v>
      </c>
      <c r="D177" s="22">
        <v>13</v>
      </c>
      <c r="E177" s="24">
        <v>7</v>
      </c>
      <c r="F177" s="24">
        <v>7</v>
      </c>
      <c r="G177" s="22">
        <v>5</v>
      </c>
      <c r="H177" s="22">
        <v>8</v>
      </c>
      <c r="I177" s="22">
        <v>16</v>
      </c>
      <c r="J177" s="22">
        <v>27</v>
      </c>
      <c r="K177" s="16">
        <v>21</v>
      </c>
      <c r="L177" s="126">
        <v>11</v>
      </c>
      <c r="M177" s="99">
        <v>60.194000000000003</v>
      </c>
      <c r="N177" s="130">
        <v>1.8274246602651425</v>
      </c>
      <c r="O177" s="10"/>
      <c r="P177" s="10"/>
      <c r="Q177" s="29" t="s">
        <v>669</v>
      </c>
      <c r="R177" s="29" t="s">
        <v>737</v>
      </c>
    </row>
    <row r="178" spans="1:18" ht="14.25" customHeight="1" x14ac:dyDescent="0.25">
      <c r="A178" s="1" t="s">
        <v>272</v>
      </c>
      <c r="B178" s="1" t="s">
        <v>273</v>
      </c>
      <c r="C178" s="1" t="s">
        <v>656</v>
      </c>
      <c r="D178" s="23">
        <v>1</v>
      </c>
      <c r="E178" s="22">
        <v>9</v>
      </c>
      <c r="F178" s="22">
        <v>2</v>
      </c>
      <c r="G178" s="22">
        <v>9</v>
      </c>
      <c r="H178" s="22">
        <v>4</v>
      </c>
      <c r="I178" s="22">
        <v>4</v>
      </c>
      <c r="J178" s="22">
        <v>16</v>
      </c>
      <c r="K178" s="16">
        <v>9</v>
      </c>
      <c r="L178" s="126">
        <v>24</v>
      </c>
      <c r="M178" s="99">
        <v>63.872</v>
      </c>
      <c r="N178" s="130">
        <v>3.7575150300601203</v>
      </c>
      <c r="O178" s="10"/>
      <c r="P178" s="10"/>
      <c r="Q178" s="29" t="s">
        <v>669</v>
      </c>
      <c r="R178" s="29" t="s">
        <v>735</v>
      </c>
    </row>
    <row r="179" spans="1:18" ht="14.25" customHeight="1" x14ac:dyDescent="0.25">
      <c r="A179" s="1" t="s">
        <v>274</v>
      </c>
      <c r="B179" s="1" t="s">
        <v>275</v>
      </c>
      <c r="C179" s="1" t="s">
        <v>661</v>
      </c>
      <c r="D179" s="23">
        <v>0</v>
      </c>
      <c r="E179" s="23">
        <v>0</v>
      </c>
      <c r="F179" s="23">
        <v>0</v>
      </c>
      <c r="G179" s="24">
        <v>0</v>
      </c>
      <c r="H179" s="23">
        <v>0</v>
      </c>
      <c r="I179" s="22">
        <v>0</v>
      </c>
      <c r="J179" s="22">
        <v>1</v>
      </c>
      <c r="K179" s="31">
        <v>0</v>
      </c>
      <c r="L179" s="126">
        <v>0</v>
      </c>
      <c r="M179" s="99">
        <v>1.0369999999999999</v>
      </c>
      <c r="N179" s="130">
        <v>0</v>
      </c>
      <c r="O179" s="10"/>
      <c r="P179" s="10"/>
      <c r="Q179" s="29" t="s">
        <v>669</v>
      </c>
      <c r="R179" s="29" t="s">
        <v>735</v>
      </c>
    </row>
    <row r="180" spans="1:18" ht="14.25" customHeight="1" x14ac:dyDescent="0.25">
      <c r="A180" s="1" t="s">
        <v>276</v>
      </c>
      <c r="B180" s="1" t="s">
        <v>803</v>
      </c>
      <c r="C180" s="1" t="s">
        <v>654</v>
      </c>
      <c r="D180" s="22">
        <v>3</v>
      </c>
      <c r="E180" s="24">
        <v>5</v>
      </c>
      <c r="F180" s="22">
        <v>10</v>
      </c>
      <c r="G180" s="22">
        <v>19</v>
      </c>
      <c r="H180" s="22">
        <v>21</v>
      </c>
      <c r="I180" s="22">
        <v>9</v>
      </c>
      <c r="J180" s="22">
        <v>11</v>
      </c>
      <c r="K180" s="16">
        <v>27</v>
      </c>
      <c r="L180" s="126">
        <v>43</v>
      </c>
      <c r="M180" s="99">
        <v>105.322</v>
      </c>
      <c r="N180" s="130">
        <v>4.0827177607717289</v>
      </c>
      <c r="O180" s="10"/>
      <c r="P180" s="10"/>
      <c r="Q180" s="29" t="s">
        <v>669</v>
      </c>
      <c r="R180" s="29" t="s">
        <v>737</v>
      </c>
    </row>
    <row r="181" spans="1:18" ht="14.25" customHeight="1" x14ac:dyDescent="0.25">
      <c r="A181" s="1" t="s">
        <v>278</v>
      </c>
      <c r="B181" s="1" t="s">
        <v>804</v>
      </c>
      <c r="C181" s="1" t="s">
        <v>654</v>
      </c>
      <c r="D181" s="24">
        <v>32</v>
      </c>
      <c r="E181" s="24">
        <v>19</v>
      </c>
      <c r="F181" s="24">
        <v>27</v>
      </c>
      <c r="G181" s="24">
        <v>23</v>
      </c>
      <c r="H181" s="22">
        <v>34</v>
      </c>
      <c r="I181" s="22">
        <v>24</v>
      </c>
      <c r="J181" s="25">
        <v>14</v>
      </c>
      <c r="K181" s="45">
        <v>20</v>
      </c>
      <c r="L181" s="126">
        <v>20</v>
      </c>
      <c r="M181" s="99">
        <v>76.091999999999999</v>
      </c>
      <c r="N181" s="130">
        <v>2.6283972033853757</v>
      </c>
      <c r="O181" s="10"/>
      <c r="P181" s="10"/>
      <c r="Q181" s="29" t="s">
        <v>670</v>
      </c>
      <c r="R181" s="29" t="s">
        <v>737</v>
      </c>
    </row>
    <row r="182" spans="1:18" ht="14.25" customHeight="1" x14ac:dyDescent="0.25">
      <c r="A182" s="1" t="s">
        <v>280</v>
      </c>
      <c r="B182" s="1" t="s">
        <v>281</v>
      </c>
      <c r="C182" s="1" t="s">
        <v>658</v>
      </c>
      <c r="D182" s="22">
        <v>3</v>
      </c>
      <c r="E182" s="24">
        <v>1</v>
      </c>
      <c r="F182" s="22">
        <v>7</v>
      </c>
      <c r="G182" s="22">
        <v>11</v>
      </c>
      <c r="H182" s="22">
        <v>6</v>
      </c>
      <c r="I182" s="22">
        <v>5</v>
      </c>
      <c r="J182" s="25">
        <v>3</v>
      </c>
      <c r="K182" s="16">
        <v>14</v>
      </c>
      <c r="L182" s="126">
        <v>17</v>
      </c>
      <c r="M182" s="99">
        <v>42.823</v>
      </c>
      <c r="N182" s="130">
        <v>3.9698292973402145</v>
      </c>
      <c r="O182" s="10"/>
      <c r="P182" s="10"/>
      <c r="Q182" s="29" t="s">
        <v>669</v>
      </c>
      <c r="R182" s="29" t="s">
        <v>735</v>
      </c>
    </row>
    <row r="183" spans="1:18" ht="14.25" customHeight="1" x14ac:dyDescent="0.25">
      <c r="A183" s="1" t="s">
        <v>282</v>
      </c>
      <c r="B183" s="1" t="s">
        <v>283</v>
      </c>
      <c r="C183" s="1" t="s">
        <v>659</v>
      </c>
      <c r="D183" s="22">
        <v>8</v>
      </c>
      <c r="E183" s="22">
        <v>5</v>
      </c>
      <c r="F183" s="22">
        <v>6</v>
      </c>
      <c r="G183" s="22">
        <v>3</v>
      </c>
      <c r="H183" s="22">
        <v>3</v>
      </c>
      <c r="I183" s="22">
        <v>5</v>
      </c>
      <c r="J183" s="22">
        <v>42</v>
      </c>
      <c r="K183" s="16">
        <v>9</v>
      </c>
      <c r="L183" s="126">
        <v>5</v>
      </c>
      <c r="M183" s="99">
        <v>64.962999999999994</v>
      </c>
      <c r="N183" s="130">
        <v>0.76966888844419146</v>
      </c>
      <c r="O183" s="10"/>
      <c r="P183" s="10"/>
      <c r="Q183" s="29" t="s">
        <v>669</v>
      </c>
      <c r="R183" s="29" t="s">
        <v>735</v>
      </c>
    </row>
    <row r="184" spans="1:18" ht="14.25" customHeight="1" x14ac:dyDescent="0.25">
      <c r="A184" s="1" t="s">
        <v>284</v>
      </c>
      <c r="B184" s="1" t="s">
        <v>805</v>
      </c>
      <c r="C184" s="1" t="s">
        <v>660</v>
      </c>
      <c r="D184" s="22">
        <v>7</v>
      </c>
      <c r="E184" s="22">
        <v>15</v>
      </c>
      <c r="F184" s="22">
        <v>10</v>
      </c>
      <c r="G184" s="22">
        <v>13</v>
      </c>
      <c r="H184" s="22">
        <v>10</v>
      </c>
      <c r="I184" s="22">
        <v>23</v>
      </c>
      <c r="J184" s="22">
        <v>15</v>
      </c>
      <c r="K184" s="16">
        <v>28</v>
      </c>
      <c r="L184" s="126">
        <v>26</v>
      </c>
      <c r="M184" s="99">
        <v>113.813</v>
      </c>
      <c r="N184" s="130">
        <v>2.2844490523929601</v>
      </c>
      <c r="O184" s="10"/>
      <c r="P184" s="10"/>
      <c r="Q184" s="29" t="s">
        <v>669</v>
      </c>
      <c r="R184" s="29" t="s">
        <v>736</v>
      </c>
    </row>
    <row r="185" spans="1:18" ht="14.25" customHeight="1" x14ac:dyDescent="0.25">
      <c r="A185" s="1" t="s">
        <v>286</v>
      </c>
      <c r="B185" s="1" t="s">
        <v>806</v>
      </c>
      <c r="C185" s="1" t="s">
        <v>654</v>
      </c>
      <c r="D185" s="22">
        <v>5</v>
      </c>
      <c r="E185" s="22">
        <v>5</v>
      </c>
      <c r="F185" s="22">
        <v>6</v>
      </c>
      <c r="G185" s="22">
        <v>11</v>
      </c>
      <c r="H185" s="22">
        <v>11</v>
      </c>
      <c r="I185" s="22">
        <v>14</v>
      </c>
      <c r="J185" s="25">
        <v>23</v>
      </c>
      <c r="K185" s="16">
        <v>27</v>
      </c>
      <c r="L185" s="126">
        <v>23</v>
      </c>
      <c r="M185" s="99">
        <v>68.658000000000001</v>
      </c>
      <c r="N185" s="130">
        <v>3.3499373707361126</v>
      </c>
      <c r="O185" s="10"/>
      <c r="P185" s="10"/>
      <c r="Q185" s="29" t="s">
        <v>669</v>
      </c>
      <c r="R185" s="29" t="s">
        <v>737</v>
      </c>
    </row>
    <row r="186" spans="1:18" ht="14.25" customHeight="1" x14ac:dyDescent="0.25">
      <c r="A186" s="1" t="s">
        <v>288</v>
      </c>
      <c r="B186" s="1" t="s">
        <v>289</v>
      </c>
      <c r="C186" s="1" t="s">
        <v>660</v>
      </c>
      <c r="D186" s="22">
        <v>5</v>
      </c>
      <c r="E186" s="22">
        <v>11</v>
      </c>
      <c r="F186" s="22">
        <v>9</v>
      </c>
      <c r="G186" s="22">
        <v>4</v>
      </c>
      <c r="H186" s="22">
        <v>4</v>
      </c>
      <c r="I186" s="22">
        <v>6</v>
      </c>
      <c r="J186" s="22">
        <v>5</v>
      </c>
      <c r="K186" s="16">
        <v>8</v>
      </c>
      <c r="L186" s="126">
        <v>13</v>
      </c>
      <c r="M186" s="99">
        <v>179.60900000000001</v>
      </c>
      <c r="N186" s="130">
        <v>0.7237944646426403</v>
      </c>
      <c r="O186" s="10"/>
      <c r="P186" s="10"/>
      <c r="Q186" s="29" t="s">
        <v>669</v>
      </c>
      <c r="R186" s="29" t="s">
        <v>735</v>
      </c>
    </row>
    <row r="187" spans="1:18" ht="14.25" customHeight="1" x14ac:dyDescent="0.25">
      <c r="A187" s="1" t="s">
        <v>290</v>
      </c>
      <c r="B187" s="1" t="s">
        <v>291</v>
      </c>
      <c r="C187" s="1" t="s">
        <v>657</v>
      </c>
      <c r="D187" s="22">
        <v>1</v>
      </c>
      <c r="E187" s="22">
        <v>1</v>
      </c>
      <c r="F187" s="22">
        <v>3</v>
      </c>
      <c r="G187" s="22">
        <v>1</v>
      </c>
      <c r="H187" s="22">
        <v>0</v>
      </c>
      <c r="I187" s="22">
        <v>1</v>
      </c>
      <c r="J187" s="22">
        <v>2</v>
      </c>
      <c r="K187" s="16">
        <v>0</v>
      </c>
      <c r="L187" s="126">
        <v>0</v>
      </c>
      <c r="M187" s="99">
        <v>62.746000000000002</v>
      </c>
      <c r="N187" s="130">
        <v>0</v>
      </c>
      <c r="O187" s="10"/>
      <c r="P187" s="10"/>
      <c r="Q187" s="29" t="s">
        <v>669</v>
      </c>
      <c r="R187" s="29" t="s">
        <v>735</v>
      </c>
    </row>
    <row r="188" spans="1:18" ht="14.25" customHeight="1" x14ac:dyDescent="0.25">
      <c r="A188" s="1" t="s">
        <v>292</v>
      </c>
      <c r="B188" s="1" t="s">
        <v>807</v>
      </c>
      <c r="C188" s="1" t="s">
        <v>654</v>
      </c>
      <c r="D188" s="24">
        <v>13</v>
      </c>
      <c r="E188" s="24">
        <v>18</v>
      </c>
      <c r="F188" s="24">
        <v>21</v>
      </c>
      <c r="G188" s="24">
        <v>21</v>
      </c>
      <c r="H188" s="22">
        <v>18</v>
      </c>
      <c r="I188" s="22">
        <v>27</v>
      </c>
      <c r="J188" s="22">
        <v>17</v>
      </c>
      <c r="K188" s="16">
        <v>34</v>
      </c>
      <c r="L188" s="126">
        <v>50</v>
      </c>
      <c r="M188" s="99">
        <v>138.721</v>
      </c>
      <c r="N188" s="130">
        <v>3.604356946677143</v>
      </c>
      <c r="O188" s="10"/>
      <c r="P188" s="10"/>
      <c r="Q188" s="29" t="s">
        <v>669</v>
      </c>
      <c r="R188" s="29" t="s">
        <v>737</v>
      </c>
    </row>
    <row r="189" spans="1:18" ht="14.25" customHeight="1" x14ac:dyDescent="0.25">
      <c r="A189" s="1" t="s">
        <v>294</v>
      </c>
      <c r="B189" s="1" t="s">
        <v>295</v>
      </c>
      <c r="C189" s="1" t="s">
        <v>657</v>
      </c>
      <c r="D189" s="24">
        <v>2</v>
      </c>
      <c r="E189" s="24">
        <v>4</v>
      </c>
      <c r="F189" s="24">
        <v>4</v>
      </c>
      <c r="G189" s="24">
        <v>5</v>
      </c>
      <c r="H189" s="24">
        <v>6</v>
      </c>
      <c r="I189" s="22">
        <v>8</v>
      </c>
      <c r="J189" s="22">
        <v>8</v>
      </c>
      <c r="K189" s="16">
        <v>4</v>
      </c>
      <c r="L189" s="126">
        <v>4</v>
      </c>
      <c r="M189" s="99">
        <v>58.808</v>
      </c>
      <c r="N189" s="130">
        <v>0.68017956740579522</v>
      </c>
      <c r="O189" s="10"/>
      <c r="P189" s="10"/>
      <c r="Q189" s="29" t="s">
        <v>669</v>
      </c>
      <c r="R189" s="29" t="s">
        <v>735</v>
      </c>
    </row>
    <row r="190" spans="1:18" ht="14.25" customHeight="1" x14ac:dyDescent="0.25">
      <c r="A190" s="1" t="s">
        <v>296</v>
      </c>
      <c r="B190" s="1" t="s">
        <v>808</v>
      </c>
      <c r="C190" s="1" t="s">
        <v>660</v>
      </c>
      <c r="D190" s="22">
        <v>6</v>
      </c>
      <c r="E190" s="22">
        <v>11</v>
      </c>
      <c r="F190" s="22">
        <v>11</v>
      </c>
      <c r="G190" s="22">
        <v>13</v>
      </c>
      <c r="H190" s="22">
        <v>15</v>
      </c>
      <c r="I190" s="22">
        <v>13</v>
      </c>
      <c r="J190" s="22">
        <v>20</v>
      </c>
      <c r="K190" s="16">
        <v>28</v>
      </c>
      <c r="L190" s="126">
        <v>33</v>
      </c>
      <c r="M190" s="99">
        <v>331.63299999999998</v>
      </c>
      <c r="N190" s="130">
        <v>0.99507588207446196</v>
      </c>
      <c r="O190" s="10"/>
      <c r="P190" s="10"/>
      <c r="Q190" s="29" t="s">
        <v>669</v>
      </c>
      <c r="R190" s="29" t="s">
        <v>737</v>
      </c>
    </row>
    <row r="191" spans="1:18" ht="14.25" customHeight="1" x14ac:dyDescent="0.25">
      <c r="A191" s="1" t="s">
        <v>298</v>
      </c>
      <c r="B191" s="1" t="s">
        <v>809</v>
      </c>
      <c r="C191" s="1" t="s">
        <v>658</v>
      </c>
      <c r="D191" s="22">
        <v>19</v>
      </c>
      <c r="E191" s="22">
        <v>50</v>
      </c>
      <c r="F191" s="22">
        <v>11</v>
      </c>
      <c r="G191" s="22">
        <v>11</v>
      </c>
      <c r="H191" s="22">
        <v>19</v>
      </c>
      <c r="I191" s="22">
        <v>22</v>
      </c>
      <c r="J191" s="22">
        <v>36</v>
      </c>
      <c r="K191" s="45">
        <v>31</v>
      </c>
      <c r="L191" s="126">
        <v>31</v>
      </c>
      <c r="M191" s="99">
        <v>125.486</v>
      </c>
      <c r="N191" s="130">
        <v>2.4703951038362844</v>
      </c>
      <c r="O191" s="10"/>
      <c r="P191" s="10"/>
      <c r="Q191" s="29" t="s">
        <v>670</v>
      </c>
      <c r="R191" s="29" t="s">
        <v>737</v>
      </c>
    </row>
    <row r="192" spans="1:18" ht="14.25" customHeight="1" x14ac:dyDescent="0.25">
      <c r="A192" s="1" t="s">
        <v>300</v>
      </c>
      <c r="B192" s="1" t="s">
        <v>301</v>
      </c>
      <c r="C192" s="1" t="s">
        <v>656</v>
      </c>
      <c r="D192" s="22">
        <v>4</v>
      </c>
      <c r="E192" s="22">
        <v>3</v>
      </c>
      <c r="F192" s="22">
        <v>0</v>
      </c>
      <c r="G192" s="22">
        <v>0</v>
      </c>
      <c r="H192" s="22">
        <v>0</v>
      </c>
      <c r="I192" s="22">
        <v>9</v>
      </c>
      <c r="J192" s="22">
        <v>3</v>
      </c>
      <c r="K192" s="16">
        <v>1</v>
      </c>
      <c r="L192" s="126">
        <v>9</v>
      </c>
      <c r="M192" s="99">
        <v>44.637</v>
      </c>
      <c r="N192" s="130">
        <v>2.0162645339068486</v>
      </c>
      <c r="O192" s="10"/>
      <c r="P192" s="10"/>
      <c r="Q192" s="29" t="s">
        <v>669</v>
      </c>
      <c r="R192" s="29" t="s">
        <v>735</v>
      </c>
    </row>
    <row r="193" spans="1:18" ht="14.25" customHeight="1" x14ac:dyDescent="0.25">
      <c r="A193" s="1" t="s">
        <v>302</v>
      </c>
      <c r="B193" s="1" t="s">
        <v>810</v>
      </c>
      <c r="C193" s="1" t="s">
        <v>654</v>
      </c>
      <c r="D193" s="22">
        <v>13</v>
      </c>
      <c r="E193" s="22">
        <v>18</v>
      </c>
      <c r="F193" s="22">
        <v>43</v>
      </c>
      <c r="G193" s="24">
        <v>16</v>
      </c>
      <c r="H193" s="24">
        <v>11</v>
      </c>
      <c r="I193" s="24">
        <v>9</v>
      </c>
      <c r="J193" s="25">
        <v>16</v>
      </c>
      <c r="K193" s="45">
        <v>22</v>
      </c>
      <c r="L193" s="126">
        <v>5</v>
      </c>
      <c r="M193" s="99">
        <v>128.792</v>
      </c>
      <c r="N193" s="130">
        <v>0.38822287098577551</v>
      </c>
      <c r="O193" s="10"/>
      <c r="P193" s="10"/>
      <c r="Q193" s="29" t="s">
        <v>670</v>
      </c>
      <c r="R193" s="29" t="s">
        <v>737</v>
      </c>
    </row>
    <row r="194" spans="1:18" ht="14.25" customHeight="1" x14ac:dyDescent="0.25">
      <c r="A194" s="1" t="s">
        <v>304</v>
      </c>
      <c r="B194" s="1" t="s">
        <v>305</v>
      </c>
      <c r="C194" s="1" t="s">
        <v>662</v>
      </c>
      <c r="D194" s="24">
        <v>1</v>
      </c>
      <c r="E194" s="22">
        <v>0</v>
      </c>
      <c r="F194" s="22">
        <v>1</v>
      </c>
      <c r="G194" s="22">
        <v>3</v>
      </c>
      <c r="H194" s="22">
        <v>1</v>
      </c>
      <c r="I194" s="22">
        <v>3</v>
      </c>
      <c r="J194" s="22">
        <v>1</v>
      </c>
      <c r="K194" s="16">
        <v>3</v>
      </c>
      <c r="L194" s="126">
        <v>5</v>
      </c>
      <c r="M194" s="99">
        <v>43.058999999999997</v>
      </c>
      <c r="N194" s="130">
        <v>1.1611974267865024</v>
      </c>
      <c r="O194" s="10"/>
      <c r="P194" s="10"/>
      <c r="Q194" s="29" t="s">
        <v>669</v>
      </c>
      <c r="R194" s="29" t="s">
        <v>735</v>
      </c>
    </row>
    <row r="195" spans="1:18" ht="14.25" customHeight="1" x14ac:dyDescent="0.25">
      <c r="A195" s="1" t="s">
        <v>306</v>
      </c>
      <c r="B195" s="1" t="s">
        <v>811</v>
      </c>
      <c r="C195" s="1" t="s">
        <v>658</v>
      </c>
      <c r="D195" s="24">
        <v>8</v>
      </c>
      <c r="E195" s="22">
        <v>9</v>
      </c>
      <c r="F195" s="22">
        <v>5</v>
      </c>
      <c r="G195" s="22">
        <v>11</v>
      </c>
      <c r="H195" s="22">
        <v>8</v>
      </c>
      <c r="I195" s="22">
        <v>14</v>
      </c>
      <c r="J195" s="22">
        <v>12</v>
      </c>
      <c r="K195" s="16">
        <v>28</v>
      </c>
      <c r="L195" s="126">
        <v>26</v>
      </c>
      <c r="M195" s="99">
        <v>41.152999999999999</v>
      </c>
      <c r="N195" s="130">
        <v>6.3178869098243142</v>
      </c>
      <c r="O195" s="10"/>
      <c r="P195" s="10"/>
      <c r="Q195" s="29" t="s">
        <v>669</v>
      </c>
      <c r="R195" s="29" t="s">
        <v>736</v>
      </c>
    </row>
    <row r="196" spans="1:18" ht="14.25" customHeight="1" x14ac:dyDescent="0.25">
      <c r="A196" s="1" t="s">
        <v>308</v>
      </c>
      <c r="B196" s="1" t="s">
        <v>812</v>
      </c>
      <c r="C196" s="1" t="s">
        <v>657</v>
      </c>
      <c r="D196" s="22">
        <v>3</v>
      </c>
      <c r="E196" s="24">
        <v>9</v>
      </c>
      <c r="F196" s="24">
        <v>6</v>
      </c>
      <c r="G196" s="24">
        <v>6</v>
      </c>
      <c r="H196" s="24">
        <v>8</v>
      </c>
      <c r="I196" s="24">
        <v>15</v>
      </c>
      <c r="J196" s="25">
        <v>21</v>
      </c>
      <c r="K196" s="45">
        <v>33</v>
      </c>
      <c r="L196" s="126">
        <v>15</v>
      </c>
      <c r="M196" s="99">
        <v>220.43799999999999</v>
      </c>
      <c r="N196" s="130">
        <v>0.68046344096752831</v>
      </c>
      <c r="O196" s="10"/>
      <c r="P196" s="10"/>
      <c r="Q196" s="29" t="s">
        <v>670</v>
      </c>
      <c r="R196" s="29" t="s">
        <v>737</v>
      </c>
    </row>
    <row r="197" spans="1:18" ht="14.25" customHeight="1" x14ac:dyDescent="0.25">
      <c r="A197" s="1" t="s">
        <v>310</v>
      </c>
      <c r="B197" s="1" t="s">
        <v>813</v>
      </c>
      <c r="C197" s="1" t="s">
        <v>659</v>
      </c>
      <c r="D197" s="23">
        <v>3</v>
      </c>
      <c r="E197" s="22">
        <v>3</v>
      </c>
      <c r="F197" s="22">
        <v>25</v>
      </c>
      <c r="G197" s="22">
        <v>22</v>
      </c>
      <c r="H197" s="22">
        <v>33</v>
      </c>
      <c r="I197" s="22">
        <v>53</v>
      </c>
      <c r="J197" s="22">
        <v>76</v>
      </c>
      <c r="K197" s="16">
        <v>87</v>
      </c>
      <c r="L197" s="126">
        <v>47</v>
      </c>
      <c r="M197" s="99">
        <v>79.2</v>
      </c>
      <c r="N197" s="130">
        <v>5.9343434343434343</v>
      </c>
      <c r="O197" s="10"/>
      <c r="P197" s="10"/>
      <c r="Q197" s="29" t="s">
        <v>669</v>
      </c>
      <c r="R197" s="29" t="s">
        <v>736</v>
      </c>
    </row>
    <row r="198" spans="1:18" ht="14.25" customHeight="1" x14ac:dyDescent="0.25">
      <c r="A198" s="1" t="s">
        <v>312</v>
      </c>
      <c r="B198" s="1" t="s">
        <v>814</v>
      </c>
      <c r="C198" s="1" t="s">
        <v>656</v>
      </c>
      <c r="D198" s="22">
        <v>27</v>
      </c>
      <c r="E198" s="22">
        <v>19</v>
      </c>
      <c r="F198" s="22">
        <v>19</v>
      </c>
      <c r="G198" s="22">
        <v>14</v>
      </c>
      <c r="H198" s="22">
        <v>25</v>
      </c>
      <c r="I198" s="22">
        <v>38</v>
      </c>
      <c r="J198" s="22">
        <v>35</v>
      </c>
      <c r="K198" s="16">
        <v>41</v>
      </c>
      <c r="L198" s="126">
        <v>9</v>
      </c>
      <c r="M198" s="99">
        <v>69.391000000000005</v>
      </c>
      <c r="N198" s="130">
        <v>1.2969981697914714</v>
      </c>
      <c r="O198" s="10"/>
      <c r="P198" s="10"/>
      <c r="Q198" s="29" t="s">
        <v>669</v>
      </c>
      <c r="R198" s="29" t="s">
        <v>736</v>
      </c>
    </row>
    <row r="199" spans="1:18" ht="14.25" customHeight="1" x14ac:dyDescent="0.25">
      <c r="A199" s="1" t="s">
        <v>314</v>
      </c>
      <c r="B199" s="1" t="s">
        <v>315</v>
      </c>
      <c r="C199" s="1" t="s">
        <v>659</v>
      </c>
      <c r="D199" s="24">
        <v>1</v>
      </c>
      <c r="E199" s="22">
        <v>1</v>
      </c>
      <c r="F199" s="22">
        <v>0</v>
      </c>
      <c r="G199" s="22">
        <v>0</v>
      </c>
      <c r="H199" s="22">
        <v>1</v>
      </c>
      <c r="I199" s="22">
        <v>1</v>
      </c>
      <c r="J199" s="22">
        <v>3</v>
      </c>
      <c r="K199" s="16">
        <v>1</v>
      </c>
      <c r="L199" s="126">
        <v>0</v>
      </c>
      <c r="M199" s="99">
        <v>27.195</v>
      </c>
      <c r="N199" s="130">
        <v>0</v>
      </c>
      <c r="O199" s="10"/>
      <c r="P199" s="10"/>
      <c r="Q199" s="29" t="s">
        <v>669</v>
      </c>
      <c r="R199" s="29" t="s">
        <v>735</v>
      </c>
    </row>
    <row r="200" spans="1:18" ht="14.25" customHeight="1" x14ac:dyDescent="0.25">
      <c r="A200" s="1" t="s">
        <v>316</v>
      </c>
      <c r="B200" s="1" t="s">
        <v>317</v>
      </c>
      <c r="C200" s="1" t="s">
        <v>662</v>
      </c>
      <c r="D200" s="23">
        <v>4</v>
      </c>
      <c r="E200" s="22">
        <v>3</v>
      </c>
      <c r="F200" s="22">
        <v>6</v>
      </c>
      <c r="G200" s="22">
        <v>2</v>
      </c>
      <c r="H200" s="22">
        <v>3</v>
      </c>
      <c r="I200" s="22">
        <v>4</v>
      </c>
      <c r="J200" s="22">
        <v>1</v>
      </c>
      <c r="K200" s="16">
        <v>1</v>
      </c>
      <c r="L200" s="126">
        <v>2</v>
      </c>
      <c r="M200" s="99">
        <v>33.997999999999998</v>
      </c>
      <c r="N200" s="130">
        <v>0.58826989822930764</v>
      </c>
      <c r="O200" s="10"/>
      <c r="P200" s="10"/>
      <c r="Q200" s="29" t="s">
        <v>669</v>
      </c>
      <c r="R200" s="29" t="s">
        <v>735</v>
      </c>
    </row>
    <row r="201" spans="1:18" ht="14.25" customHeight="1" x14ac:dyDescent="0.25">
      <c r="A201" s="1" t="s">
        <v>318</v>
      </c>
      <c r="B201" s="1" t="s">
        <v>815</v>
      </c>
      <c r="C201" s="1" t="s">
        <v>657</v>
      </c>
      <c r="D201" s="24">
        <v>7</v>
      </c>
      <c r="E201" s="24">
        <v>15</v>
      </c>
      <c r="F201" s="24">
        <v>27</v>
      </c>
      <c r="G201" s="24">
        <v>24</v>
      </c>
      <c r="H201" s="24">
        <v>43</v>
      </c>
      <c r="I201" s="22">
        <v>70</v>
      </c>
      <c r="J201" s="25">
        <v>78</v>
      </c>
      <c r="K201" s="16">
        <v>94</v>
      </c>
      <c r="L201" s="126">
        <v>123</v>
      </c>
      <c r="M201" s="99">
        <v>217.49100000000001</v>
      </c>
      <c r="N201" s="130">
        <v>5.6554064306109222</v>
      </c>
      <c r="O201" s="10"/>
      <c r="P201" s="10"/>
      <c r="Q201" s="29" t="s">
        <v>669</v>
      </c>
      <c r="R201" s="29" t="s">
        <v>737</v>
      </c>
    </row>
    <row r="202" spans="1:18" ht="14.25" customHeight="1" x14ac:dyDescent="0.25">
      <c r="A202" s="1" t="s">
        <v>320</v>
      </c>
      <c r="B202" s="1" t="s">
        <v>321</v>
      </c>
      <c r="C202" s="1" t="s">
        <v>658</v>
      </c>
      <c r="D202" s="22">
        <v>7</v>
      </c>
      <c r="E202" s="22">
        <v>7</v>
      </c>
      <c r="F202" s="22">
        <v>9</v>
      </c>
      <c r="G202" s="22">
        <v>5</v>
      </c>
      <c r="H202" s="22">
        <v>8</v>
      </c>
      <c r="I202" s="22">
        <v>8</v>
      </c>
      <c r="J202" s="22">
        <v>27</v>
      </c>
      <c r="K202" s="16">
        <v>15</v>
      </c>
      <c r="L202" s="126">
        <v>17</v>
      </c>
      <c r="M202" s="99">
        <v>46.902000000000001</v>
      </c>
      <c r="N202" s="130">
        <v>3.624578909214959</v>
      </c>
      <c r="O202" s="10"/>
      <c r="P202" s="10"/>
      <c r="Q202" s="29" t="s">
        <v>669</v>
      </c>
      <c r="R202" s="29" t="s">
        <v>737</v>
      </c>
    </row>
    <row r="203" spans="1:18" ht="14.25" customHeight="1" x14ac:dyDescent="0.25">
      <c r="A203" s="1" t="s">
        <v>322</v>
      </c>
      <c r="B203" s="1" t="s">
        <v>816</v>
      </c>
      <c r="C203" s="1" t="s">
        <v>656</v>
      </c>
      <c r="D203" s="22">
        <v>7</v>
      </c>
      <c r="E203" s="22">
        <v>12</v>
      </c>
      <c r="F203" s="22">
        <v>17</v>
      </c>
      <c r="G203" s="24">
        <v>6</v>
      </c>
      <c r="H203" s="24">
        <v>2</v>
      </c>
      <c r="I203" s="22">
        <v>14</v>
      </c>
      <c r="J203" s="25">
        <v>14</v>
      </c>
      <c r="K203" s="16">
        <v>44</v>
      </c>
      <c r="L203" s="126">
        <v>19</v>
      </c>
      <c r="M203" s="99">
        <v>113.10599999999999</v>
      </c>
      <c r="N203" s="130">
        <v>1.6798401499478366</v>
      </c>
      <c r="O203" s="10"/>
      <c r="P203" s="10"/>
      <c r="Q203" s="29" t="s">
        <v>669</v>
      </c>
      <c r="R203" s="29" t="s">
        <v>737</v>
      </c>
    </row>
    <row r="204" spans="1:18" ht="14.25" customHeight="1" x14ac:dyDescent="0.25">
      <c r="A204" s="1" t="s">
        <v>324</v>
      </c>
      <c r="B204" s="1" t="s">
        <v>325</v>
      </c>
      <c r="C204" s="1" t="s">
        <v>658</v>
      </c>
      <c r="D204" s="22">
        <v>0</v>
      </c>
      <c r="E204" s="22">
        <v>0</v>
      </c>
      <c r="F204" s="22">
        <v>1</v>
      </c>
      <c r="G204" s="22">
        <v>1</v>
      </c>
      <c r="H204" s="22">
        <v>0</v>
      </c>
      <c r="I204" s="24">
        <v>0</v>
      </c>
      <c r="J204" s="22">
        <v>0</v>
      </c>
      <c r="K204" s="16">
        <v>0</v>
      </c>
      <c r="L204" s="126">
        <v>0</v>
      </c>
      <c r="M204" s="99">
        <v>22.265999999999998</v>
      </c>
      <c r="N204" s="130">
        <v>0</v>
      </c>
      <c r="O204" s="10"/>
      <c r="P204" s="10"/>
      <c r="Q204" s="29" t="s">
        <v>669</v>
      </c>
      <c r="R204" s="29" t="s">
        <v>735</v>
      </c>
    </row>
    <row r="205" spans="1:18" ht="14.25" customHeight="1" x14ac:dyDescent="0.25">
      <c r="A205" s="1" t="s">
        <v>326</v>
      </c>
      <c r="B205" s="1" t="s">
        <v>817</v>
      </c>
      <c r="C205" s="1" t="s">
        <v>661</v>
      </c>
      <c r="D205" s="22">
        <v>16</v>
      </c>
      <c r="E205" s="22">
        <v>21</v>
      </c>
      <c r="F205" s="22">
        <v>19</v>
      </c>
      <c r="G205" s="22">
        <v>16</v>
      </c>
      <c r="H205" s="22">
        <v>20</v>
      </c>
      <c r="I205" s="22">
        <v>20</v>
      </c>
      <c r="J205" s="22">
        <v>16</v>
      </c>
      <c r="K205" s="16">
        <v>19</v>
      </c>
      <c r="L205" s="126">
        <v>14</v>
      </c>
      <c r="M205" s="99">
        <v>49.194000000000003</v>
      </c>
      <c r="N205" s="130">
        <v>2.8458755132739766</v>
      </c>
      <c r="O205" s="10"/>
      <c r="P205" s="10"/>
      <c r="Q205" s="29" t="s">
        <v>669</v>
      </c>
      <c r="R205" s="29" t="s">
        <v>736</v>
      </c>
    </row>
    <row r="206" spans="1:18" ht="14.25" customHeight="1" x14ac:dyDescent="0.25">
      <c r="A206" s="1" t="s">
        <v>328</v>
      </c>
      <c r="B206" s="1" t="s">
        <v>329</v>
      </c>
      <c r="C206" s="1" t="s">
        <v>654</v>
      </c>
      <c r="D206" s="22">
        <v>6</v>
      </c>
      <c r="E206" s="22">
        <v>2</v>
      </c>
      <c r="F206" s="22">
        <v>9</v>
      </c>
      <c r="G206" s="22">
        <v>9</v>
      </c>
      <c r="H206" s="22">
        <v>9</v>
      </c>
      <c r="I206" s="22">
        <v>6</v>
      </c>
      <c r="J206" s="22">
        <v>11</v>
      </c>
      <c r="K206" s="45">
        <v>5</v>
      </c>
      <c r="L206" s="126">
        <v>23</v>
      </c>
      <c r="M206" s="99">
        <v>80.120999999999995</v>
      </c>
      <c r="N206" s="130">
        <v>2.8706581295790117</v>
      </c>
      <c r="O206" s="10"/>
      <c r="P206" s="10"/>
      <c r="Q206" s="29" t="s">
        <v>670</v>
      </c>
      <c r="R206" s="29" t="s">
        <v>736</v>
      </c>
    </row>
    <row r="207" spans="1:18" ht="14.25" customHeight="1" x14ac:dyDescent="0.25">
      <c r="A207" s="1" t="s">
        <v>330</v>
      </c>
      <c r="B207" s="1" t="s">
        <v>331</v>
      </c>
      <c r="C207" s="1" t="s">
        <v>661</v>
      </c>
      <c r="D207" s="22">
        <v>0</v>
      </c>
      <c r="E207" s="22">
        <v>5</v>
      </c>
      <c r="F207" s="22">
        <v>3</v>
      </c>
      <c r="G207" s="24">
        <v>1</v>
      </c>
      <c r="H207" s="22">
        <v>4</v>
      </c>
      <c r="I207" s="22">
        <v>7</v>
      </c>
      <c r="J207" s="22">
        <v>4</v>
      </c>
      <c r="K207" s="16">
        <v>3</v>
      </c>
      <c r="L207" s="126">
        <v>3</v>
      </c>
      <c r="M207" s="99">
        <v>34.279000000000003</v>
      </c>
      <c r="N207" s="130">
        <v>0.87517138773009706</v>
      </c>
      <c r="O207" s="10"/>
      <c r="P207" s="10"/>
      <c r="Q207" s="29" t="s">
        <v>669</v>
      </c>
      <c r="R207" s="29" t="s">
        <v>735</v>
      </c>
    </row>
    <row r="208" spans="1:18" ht="14.25" customHeight="1" x14ac:dyDescent="0.25">
      <c r="A208" s="1" t="s">
        <v>332</v>
      </c>
      <c r="B208" s="1" t="s">
        <v>333</v>
      </c>
      <c r="C208" s="1" t="s">
        <v>659</v>
      </c>
      <c r="D208" s="22">
        <v>0</v>
      </c>
      <c r="E208" s="22">
        <v>0</v>
      </c>
      <c r="F208" s="22">
        <v>2</v>
      </c>
      <c r="G208" s="22">
        <v>0</v>
      </c>
      <c r="H208" s="22">
        <v>0</v>
      </c>
      <c r="I208" s="22">
        <v>2</v>
      </c>
      <c r="J208" s="22">
        <v>1</v>
      </c>
      <c r="K208" s="16">
        <v>2</v>
      </c>
      <c r="L208" s="126">
        <v>0</v>
      </c>
      <c r="M208" s="99">
        <v>43.735999999999997</v>
      </c>
      <c r="N208" s="130">
        <v>0</v>
      </c>
      <c r="O208" s="10"/>
      <c r="P208" s="10"/>
      <c r="Q208" s="29" t="s">
        <v>669</v>
      </c>
      <c r="R208" s="29" t="s">
        <v>735</v>
      </c>
    </row>
    <row r="209" spans="1:18" ht="14.25" customHeight="1" x14ac:dyDescent="0.25">
      <c r="A209" s="1" t="s">
        <v>334</v>
      </c>
      <c r="B209" s="1" t="s">
        <v>335</v>
      </c>
      <c r="C209" s="1" t="s">
        <v>656</v>
      </c>
      <c r="D209" s="22">
        <v>3</v>
      </c>
      <c r="E209" s="22">
        <v>5</v>
      </c>
      <c r="F209" s="22">
        <v>6</v>
      </c>
      <c r="G209" s="22">
        <v>6</v>
      </c>
      <c r="H209" s="22">
        <v>11</v>
      </c>
      <c r="I209" s="22">
        <v>6</v>
      </c>
      <c r="J209" s="22">
        <v>7</v>
      </c>
      <c r="K209" s="16">
        <v>8</v>
      </c>
      <c r="L209" s="126">
        <v>10</v>
      </c>
      <c r="M209" s="99">
        <v>61.735999999999997</v>
      </c>
      <c r="N209" s="130">
        <v>1.61980044058572</v>
      </c>
      <c r="O209" s="10"/>
      <c r="P209" s="10"/>
      <c r="Q209" s="29" t="s">
        <v>669</v>
      </c>
      <c r="R209" s="29" t="s">
        <v>736</v>
      </c>
    </row>
    <row r="210" spans="1:18" ht="14.25" customHeight="1" x14ac:dyDescent="0.25">
      <c r="A210" s="1" t="s">
        <v>336</v>
      </c>
      <c r="B210" s="1" t="s">
        <v>337</v>
      </c>
      <c r="C210" s="1" t="s">
        <v>663</v>
      </c>
      <c r="D210" s="22">
        <v>20</v>
      </c>
      <c r="E210" s="22">
        <v>5</v>
      </c>
      <c r="F210" s="22">
        <v>7</v>
      </c>
      <c r="G210" s="22">
        <v>6</v>
      </c>
      <c r="H210" s="22">
        <v>5</v>
      </c>
      <c r="I210" s="22">
        <v>5</v>
      </c>
      <c r="J210" s="25">
        <v>2</v>
      </c>
      <c r="K210" s="45">
        <v>6</v>
      </c>
      <c r="L210" s="126">
        <v>11</v>
      </c>
      <c r="M210" s="99">
        <v>57.298999999999999</v>
      </c>
      <c r="N210" s="130">
        <v>1.9197542714532538</v>
      </c>
      <c r="O210" s="10"/>
      <c r="P210" s="10"/>
      <c r="Q210" s="29" t="s">
        <v>670</v>
      </c>
      <c r="R210" s="29" t="s">
        <v>735</v>
      </c>
    </row>
    <row r="211" spans="1:18" ht="14.25" customHeight="1" x14ac:dyDescent="0.25">
      <c r="A211" s="1" t="s">
        <v>338</v>
      </c>
      <c r="B211" s="1" t="s">
        <v>818</v>
      </c>
      <c r="C211" s="1" t="s">
        <v>656</v>
      </c>
      <c r="D211" s="22">
        <v>6</v>
      </c>
      <c r="E211" s="22">
        <v>8</v>
      </c>
      <c r="F211" s="22">
        <v>6</v>
      </c>
      <c r="G211" s="22">
        <v>8</v>
      </c>
      <c r="H211" s="22">
        <v>14</v>
      </c>
      <c r="I211" s="22">
        <v>29</v>
      </c>
      <c r="J211" s="22">
        <v>38</v>
      </c>
      <c r="K211" s="16">
        <v>48</v>
      </c>
      <c r="L211" s="126">
        <v>41</v>
      </c>
      <c r="M211" s="99">
        <v>106.54</v>
      </c>
      <c r="N211" s="130">
        <v>3.8483198798573302</v>
      </c>
      <c r="O211" s="10"/>
      <c r="P211" s="10"/>
      <c r="Q211" s="29" t="s">
        <v>669</v>
      </c>
      <c r="R211" s="29" t="s">
        <v>735</v>
      </c>
    </row>
    <row r="212" spans="1:18" ht="14.25" customHeight="1" x14ac:dyDescent="0.25">
      <c r="A212" s="1" t="s">
        <v>340</v>
      </c>
      <c r="B212" s="1" t="s">
        <v>341</v>
      </c>
      <c r="C212" s="1" t="s">
        <v>656</v>
      </c>
      <c r="D212" s="22">
        <v>0</v>
      </c>
      <c r="E212" s="22">
        <v>0</v>
      </c>
      <c r="F212" s="22">
        <v>2</v>
      </c>
      <c r="G212" s="22">
        <v>2</v>
      </c>
      <c r="H212" s="22">
        <v>4</v>
      </c>
      <c r="I212" s="22">
        <v>3</v>
      </c>
      <c r="J212" s="22">
        <v>1</v>
      </c>
      <c r="K212" s="16">
        <v>0</v>
      </c>
      <c r="L212" s="126">
        <v>2</v>
      </c>
      <c r="M212" s="99">
        <v>37.17</v>
      </c>
      <c r="N212" s="130">
        <v>0.53806833467850412</v>
      </c>
      <c r="O212" s="10"/>
      <c r="P212" s="10"/>
      <c r="Q212" s="29" t="s">
        <v>669</v>
      </c>
      <c r="R212" s="29" t="s">
        <v>735</v>
      </c>
    </row>
    <row r="213" spans="1:18" ht="14.25" customHeight="1" x14ac:dyDescent="0.25">
      <c r="A213" s="1" t="s">
        <v>342</v>
      </c>
      <c r="B213" s="1" t="s">
        <v>343</v>
      </c>
      <c r="C213" s="1" t="s">
        <v>656</v>
      </c>
      <c r="D213" s="22">
        <v>1</v>
      </c>
      <c r="E213" s="22">
        <v>4</v>
      </c>
      <c r="F213" s="22">
        <v>4</v>
      </c>
      <c r="G213" s="22">
        <v>3</v>
      </c>
      <c r="H213" s="22">
        <v>9</v>
      </c>
      <c r="I213" s="22">
        <v>2</v>
      </c>
      <c r="J213" s="22">
        <v>4</v>
      </c>
      <c r="K213" s="16">
        <v>7</v>
      </c>
      <c r="L213" s="126">
        <v>8</v>
      </c>
      <c r="M213" s="99">
        <v>79.527000000000001</v>
      </c>
      <c r="N213" s="130">
        <v>1.0059476655726987</v>
      </c>
      <c r="O213" s="10"/>
      <c r="P213" s="10"/>
      <c r="Q213" s="29" t="s">
        <v>669</v>
      </c>
      <c r="R213" s="29" t="s">
        <v>735</v>
      </c>
    </row>
    <row r="214" spans="1:18" ht="14.25" customHeight="1" x14ac:dyDescent="0.25">
      <c r="A214" s="1" t="s">
        <v>344</v>
      </c>
      <c r="B214" s="1" t="s">
        <v>345</v>
      </c>
      <c r="C214" s="1" t="s">
        <v>658</v>
      </c>
      <c r="D214" s="22">
        <v>4</v>
      </c>
      <c r="E214" s="22">
        <v>5</v>
      </c>
      <c r="F214" s="22">
        <v>5</v>
      </c>
      <c r="G214" s="22">
        <v>4</v>
      </c>
      <c r="H214" s="22">
        <v>5</v>
      </c>
      <c r="I214" s="22">
        <v>10</v>
      </c>
      <c r="J214" s="22">
        <v>6</v>
      </c>
      <c r="K214" s="16">
        <v>4</v>
      </c>
      <c r="L214" s="126">
        <v>5</v>
      </c>
      <c r="M214" s="99">
        <v>52.213000000000001</v>
      </c>
      <c r="N214" s="130">
        <v>0.95761591940704427</v>
      </c>
      <c r="O214" s="10"/>
      <c r="P214" s="10"/>
      <c r="Q214" s="29" t="s">
        <v>669</v>
      </c>
      <c r="R214" s="29" t="s">
        <v>736</v>
      </c>
    </row>
    <row r="215" spans="1:18" ht="14.25" customHeight="1" x14ac:dyDescent="0.25">
      <c r="A215" s="1" t="s">
        <v>346</v>
      </c>
      <c r="B215" s="1" t="s">
        <v>347</v>
      </c>
      <c r="C215" s="1" t="s">
        <v>663</v>
      </c>
      <c r="D215" s="22">
        <v>3</v>
      </c>
      <c r="E215" s="24">
        <v>6</v>
      </c>
      <c r="F215" s="22">
        <v>9</v>
      </c>
      <c r="G215" s="24">
        <v>6</v>
      </c>
      <c r="H215" s="24">
        <v>7</v>
      </c>
      <c r="I215" s="22">
        <v>8</v>
      </c>
      <c r="J215" s="25">
        <v>5</v>
      </c>
      <c r="K215" s="16">
        <v>10</v>
      </c>
      <c r="L215" s="126">
        <v>15</v>
      </c>
      <c r="M215" s="99">
        <v>122.51900000000001</v>
      </c>
      <c r="N215" s="130">
        <v>1.2242999045046075</v>
      </c>
      <c r="O215" s="10"/>
      <c r="P215" s="10"/>
      <c r="Q215" s="29" t="s">
        <v>669</v>
      </c>
      <c r="R215" s="29" t="s">
        <v>735</v>
      </c>
    </row>
    <row r="216" spans="1:18" ht="14.25" customHeight="1" x14ac:dyDescent="0.25">
      <c r="A216" s="1" t="s">
        <v>348</v>
      </c>
      <c r="B216" s="1" t="s">
        <v>349</v>
      </c>
      <c r="C216" s="1" t="s">
        <v>662</v>
      </c>
      <c r="D216" s="22">
        <v>1</v>
      </c>
      <c r="E216" s="22">
        <v>4</v>
      </c>
      <c r="F216" s="22">
        <v>1</v>
      </c>
      <c r="G216" s="22">
        <v>4</v>
      </c>
      <c r="H216" s="22">
        <v>3</v>
      </c>
      <c r="I216" s="22">
        <v>7</v>
      </c>
      <c r="J216" s="22">
        <v>0</v>
      </c>
      <c r="K216" s="16">
        <v>5</v>
      </c>
      <c r="L216" s="126">
        <v>4</v>
      </c>
      <c r="M216" s="99">
        <v>55.427999999999997</v>
      </c>
      <c r="N216" s="130">
        <v>0.72165692429818862</v>
      </c>
      <c r="O216" s="10"/>
      <c r="P216" s="10"/>
      <c r="Q216" s="29" t="s">
        <v>669</v>
      </c>
      <c r="R216" s="29" t="s">
        <v>735</v>
      </c>
    </row>
    <row r="217" spans="1:18" ht="14.25" customHeight="1" x14ac:dyDescent="0.25">
      <c r="A217" s="1" t="s">
        <v>350</v>
      </c>
      <c r="B217" s="1" t="s">
        <v>819</v>
      </c>
      <c r="C217" s="1" t="s">
        <v>654</v>
      </c>
      <c r="D217" s="22">
        <v>7</v>
      </c>
      <c r="E217" s="22">
        <v>10</v>
      </c>
      <c r="F217" s="22">
        <v>55</v>
      </c>
      <c r="G217" s="22">
        <v>22</v>
      </c>
      <c r="H217" s="24">
        <v>16</v>
      </c>
      <c r="I217" s="24">
        <v>28</v>
      </c>
      <c r="J217" s="25">
        <v>41</v>
      </c>
      <c r="K217" s="45">
        <v>76</v>
      </c>
      <c r="L217" s="126">
        <v>79</v>
      </c>
      <c r="M217" s="99">
        <v>113.449</v>
      </c>
      <c r="N217" s="130">
        <v>6.9634813881127204</v>
      </c>
      <c r="O217" s="10"/>
      <c r="P217" s="10"/>
      <c r="Q217" s="29" t="s">
        <v>670</v>
      </c>
      <c r="R217" s="29" t="s">
        <v>737</v>
      </c>
    </row>
    <row r="218" spans="1:18" ht="14.25" customHeight="1" x14ac:dyDescent="0.25">
      <c r="A218" s="1" t="s">
        <v>352</v>
      </c>
      <c r="B218" s="1" t="s">
        <v>820</v>
      </c>
      <c r="C218" s="1" t="s">
        <v>661</v>
      </c>
      <c r="D218" s="22">
        <v>12</v>
      </c>
      <c r="E218" s="22">
        <v>16</v>
      </c>
      <c r="F218" s="22">
        <v>11</v>
      </c>
      <c r="G218" s="22">
        <v>7</v>
      </c>
      <c r="H218" s="22">
        <v>11</v>
      </c>
      <c r="I218" s="22">
        <v>28</v>
      </c>
      <c r="J218" s="22">
        <v>16</v>
      </c>
      <c r="K218" s="16">
        <v>20</v>
      </c>
      <c r="L218" s="126">
        <v>12</v>
      </c>
      <c r="M218" s="99">
        <v>41.091000000000001</v>
      </c>
      <c r="N218" s="130">
        <v>2.9203475213550414</v>
      </c>
      <c r="O218" s="10"/>
      <c r="P218" s="10"/>
      <c r="Q218" s="29" t="s">
        <v>669</v>
      </c>
      <c r="R218" s="29" t="s">
        <v>736</v>
      </c>
    </row>
    <row r="219" spans="1:18" ht="14.25" customHeight="1" x14ac:dyDescent="0.25">
      <c r="A219" s="1" t="s">
        <v>354</v>
      </c>
      <c r="B219" s="1" t="s">
        <v>355</v>
      </c>
      <c r="C219" s="1" t="s">
        <v>661</v>
      </c>
      <c r="D219" s="22">
        <v>3</v>
      </c>
      <c r="E219" s="22">
        <v>6</v>
      </c>
      <c r="F219" s="22">
        <v>2</v>
      </c>
      <c r="G219" s="22">
        <v>0</v>
      </c>
      <c r="H219" s="24">
        <v>0</v>
      </c>
      <c r="I219" s="22">
        <v>0</v>
      </c>
      <c r="J219" s="22">
        <v>1</v>
      </c>
      <c r="K219" s="16">
        <v>3</v>
      </c>
      <c r="L219" s="126">
        <v>1</v>
      </c>
      <c r="M219" s="99">
        <v>30.571999999999999</v>
      </c>
      <c r="N219" s="130">
        <v>0.32709668978149942</v>
      </c>
      <c r="O219" s="10"/>
      <c r="P219" s="10"/>
      <c r="Q219" s="29" t="s">
        <v>669</v>
      </c>
      <c r="R219" s="29" t="s">
        <v>735</v>
      </c>
    </row>
    <row r="220" spans="1:18" ht="14.25" customHeight="1" x14ac:dyDescent="0.25">
      <c r="A220" s="1" t="s">
        <v>356</v>
      </c>
      <c r="B220" s="1" t="s">
        <v>357</v>
      </c>
      <c r="C220" s="1" t="s">
        <v>658</v>
      </c>
      <c r="D220" s="22">
        <v>0</v>
      </c>
      <c r="E220" s="22">
        <v>1</v>
      </c>
      <c r="F220" s="22">
        <v>5</v>
      </c>
      <c r="G220" s="22">
        <v>0</v>
      </c>
      <c r="H220" s="22">
        <v>2</v>
      </c>
      <c r="I220" s="22">
        <v>3</v>
      </c>
      <c r="J220" s="22">
        <v>2</v>
      </c>
      <c r="K220" s="16">
        <v>3</v>
      </c>
      <c r="L220" s="126">
        <v>3</v>
      </c>
      <c r="M220" s="99">
        <v>44.569000000000003</v>
      </c>
      <c r="N220" s="130">
        <v>0.67311359913841462</v>
      </c>
      <c r="O220" s="10"/>
      <c r="P220" s="10"/>
      <c r="Q220" s="29" t="s">
        <v>669</v>
      </c>
      <c r="R220" s="29" t="s">
        <v>735</v>
      </c>
    </row>
    <row r="221" spans="1:18" ht="14.25" customHeight="1" x14ac:dyDescent="0.25">
      <c r="A221" s="1" t="s">
        <v>358</v>
      </c>
      <c r="B221" s="1" t="s">
        <v>821</v>
      </c>
      <c r="C221" s="1" t="s">
        <v>660</v>
      </c>
      <c r="D221" s="22">
        <v>4</v>
      </c>
      <c r="E221" s="22">
        <v>2</v>
      </c>
      <c r="F221" s="22">
        <v>9</v>
      </c>
      <c r="G221" s="22">
        <v>6</v>
      </c>
      <c r="H221" s="22">
        <v>7</v>
      </c>
      <c r="I221" s="22">
        <v>6</v>
      </c>
      <c r="J221" s="22">
        <v>13</v>
      </c>
      <c r="K221" s="16">
        <v>22</v>
      </c>
      <c r="L221" s="126">
        <v>13</v>
      </c>
      <c r="M221" s="99">
        <v>70.528999999999996</v>
      </c>
      <c r="N221" s="130">
        <v>1.8432134299366218</v>
      </c>
      <c r="O221" s="10"/>
      <c r="P221" s="10"/>
      <c r="Q221" s="29" t="s">
        <v>669</v>
      </c>
      <c r="R221" s="29" t="s">
        <v>735</v>
      </c>
    </row>
    <row r="222" spans="1:18" ht="14" customHeight="1" x14ac:dyDescent="0.25">
      <c r="A222" s="1" t="s">
        <v>360</v>
      </c>
      <c r="B222" s="1" t="s">
        <v>361</v>
      </c>
      <c r="C222" s="1" t="s">
        <v>659</v>
      </c>
      <c r="D222" s="22">
        <v>8</v>
      </c>
      <c r="E222" s="22">
        <v>2</v>
      </c>
      <c r="F222" s="22">
        <v>2</v>
      </c>
      <c r="G222" s="22">
        <v>0</v>
      </c>
      <c r="H222" s="22">
        <v>3</v>
      </c>
      <c r="I222" s="22">
        <v>5</v>
      </c>
      <c r="J222" s="22">
        <v>2</v>
      </c>
      <c r="K222" s="16">
        <v>5</v>
      </c>
      <c r="L222" s="126">
        <v>10</v>
      </c>
      <c r="M222" s="99">
        <v>56.402999999999999</v>
      </c>
      <c r="N222" s="130">
        <v>1.7729553392550044</v>
      </c>
      <c r="O222" s="10"/>
      <c r="P222" s="10"/>
      <c r="Q222" s="29" t="s">
        <v>669</v>
      </c>
      <c r="R222" s="29" t="s">
        <v>735</v>
      </c>
    </row>
    <row r="223" spans="1:18" ht="14.25" customHeight="1" x14ac:dyDescent="0.25">
      <c r="A223" s="1" t="s">
        <v>362</v>
      </c>
      <c r="B223" s="1" t="s">
        <v>363</v>
      </c>
      <c r="C223" s="1" t="s">
        <v>658</v>
      </c>
      <c r="D223" s="22">
        <v>0</v>
      </c>
      <c r="E223" s="22">
        <v>0</v>
      </c>
      <c r="F223" s="22">
        <v>0</v>
      </c>
      <c r="G223" s="22">
        <v>0</v>
      </c>
      <c r="H223" s="22">
        <v>0</v>
      </c>
      <c r="I223" s="22">
        <v>0</v>
      </c>
      <c r="J223" s="22">
        <v>3</v>
      </c>
      <c r="K223" s="128">
        <v>1</v>
      </c>
      <c r="L223" s="126">
        <v>2</v>
      </c>
      <c r="M223" s="99">
        <v>49.774999999999999</v>
      </c>
      <c r="N223" s="130">
        <v>0.40180813661476644</v>
      </c>
      <c r="O223" s="10"/>
      <c r="P223" s="10"/>
      <c r="Q223" s="29" t="s">
        <v>669</v>
      </c>
      <c r="R223" s="29" t="s">
        <v>735</v>
      </c>
    </row>
    <row r="224" spans="1:18" ht="14.25" customHeight="1" x14ac:dyDescent="0.25">
      <c r="A224" s="1" t="s">
        <v>364</v>
      </c>
      <c r="B224" s="1" t="s">
        <v>365</v>
      </c>
      <c r="C224" s="1" t="s">
        <v>660</v>
      </c>
      <c r="D224" s="22">
        <v>7</v>
      </c>
      <c r="E224" s="22">
        <v>16</v>
      </c>
      <c r="F224" s="23">
        <v>15</v>
      </c>
      <c r="G224" s="22">
        <v>9</v>
      </c>
      <c r="H224" s="22">
        <v>6</v>
      </c>
      <c r="I224" s="22">
        <v>6</v>
      </c>
      <c r="J224" s="22">
        <v>11</v>
      </c>
      <c r="K224" s="16">
        <v>14</v>
      </c>
      <c r="L224" s="126">
        <v>9</v>
      </c>
      <c r="M224" s="99">
        <v>73.02</v>
      </c>
      <c r="N224" s="130">
        <v>1.2325390304026294</v>
      </c>
      <c r="O224" s="10"/>
      <c r="P224" s="10"/>
      <c r="Q224" s="29" t="s">
        <v>669</v>
      </c>
      <c r="R224" s="29" t="s">
        <v>735</v>
      </c>
    </row>
    <row r="225" spans="1:18" ht="14.25" customHeight="1" x14ac:dyDescent="0.25">
      <c r="A225" s="1" t="s">
        <v>366</v>
      </c>
      <c r="B225" s="1" t="s">
        <v>367</v>
      </c>
      <c r="C225" s="1" t="s">
        <v>659</v>
      </c>
      <c r="D225" s="22">
        <v>3</v>
      </c>
      <c r="E225" s="22">
        <v>0</v>
      </c>
      <c r="F225" s="22">
        <v>2</v>
      </c>
      <c r="G225" s="22">
        <v>5</v>
      </c>
      <c r="H225" s="22">
        <v>1</v>
      </c>
      <c r="I225" s="22">
        <v>3</v>
      </c>
      <c r="J225" s="22">
        <v>2</v>
      </c>
      <c r="K225" s="16">
        <v>5</v>
      </c>
      <c r="L225" s="126">
        <v>9</v>
      </c>
      <c r="M225" s="99">
        <v>47.898000000000003</v>
      </c>
      <c r="N225" s="130">
        <v>1.8789928598271324</v>
      </c>
      <c r="O225" s="10"/>
      <c r="P225" s="10"/>
      <c r="Q225" s="29" t="s">
        <v>669</v>
      </c>
      <c r="R225" s="29" t="s">
        <v>735</v>
      </c>
    </row>
    <row r="226" spans="1:18" ht="14.25" customHeight="1" x14ac:dyDescent="0.25">
      <c r="A226" s="1" t="s">
        <v>368</v>
      </c>
      <c r="B226" s="1" t="s">
        <v>369</v>
      </c>
      <c r="C226" s="1" t="s">
        <v>661</v>
      </c>
      <c r="D226" s="22">
        <v>2</v>
      </c>
      <c r="E226" s="22">
        <v>2</v>
      </c>
      <c r="F226" s="22">
        <v>2</v>
      </c>
      <c r="G226" s="22">
        <v>1</v>
      </c>
      <c r="H226" s="22">
        <v>7</v>
      </c>
      <c r="I226" s="22">
        <v>6</v>
      </c>
      <c r="J226" s="22">
        <v>8</v>
      </c>
      <c r="K226" s="16">
        <v>7</v>
      </c>
      <c r="L226" s="126">
        <v>11</v>
      </c>
      <c r="M226" s="99">
        <v>94.668999999999997</v>
      </c>
      <c r="N226" s="130">
        <v>1.1619431915410536</v>
      </c>
      <c r="O226" s="10"/>
      <c r="P226" s="10"/>
      <c r="Q226" s="29" t="s">
        <v>669</v>
      </c>
      <c r="R226" s="29" t="s">
        <v>735</v>
      </c>
    </row>
    <row r="227" spans="1:18" ht="14.25" customHeight="1" x14ac:dyDescent="0.25">
      <c r="A227" s="1" t="s">
        <v>370</v>
      </c>
      <c r="B227" s="1" t="s">
        <v>371</v>
      </c>
      <c r="C227" s="1" t="s">
        <v>663</v>
      </c>
      <c r="D227" s="22">
        <v>8</v>
      </c>
      <c r="E227" s="22">
        <v>8</v>
      </c>
      <c r="F227" s="22">
        <v>3</v>
      </c>
      <c r="G227" s="22">
        <v>0</v>
      </c>
      <c r="H227" s="22">
        <v>0</v>
      </c>
      <c r="I227" s="22">
        <v>1</v>
      </c>
      <c r="J227" s="22">
        <v>1</v>
      </c>
      <c r="K227" s="16">
        <v>2</v>
      </c>
      <c r="L227" s="126">
        <v>3</v>
      </c>
      <c r="M227" s="99">
        <v>93.971000000000004</v>
      </c>
      <c r="N227" s="130">
        <v>0.3192474273978142</v>
      </c>
      <c r="O227" s="10"/>
      <c r="P227" s="10"/>
      <c r="Q227" s="29" t="s">
        <v>669</v>
      </c>
      <c r="R227" s="29" t="s">
        <v>735</v>
      </c>
    </row>
    <row r="228" spans="1:18" ht="14.25" customHeight="1" x14ac:dyDescent="0.25">
      <c r="A228" s="1" t="s">
        <v>372</v>
      </c>
      <c r="B228" s="1" t="s">
        <v>373</v>
      </c>
      <c r="C228" s="1" t="s">
        <v>662</v>
      </c>
      <c r="D228" s="22">
        <v>1</v>
      </c>
      <c r="E228" s="23">
        <v>2</v>
      </c>
      <c r="F228" s="22">
        <v>1</v>
      </c>
      <c r="G228" s="22">
        <v>1</v>
      </c>
      <c r="H228" s="22">
        <v>0</v>
      </c>
      <c r="I228" s="22">
        <v>5</v>
      </c>
      <c r="J228" s="22">
        <v>6</v>
      </c>
      <c r="K228" s="16">
        <v>0</v>
      </c>
      <c r="L228" s="126">
        <v>2</v>
      </c>
      <c r="M228" s="99">
        <v>26.922000000000001</v>
      </c>
      <c r="N228" s="130">
        <v>0.74288685833147616</v>
      </c>
      <c r="O228" s="10"/>
      <c r="P228" s="10"/>
      <c r="Q228" s="29" t="s">
        <v>669</v>
      </c>
      <c r="R228" s="29" t="s">
        <v>736</v>
      </c>
    </row>
    <row r="229" spans="1:18" ht="14.25" customHeight="1" x14ac:dyDescent="0.25">
      <c r="A229" s="1" t="s">
        <v>374</v>
      </c>
      <c r="B229" s="1" t="s">
        <v>375</v>
      </c>
      <c r="C229" s="1" t="s">
        <v>658</v>
      </c>
      <c r="D229" s="22">
        <v>3</v>
      </c>
      <c r="E229" s="22">
        <v>1</v>
      </c>
      <c r="F229" s="22">
        <v>1</v>
      </c>
      <c r="G229" s="22">
        <v>0</v>
      </c>
      <c r="H229" s="24">
        <v>0</v>
      </c>
      <c r="I229" s="22">
        <v>0</v>
      </c>
      <c r="J229" s="22">
        <v>1</v>
      </c>
      <c r="K229" s="16">
        <v>0</v>
      </c>
      <c r="L229" s="126">
        <v>1</v>
      </c>
      <c r="M229" s="99">
        <v>42.274999999999999</v>
      </c>
      <c r="N229" s="130">
        <v>0.23654642223536371</v>
      </c>
      <c r="O229" s="10"/>
      <c r="P229" s="10"/>
      <c r="Q229" s="29" t="s">
        <v>669</v>
      </c>
      <c r="R229" s="29" t="s">
        <v>735</v>
      </c>
    </row>
    <row r="230" spans="1:18" ht="14.25" customHeight="1" x14ac:dyDescent="0.25">
      <c r="A230" s="1" t="s">
        <v>376</v>
      </c>
      <c r="B230" s="1" t="s">
        <v>377</v>
      </c>
      <c r="C230" s="1" t="s">
        <v>658</v>
      </c>
      <c r="D230" s="24">
        <v>4</v>
      </c>
      <c r="E230" s="24">
        <v>15</v>
      </c>
      <c r="F230" s="24">
        <v>5</v>
      </c>
      <c r="G230" s="22">
        <v>9</v>
      </c>
      <c r="H230" s="22">
        <v>19</v>
      </c>
      <c r="I230" s="22">
        <v>25</v>
      </c>
      <c r="J230" s="22">
        <v>14</v>
      </c>
      <c r="K230" s="45">
        <v>13</v>
      </c>
      <c r="L230" s="126">
        <v>26</v>
      </c>
      <c r="M230" s="99">
        <v>94.903000000000006</v>
      </c>
      <c r="N230" s="130">
        <v>2.7396394213038571</v>
      </c>
      <c r="O230" s="10"/>
      <c r="P230" s="10"/>
      <c r="Q230" s="29" t="s">
        <v>670</v>
      </c>
      <c r="R230" s="29" t="s">
        <v>737</v>
      </c>
    </row>
    <row r="231" spans="1:18" ht="14.25" customHeight="1" x14ac:dyDescent="0.25">
      <c r="A231" s="1" t="s">
        <v>378</v>
      </c>
      <c r="B231" s="1" t="s">
        <v>379</v>
      </c>
      <c r="C231" s="1" t="s">
        <v>663</v>
      </c>
      <c r="D231" s="22">
        <v>6</v>
      </c>
      <c r="E231" s="22">
        <v>5</v>
      </c>
      <c r="F231" s="22">
        <v>3</v>
      </c>
      <c r="G231" s="24">
        <v>2</v>
      </c>
      <c r="H231" s="22">
        <v>6</v>
      </c>
      <c r="I231" s="22">
        <v>5</v>
      </c>
      <c r="J231" s="22">
        <v>0</v>
      </c>
      <c r="K231" s="16">
        <v>2</v>
      </c>
      <c r="L231" s="126">
        <v>0</v>
      </c>
      <c r="M231" s="99">
        <v>142.24700000000001</v>
      </c>
      <c r="N231" s="130">
        <v>0</v>
      </c>
      <c r="O231" s="10"/>
      <c r="P231" s="10"/>
      <c r="Q231" s="29" t="s">
        <v>669</v>
      </c>
      <c r="R231" s="29" t="s">
        <v>735</v>
      </c>
    </row>
    <row r="232" spans="1:18" ht="14.25" customHeight="1" x14ac:dyDescent="0.25">
      <c r="A232" s="1" t="s">
        <v>380</v>
      </c>
      <c r="B232" s="1" t="s">
        <v>822</v>
      </c>
      <c r="C232" s="1" t="s">
        <v>659</v>
      </c>
      <c r="D232" s="24">
        <v>4</v>
      </c>
      <c r="E232" s="24">
        <v>6</v>
      </c>
      <c r="F232" s="24">
        <v>6</v>
      </c>
      <c r="G232" s="24">
        <v>5</v>
      </c>
      <c r="H232" s="24">
        <v>13</v>
      </c>
      <c r="I232" s="24">
        <v>13</v>
      </c>
      <c r="J232" s="25">
        <v>34</v>
      </c>
      <c r="K232" s="45">
        <v>30</v>
      </c>
      <c r="L232" s="126">
        <v>21</v>
      </c>
      <c r="M232" s="99">
        <v>63.148000000000003</v>
      </c>
      <c r="N232" s="130">
        <v>3.3255209982897322</v>
      </c>
      <c r="O232" s="10"/>
      <c r="P232" s="10"/>
      <c r="Q232" s="29" t="s">
        <v>670</v>
      </c>
      <c r="R232" s="29" t="s">
        <v>737</v>
      </c>
    </row>
    <row r="233" spans="1:18" ht="14.25" customHeight="1" x14ac:dyDescent="0.25">
      <c r="A233" s="1" t="s">
        <v>382</v>
      </c>
      <c r="B233" s="1" t="s">
        <v>823</v>
      </c>
      <c r="C233" s="1" t="s">
        <v>658</v>
      </c>
      <c r="D233" s="22">
        <v>3</v>
      </c>
      <c r="E233" s="22">
        <v>10</v>
      </c>
      <c r="F233" s="22">
        <v>7</v>
      </c>
      <c r="G233" s="22">
        <v>9</v>
      </c>
      <c r="H233" s="22">
        <v>9</v>
      </c>
      <c r="I233" s="22">
        <v>14</v>
      </c>
      <c r="J233" s="22">
        <v>35</v>
      </c>
      <c r="K233" s="45">
        <v>43</v>
      </c>
      <c r="L233" s="126">
        <v>34</v>
      </c>
      <c r="M233" s="99">
        <v>129.214</v>
      </c>
      <c r="N233" s="130">
        <v>2.6312938226507967</v>
      </c>
      <c r="O233" s="10"/>
      <c r="P233" s="10"/>
      <c r="Q233" s="29" t="s">
        <v>670</v>
      </c>
      <c r="R233" s="29" t="s">
        <v>737</v>
      </c>
    </row>
    <row r="234" spans="1:18" ht="14.25" customHeight="1" x14ac:dyDescent="0.25">
      <c r="A234" s="1" t="s">
        <v>384</v>
      </c>
      <c r="B234" s="1" t="s">
        <v>385</v>
      </c>
      <c r="C234" s="1" t="s">
        <v>662</v>
      </c>
      <c r="D234" s="22">
        <v>2</v>
      </c>
      <c r="E234" s="22">
        <v>2</v>
      </c>
      <c r="F234" s="22">
        <v>1</v>
      </c>
      <c r="G234" s="22">
        <v>2</v>
      </c>
      <c r="H234" s="22">
        <v>6</v>
      </c>
      <c r="I234" s="22">
        <v>1</v>
      </c>
      <c r="J234" s="22">
        <v>2</v>
      </c>
      <c r="K234" s="16">
        <v>5</v>
      </c>
      <c r="L234" s="126">
        <v>22</v>
      </c>
      <c r="M234" s="99">
        <v>54.69</v>
      </c>
      <c r="N234" s="130">
        <v>4.0226732492228932</v>
      </c>
      <c r="O234" s="10"/>
      <c r="P234" s="10"/>
      <c r="Q234" s="29" t="s">
        <v>669</v>
      </c>
      <c r="R234" s="29" t="s">
        <v>736</v>
      </c>
    </row>
    <row r="235" spans="1:18" ht="14.25" customHeight="1" x14ac:dyDescent="0.25">
      <c r="A235" s="1" t="s">
        <v>386</v>
      </c>
      <c r="B235" s="1" t="s">
        <v>387</v>
      </c>
      <c r="C235" s="1" t="s">
        <v>658</v>
      </c>
      <c r="D235" s="22">
        <v>1</v>
      </c>
      <c r="E235" s="22">
        <v>0</v>
      </c>
      <c r="F235" s="22">
        <v>2</v>
      </c>
      <c r="G235" s="22">
        <v>1</v>
      </c>
      <c r="H235" s="22">
        <v>1</v>
      </c>
      <c r="I235" s="22">
        <v>2</v>
      </c>
      <c r="J235" s="22">
        <v>1</v>
      </c>
      <c r="K235" s="16">
        <v>3</v>
      </c>
      <c r="L235" s="126">
        <v>3</v>
      </c>
      <c r="M235" s="99">
        <v>21.004000000000001</v>
      </c>
      <c r="N235" s="130">
        <v>1.4282993715482764</v>
      </c>
      <c r="O235" s="10"/>
      <c r="P235" s="10"/>
      <c r="Q235" s="29" t="s">
        <v>669</v>
      </c>
      <c r="R235" s="29" t="s">
        <v>735</v>
      </c>
    </row>
    <row r="236" spans="1:18" ht="14.25" customHeight="1" x14ac:dyDescent="0.25">
      <c r="A236" s="1" t="s">
        <v>388</v>
      </c>
      <c r="B236" s="1" t="s">
        <v>389</v>
      </c>
      <c r="C236" s="1" t="s">
        <v>657</v>
      </c>
      <c r="D236" s="22">
        <v>1</v>
      </c>
      <c r="E236" s="22">
        <v>0</v>
      </c>
      <c r="F236" s="22">
        <v>1</v>
      </c>
      <c r="G236" s="22">
        <v>2</v>
      </c>
      <c r="H236" s="22">
        <v>0</v>
      </c>
      <c r="I236" s="22">
        <v>2</v>
      </c>
      <c r="J236" s="22">
        <v>3</v>
      </c>
      <c r="K236" s="16">
        <v>2</v>
      </c>
      <c r="L236" s="126">
        <v>2</v>
      </c>
      <c r="M236" s="99">
        <v>92.891000000000005</v>
      </c>
      <c r="N236" s="130">
        <v>0.21530611146397388</v>
      </c>
      <c r="O236" s="10"/>
      <c r="P236" s="10"/>
      <c r="Q236" s="29" t="s">
        <v>669</v>
      </c>
      <c r="R236" s="29" t="s">
        <v>736</v>
      </c>
    </row>
    <row r="237" spans="1:18" ht="14.25" customHeight="1" x14ac:dyDescent="0.25">
      <c r="A237" s="1" t="s">
        <v>390</v>
      </c>
      <c r="B237" s="1" t="s">
        <v>824</v>
      </c>
      <c r="C237" s="1" t="s">
        <v>656</v>
      </c>
      <c r="D237" s="24">
        <v>11</v>
      </c>
      <c r="E237" s="24">
        <v>8</v>
      </c>
      <c r="F237" s="24">
        <v>12</v>
      </c>
      <c r="G237" s="24">
        <v>19</v>
      </c>
      <c r="H237" s="24">
        <v>26</v>
      </c>
      <c r="I237" s="24">
        <v>39</v>
      </c>
      <c r="J237" s="25">
        <v>33</v>
      </c>
      <c r="K237" s="45">
        <v>61</v>
      </c>
      <c r="L237" s="126">
        <v>45</v>
      </c>
      <c r="M237" s="99">
        <v>55.079000000000001</v>
      </c>
      <c r="N237" s="130">
        <v>8.170082971731512</v>
      </c>
      <c r="O237" s="10"/>
      <c r="P237" s="10"/>
      <c r="Q237" s="29" t="s">
        <v>670</v>
      </c>
      <c r="R237" s="29" t="s">
        <v>737</v>
      </c>
    </row>
    <row r="238" spans="1:18" ht="14.25" customHeight="1" x14ac:dyDescent="0.25">
      <c r="A238" s="1" t="s">
        <v>392</v>
      </c>
      <c r="B238" s="1" t="s">
        <v>393</v>
      </c>
      <c r="C238" s="1" t="s">
        <v>657</v>
      </c>
      <c r="D238" s="22">
        <v>2</v>
      </c>
      <c r="E238" s="22">
        <v>1</v>
      </c>
      <c r="F238" s="22">
        <v>2</v>
      </c>
      <c r="G238" s="22">
        <v>1</v>
      </c>
      <c r="H238" s="22">
        <v>1</v>
      </c>
      <c r="I238" s="22">
        <v>0</v>
      </c>
      <c r="J238" s="22">
        <v>1</v>
      </c>
      <c r="K238" s="16">
        <v>0</v>
      </c>
      <c r="L238" s="126">
        <v>0</v>
      </c>
      <c r="M238" s="99">
        <v>38.158999999999999</v>
      </c>
      <c r="N238" s="130">
        <v>0</v>
      </c>
      <c r="O238" s="10"/>
      <c r="P238" s="10"/>
      <c r="Q238" s="29" t="s">
        <v>669</v>
      </c>
      <c r="R238" s="29" t="s">
        <v>735</v>
      </c>
    </row>
    <row r="239" spans="1:18" ht="14.25" customHeight="1" x14ac:dyDescent="0.25">
      <c r="A239" s="1" t="s">
        <v>394</v>
      </c>
      <c r="B239" s="1" t="s">
        <v>825</v>
      </c>
      <c r="C239" s="1" t="s">
        <v>659</v>
      </c>
      <c r="D239" s="22">
        <v>21</v>
      </c>
      <c r="E239" s="22">
        <v>17</v>
      </c>
      <c r="F239" s="22">
        <v>12</v>
      </c>
      <c r="G239" s="22">
        <v>11</v>
      </c>
      <c r="H239" s="22">
        <v>17</v>
      </c>
      <c r="I239" s="22">
        <v>15</v>
      </c>
      <c r="J239" s="26">
        <v>21</v>
      </c>
      <c r="K239" s="16">
        <v>31</v>
      </c>
      <c r="L239" s="126">
        <v>29</v>
      </c>
      <c r="M239" s="99">
        <v>78.358000000000004</v>
      </c>
      <c r="N239" s="130">
        <v>3.7009622501850483</v>
      </c>
      <c r="O239" s="10"/>
      <c r="P239" s="10"/>
      <c r="Q239" s="29" t="s">
        <v>669</v>
      </c>
      <c r="R239" s="29" t="s">
        <v>735</v>
      </c>
    </row>
    <row r="240" spans="1:18" ht="14.25" customHeight="1" x14ac:dyDescent="0.25">
      <c r="A240" s="1" t="s">
        <v>396</v>
      </c>
      <c r="B240" s="1" t="s">
        <v>826</v>
      </c>
      <c r="C240" s="1" t="s">
        <v>661</v>
      </c>
      <c r="D240" s="22">
        <v>9</v>
      </c>
      <c r="E240" s="22">
        <v>18</v>
      </c>
      <c r="F240" s="22">
        <v>10</v>
      </c>
      <c r="G240" s="22">
        <v>9</v>
      </c>
      <c r="H240" s="22">
        <v>13</v>
      </c>
      <c r="I240" s="22">
        <v>12</v>
      </c>
      <c r="J240" s="22">
        <v>20</v>
      </c>
      <c r="K240" s="16">
        <v>26</v>
      </c>
      <c r="L240" s="126">
        <v>23</v>
      </c>
      <c r="M240" s="99">
        <v>110.946</v>
      </c>
      <c r="N240" s="130">
        <v>2.0730805977682838</v>
      </c>
      <c r="O240" s="10"/>
      <c r="P240" s="10"/>
      <c r="Q240" s="29" t="s">
        <v>669</v>
      </c>
      <c r="R240" s="29" t="s">
        <v>737</v>
      </c>
    </row>
    <row r="241" spans="1:18" ht="14.25" customHeight="1" x14ac:dyDescent="0.25">
      <c r="A241" s="1" t="s">
        <v>398</v>
      </c>
      <c r="B241" s="1" t="s">
        <v>399</v>
      </c>
      <c r="C241" s="1" t="s">
        <v>661</v>
      </c>
      <c r="D241" s="22">
        <v>9</v>
      </c>
      <c r="E241" s="24">
        <v>10</v>
      </c>
      <c r="F241" s="24">
        <v>16</v>
      </c>
      <c r="G241" s="24">
        <v>7</v>
      </c>
      <c r="H241" s="24">
        <v>7</v>
      </c>
      <c r="I241" s="24">
        <v>10</v>
      </c>
      <c r="J241" s="25">
        <v>11</v>
      </c>
      <c r="K241" s="45">
        <v>13</v>
      </c>
      <c r="L241" s="126">
        <v>10</v>
      </c>
      <c r="M241" s="99">
        <v>65.125</v>
      </c>
      <c r="N241" s="130">
        <v>1.5355086372360844</v>
      </c>
      <c r="O241" s="10"/>
      <c r="P241" s="10"/>
      <c r="Q241" s="29" t="s">
        <v>670</v>
      </c>
      <c r="R241" s="29" t="s">
        <v>737</v>
      </c>
    </row>
    <row r="242" spans="1:18" ht="14.25" customHeight="1" x14ac:dyDescent="0.25">
      <c r="A242" s="1" t="s">
        <v>400</v>
      </c>
      <c r="B242" s="1" t="s">
        <v>827</v>
      </c>
      <c r="C242" s="1" t="s">
        <v>656</v>
      </c>
      <c r="D242" s="22">
        <v>5</v>
      </c>
      <c r="E242" s="22">
        <v>11</v>
      </c>
      <c r="F242" s="22">
        <v>11</v>
      </c>
      <c r="G242" s="22">
        <v>7</v>
      </c>
      <c r="H242" s="22">
        <v>8</v>
      </c>
      <c r="I242" s="22">
        <v>15</v>
      </c>
      <c r="J242" s="25">
        <v>37</v>
      </c>
      <c r="K242" s="45">
        <v>42</v>
      </c>
      <c r="L242" s="126">
        <v>19</v>
      </c>
      <c r="M242" s="99">
        <v>89.816999999999993</v>
      </c>
      <c r="N242" s="130">
        <v>2.1154124497589546</v>
      </c>
      <c r="O242" s="10"/>
      <c r="P242" s="10"/>
      <c r="Q242" s="29" t="s">
        <v>670</v>
      </c>
      <c r="R242" s="29" t="s">
        <v>737</v>
      </c>
    </row>
    <row r="243" spans="1:18" ht="14.25" customHeight="1" x14ac:dyDescent="0.25">
      <c r="A243" s="1" t="s">
        <v>402</v>
      </c>
      <c r="B243" s="1" t="s">
        <v>828</v>
      </c>
      <c r="C243" s="1" t="s">
        <v>657</v>
      </c>
      <c r="D243" s="24">
        <v>3</v>
      </c>
      <c r="E243" s="24">
        <v>8</v>
      </c>
      <c r="F243" s="24">
        <v>3</v>
      </c>
      <c r="G243" s="24">
        <v>5</v>
      </c>
      <c r="H243" s="24">
        <v>8</v>
      </c>
      <c r="I243" s="22">
        <v>8</v>
      </c>
      <c r="J243" s="22">
        <v>17</v>
      </c>
      <c r="K243" s="16">
        <v>19</v>
      </c>
      <c r="L243" s="126">
        <v>23</v>
      </c>
      <c r="M243" s="99">
        <v>57.78</v>
      </c>
      <c r="N243" s="130">
        <v>3.9806161301488401</v>
      </c>
      <c r="O243" s="10"/>
      <c r="P243" s="10"/>
      <c r="Q243" s="29" t="s">
        <v>669</v>
      </c>
      <c r="R243" s="29" t="s">
        <v>736</v>
      </c>
    </row>
    <row r="244" spans="1:18" ht="14.25" customHeight="1" x14ac:dyDescent="0.25">
      <c r="A244" s="1" t="s">
        <v>404</v>
      </c>
      <c r="B244" s="1" t="s">
        <v>405</v>
      </c>
      <c r="C244" s="1" t="s">
        <v>661</v>
      </c>
      <c r="D244" s="22">
        <v>2</v>
      </c>
      <c r="E244" s="22">
        <v>3</v>
      </c>
      <c r="F244" s="22">
        <v>1</v>
      </c>
      <c r="G244" s="22">
        <v>1</v>
      </c>
      <c r="H244" s="22">
        <v>0</v>
      </c>
      <c r="I244" s="22">
        <v>5</v>
      </c>
      <c r="J244" s="22">
        <v>2</v>
      </c>
      <c r="K244" s="16">
        <v>1</v>
      </c>
      <c r="L244" s="126">
        <v>4</v>
      </c>
      <c r="M244" s="99">
        <v>20.475999999999999</v>
      </c>
      <c r="N244" s="130">
        <v>1.9535065442469233</v>
      </c>
      <c r="O244" s="10"/>
      <c r="P244" s="10"/>
      <c r="Q244" s="29" t="s">
        <v>669</v>
      </c>
      <c r="R244" s="29" t="s">
        <v>735</v>
      </c>
    </row>
    <row r="245" spans="1:18" ht="14.25" customHeight="1" x14ac:dyDescent="0.25">
      <c r="A245" s="1" t="s">
        <v>406</v>
      </c>
      <c r="B245" s="1" t="s">
        <v>829</v>
      </c>
      <c r="C245" s="1" t="s">
        <v>656</v>
      </c>
      <c r="D245" s="22">
        <v>6</v>
      </c>
      <c r="E245" s="22">
        <v>5</v>
      </c>
      <c r="F245" s="22">
        <v>4</v>
      </c>
      <c r="G245" s="22">
        <v>8</v>
      </c>
      <c r="H245" s="22">
        <v>12</v>
      </c>
      <c r="I245" s="22">
        <v>16</v>
      </c>
      <c r="J245" s="25">
        <v>22</v>
      </c>
      <c r="K245" s="45">
        <v>31</v>
      </c>
      <c r="L245" s="126">
        <v>25</v>
      </c>
      <c r="M245" s="99">
        <v>65.87</v>
      </c>
      <c r="N245" s="130">
        <v>3.7953544861090021</v>
      </c>
      <c r="O245" s="10"/>
      <c r="P245" s="10"/>
      <c r="Q245" s="29" t="s">
        <v>670</v>
      </c>
      <c r="R245" s="29" t="s">
        <v>737</v>
      </c>
    </row>
    <row r="246" spans="1:18" ht="14.25" customHeight="1" x14ac:dyDescent="0.25">
      <c r="A246" s="1" t="s">
        <v>408</v>
      </c>
      <c r="B246" s="1" t="s">
        <v>830</v>
      </c>
      <c r="C246" s="1" t="s">
        <v>654</v>
      </c>
      <c r="D246" s="22">
        <v>20</v>
      </c>
      <c r="E246" s="24">
        <v>17</v>
      </c>
      <c r="F246" s="22">
        <v>14</v>
      </c>
      <c r="G246" s="22">
        <v>17</v>
      </c>
      <c r="H246" s="22">
        <v>19</v>
      </c>
      <c r="I246" s="22">
        <v>43</v>
      </c>
      <c r="J246" s="22">
        <v>60</v>
      </c>
      <c r="K246" s="16">
        <v>65</v>
      </c>
      <c r="L246" s="126">
        <v>26</v>
      </c>
      <c r="M246" s="99">
        <v>108.113</v>
      </c>
      <c r="N246" s="130">
        <v>2.4048911786741649</v>
      </c>
      <c r="O246" s="10"/>
      <c r="P246" s="10"/>
      <c r="Q246" s="29" t="s">
        <v>669</v>
      </c>
      <c r="R246" s="29" t="s">
        <v>737</v>
      </c>
    </row>
    <row r="247" spans="1:18" ht="14.25" customHeight="1" x14ac:dyDescent="0.25">
      <c r="A247" s="1" t="s">
        <v>410</v>
      </c>
      <c r="B247" s="1" t="s">
        <v>411</v>
      </c>
      <c r="C247" s="1" t="s">
        <v>663</v>
      </c>
      <c r="D247" s="22">
        <v>1</v>
      </c>
      <c r="E247" s="24">
        <v>1</v>
      </c>
      <c r="F247" s="22">
        <v>1</v>
      </c>
      <c r="G247" s="22">
        <v>3</v>
      </c>
      <c r="H247" s="22">
        <v>0</v>
      </c>
      <c r="I247" s="22">
        <v>3</v>
      </c>
      <c r="J247" s="22">
        <v>0</v>
      </c>
      <c r="K247" s="16">
        <v>0</v>
      </c>
      <c r="L247" s="126">
        <v>0</v>
      </c>
      <c r="M247" s="99">
        <v>61.408999999999999</v>
      </c>
      <c r="N247" s="130">
        <v>0</v>
      </c>
      <c r="O247" s="10"/>
      <c r="P247" s="10"/>
      <c r="Q247" s="29" t="s">
        <v>669</v>
      </c>
      <c r="R247" s="29" t="s">
        <v>735</v>
      </c>
    </row>
    <row r="248" spans="1:18" ht="14.25" customHeight="1" x14ac:dyDescent="0.25">
      <c r="A248" s="1" t="s">
        <v>412</v>
      </c>
      <c r="B248" s="1" t="s">
        <v>413</v>
      </c>
      <c r="C248" s="1" t="s">
        <v>662</v>
      </c>
      <c r="D248" s="22">
        <v>1</v>
      </c>
      <c r="E248" s="24">
        <v>3</v>
      </c>
      <c r="F248" s="22">
        <v>3</v>
      </c>
      <c r="G248" s="22">
        <v>2</v>
      </c>
      <c r="H248" s="22">
        <v>3</v>
      </c>
      <c r="I248" s="22">
        <v>0</v>
      </c>
      <c r="J248" s="22">
        <v>5</v>
      </c>
      <c r="K248" s="16">
        <v>4</v>
      </c>
      <c r="L248" s="126">
        <v>7</v>
      </c>
      <c r="M248" s="99">
        <v>35.253999999999998</v>
      </c>
      <c r="N248" s="130">
        <v>1.985590287626936</v>
      </c>
      <c r="O248" s="10"/>
      <c r="P248" s="10"/>
      <c r="Q248" s="29" t="s">
        <v>669</v>
      </c>
      <c r="R248" s="29" t="s">
        <v>735</v>
      </c>
    </row>
    <row r="249" spans="1:18" ht="14.25" customHeight="1" x14ac:dyDescent="0.25">
      <c r="A249" s="1" t="s">
        <v>414</v>
      </c>
      <c r="B249" s="1" t="s">
        <v>415</v>
      </c>
      <c r="C249" s="1" t="s">
        <v>656</v>
      </c>
      <c r="D249" s="22">
        <v>4</v>
      </c>
      <c r="E249" s="22">
        <v>5</v>
      </c>
      <c r="F249" s="22">
        <v>6</v>
      </c>
      <c r="G249" s="22">
        <v>6</v>
      </c>
      <c r="H249" s="22">
        <v>7</v>
      </c>
      <c r="I249" s="22">
        <v>3</v>
      </c>
      <c r="J249" s="22">
        <v>1</v>
      </c>
      <c r="K249" s="16">
        <v>3</v>
      </c>
      <c r="L249" s="126">
        <v>2</v>
      </c>
      <c r="M249" s="99">
        <v>58.935000000000002</v>
      </c>
      <c r="N249" s="130">
        <v>0.33935691863917872</v>
      </c>
      <c r="O249" s="10"/>
      <c r="P249" s="10"/>
      <c r="Q249" s="29" t="s">
        <v>669</v>
      </c>
      <c r="R249" s="29" t="s">
        <v>735</v>
      </c>
    </row>
    <row r="250" spans="1:18" ht="14.25" customHeight="1" x14ac:dyDescent="0.25">
      <c r="A250" s="1" t="s">
        <v>416</v>
      </c>
      <c r="B250" s="1" t="s">
        <v>417</v>
      </c>
      <c r="C250" s="1" t="s">
        <v>657</v>
      </c>
      <c r="D250" s="22">
        <v>0</v>
      </c>
      <c r="E250" s="24">
        <v>0</v>
      </c>
      <c r="F250" s="22">
        <v>1</v>
      </c>
      <c r="G250" s="22">
        <v>1</v>
      </c>
      <c r="H250" s="22">
        <v>1</v>
      </c>
      <c r="I250" s="22">
        <v>2</v>
      </c>
      <c r="J250" s="22">
        <v>1</v>
      </c>
      <c r="K250" s="16">
        <v>0</v>
      </c>
      <c r="L250" s="126">
        <v>0</v>
      </c>
      <c r="M250" s="99">
        <v>25.722000000000001</v>
      </c>
      <c r="N250" s="130">
        <v>0</v>
      </c>
      <c r="O250" s="10"/>
      <c r="P250" s="10"/>
      <c r="Q250" s="29" t="s">
        <v>669</v>
      </c>
      <c r="R250" s="29" t="s">
        <v>735</v>
      </c>
    </row>
    <row r="251" spans="1:18" ht="14.25" customHeight="1" x14ac:dyDescent="0.25">
      <c r="A251" s="1" t="s">
        <v>418</v>
      </c>
      <c r="B251" s="1" t="s">
        <v>831</v>
      </c>
      <c r="C251" s="1" t="s">
        <v>654</v>
      </c>
      <c r="D251" s="24">
        <v>6</v>
      </c>
      <c r="E251" s="24">
        <v>8</v>
      </c>
      <c r="F251" s="24">
        <v>8</v>
      </c>
      <c r="G251" s="24">
        <v>15</v>
      </c>
      <c r="H251" s="24">
        <v>10</v>
      </c>
      <c r="I251" s="24">
        <v>11</v>
      </c>
      <c r="J251" s="25">
        <v>19</v>
      </c>
      <c r="K251" s="45">
        <v>19</v>
      </c>
      <c r="L251" s="126">
        <v>14</v>
      </c>
      <c r="M251" s="99">
        <v>83.013000000000005</v>
      </c>
      <c r="N251" s="130">
        <v>1.6864828400371026</v>
      </c>
      <c r="O251" s="10"/>
      <c r="P251" s="10"/>
      <c r="Q251" s="29" t="s">
        <v>670</v>
      </c>
      <c r="R251" s="29" t="s">
        <v>737</v>
      </c>
    </row>
    <row r="252" spans="1:18" ht="14.25" customHeight="1" x14ac:dyDescent="0.25">
      <c r="A252" s="1" t="s">
        <v>420</v>
      </c>
      <c r="B252" s="1" t="s">
        <v>421</v>
      </c>
      <c r="C252" s="1" t="s">
        <v>660</v>
      </c>
      <c r="D252" s="22">
        <v>0</v>
      </c>
      <c r="E252" s="22">
        <v>0</v>
      </c>
      <c r="F252" s="22">
        <v>3</v>
      </c>
      <c r="G252" s="22">
        <v>0</v>
      </c>
      <c r="H252" s="23">
        <v>0</v>
      </c>
      <c r="I252" s="22">
        <v>0</v>
      </c>
      <c r="J252" s="22">
        <v>0</v>
      </c>
      <c r="K252" s="16">
        <v>0</v>
      </c>
      <c r="L252" s="126">
        <v>1</v>
      </c>
      <c r="M252" s="99">
        <v>21.858000000000001</v>
      </c>
      <c r="N252" s="130">
        <v>0.45749839875560439</v>
      </c>
      <c r="O252" s="10"/>
      <c r="P252" s="10"/>
      <c r="Q252" s="29" t="s">
        <v>669</v>
      </c>
      <c r="R252" s="29" t="s">
        <v>735</v>
      </c>
    </row>
    <row r="253" spans="1:18" ht="14.25" customHeight="1" x14ac:dyDescent="0.25">
      <c r="A253" s="1" t="s">
        <v>422</v>
      </c>
      <c r="B253" s="1" t="s">
        <v>423</v>
      </c>
      <c r="C253" s="1" t="s">
        <v>657</v>
      </c>
      <c r="D253" s="22">
        <v>5</v>
      </c>
      <c r="E253" s="22">
        <v>5</v>
      </c>
      <c r="F253" s="22">
        <v>8</v>
      </c>
      <c r="G253" s="22">
        <v>6</v>
      </c>
      <c r="H253" s="22">
        <v>17</v>
      </c>
      <c r="I253" s="24">
        <v>2</v>
      </c>
      <c r="J253" s="22">
        <v>12</v>
      </c>
      <c r="K253" s="16">
        <v>8</v>
      </c>
      <c r="L253" s="126">
        <v>3</v>
      </c>
      <c r="M253" s="99">
        <v>90.686999999999998</v>
      </c>
      <c r="N253" s="130">
        <v>0.33080816434549604</v>
      </c>
      <c r="O253" s="10"/>
      <c r="P253" s="10"/>
      <c r="Q253" s="29" t="s">
        <v>669</v>
      </c>
      <c r="R253" s="29" t="s">
        <v>735</v>
      </c>
    </row>
    <row r="254" spans="1:18" ht="14.25" customHeight="1" x14ac:dyDescent="0.25">
      <c r="A254" s="1" t="s">
        <v>424</v>
      </c>
      <c r="B254" s="1" t="s">
        <v>425</v>
      </c>
      <c r="C254" s="1" t="s">
        <v>659</v>
      </c>
      <c r="D254" s="22">
        <v>0</v>
      </c>
      <c r="E254" s="24">
        <v>0</v>
      </c>
      <c r="F254" s="22">
        <v>1</v>
      </c>
      <c r="G254" s="22">
        <v>1</v>
      </c>
      <c r="H254" s="22">
        <v>0</v>
      </c>
      <c r="I254" s="22">
        <v>0</v>
      </c>
      <c r="J254" s="22">
        <v>0</v>
      </c>
      <c r="K254" s="16">
        <v>11</v>
      </c>
      <c r="L254" s="126">
        <v>3</v>
      </c>
      <c r="M254" s="99">
        <v>34.834000000000003</v>
      </c>
      <c r="N254" s="130">
        <v>0.86122753631509441</v>
      </c>
      <c r="O254" s="10"/>
      <c r="P254" s="10"/>
      <c r="Q254" s="29" t="s">
        <v>669</v>
      </c>
      <c r="R254" s="29" t="s">
        <v>735</v>
      </c>
    </row>
    <row r="255" spans="1:18" ht="14.25" customHeight="1" x14ac:dyDescent="0.25">
      <c r="A255" s="1" t="s">
        <v>426</v>
      </c>
      <c r="B255" s="1" t="s">
        <v>427</v>
      </c>
      <c r="C255" s="1" t="s">
        <v>657</v>
      </c>
      <c r="D255" s="22">
        <v>2</v>
      </c>
      <c r="E255" s="22">
        <v>1</v>
      </c>
      <c r="F255" s="22">
        <v>4</v>
      </c>
      <c r="G255" s="22">
        <v>2</v>
      </c>
      <c r="H255" s="22">
        <v>2</v>
      </c>
      <c r="I255" s="22">
        <v>0</v>
      </c>
      <c r="J255" s="22">
        <v>1</v>
      </c>
      <c r="K255" s="16">
        <v>0</v>
      </c>
      <c r="L255" s="126">
        <v>0</v>
      </c>
      <c r="M255" s="99">
        <v>30.256</v>
      </c>
      <c r="N255" s="130">
        <v>0</v>
      </c>
      <c r="O255" s="10"/>
      <c r="P255" s="10"/>
      <c r="Q255" s="29" t="s">
        <v>669</v>
      </c>
      <c r="R255" s="29" t="s">
        <v>735</v>
      </c>
    </row>
    <row r="256" spans="1:18" ht="14.25" customHeight="1" x14ac:dyDescent="0.25">
      <c r="A256" s="1" t="s">
        <v>428</v>
      </c>
      <c r="B256" s="1" t="s">
        <v>429</v>
      </c>
      <c r="C256" s="1" t="s">
        <v>656</v>
      </c>
      <c r="D256" s="22">
        <v>6</v>
      </c>
      <c r="E256" s="22">
        <v>5</v>
      </c>
      <c r="F256" s="22">
        <v>5</v>
      </c>
      <c r="G256" s="22">
        <v>5</v>
      </c>
      <c r="H256" s="22">
        <v>0</v>
      </c>
      <c r="I256" s="22">
        <v>5</v>
      </c>
      <c r="J256" s="22">
        <v>1</v>
      </c>
      <c r="K256" s="16">
        <v>4</v>
      </c>
      <c r="L256" s="126">
        <v>8</v>
      </c>
      <c r="M256" s="99">
        <v>43.296999999999997</v>
      </c>
      <c r="N256" s="130">
        <v>1.8477030741159897</v>
      </c>
      <c r="O256" s="10"/>
      <c r="P256" s="10"/>
      <c r="Q256" s="29" t="s">
        <v>669</v>
      </c>
      <c r="R256" s="29" t="s">
        <v>735</v>
      </c>
    </row>
    <row r="257" spans="1:18" ht="14.25" customHeight="1" x14ac:dyDescent="0.25">
      <c r="A257" s="1" t="s">
        <v>430</v>
      </c>
      <c r="B257" s="1" t="s">
        <v>431</v>
      </c>
      <c r="C257" s="1" t="s">
        <v>660</v>
      </c>
      <c r="D257" s="22">
        <v>0</v>
      </c>
      <c r="E257" s="22">
        <v>1</v>
      </c>
      <c r="F257" s="22">
        <v>5</v>
      </c>
      <c r="G257" s="22">
        <v>5</v>
      </c>
      <c r="H257" s="22">
        <v>3</v>
      </c>
      <c r="I257" s="22">
        <v>3</v>
      </c>
      <c r="J257" s="22">
        <v>6</v>
      </c>
      <c r="K257" s="45">
        <v>2</v>
      </c>
      <c r="L257" s="126">
        <v>5</v>
      </c>
      <c r="M257" s="99">
        <v>111.253</v>
      </c>
      <c r="N257" s="130">
        <v>0.44942608289214675</v>
      </c>
      <c r="O257" s="10"/>
      <c r="P257" s="10"/>
      <c r="Q257" s="29" t="s">
        <v>670</v>
      </c>
      <c r="R257" s="29" t="s">
        <v>736</v>
      </c>
    </row>
    <row r="258" spans="1:18" ht="14.25" customHeight="1" x14ac:dyDescent="0.25">
      <c r="A258" s="1" t="s">
        <v>432</v>
      </c>
      <c r="B258" s="1" t="s">
        <v>433</v>
      </c>
      <c r="C258" s="1" t="s">
        <v>662</v>
      </c>
      <c r="D258" s="22">
        <v>12</v>
      </c>
      <c r="E258" s="22">
        <v>3</v>
      </c>
      <c r="F258" s="22">
        <v>19</v>
      </c>
      <c r="G258" s="22">
        <v>6</v>
      </c>
      <c r="H258" s="22">
        <v>2</v>
      </c>
      <c r="I258" s="22">
        <v>19</v>
      </c>
      <c r="J258" s="25">
        <v>0</v>
      </c>
      <c r="K258" s="45">
        <v>6</v>
      </c>
      <c r="L258" s="126">
        <v>32</v>
      </c>
      <c r="M258" s="99">
        <v>44.59</v>
      </c>
      <c r="N258" s="130">
        <v>7.1764969724153396</v>
      </c>
      <c r="O258" s="10"/>
      <c r="P258" s="10"/>
      <c r="Q258" s="29" t="s">
        <v>670</v>
      </c>
      <c r="R258" s="29" t="s">
        <v>735</v>
      </c>
    </row>
    <row r="259" spans="1:18" ht="14.25" customHeight="1" x14ac:dyDescent="0.25">
      <c r="A259" s="1" t="s">
        <v>434</v>
      </c>
      <c r="B259" s="1" t="s">
        <v>435</v>
      </c>
      <c r="C259" s="1" t="s">
        <v>656</v>
      </c>
      <c r="D259" s="23">
        <v>1</v>
      </c>
      <c r="E259" s="22">
        <v>8</v>
      </c>
      <c r="F259" s="22">
        <v>6</v>
      </c>
      <c r="G259" s="24">
        <v>2</v>
      </c>
      <c r="H259" s="22">
        <v>13</v>
      </c>
      <c r="I259" s="22">
        <v>3</v>
      </c>
      <c r="J259" s="22">
        <v>5</v>
      </c>
      <c r="K259" s="16">
        <v>4</v>
      </c>
      <c r="L259" s="126">
        <v>4</v>
      </c>
      <c r="M259" s="99">
        <v>34.719000000000001</v>
      </c>
      <c r="N259" s="130">
        <v>1.1521069155217603</v>
      </c>
      <c r="O259" s="10"/>
      <c r="P259" s="10"/>
      <c r="Q259" s="29" t="s">
        <v>669</v>
      </c>
      <c r="R259" s="29" t="s">
        <v>735</v>
      </c>
    </row>
    <row r="260" spans="1:18" ht="14.25" customHeight="1" x14ac:dyDescent="0.25">
      <c r="A260" s="1" t="s">
        <v>436</v>
      </c>
      <c r="B260" s="1" t="s">
        <v>437</v>
      </c>
      <c r="C260" s="1" t="s">
        <v>658</v>
      </c>
      <c r="D260" s="22">
        <v>4</v>
      </c>
      <c r="E260" s="22">
        <v>5</v>
      </c>
      <c r="F260" s="22">
        <v>0</v>
      </c>
      <c r="G260" s="22">
        <v>1</v>
      </c>
      <c r="H260" s="24">
        <v>0</v>
      </c>
      <c r="I260" s="22">
        <v>3</v>
      </c>
      <c r="J260" s="22">
        <v>0</v>
      </c>
      <c r="K260" s="16">
        <v>9</v>
      </c>
      <c r="L260" s="126">
        <v>2</v>
      </c>
      <c r="M260" s="99">
        <v>48.066000000000003</v>
      </c>
      <c r="N260" s="130">
        <v>0.41609453667873336</v>
      </c>
      <c r="O260" s="10"/>
      <c r="P260" s="10"/>
      <c r="Q260" s="29" t="s">
        <v>669</v>
      </c>
      <c r="R260" s="29" t="s">
        <v>735</v>
      </c>
    </row>
    <row r="261" spans="1:18" ht="14.25" customHeight="1" x14ac:dyDescent="0.25">
      <c r="A261" s="1" t="s">
        <v>438</v>
      </c>
      <c r="B261" s="1" t="s">
        <v>439</v>
      </c>
      <c r="C261" s="1" t="s">
        <v>656</v>
      </c>
      <c r="D261" s="22">
        <v>0</v>
      </c>
      <c r="E261" s="22">
        <v>3</v>
      </c>
      <c r="F261" s="22">
        <v>4</v>
      </c>
      <c r="G261" s="22">
        <v>7</v>
      </c>
      <c r="H261" s="22">
        <v>11</v>
      </c>
      <c r="I261" s="22">
        <v>15</v>
      </c>
      <c r="J261" s="22">
        <v>9</v>
      </c>
      <c r="K261" s="16">
        <v>5</v>
      </c>
      <c r="L261" s="126">
        <v>8</v>
      </c>
      <c r="M261" s="99">
        <v>37.814999999999998</v>
      </c>
      <c r="N261" s="130">
        <v>2.1155626074309137</v>
      </c>
      <c r="O261" s="10"/>
      <c r="P261" s="10"/>
      <c r="Q261" s="29" t="s">
        <v>669</v>
      </c>
      <c r="R261" s="29" t="s">
        <v>735</v>
      </c>
    </row>
    <row r="262" spans="1:18" ht="14.25" customHeight="1" x14ac:dyDescent="0.25">
      <c r="A262" s="1" t="s">
        <v>440</v>
      </c>
      <c r="B262" s="1" t="s">
        <v>441</v>
      </c>
      <c r="C262" s="1" t="s">
        <v>658</v>
      </c>
      <c r="D262" s="22">
        <v>2</v>
      </c>
      <c r="E262" s="22">
        <v>2</v>
      </c>
      <c r="F262" s="22">
        <v>0</v>
      </c>
      <c r="G262" s="24">
        <v>0</v>
      </c>
      <c r="H262" s="22">
        <v>0</v>
      </c>
      <c r="I262" s="22">
        <v>0</v>
      </c>
      <c r="J262" s="22">
        <v>2</v>
      </c>
      <c r="K262" s="16">
        <v>3</v>
      </c>
      <c r="L262" s="126">
        <v>0</v>
      </c>
      <c r="M262" s="99">
        <v>16.413</v>
      </c>
      <c r="N262" s="130">
        <v>0</v>
      </c>
      <c r="O262" s="10"/>
      <c r="P262" s="10"/>
      <c r="Q262" s="29" t="s">
        <v>669</v>
      </c>
      <c r="R262" s="29" t="s">
        <v>735</v>
      </c>
    </row>
    <row r="263" spans="1:18" ht="14.25" customHeight="1" x14ac:dyDescent="0.25">
      <c r="A263" s="1" t="s">
        <v>442</v>
      </c>
      <c r="B263" s="1" t="s">
        <v>443</v>
      </c>
      <c r="C263" s="1" t="s">
        <v>660</v>
      </c>
      <c r="D263" s="22">
        <v>2</v>
      </c>
      <c r="E263" s="22">
        <v>1</v>
      </c>
      <c r="F263" s="22">
        <v>0</v>
      </c>
      <c r="G263" s="22">
        <v>0</v>
      </c>
      <c r="H263" s="24">
        <v>0</v>
      </c>
      <c r="I263" s="22">
        <v>2</v>
      </c>
      <c r="J263" s="22">
        <v>1</v>
      </c>
      <c r="K263" s="16">
        <v>2</v>
      </c>
      <c r="L263" s="126">
        <v>2</v>
      </c>
      <c r="M263" s="99">
        <v>24.06</v>
      </c>
      <c r="N263" s="130">
        <v>0.83125519534497094</v>
      </c>
      <c r="O263" s="10"/>
      <c r="P263" s="10"/>
      <c r="Q263" s="29" t="s">
        <v>669</v>
      </c>
      <c r="R263" s="29" t="s">
        <v>735</v>
      </c>
    </row>
    <row r="264" spans="1:18" ht="14.25" customHeight="1" x14ac:dyDescent="0.25">
      <c r="A264" s="1" t="s">
        <v>444</v>
      </c>
      <c r="B264" s="1" t="s">
        <v>832</v>
      </c>
      <c r="C264" s="1" t="s">
        <v>657</v>
      </c>
      <c r="D264" s="22">
        <v>4</v>
      </c>
      <c r="E264" s="22">
        <v>11</v>
      </c>
      <c r="F264" s="24">
        <v>10</v>
      </c>
      <c r="G264" s="24">
        <v>7</v>
      </c>
      <c r="H264" s="24">
        <v>14</v>
      </c>
      <c r="I264" s="24">
        <v>16</v>
      </c>
      <c r="J264" s="22">
        <v>26</v>
      </c>
      <c r="K264" s="16">
        <v>49</v>
      </c>
      <c r="L264" s="126">
        <v>26</v>
      </c>
      <c r="M264" s="99">
        <v>112.29</v>
      </c>
      <c r="N264" s="130">
        <v>2.3154332531837207</v>
      </c>
      <c r="O264" s="10"/>
      <c r="P264" s="10"/>
      <c r="Q264" s="29" t="s">
        <v>669</v>
      </c>
      <c r="R264" s="29" t="s">
        <v>736</v>
      </c>
    </row>
    <row r="265" spans="1:18" ht="14.25" customHeight="1" x14ac:dyDescent="0.25">
      <c r="A265" s="1" t="s">
        <v>446</v>
      </c>
      <c r="B265" s="1" t="s">
        <v>447</v>
      </c>
      <c r="C265" s="1" t="s">
        <v>662</v>
      </c>
      <c r="D265" s="22">
        <v>2</v>
      </c>
      <c r="E265" s="22">
        <v>15</v>
      </c>
      <c r="F265" s="22">
        <v>14</v>
      </c>
      <c r="G265" s="22">
        <v>3</v>
      </c>
      <c r="H265" s="22">
        <v>2</v>
      </c>
      <c r="I265" s="22">
        <v>4</v>
      </c>
      <c r="J265" s="22">
        <v>11</v>
      </c>
      <c r="K265" s="16">
        <v>10</v>
      </c>
      <c r="L265" s="126">
        <v>14</v>
      </c>
      <c r="M265" s="99">
        <v>126.434</v>
      </c>
      <c r="N265" s="130">
        <v>1.107297087808659</v>
      </c>
      <c r="O265" s="10"/>
      <c r="P265" s="10"/>
      <c r="Q265" s="29" t="s">
        <v>669</v>
      </c>
      <c r="R265" s="29" t="s">
        <v>735</v>
      </c>
    </row>
    <row r="266" spans="1:18" ht="14.25" customHeight="1" x14ac:dyDescent="0.25">
      <c r="A266" s="1" t="s">
        <v>448</v>
      </c>
      <c r="B266" s="1" t="s">
        <v>449</v>
      </c>
      <c r="C266" s="1" t="s">
        <v>660</v>
      </c>
      <c r="D266" s="22">
        <v>2</v>
      </c>
      <c r="E266" s="22">
        <v>5</v>
      </c>
      <c r="F266" s="22">
        <v>4</v>
      </c>
      <c r="G266" s="22">
        <v>7</v>
      </c>
      <c r="H266" s="22">
        <v>5</v>
      </c>
      <c r="I266" s="22">
        <v>5</v>
      </c>
      <c r="J266" s="22">
        <v>8</v>
      </c>
      <c r="K266" s="16">
        <v>1</v>
      </c>
      <c r="L266" s="126">
        <v>8</v>
      </c>
      <c r="M266" s="99">
        <v>49.826999999999998</v>
      </c>
      <c r="N266" s="130">
        <v>1.6055552210648847</v>
      </c>
      <c r="O266" s="10"/>
      <c r="P266" s="10"/>
      <c r="Q266" s="29" t="s">
        <v>669</v>
      </c>
      <c r="R266" s="29" t="s">
        <v>735</v>
      </c>
    </row>
    <row r="267" spans="1:18" ht="14.25" customHeight="1" x14ac:dyDescent="0.25">
      <c r="A267" s="1" t="s">
        <v>450</v>
      </c>
      <c r="B267" s="1" t="s">
        <v>451</v>
      </c>
      <c r="C267" s="1" t="s">
        <v>661</v>
      </c>
      <c r="D267" s="22">
        <v>4</v>
      </c>
      <c r="E267" s="22">
        <v>9</v>
      </c>
      <c r="F267" s="22">
        <v>5</v>
      </c>
      <c r="G267" s="22">
        <v>2</v>
      </c>
      <c r="H267" s="22">
        <v>4</v>
      </c>
      <c r="I267" s="22">
        <v>6</v>
      </c>
      <c r="J267" s="22">
        <v>2</v>
      </c>
      <c r="K267" s="16">
        <v>7</v>
      </c>
      <c r="L267" s="126">
        <v>3</v>
      </c>
      <c r="M267" s="99">
        <v>52.917999999999999</v>
      </c>
      <c r="N267" s="130">
        <v>0.56691484938962167</v>
      </c>
      <c r="O267" s="10"/>
      <c r="P267" s="10"/>
      <c r="Q267" s="29" t="s">
        <v>669</v>
      </c>
      <c r="R267" s="29" t="s">
        <v>735</v>
      </c>
    </row>
    <row r="268" spans="1:18" ht="14.25" customHeight="1" x14ac:dyDescent="0.25">
      <c r="A268" s="1" t="s">
        <v>452</v>
      </c>
      <c r="B268" s="1" t="s">
        <v>453</v>
      </c>
      <c r="C268" s="1" t="s">
        <v>657</v>
      </c>
      <c r="D268" s="22">
        <v>4</v>
      </c>
      <c r="E268" s="22">
        <v>6</v>
      </c>
      <c r="F268" s="22">
        <v>7</v>
      </c>
      <c r="G268" s="22">
        <v>9</v>
      </c>
      <c r="H268" s="22">
        <v>11</v>
      </c>
      <c r="I268" s="24">
        <v>4</v>
      </c>
      <c r="J268" s="22">
        <v>4</v>
      </c>
      <c r="K268" s="16">
        <v>9</v>
      </c>
      <c r="L268" s="126">
        <v>11</v>
      </c>
      <c r="M268" s="99">
        <v>120.185</v>
      </c>
      <c r="N268" s="130">
        <v>0.91525564754337063</v>
      </c>
      <c r="O268" s="10"/>
      <c r="P268" s="10"/>
      <c r="Q268" s="29" t="s">
        <v>669</v>
      </c>
      <c r="R268" s="29" t="s">
        <v>736</v>
      </c>
    </row>
    <row r="269" spans="1:18" ht="14.25" customHeight="1" x14ac:dyDescent="0.25">
      <c r="A269" s="1" t="s">
        <v>454</v>
      </c>
      <c r="B269" s="1" t="s">
        <v>455</v>
      </c>
      <c r="C269" s="1" t="s">
        <v>660</v>
      </c>
      <c r="D269" s="22">
        <v>1</v>
      </c>
      <c r="E269" s="22">
        <v>1</v>
      </c>
      <c r="F269" s="22">
        <v>1</v>
      </c>
      <c r="G269" s="22">
        <v>1</v>
      </c>
      <c r="H269" s="22">
        <v>0</v>
      </c>
      <c r="I269" s="22">
        <v>0</v>
      </c>
      <c r="J269" s="22">
        <v>0</v>
      </c>
      <c r="K269" s="16">
        <v>0</v>
      </c>
      <c r="L269" s="126">
        <v>2</v>
      </c>
      <c r="M269" s="99">
        <v>36.798999999999999</v>
      </c>
      <c r="N269" s="130">
        <v>0.54349302970189406</v>
      </c>
      <c r="O269" s="10"/>
      <c r="P269" s="10"/>
      <c r="Q269" s="29" t="s">
        <v>669</v>
      </c>
      <c r="R269" s="29" t="s">
        <v>735</v>
      </c>
    </row>
    <row r="270" spans="1:18" ht="14.25" customHeight="1" x14ac:dyDescent="0.25">
      <c r="A270" s="1" t="s">
        <v>456</v>
      </c>
      <c r="B270" s="1" t="s">
        <v>457</v>
      </c>
      <c r="C270" s="1" t="s">
        <v>656</v>
      </c>
      <c r="D270" s="24">
        <v>0</v>
      </c>
      <c r="E270" s="22">
        <v>1</v>
      </c>
      <c r="F270" s="22">
        <v>2</v>
      </c>
      <c r="G270" s="22">
        <v>2</v>
      </c>
      <c r="H270" s="22">
        <v>0</v>
      </c>
      <c r="I270" s="22">
        <v>6</v>
      </c>
      <c r="J270" s="22">
        <v>2</v>
      </c>
      <c r="K270" s="16">
        <v>4</v>
      </c>
      <c r="L270" s="126">
        <v>7</v>
      </c>
      <c r="M270" s="99">
        <v>49.137999999999998</v>
      </c>
      <c r="N270" s="130">
        <v>1.4245594041271523</v>
      </c>
      <c r="O270" s="10"/>
      <c r="P270" s="10"/>
      <c r="Q270" s="29" t="s">
        <v>669</v>
      </c>
      <c r="R270" s="29" t="s">
        <v>735</v>
      </c>
    </row>
    <row r="271" spans="1:18" ht="14.25" customHeight="1" x14ac:dyDescent="0.25">
      <c r="A271" s="1" t="s">
        <v>458</v>
      </c>
      <c r="B271" s="1" t="s">
        <v>833</v>
      </c>
      <c r="C271" s="1" t="s">
        <v>660</v>
      </c>
      <c r="D271" s="22">
        <v>8</v>
      </c>
      <c r="E271" s="22">
        <v>11</v>
      </c>
      <c r="F271" s="22">
        <v>11</v>
      </c>
      <c r="G271" s="22">
        <v>17</v>
      </c>
      <c r="H271" s="22">
        <v>10</v>
      </c>
      <c r="I271" s="22">
        <v>11</v>
      </c>
      <c r="J271" s="22">
        <v>15</v>
      </c>
      <c r="K271" s="16">
        <v>20</v>
      </c>
      <c r="L271" s="126">
        <v>26</v>
      </c>
      <c r="M271" s="99">
        <v>241.08799999999999</v>
      </c>
      <c r="N271" s="130">
        <v>1.0784443854526149</v>
      </c>
      <c r="O271" s="10"/>
      <c r="P271" s="10"/>
      <c r="Q271" s="29" t="s">
        <v>669</v>
      </c>
      <c r="R271" s="29" t="s">
        <v>736</v>
      </c>
    </row>
    <row r="272" spans="1:18" ht="14.25" customHeight="1" x14ac:dyDescent="0.25">
      <c r="A272" s="1" t="s">
        <v>461</v>
      </c>
      <c r="B272" s="1" t="s">
        <v>462</v>
      </c>
      <c r="C272" s="1" t="s">
        <v>662</v>
      </c>
      <c r="D272" s="22">
        <v>10</v>
      </c>
      <c r="E272" s="22">
        <v>13</v>
      </c>
      <c r="F272" s="22">
        <v>10</v>
      </c>
      <c r="G272" s="22">
        <v>12</v>
      </c>
      <c r="H272" s="22">
        <v>10</v>
      </c>
      <c r="I272" s="22">
        <v>7</v>
      </c>
      <c r="J272" s="22">
        <v>13</v>
      </c>
      <c r="K272" s="16">
        <v>13</v>
      </c>
      <c r="L272" s="126">
        <v>21</v>
      </c>
      <c r="M272" s="99">
        <v>137.59200000000001</v>
      </c>
      <c r="N272" s="130">
        <v>1.5262515262515262</v>
      </c>
      <c r="O272" s="10"/>
      <c r="P272" s="10"/>
      <c r="Q272" s="29" t="s">
        <v>669</v>
      </c>
      <c r="R272" s="29" t="s">
        <v>736</v>
      </c>
    </row>
    <row r="273" spans="1:18" ht="14.25" customHeight="1" x14ac:dyDescent="0.25">
      <c r="A273" s="1" t="s">
        <v>463</v>
      </c>
      <c r="B273" s="1" t="s">
        <v>834</v>
      </c>
      <c r="C273" s="1" t="s">
        <v>656</v>
      </c>
      <c r="D273" s="22">
        <v>14</v>
      </c>
      <c r="E273" s="22">
        <v>7</v>
      </c>
      <c r="F273" s="22">
        <v>8</v>
      </c>
      <c r="G273" s="22">
        <v>30</v>
      </c>
      <c r="H273" s="22">
        <v>26</v>
      </c>
      <c r="I273" s="22">
        <v>17</v>
      </c>
      <c r="J273" s="22">
        <v>25</v>
      </c>
      <c r="K273" s="16">
        <v>27</v>
      </c>
      <c r="L273" s="126">
        <v>29</v>
      </c>
      <c r="M273" s="99">
        <v>54.328000000000003</v>
      </c>
      <c r="N273" s="130">
        <v>5.3379472831688997</v>
      </c>
      <c r="O273" s="10"/>
      <c r="P273" s="10"/>
      <c r="Q273" s="29" t="s">
        <v>669</v>
      </c>
      <c r="R273" s="29" t="s">
        <v>737</v>
      </c>
    </row>
    <row r="274" spans="1:18" ht="14.25" customHeight="1" x14ac:dyDescent="0.25">
      <c r="A274" s="1" t="s">
        <v>465</v>
      </c>
      <c r="B274" s="1" t="s">
        <v>466</v>
      </c>
      <c r="C274" s="1" t="s">
        <v>662</v>
      </c>
      <c r="D274" s="22">
        <v>3</v>
      </c>
      <c r="E274" s="22">
        <v>5</v>
      </c>
      <c r="F274" s="22">
        <v>6</v>
      </c>
      <c r="G274" s="22">
        <v>5</v>
      </c>
      <c r="H274" s="22">
        <v>6</v>
      </c>
      <c r="I274" s="22">
        <v>5</v>
      </c>
      <c r="J274" s="22">
        <v>6</v>
      </c>
      <c r="K274" s="16">
        <v>2</v>
      </c>
      <c r="L274" s="126">
        <v>4</v>
      </c>
      <c r="M274" s="99">
        <v>89.78</v>
      </c>
      <c r="N274" s="130">
        <v>0.44553352639786148</v>
      </c>
      <c r="O274" s="10"/>
      <c r="P274" s="10"/>
      <c r="Q274" s="29" t="s">
        <v>669</v>
      </c>
      <c r="R274" s="29" t="s">
        <v>735</v>
      </c>
    </row>
    <row r="275" spans="1:18" ht="14.25" customHeight="1" x14ac:dyDescent="0.25">
      <c r="A275" s="1" t="s">
        <v>467</v>
      </c>
      <c r="B275" s="1" t="s">
        <v>468</v>
      </c>
      <c r="C275" s="1" t="s">
        <v>656</v>
      </c>
      <c r="D275" s="23">
        <v>0</v>
      </c>
      <c r="E275" s="22">
        <v>0</v>
      </c>
      <c r="F275" s="22">
        <v>0</v>
      </c>
      <c r="G275" s="22">
        <v>2</v>
      </c>
      <c r="H275" s="22">
        <v>0</v>
      </c>
      <c r="I275" s="22">
        <v>0</v>
      </c>
      <c r="J275" s="22">
        <v>4</v>
      </c>
      <c r="K275" s="16">
        <v>1</v>
      </c>
      <c r="L275" s="126">
        <v>1</v>
      </c>
      <c r="M275" s="99">
        <v>27.855</v>
      </c>
      <c r="N275" s="130">
        <v>0.3590019745108598</v>
      </c>
      <c r="O275" s="10"/>
      <c r="P275" s="10"/>
      <c r="Q275" s="29" t="s">
        <v>669</v>
      </c>
      <c r="R275" s="29" t="s">
        <v>735</v>
      </c>
    </row>
    <row r="276" spans="1:18" ht="14.25" customHeight="1" x14ac:dyDescent="0.25">
      <c r="A276" s="1" t="s">
        <v>469</v>
      </c>
      <c r="B276" s="1" t="s">
        <v>470</v>
      </c>
      <c r="C276" s="1" t="s">
        <v>659</v>
      </c>
      <c r="D276" s="23">
        <v>0</v>
      </c>
      <c r="E276" s="22">
        <v>1</v>
      </c>
      <c r="F276" s="22">
        <v>0</v>
      </c>
      <c r="G276" s="22">
        <v>2</v>
      </c>
      <c r="H276" s="22">
        <v>1</v>
      </c>
      <c r="I276" s="22">
        <v>0</v>
      </c>
      <c r="J276" s="22">
        <v>0</v>
      </c>
      <c r="K276" s="16">
        <v>4</v>
      </c>
      <c r="L276" s="126">
        <v>0</v>
      </c>
      <c r="M276" s="99">
        <v>64.150999999999996</v>
      </c>
      <c r="N276" s="130">
        <v>0</v>
      </c>
      <c r="O276" s="10"/>
      <c r="P276" s="10"/>
      <c r="Q276" s="29" t="s">
        <v>669</v>
      </c>
      <c r="R276" s="29" t="s">
        <v>735</v>
      </c>
    </row>
    <row r="277" spans="1:18" ht="14.25" customHeight="1" x14ac:dyDescent="0.25">
      <c r="A277" s="1" t="s">
        <v>471</v>
      </c>
      <c r="B277" s="1" t="s">
        <v>472</v>
      </c>
      <c r="C277" s="1" t="s">
        <v>658</v>
      </c>
      <c r="D277" s="22">
        <v>1</v>
      </c>
      <c r="E277" s="23">
        <v>1</v>
      </c>
      <c r="F277" s="22">
        <v>1</v>
      </c>
      <c r="G277" s="24">
        <v>0</v>
      </c>
      <c r="H277" s="22">
        <v>2</v>
      </c>
      <c r="I277" s="22">
        <v>1</v>
      </c>
      <c r="J277" s="25">
        <v>1</v>
      </c>
      <c r="K277" s="16">
        <v>2</v>
      </c>
      <c r="L277" s="126">
        <v>0</v>
      </c>
      <c r="M277" s="99">
        <v>42.984000000000002</v>
      </c>
      <c r="N277" s="130">
        <v>0</v>
      </c>
      <c r="O277" s="10"/>
      <c r="P277" s="10"/>
      <c r="Q277" s="29" t="s">
        <v>669</v>
      </c>
      <c r="R277" s="29" t="s">
        <v>735</v>
      </c>
    </row>
    <row r="278" spans="1:18" ht="14.25" customHeight="1" x14ac:dyDescent="0.25">
      <c r="A278" s="1" t="s">
        <v>473</v>
      </c>
      <c r="B278" s="1" t="s">
        <v>474</v>
      </c>
      <c r="C278" s="1" t="s">
        <v>661</v>
      </c>
      <c r="D278" s="22">
        <v>2</v>
      </c>
      <c r="E278" s="22">
        <v>1</v>
      </c>
      <c r="F278" s="22">
        <v>2</v>
      </c>
      <c r="G278" s="22">
        <v>1</v>
      </c>
      <c r="H278" s="22">
        <v>1</v>
      </c>
      <c r="I278" s="22">
        <v>3</v>
      </c>
      <c r="J278" s="22">
        <v>3</v>
      </c>
      <c r="K278" s="16">
        <v>3</v>
      </c>
      <c r="L278" s="126">
        <v>4</v>
      </c>
      <c r="M278" s="99">
        <v>116.005</v>
      </c>
      <c r="N278" s="130">
        <v>0.34481272358950044</v>
      </c>
      <c r="O278" s="10"/>
      <c r="P278" s="10"/>
      <c r="Q278" s="29" t="s">
        <v>669</v>
      </c>
      <c r="R278" s="29" t="s">
        <v>735</v>
      </c>
    </row>
    <row r="279" spans="1:18" ht="14.25" customHeight="1" x14ac:dyDescent="0.25">
      <c r="A279" s="1" t="s">
        <v>475</v>
      </c>
      <c r="B279" s="1" t="s">
        <v>476</v>
      </c>
      <c r="C279" s="1" t="s">
        <v>661</v>
      </c>
      <c r="D279" s="22">
        <v>5</v>
      </c>
      <c r="E279" s="22">
        <v>6</v>
      </c>
      <c r="F279" s="22">
        <v>7</v>
      </c>
      <c r="G279" s="22">
        <v>8</v>
      </c>
      <c r="H279" s="22">
        <v>7</v>
      </c>
      <c r="I279" s="22">
        <v>9</v>
      </c>
      <c r="J279" s="22">
        <v>3</v>
      </c>
      <c r="K279" s="16">
        <v>7</v>
      </c>
      <c r="L279" s="126">
        <v>7</v>
      </c>
      <c r="M279" s="99">
        <v>38.393000000000001</v>
      </c>
      <c r="N279" s="130">
        <v>1.823249029771052</v>
      </c>
      <c r="O279" s="10"/>
      <c r="P279" s="10"/>
      <c r="Q279" s="29" t="s">
        <v>669</v>
      </c>
      <c r="R279" s="29" t="s">
        <v>735</v>
      </c>
    </row>
    <row r="280" spans="1:18" ht="14.25" customHeight="1" x14ac:dyDescent="0.25">
      <c r="A280" s="1" t="s">
        <v>477</v>
      </c>
      <c r="B280" s="1" t="s">
        <v>478</v>
      </c>
      <c r="C280" s="1" t="s">
        <v>658</v>
      </c>
      <c r="D280" s="22">
        <v>6</v>
      </c>
      <c r="E280" s="22">
        <v>0</v>
      </c>
      <c r="F280" s="22">
        <v>1</v>
      </c>
      <c r="G280" s="22">
        <v>2</v>
      </c>
      <c r="H280" s="22">
        <v>6</v>
      </c>
      <c r="I280" s="24">
        <v>3</v>
      </c>
      <c r="J280" s="22">
        <v>4</v>
      </c>
      <c r="K280" s="16">
        <v>5</v>
      </c>
      <c r="L280" s="126">
        <v>6</v>
      </c>
      <c r="M280" s="99">
        <v>39.287999999999997</v>
      </c>
      <c r="N280" s="130">
        <v>1.527183872938302</v>
      </c>
      <c r="O280" s="10"/>
      <c r="P280" s="10"/>
      <c r="Q280" s="29" t="s">
        <v>669</v>
      </c>
      <c r="R280" s="29" t="s">
        <v>735</v>
      </c>
    </row>
    <row r="281" spans="1:18" ht="14.25" customHeight="1" x14ac:dyDescent="0.25">
      <c r="A281" s="1" t="s">
        <v>479</v>
      </c>
      <c r="B281" s="1" t="s">
        <v>480</v>
      </c>
      <c r="C281" s="1" t="s">
        <v>658</v>
      </c>
      <c r="D281" s="22">
        <v>1</v>
      </c>
      <c r="E281" s="24">
        <v>0</v>
      </c>
      <c r="F281" s="22">
        <v>1</v>
      </c>
      <c r="G281" s="22">
        <v>1</v>
      </c>
      <c r="H281" s="22">
        <v>2</v>
      </c>
      <c r="I281" s="24">
        <v>2</v>
      </c>
      <c r="J281" s="22">
        <v>1</v>
      </c>
      <c r="K281" s="16">
        <v>4</v>
      </c>
      <c r="L281" s="126">
        <v>3</v>
      </c>
      <c r="M281" s="99">
        <v>61.991999999999997</v>
      </c>
      <c r="N281" s="130">
        <v>0.48393341076267909</v>
      </c>
      <c r="O281" s="10"/>
      <c r="P281" s="10"/>
      <c r="Q281" s="29" t="s">
        <v>669</v>
      </c>
      <c r="R281" s="29" t="s">
        <v>735</v>
      </c>
    </row>
    <row r="282" spans="1:18" ht="14.25" customHeight="1" x14ac:dyDescent="0.25">
      <c r="A282" s="1" t="s">
        <v>481</v>
      </c>
      <c r="B282" s="1" t="s">
        <v>482</v>
      </c>
      <c r="C282" s="1" t="s">
        <v>657</v>
      </c>
      <c r="D282" s="22">
        <v>2</v>
      </c>
      <c r="E282" s="22">
        <v>8</v>
      </c>
      <c r="F282" s="22">
        <v>4</v>
      </c>
      <c r="G282" s="22">
        <v>1</v>
      </c>
      <c r="H282" s="22">
        <v>0</v>
      </c>
      <c r="I282" s="22">
        <v>0</v>
      </c>
      <c r="J282" s="22">
        <v>3</v>
      </c>
      <c r="K282" s="16">
        <v>3</v>
      </c>
      <c r="L282" s="126">
        <v>0</v>
      </c>
      <c r="M282" s="99">
        <v>47.406999999999996</v>
      </c>
      <c r="N282" s="130">
        <v>0</v>
      </c>
      <c r="O282" s="10"/>
      <c r="P282" s="10"/>
      <c r="Q282" s="29" t="s">
        <v>669</v>
      </c>
      <c r="R282" s="29" t="s">
        <v>735</v>
      </c>
    </row>
    <row r="283" spans="1:18" ht="14.25" customHeight="1" x14ac:dyDescent="0.25">
      <c r="A283" s="1" t="s">
        <v>483</v>
      </c>
      <c r="B283" s="1" t="s">
        <v>484</v>
      </c>
      <c r="C283" s="1" t="s">
        <v>659</v>
      </c>
      <c r="D283" s="22">
        <v>0</v>
      </c>
      <c r="E283" s="22">
        <v>3</v>
      </c>
      <c r="F283" s="22">
        <v>0</v>
      </c>
      <c r="G283" s="22">
        <v>0</v>
      </c>
      <c r="H283" s="22">
        <v>0</v>
      </c>
      <c r="I283" s="22">
        <v>0</v>
      </c>
      <c r="J283" s="22">
        <v>0</v>
      </c>
      <c r="K283" s="16">
        <v>1</v>
      </c>
      <c r="L283" s="126">
        <v>3</v>
      </c>
      <c r="M283" s="99">
        <v>58.277000000000001</v>
      </c>
      <c r="N283" s="130">
        <v>0.51478284743552338</v>
      </c>
      <c r="O283" s="10"/>
      <c r="P283" s="10"/>
      <c r="Q283" s="29" t="s">
        <v>669</v>
      </c>
      <c r="R283" s="29" t="s">
        <v>735</v>
      </c>
    </row>
    <row r="284" spans="1:18" ht="14.25" customHeight="1" x14ac:dyDescent="0.25">
      <c r="A284" s="1" t="s">
        <v>485</v>
      </c>
      <c r="B284" s="1" t="s">
        <v>486</v>
      </c>
      <c r="C284" s="1" t="s">
        <v>658</v>
      </c>
      <c r="D284" s="22">
        <v>0</v>
      </c>
      <c r="E284" s="22">
        <v>0</v>
      </c>
      <c r="F284" s="22">
        <v>6</v>
      </c>
      <c r="G284" s="22">
        <v>2</v>
      </c>
      <c r="H284" s="22">
        <v>2</v>
      </c>
      <c r="I284" s="22">
        <v>0</v>
      </c>
      <c r="J284" s="22">
        <v>3</v>
      </c>
      <c r="K284" s="16">
        <v>2</v>
      </c>
      <c r="L284" s="126">
        <v>0</v>
      </c>
      <c r="M284" s="99">
        <v>37.451000000000001</v>
      </c>
      <c r="N284" s="130">
        <v>0</v>
      </c>
      <c r="O284" s="10"/>
      <c r="P284" s="10"/>
      <c r="Q284" s="29" t="s">
        <v>669</v>
      </c>
      <c r="R284" s="29" t="s">
        <v>735</v>
      </c>
    </row>
    <row r="285" spans="1:18" ht="14.25" customHeight="1" x14ac:dyDescent="0.25">
      <c r="A285" s="1" t="s">
        <v>487</v>
      </c>
      <c r="B285" s="1" t="s">
        <v>488</v>
      </c>
      <c r="C285" s="1" t="s">
        <v>656</v>
      </c>
      <c r="D285" s="22">
        <v>1</v>
      </c>
      <c r="E285" s="22">
        <v>0</v>
      </c>
      <c r="F285" s="22">
        <v>0</v>
      </c>
      <c r="G285" s="22">
        <v>5</v>
      </c>
      <c r="H285" s="22">
        <v>3</v>
      </c>
      <c r="I285" s="22">
        <v>5</v>
      </c>
      <c r="J285" s="22">
        <v>7</v>
      </c>
      <c r="K285" s="16">
        <v>2</v>
      </c>
      <c r="L285" s="126">
        <v>3</v>
      </c>
      <c r="M285" s="99">
        <v>56.622999999999998</v>
      </c>
      <c r="N285" s="130">
        <v>0.52982003779382936</v>
      </c>
      <c r="O285" s="10"/>
      <c r="P285" s="10"/>
      <c r="Q285" s="29" t="s">
        <v>669</v>
      </c>
      <c r="R285" s="29" t="s">
        <v>735</v>
      </c>
    </row>
    <row r="286" spans="1:18" ht="14.25" customHeight="1" x14ac:dyDescent="0.25">
      <c r="A286" s="1" t="s">
        <v>489</v>
      </c>
      <c r="B286" s="1" t="s">
        <v>490</v>
      </c>
      <c r="C286" s="1" t="s">
        <v>657</v>
      </c>
      <c r="D286" s="22">
        <v>3</v>
      </c>
      <c r="E286" s="22">
        <v>5</v>
      </c>
      <c r="F286" s="24">
        <v>3</v>
      </c>
      <c r="G286" s="22">
        <v>3</v>
      </c>
      <c r="H286" s="24">
        <v>2</v>
      </c>
      <c r="I286" s="22">
        <v>0</v>
      </c>
      <c r="J286" s="22">
        <v>2</v>
      </c>
      <c r="K286" s="16">
        <v>0</v>
      </c>
      <c r="L286" s="126">
        <v>5</v>
      </c>
      <c r="M286" s="99">
        <v>47.447000000000003</v>
      </c>
      <c r="N286" s="130">
        <v>1.0538074061584504</v>
      </c>
      <c r="O286" s="10"/>
      <c r="P286" s="10"/>
      <c r="Q286" s="29" t="s">
        <v>669</v>
      </c>
      <c r="R286" s="29" t="s">
        <v>735</v>
      </c>
    </row>
    <row r="287" spans="1:18" ht="14.25" customHeight="1" x14ac:dyDescent="0.25">
      <c r="A287" s="1" t="s">
        <v>491</v>
      </c>
      <c r="B287" s="1" t="s">
        <v>492</v>
      </c>
      <c r="C287" s="1" t="s">
        <v>661</v>
      </c>
      <c r="D287" s="22">
        <v>0</v>
      </c>
      <c r="E287" s="22">
        <v>9</v>
      </c>
      <c r="F287" s="22">
        <v>1</v>
      </c>
      <c r="G287" s="22">
        <v>1</v>
      </c>
      <c r="H287" s="22">
        <v>2</v>
      </c>
      <c r="I287" s="22">
        <v>5</v>
      </c>
      <c r="J287" s="22">
        <v>8</v>
      </c>
      <c r="K287" s="16">
        <v>4</v>
      </c>
      <c r="L287" s="126">
        <v>3</v>
      </c>
      <c r="M287" s="99">
        <v>73.325000000000003</v>
      </c>
      <c r="N287" s="130">
        <v>0.40913740197749743</v>
      </c>
      <c r="O287" s="10"/>
      <c r="P287" s="10"/>
      <c r="Q287" s="29" t="s">
        <v>669</v>
      </c>
      <c r="R287" s="29" t="s">
        <v>736</v>
      </c>
    </row>
    <row r="288" spans="1:18" ht="14.25" customHeight="1" x14ac:dyDescent="0.25">
      <c r="A288" s="1" t="s">
        <v>493</v>
      </c>
      <c r="B288" s="1" t="s">
        <v>494</v>
      </c>
      <c r="C288" s="1" t="s">
        <v>662</v>
      </c>
      <c r="D288" s="22">
        <v>3</v>
      </c>
      <c r="E288" s="22">
        <v>3</v>
      </c>
      <c r="F288" s="22">
        <v>1</v>
      </c>
      <c r="G288" s="22">
        <v>0</v>
      </c>
      <c r="H288" s="24">
        <v>0</v>
      </c>
      <c r="I288" s="24">
        <v>2</v>
      </c>
      <c r="J288" s="22">
        <v>1</v>
      </c>
      <c r="K288" s="16">
        <v>0</v>
      </c>
      <c r="L288" s="126">
        <v>0</v>
      </c>
      <c r="M288" s="99">
        <v>46.609000000000002</v>
      </c>
      <c r="N288" s="130">
        <v>0</v>
      </c>
      <c r="O288" s="10"/>
      <c r="P288" s="10"/>
      <c r="Q288" s="29" t="s">
        <v>669</v>
      </c>
      <c r="R288" s="29" t="s">
        <v>735</v>
      </c>
    </row>
    <row r="289" spans="1:18" ht="14.25" customHeight="1" x14ac:dyDescent="0.25">
      <c r="A289" s="1" t="s">
        <v>495</v>
      </c>
      <c r="B289" s="1" t="s">
        <v>496</v>
      </c>
      <c r="C289" s="1" t="s">
        <v>663</v>
      </c>
      <c r="D289" s="22">
        <v>2</v>
      </c>
      <c r="E289" s="22">
        <v>0</v>
      </c>
      <c r="F289" s="22">
        <v>13</v>
      </c>
      <c r="G289" s="22">
        <v>2</v>
      </c>
      <c r="H289" s="24">
        <v>1</v>
      </c>
      <c r="I289" s="22">
        <v>0</v>
      </c>
      <c r="J289" s="22">
        <v>4</v>
      </c>
      <c r="K289" s="16">
        <v>1</v>
      </c>
      <c r="L289" s="126">
        <v>1</v>
      </c>
      <c r="M289" s="99">
        <v>68.787999999999997</v>
      </c>
      <c r="N289" s="130">
        <v>0.14537419317322789</v>
      </c>
      <c r="O289" s="10"/>
      <c r="P289" s="10"/>
      <c r="Q289" s="29" t="s">
        <v>669</v>
      </c>
      <c r="R289" s="29" t="s">
        <v>735</v>
      </c>
    </row>
    <row r="290" spans="1:18" ht="14.25" customHeight="1" x14ac:dyDescent="0.25">
      <c r="A290" s="1" t="s">
        <v>497</v>
      </c>
      <c r="B290" s="1" t="s">
        <v>835</v>
      </c>
      <c r="C290" s="1" t="s">
        <v>656</v>
      </c>
      <c r="D290" s="24">
        <v>5</v>
      </c>
      <c r="E290" s="22">
        <v>24</v>
      </c>
      <c r="F290" s="22">
        <v>18</v>
      </c>
      <c r="G290" s="22">
        <v>13</v>
      </c>
      <c r="H290" s="22">
        <v>19</v>
      </c>
      <c r="I290" s="22">
        <v>31</v>
      </c>
      <c r="J290" s="22">
        <v>23</v>
      </c>
      <c r="K290" s="45">
        <v>29</v>
      </c>
      <c r="L290" s="126">
        <v>29</v>
      </c>
      <c r="M290" s="99">
        <v>101.55800000000001</v>
      </c>
      <c r="N290" s="130">
        <v>2.855511136493432</v>
      </c>
      <c r="O290" s="10"/>
      <c r="P290" s="10"/>
      <c r="Q290" s="29" t="s">
        <v>670</v>
      </c>
      <c r="R290" s="29" t="s">
        <v>736</v>
      </c>
    </row>
    <row r="291" spans="1:18" ht="14.25" customHeight="1" x14ac:dyDescent="0.25">
      <c r="A291" s="1" t="s">
        <v>499</v>
      </c>
      <c r="B291" s="1" t="s">
        <v>836</v>
      </c>
      <c r="C291" s="1" t="s">
        <v>659</v>
      </c>
      <c r="D291" s="22">
        <v>8</v>
      </c>
      <c r="E291" s="22">
        <v>8</v>
      </c>
      <c r="F291" s="22">
        <v>15</v>
      </c>
      <c r="G291" s="22">
        <v>19</v>
      </c>
      <c r="H291" s="24">
        <v>14</v>
      </c>
      <c r="I291" s="22">
        <v>40</v>
      </c>
      <c r="J291" s="22">
        <v>44</v>
      </c>
      <c r="K291" s="16">
        <v>72</v>
      </c>
      <c r="L291" s="126">
        <v>11</v>
      </c>
      <c r="M291" s="99">
        <v>77.39</v>
      </c>
      <c r="N291" s="130">
        <v>1.4213722703191629</v>
      </c>
      <c r="O291" s="10"/>
      <c r="P291" s="10"/>
      <c r="Q291" s="29" t="s">
        <v>669</v>
      </c>
      <c r="R291" s="29" t="s">
        <v>737</v>
      </c>
    </row>
    <row r="292" spans="1:18" ht="14.25" customHeight="1" x14ac:dyDescent="0.25">
      <c r="A292" s="1" t="s">
        <v>501</v>
      </c>
      <c r="B292" s="1" t="s">
        <v>837</v>
      </c>
      <c r="C292" s="1" t="s">
        <v>654</v>
      </c>
      <c r="D292" s="24">
        <v>29</v>
      </c>
      <c r="E292" s="24">
        <v>10</v>
      </c>
      <c r="F292" s="24">
        <v>25</v>
      </c>
      <c r="G292" s="24">
        <v>24</v>
      </c>
      <c r="H292" s="24">
        <v>22</v>
      </c>
      <c r="I292" s="24">
        <v>32</v>
      </c>
      <c r="J292" s="25">
        <v>32</v>
      </c>
      <c r="K292" s="45">
        <v>44</v>
      </c>
      <c r="L292" s="126">
        <v>47</v>
      </c>
      <c r="M292" s="99">
        <v>131.14599999999999</v>
      </c>
      <c r="N292" s="130">
        <v>3.5837921095572876</v>
      </c>
      <c r="O292" s="10"/>
      <c r="P292" s="10"/>
      <c r="Q292" s="29" t="s">
        <v>670</v>
      </c>
      <c r="R292" s="29" t="s">
        <v>737</v>
      </c>
    </row>
    <row r="293" spans="1:18" ht="14.25" customHeight="1" x14ac:dyDescent="0.25">
      <c r="A293" s="1" t="s">
        <v>503</v>
      </c>
      <c r="B293" s="1" t="s">
        <v>504</v>
      </c>
      <c r="C293" s="1" t="s">
        <v>656</v>
      </c>
      <c r="D293" s="22">
        <v>1</v>
      </c>
      <c r="E293" s="22">
        <v>2</v>
      </c>
      <c r="F293" s="22">
        <v>3</v>
      </c>
      <c r="G293" s="22">
        <v>7</v>
      </c>
      <c r="H293" s="22">
        <v>5</v>
      </c>
      <c r="I293" s="22">
        <v>12</v>
      </c>
      <c r="J293" s="22">
        <v>18</v>
      </c>
      <c r="K293" s="16">
        <v>4</v>
      </c>
      <c r="L293" s="126">
        <v>8</v>
      </c>
      <c r="M293" s="99">
        <v>40.468000000000004</v>
      </c>
      <c r="N293" s="130">
        <v>1.9768706138183254</v>
      </c>
      <c r="O293" s="10"/>
      <c r="P293" s="10"/>
      <c r="Q293" s="29" t="s">
        <v>669</v>
      </c>
      <c r="R293" s="29" t="s">
        <v>735</v>
      </c>
    </row>
    <row r="294" spans="1:18" ht="14.25" customHeight="1" x14ac:dyDescent="0.25">
      <c r="A294" s="1" t="s">
        <v>505</v>
      </c>
      <c r="B294" s="1" t="s">
        <v>506</v>
      </c>
      <c r="C294" s="1" t="s">
        <v>659</v>
      </c>
      <c r="D294" s="24">
        <v>2</v>
      </c>
      <c r="E294" s="22">
        <v>11</v>
      </c>
      <c r="F294" s="22">
        <v>9</v>
      </c>
      <c r="G294" s="22">
        <v>16</v>
      </c>
      <c r="H294" s="22">
        <v>11</v>
      </c>
      <c r="I294" s="22">
        <v>19</v>
      </c>
      <c r="J294" s="22">
        <v>13</v>
      </c>
      <c r="K294" s="45">
        <v>5</v>
      </c>
      <c r="L294" s="126">
        <v>11</v>
      </c>
      <c r="M294" s="99">
        <v>58.524000000000001</v>
      </c>
      <c r="N294" s="130">
        <v>1.8795707743831591</v>
      </c>
      <c r="O294" s="10"/>
      <c r="P294" s="10"/>
      <c r="Q294" s="29" t="s">
        <v>670</v>
      </c>
      <c r="R294" s="29" t="s">
        <v>735</v>
      </c>
    </row>
    <row r="295" spans="1:18" ht="14.25" customHeight="1" x14ac:dyDescent="0.25">
      <c r="A295" s="1" t="s">
        <v>507</v>
      </c>
      <c r="B295" s="1" t="s">
        <v>838</v>
      </c>
      <c r="C295" s="1" t="s">
        <v>659</v>
      </c>
      <c r="D295" s="22">
        <v>1</v>
      </c>
      <c r="E295" s="22">
        <v>1</v>
      </c>
      <c r="F295" s="22">
        <v>3</v>
      </c>
      <c r="G295" s="22">
        <v>2</v>
      </c>
      <c r="H295" s="22">
        <v>3</v>
      </c>
      <c r="I295" s="22">
        <v>7</v>
      </c>
      <c r="J295" s="22">
        <v>15</v>
      </c>
      <c r="K295" s="16">
        <v>22</v>
      </c>
      <c r="L295" s="126">
        <v>20</v>
      </c>
      <c r="M295" s="99">
        <v>47.716000000000001</v>
      </c>
      <c r="N295" s="130">
        <v>4.1914661748679691</v>
      </c>
      <c r="O295" s="10"/>
      <c r="P295" s="10"/>
      <c r="Q295" s="29" t="s">
        <v>669</v>
      </c>
      <c r="R295" s="29" t="s">
        <v>735</v>
      </c>
    </row>
    <row r="296" spans="1:18" ht="14.25" customHeight="1" x14ac:dyDescent="0.25">
      <c r="A296" s="1" t="s">
        <v>509</v>
      </c>
      <c r="B296" s="1" t="s">
        <v>738</v>
      </c>
      <c r="C296" s="1" t="s">
        <v>657</v>
      </c>
      <c r="D296" s="22">
        <v>2</v>
      </c>
      <c r="E296" s="24">
        <v>2</v>
      </c>
      <c r="F296" s="22">
        <v>2</v>
      </c>
      <c r="G296" s="22">
        <v>1</v>
      </c>
      <c r="H296" s="24">
        <v>0</v>
      </c>
      <c r="I296" s="24">
        <v>2</v>
      </c>
      <c r="J296" s="25">
        <v>2</v>
      </c>
      <c r="K296" s="16">
        <v>9</v>
      </c>
      <c r="L296" s="126">
        <v>14</v>
      </c>
      <c r="M296" s="99">
        <v>78.941000000000003</v>
      </c>
      <c r="N296" s="130">
        <v>1.77347639376243</v>
      </c>
      <c r="O296" s="10"/>
      <c r="P296" s="10"/>
      <c r="Q296" s="29" t="s">
        <v>669</v>
      </c>
      <c r="R296" s="29" t="s">
        <v>736</v>
      </c>
    </row>
    <row r="297" spans="1:18" ht="14.25" customHeight="1" x14ac:dyDescent="0.25">
      <c r="A297" s="1" t="s">
        <v>511</v>
      </c>
      <c r="B297" s="1" t="s">
        <v>512</v>
      </c>
      <c r="C297" s="1" t="s">
        <v>662</v>
      </c>
      <c r="D297" s="22">
        <v>1</v>
      </c>
      <c r="E297" s="22">
        <v>2</v>
      </c>
      <c r="F297" s="22">
        <v>1</v>
      </c>
      <c r="G297" s="22">
        <v>4</v>
      </c>
      <c r="H297" s="22">
        <v>2</v>
      </c>
      <c r="I297" s="22">
        <v>5</v>
      </c>
      <c r="J297" s="22">
        <v>15</v>
      </c>
      <c r="K297" s="16">
        <v>7</v>
      </c>
      <c r="L297" s="126">
        <v>7</v>
      </c>
      <c r="M297" s="99">
        <v>58.430999999999997</v>
      </c>
      <c r="N297" s="130">
        <v>1.1979942153993601</v>
      </c>
      <c r="O297" s="10"/>
      <c r="P297" s="10"/>
      <c r="Q297" s="29" t="s">
        <v>669</v>
      </c>
      <c r="R297" s="29" t="s">
        <v>735</v>
      </c>
    </row>
    <row r="298" spans="1:18" ht="14.25" customHeight="1" x14ac:dyDescent="0.25">
      <c r="A298" s="1" t="s">
        <v>513</v>
      </c>
      <c r="B298" s="1" t="s">
        <v>514</v>
      </c>
      <c r="C298" s="1" t="s">
        <v>662</v>
      </c>
      <c r="D298" s="22">
        <v>0</v>
      </c>
      <c r="E298" s="22">
        <v>1</v>
      </c>
      <c r="F298" s="22">
        <v>3</v>
      </c>
      <c r="G298" s="22">
        <v>3</v>
      </c>
      <c r="H298" s="22">
        <v>2</v>
      </c>
      <c r="I298" s="22">
        <v>4</v>
      </c>
      <c r="J298" s="22">
        <v>2</v>
      </c>
      <c r="K298" s="16">
        <v>1</v>
      </c>
      <c r="L298" s="126">
        <v>2</v>
      </c>
      <c r="M298" s="99">
        <v>43.241999999999997</v>
      </c>
      <c r="N298" s="130">
        <v>0.46251329725729617</v>
      </c>
      <c r="O298" s="10"/>
      <c r="P298" s="10"/>
      <c r="Q298" s="29" t="s">
        <v>669</v>
      </c>
      <c r="R298" s="29" t="s">
        <v>735</v>
      </c>
    </row>
    <row r="299" spans="1:18" ht="14.25" customHeight="1" x14ac:dyDescent="0.25">
      <c r="A299" s="1" t="s">
        <v>515</v>
      </c>
      <c r="B299" s="1" t="s">
        <v>516</v>
      </c>
      <c r="C299" s="1" t="s">
        <v>659</v>
      </c>
      <c r="D299" s="22">
        <v>7</v>
      </c>
      <c r="E299" s="22">
        <v>5</v>
      </c>
      <c r="F299" s="22">
        <v>4</v>
      </c>
      <c r="G299" s="22">
        <v>13</v>
      </c>
      <c r="H299" s="22">
        <v>8</v>
      </c>
      <c r="I299" s="22">
        <v>5</v>
      </c>
      <c r="J299" s="22">
        <v>17</v>
      </c>
      <c r="K299" s="16">
        <v>6</v>
      </c>
      <c r="L299" s="126">
        <v>11</v>
      </c>
      <c r="M299" s="99">
        <v>36.887999999999998</v>
      </c>
      <c r="N299" s="130">
        <v>2.981999566254609</v>
      </c>
      <c r="O299" s="10"/>
      <c r="P299" s="10"/>
      <c r="Q299" s="29" t="s">
        <v>669</v>
      </c>
      <c r="R299" s="29" t="s">
        <v>735</v>
      </c>
    </row>
    <row r="300" spans="1:18" ht="14.25" customHeight="1" x14ac:dyDescent="0.25">
      <c r="A300" s="1" t="s">
        <v>517</v>
      </c>
      <c r="B300" s="1" t="s">
        <v>518</v>
      </c>
      <c r="C300" s="1" t="s">
        <v>657</v>
      </c>
      <c r="D300" s="24">
        <v>1</v>
      </c>
      <c r="E300" s="24">
        <v>0</v>
      </c>
      <c r="F300" s="24">
        <v>4</v>
      </c>
      <c r="G300" s="24">
        <v>3</v>
      </c>
      <c r="H300" s="22">
        <v>7</v>
      </c>
      <c r="I300" s="22">
        <v>9</v>
      </c>
      <c r="J300" s="22">
        <v>10</v>
      </c>
      <c r="K300" s="16">
        <v>10</v>
      </c>
      <c r="L300" s="126">
        <v>7</v>
      </c>
      <c r="M300" s="99">
        <v>125.744</v>
      </c>
      <c r="N300" s="130">
        <v>0.55668660134877213</v>
      </c>
      <c r="O300" s="10"/>
      <c r="P300" s="10"/>
      <c r="Q300" s="29" t="s">
        <v>669</v>
      </c>
      <c r="R300" s="29" t="s">
        <v>735</v>
      </c>
    </row>
    <row r="301" spans="1:18" ht="14.25" customHeight="1" x14ac:dyDescent="0.25">
      <c r="A301" s="1" t="s">
        <v>519</v>
      </c>
      <c r="B301" s="1" t="s">
        <v>520</v>
      </c>
      <c r="C301" s="1" t="s">
        <v>663</v>
      </c>
      <c r="D301" s="22">
        <v>0</v>
      </c>
      <c r="E301" s="24">
        <v>0</v>
      </c>
      <c r="F301" s="23">
        <v>0</v>
      </c>
      <c r="G301" s="23">
        <v>0</v>
      </c>
      <c r="H301" s="22">
        <v>1</v>
      </c>
      <c r="I301" s="22">
        <v>3</v>
      </c>
      <c r="J301" s="22">
        <v>4</v>
      </c>
      <c r="K301" s="16">
        <v>2</v>
      </c>
      <c r="L301" s="126">
        <v>3</v>
      </c>
      <c r="M301" s="99">
        <v>82.090999999999994</v>
      </c>
      <c r="N301" s="130">
        <v>0.3654481002789588</v>
      </c>
      <c r="O301" s="10"/>
      <c r="P301" s="10"/>
      <c r="Q301" s="29" t="s">
        <v>669</v>
      </c>
      <c r="R301" s="29" t="s">
        <v>735</v>
      </c>
    </row>
    <row r="302" spans="1:18" ht="14.25" customHeight="1" x14ac:dyDescent="0.25">
      <c r="A302" s="1" t="s">
        <v>521</v>
      </c>
      <c r="B302" s="1" t="s">
        <v>839</v>
      </c>
      <c r="C302" s="1" t="s">
        <v>662</v>
      </c>
      <c r="D302" s="22">
        <v>2</v>
      </c>
      <c r="E302" s="22">
        <v>16</v>
      </c>
      <c r="F302" s="22">
        <v>2</v>
      </c>
      <c r="G302" s="22">
        <v>16</v>
      </c>
      <c r="H302" s="22">
        <v>15</v>
      </c>
      <c r="I302" s="22">
        <v>14</v>
      </c>
      <c r="J302" s="22">
        <v>17</v>
      </c>
      <c r="K302" s="16">
        <v>19</v>
      </c>
      <c r="L302" s="126">
        <v>34</v>
      </c>
      <c r="M302" s="99">
        <v>109.71299999999999</v>
      </c>
      <c r="N302" s="130">
        <v>3.0989946496768845</v>
      </c>
      <c r="O302" s="10"/>
      <c r="P302" s="10"/>
      <c r="Q302" s="29" t="s">
        <v>669</v>
      </c>
      <c r="R302" s="29" t="s">
        <v>735</v>
      </c>
    </row>
    <row r="303" spans="1:18" ht="14.25" customHeight="1" x14ac:dyDescent="0.25">
      <c r="A303" s="1" t="s">
        <v>523</v>
      </c>
      <c r="B303" s="1" t="s">
        <v>524</v>
      </c>
      <c r="C303" s="1" t="s">
        <v>662</v>
      </c>
      <c r="D303" s="22">
        <v>8</v>
      </c>
      <c r="E303" s="22">
        <v>12</v>
      </c>
      <c r="F303" s="22">
        <v>9</v>
      </c>
      <c r="G303" s="22">
        <v>8</v>
      </c>
      <c r="H303" s="22">
        <v>9</v>
      </c>
      <c r="I303" s="22">
        <v>9</v>
      </c>
      <c r="J303" s="22">
        <v>13</v>
      </c>
      <c r="K303" s="16">
        <v>17</v>
      </c>
      <c r="L303" s="126">
        <v>10</v>
      </c>
      <c r="M303" s="99">
        <v>54.274999999999999</v>
      </c>
      <c r="N303" s="130">
        <v>1.8424689083371717</v>
      </c>
      <c r="O303" s="10"/>
      <c r="P303" s="10"/>
      <c r="Q303" s="29" t="s">
        <v>669</v>
      </c>
      <c r="R303" s="29" t="s">
        <v>735</v>
      </c>
    </row>
    <row r="304" spans="1:18" ht="14.25" customHeight="1" x14ac:dyDescent="0.25">
      <c r="A304" s="1" t="s">
        <v>525</v>
      </c>
      <c r="B304" s="1" t="s">
        <v>526</v>
      </c>
      <c r="C304" s="1" t="s">
        <v>661</v>
      </c>
      <c r="D304" s="22">
        <v>4</v>
      </c>
      <c r="E304" s="23">
        <v>5</v>
      </c>
      <c r="F304" s="22">
        <v>5</v>
      </c>
      <c r="G304" s="22">
        <v>5</v>
      </c>
      <c r="H304" s="22">
        <v>1</v>
      </c>
      <c r="I304" s="22">
        <v>1</v>
      </c>
      <c r="J304" s="22">
        <v>2</v>
      </c>
      <c r="K304" s="16">
        <v>2</v>
      </c>
      <c r="L304" s="126">
        <v>4</v>
      </c>
      <c r="M304" s="99">
        <v>50.634999999999998</v>
      </c>
      <c r="N304" s="130">
        <v>0.78996741384417901</v>
      </c>
      <c r="O304" s="10"/>
      <c r="P304" s="10"/>
      <c r="Q304" s="29" t="s">
        <v>669</v>
      </c>
      <c r="R304" s="29" t="s">
        <v>735</v>
      </c>
    </row>
    <row r="305" spans="1:18" ht="14.25" customHeight="1" x14ac:dyDescent="0.25">
      <c r="A305" s="1" t="s">
        <v>527</v>
      </c>
      <c r="B305" s="1" t="s">
        <v>528</v>
      </c>
      <c r="C305" s="1" t="s">
        <v>659</v>
      </c>
      <c r="D305" s="22">
        <v>3</v>
      </c>
      <c r="E305" s="22">
        <v>2</v>
      </c>
      <c r="F305" s="22">
        <v>2</v>
      </c>
      <c r="G305" s="22">
        <v>2</v>
      </c>
      <c r="H305" s="22">
        <v>2</v>
      </c>
      <c r="I305" s="22">
        <v>4</v>
      </c>
      <c r="J305" s="22">
        <v>6</v>
      </c>
      <c r="K305" s="16">
        <v>3</v>
      </c>
      <c r="L305" s="126">
        <v>8</v>
      </c>
      <c r="M305" s="99">
        <v>56.366999999999997</v>
      </c>
      <c r="N305" s="130">
        <v>1.4192701403303352</v>
      </c>
      <c r="O305" s="10"/>
      <c r="P305" s="10"/>
      <c r="Q305" s="29" t="s">
        <v>669</v>
      </c>
      <c r="R305" s="29" t="s">
        <v>735</v>
      </c>
    </row>
    <row r="306" spans="1:18" ht="14.25" customHeight="1" x14ac:dyDescent="0.25">
      <c r="A306" s="1" t="s">
        <v>529</v>
      </c>
      <c r="B306" s="1" t="s">
        <v>530</v>
      </c>
      <c r="C306" s="1" t="s">
        <v>663</v>
      </c>
      <c r="D306" s="22">
        <v>3</v>
      </c>
      <c r="E306" s="22">
        <v>2</v>
      </c>
      <c r="F306" s="22">
        <v>2</v>
      </c>
      <c r="G306" s="22">
        <v>1</v>
      </c>
      <c r="H306" s="24">
        <v>0</v>
      </c>
      <c r="I306" s="24">
        <v>4</v>
      </c>
      <c r="J306" s="22">
        <v>4</v>
      </c>
      <c r="K306" s="16">
        <v>0</v>
      </c>
      <c r="L306" s="126">
        <v>5</v>
      </c>
      <c r="M306" s="99">
        <v>121.654</v>
      </c>
      <c r="N306" s="130">
        <v>0.41100169332697656</v>
      </c>
      <c r="O306" s="10"/>
      <c r="P306" s="10"/>
      <c r="Q306" s="29" t="s">
        <v>669</v>
      </c>
      <c r="R306" s="29" t="s">
        <v>735</v>
      </c>
    </row>
    <row r="307" spans="1:18" ht="14.25" customHeight="1" x14ac:dyDescent="0.25">
      <c r="A307" s="1" t="s">
        <v>531</v>
      </c>
      <c r="B307" s="1" t="s">
        <v>532</v>
      </c>
      <c r="C307" s="1" t="s">
        <v>656</v>
      </c>
      <c r="D307" s="22">
        <v>0</v>
      </c>
      <c r="E307" s="22">
        <v>2</v>
      </c>
      <c r="F307" s="22">
        <v>1</v>
      </c>
      <c r="G307" s="22">
        <v>0</v>
      </c>
      <c r="H307" s="22">
        <v>4</v>
      </c>
      <c r="I307" s="22">
        <v>18</v>
      </c>
      <c r="J307" s="22">
        <v>12</v>
      </c>
      <c r="K307" s="16">
        <v>5</v>
      </c>
      <c r="L307" s="126">
        <v>6</v>
      </c>
      <c r="M307" s="99">
        <v>34.837000000000003</v>
      </c>
      <c r="N307" s="130">
        <v>1.722306742830898</v>
      </c>
      <c r="O307" s="10"/>
      <c r="P307" s="10"/>
      <c r="Q307" s="29" t="s">
        <v>669</v>
      </c>
      <c r="R307" s="29" t="s">
        <v>735</v>
      </c>
    </row>
    <row r="308" spans="1:18" ht="14.25" customHeight="1" x14ac:dyDescent="0.25">
      <c r="A308" s="1" t="s">
        <v>533</v>
      </c>
      <c r="B308" s="1" t="s">
        <v>534</v>
      </c>
      <c r="C308" s="1" t="s">
        <v>654</v>
      </c>
      <c r="D308" s="22">
        <v>0</v>
      </c>
      <c r="E308" s="22">
        <v>4</v>
      </c>
      <c r="F308" s="22">
        <v>4</v>
      </c>
      <c r="G308" s="22">
        <v>0</v>
      </c>
      <c r="H308" s="22">
        <v>8</v>
      </c>
      <c r="I308" s="22">
        <v>6</v>
      </c>
      <c r="J308" s="22">
        <v>8</v>
      </c>
      <c r="K308" s="16">
        <v>3</v>
      </c>
      <c r="L308" s="126">
        <v>5</v>
      </c>
      <c r="M308" s="99">
        <v>82.281999999999996</v>
      </c>
      <c r="N308" s="130">
        <v>0.6076663182713109</v>
      </c>
      <c r="O308" s="10"/>
      <c r="P308" s="10"/>
      <c r="Q308" s="29" t="s">
        <v>669</v>
      </c>
      <c r="R308" s="29" t="s">
        <v>737</v>
      </c>
    </row>
    <row r="309" spans="1:18" ht="14.25" customHeight="1" x14ac:dyDescent="0.25">
      <c r="A309" s="1" t="s">
        <v>535</v>
      </c>
      <c r="B309" s="1" t="s">
        <v>536</v>
      </c>
      <c r="C309" s="1" t="s">
        <v>656</v>
      </c>
      <c r="D309" s="22">
        <v>0</v>
      </c>
      <c r="E309" s="24">
        <v>2</v>
      </c>
      <c r="F309" s="22">
        <v>6</v>
      </c>
      <c r="G309" s="22">
        <v>5</v>
      </c>
      <c r="H309" s="22">
        <v>2</v>
      </c>
      <c r="I309" s="22">
        <v>6</v>
      </c>
      <c r="J309" s="22">
        <v>6</v>
      </c>
      <c r="K309" s="16">
        <v>9</v>
      </c>
      <c r="L309" s="126">
        <v>32</v>
      </c>
      <c r="M309" s="99">
        <v>61.033999999999999</v>
      </c>
      <c r="N309" s="130">
        <v>5.242979323000295</v>
      </c>
      <c r="O309" s="10"/>
      <c r="P309" s="10"/>
      <c r="Q309" s="29" t="s">
        <v>669</v>
      </c>
      <c r="R309" s="29" t="s">
        <v>735</v>
      </c>
    </row>
    <row r="310" spans="1:18" ht="14.25" customHeight="1" x14ac:dyDescent="0.25">
      <c r="A310" s="1" t="s">
        <v>537</v>
      </c>
      <c r="B310" s="1" t="s">
        <v>840</v>
      </c>
      <c r="C310" s="1" t="s">
        <v>661</v>
      </c>
      <c r="D310" s="22">
        <v>6</v>
      </c>
      <c r="E310" s="22">
        <v>7</v>
      </c>
      <c r="F310" s="22">
        <v>6</v>
      </c>
      <c r="G310" s="22">
        <v>6</v>
      </c>
      <c r="H310" s="22">
        <v>10</v>
      </c>
      <c r="I310" s="22">
        <v>18</v>
      </c>
      <c r="J310" s="22">
        <v>28</v>
      </c>
      <c r="K310" s="16">
        <v>45</v>
      </c>
      <c r="L310" s="126">
        <v>35</v>
      </c>
      <c r="M310" s="99">
        <v>93.322000000000003</v>
      </c>
      <c r="N310" s="130">
        <v>3.7504554124429395</v>
      </c>
      <c r="O310" s="10"/>
      <c r="P310" s="10"/>
      <c r="Q310" s="29" t="s">
        <v>669</v>
      </c>
      <c r="R310" s="29" t="s">
        <v>735</v>
      </c>
    </row>
    <row r="311" spans="1:18" ht="14.25" customHeight="1" x14ac:dyDescent="0.25">
      <c r="A311" s="1" t="s">
        <v>539</v>
      </c>
      <c r="B311" s="1" t="s">
        <v>841</v>
      </c>
      <c r="C311" s="1" t="s">
        <v>657</v>
      </c>
      <c r="D311" s="22">
        <v>9</v>
      </c>
      <c r="E311" s="22">
        <v>7</v>
      </c>
      <c r="F311" s="22">
        <v>0</v>
      </c>
      <c r="G311" s="24">
        <v>2</v>
      </c>
      <c r="H311" s="22">
        <v>7</v>
      </c>
      <c r="I311" s="22">
        <v>14</v>
      </c>
      <c r="J311" s="22">
        <v>19</v>
      </c>
      <c r="K311" s="16">
        <v>43</v>
      </c>
      <c r="L311" s="126">
        <v>36</v>
      </c>
      <c r="M311" s="99">
        <v>97.706999999999994</v>
      </c>
      <c r="N311" s="130">
        <v>3.6844852467069917</v>
      </c>
      <c r="O311" s="10"/>
      <c r="P311" s="10"/>
      <c r="Q311" s="29" t="s">
        <v>669</v>
      </c>
      <c r="R311" s="29" t="s">
        <v>735</v>
      </c>
    </row>
    <row r="312" spans="1:18" ht="14.25" customHeight="1" x14ac:dyDescent="0.25">
      <c r="A312" s="1" t="s">
        <v>541</v>
      </c>
      <c r="B312" s="1" t="s">
        <v>542</v>
      </c>
      <c r="C312" s="1" t="s">
        <v>662</v>
      </c>
      <c r="D312" s="22">
        <v>2</v>
      </c>
      <c r="E312" s="22">
        <v>3</v>
      </c>
      <c r="F312" s="22">
        <v>3</v>
      </c>
      <c r="G312" s="22">
        <v>3</v>
      </c>
      <c r="H312" s="22">
        <v>2</v>
      </c>
      <c r="I312" s="22">
        <v>5</v>
      </c>
      <c r="J312" s="22">
        <v>8</v>
      </c>
      <c r="K312" s="16">
        <v>4</v>
      </c>
      <c r="L312" s="126">
        <v>3</v>
      </c>
      <c r="M312" s="99">
        <v>32.375</v>
      </c>
      <c r="N312" s="130">
        <v>0.92664092664092657</v>
      </c>
      <c r="O312" s="10"/>
      <c r="P312" s="10"/>
      <c r="Q312" s="29" t="s">
        <v>669</v>
      </c>
      <c r="R312" s="29" t="s">
        <v>735</v>
      </c>
    </row>
    <row r="313" spans="1:18" ht="14.25" customHeight="1" x14ac:dyDescent="0.25">
      <c r="A313" s="1" t="s">
        <v>543</v>
      </c>
      <c r="B313" s="1" t="s">
        <v>544</v>
      </c>
      <c r="C313" s="1" t="s">
        <v>656</v>
      </c>
      <c r="D313" s="22">
        <v>1</v>
      </c>
      <c r="E313" s="22">
        <v>2</v>
      </c>
      <c r="F313" s="22">
        <v>1</v>
      </c>
      <c r="G313" s="22">
        <v>1</v>
      </c>
      <c r="H313" s="22">
        <v>2</v>
      </c>
      <c r="I313" s="22">
        <v>2</v>
      </c>
      <c r="J313" s="22">
        <v>2</v>
      </c>
      <c r="K313" s="16">
        <v>2</v>
      </c>
      <c r="L313" s="126">
        <v>1</v>
      </c>
      <c r="M313" s="99">
        <v>35.569000000000003</v>
      </c>
      <c r="N313" s="130">
        <v>0.28114369254125782</v>
      </c>
      <c r="O313" s="10"/>
      <c r="P313" s="10"/>
      <c r="Q313" s="29" t="s">
        <v>669</v>
      </c>
      <c r="R313" s="29" t="s">
        <v>736</v>
      </c>
    </row>
    <row r="314" spans="1:18" ht="14.25" customHeight="1" x14ac:dyDescent="0.25">
      <c r="A314" s="1" t="s">
        <v>545</v>
      </c>
      <c r="B314" s="1" t="s">
        <v>842</v>
      </c>
      <c r="C314" s="1" t="s">
        <v>661</v>
      </c>
      <c r="D314" s="22">
        <v>12</v>
      </c>
      <c r="E314" s="22">
        <v>25</v>
      </c>
      <c r="F314" s="22">
        <v>15</v>
      </c>
      <c r="G314" s="22">
        <v>7</v>
      </c>
      <c r="H314" s="22">
        <v>18</v>
      </c>
      <c r="I314" s="22">
        <v>21</v>
      </c>
      <c r="J314" s="22">
        <v>20</v>
      </c>
      <c r="K314" s="16">
        <v>23</v>
      </c>
      <c r="L314" s="126">
        <v>14</v>
      </c>
      <c r="M314" s="99">
        <v>50.634999999999998</v>
      </c>
      <c r="N314" s="130">
        <v>2.7648859484546264</v>
      </c>
      <c r="O314" s="10"/>
      <c r="P314" s="10"/>
      <c r="Q314" s="29" t="s">
        <v>669</v>
      </c>
      <c r="R314" s="29" t="s">
        <v>736</v>
      </c>
    </row>
    <row r="315" spans="1:18" ht="14.25" customHeight="1" x14ac:dyDescent="0.25">
      <c r="A315" s="1" t="s">
        <v>547</v>
      </c>
      <c r="B315" s="1" t="s">
        <v>548</v>
      </c>
      <c r="C315" s="1" t="s">
        <v>661</v>
      </c>
      <c r="D315" s="22">
        <v>3</v>
      </c>
      <c r="E315" s="22">
        <v>8</v>
      </c>
      <c r="F315" s="22">
        <v>4</v>
      </c>
      <c r="G315" s="23">
        <v>0</v>
      </c>
      <c r="H315" s="22">
        <v>4</v>
      </c>
      <c r="I315" s="22">
        <v>1</v>
      </c>
      <c r="J315" s="22">
        <v>3</v>
      </c>
      <c r="K315" s="16">
        <v>3</v>
      </c>
      <c r="L315" s="126">
        <v>7</v>
      </c>
      <c r="M315" s="99">
        <v>57.655999999999999</v>
      </c>
      <c r="N315" s="130">
        <v>1.2140974053004023</v>
      </c>
      <c r="O315" s="10"/>
      <c r="P315" s="10"/>
      <c r="Q315" s="29" t="s">
        <v>669</v>
      </c>
      <c r="R315" s="29" t="s">
        <v>737</v>
      </c>
    </row>
    <row r="316" spans="1:18" ht="14.25" customHeight="1" x14ac:dyDescent="0.25">
      <c r="A316" s="1" t="s">
        <v>549</v>
      </c>
      <c r="B316" s="1" t="s">
        <v>550</v>
      </c>
      <c r="C316" s="1" t="s">
        <v>662</v>
      </c>
      <c r="D316" s="24">
        <v>2</v>
      </c>
      <c r="E316" s="22">
        <v>8</v>
      </c>
      <c r="F316" s="22">
        <v>11</v>
      </c>
      <c r="G316" s="22">
        <v>6</v>
      </c>
      <c r="H316" s="22">
        <v>4</v>
      </c>
      <c r="I316" s="22">
        <v>8</v>
      </c>
      <c r="J316" s="22">
        <v>9</v>
      </c>
      <c r="K316" s="16">
        <v>10</v>
      </c>
      <c r="L316" s="126">
        <v>13</v>
      </c>
      <c r="M316" s="99">
        <v>69.941999999999993</v>
      </c>
      <c r="N316" s="130">
        <v>1.8586829086957768</v>
      </c>
      <c r="O316" s="10"/>
      <c r="P316" s="10"/>
      <c r="Q316" s="29" t="s">
        <v>669</v>
      </c>
      <c r="R316" s="29" t="s">
        <v>735</v>
      </c>
    </row>
    <row r="317" spans="1:18" ht="14.25" customHeight="1" x14ac:dyDescent="0.25">
      <c r="A317" s="1" t="s">
        <v>551</v>
      </c>
      <c r="B317" s="1" t="s">
        <v>552</v>
      </c>
      <c r="C317" s="1" t="s">
        <v>659</v>
      </c>
      <c r="D317" s="22">
        <v>0</v>
      </c>
      <c r="E317" s="22">
        <v>5</v>
      </c>
      <c r="F317" s="22">
        <v>2</v>
      </c>
      <c r="G317" s="22">
        <v>3</v>
      </c>
      <c r="H317" s="22">
        <v>7</v>
      </c>
      <c r="I317" s="22">
        <v>7</v>
      </c>
      <c r="J317" s="22">
        <v>5</v>
      </c>
      <c r="K317" s="16">
        <v>6</v>
      </c>
      <c r="L317" s="126">
        <v>6</v>
      </c>
      <c r="M317" s="99">
        <v>65.951999999999998</v>
      </c>
      <c r="N317" s="130">
        <v>0.9097525473071324</v>
      </c>
      <c r="O317" s="10"/>
      <c r="P317" s="10"/>
      <c r="Q317" s="29" t="s">
        <v>669</v>
      </c>
      <c r="R317" s="29" t="s">
        <v>735</v>
      </c>
    </row>
    <row r="318" spans="1:18" ht="14.25" customHeight="1" x14ac:dyDescent="0.25">
      <c r="A318" s="1" t="s">
        <v>553</v>
      </c>
      <c r="B318" s="1" t="s">
        <v>554</v>
      </c>
      <c r="C318" s="1" t="s">
        <v>656</v>
      </c>
      <c r="D318" s="22">
        <v>2</v>
      </c>
      <c r="E318" s="22">
        <v>7</v>
      </c>
      <c r="F318" s="22">
        <v>6</v>
      </c>
      <c r="G318" s="22">
        <v>6</v>
      </c>
      <c r="H318" s="22">
        <v>7</v>
      </c>
      <c r="I318" s="22">
        <v>3</v>
      </c>
      <c r="J318" s="22">
        <v>5</v>
      </c>
      <c r="K318" s="16">
        <v>2</v>
      </c>
      <c r="L318" s="126">
        <v>9</v>
      </c>
      <c r="M318" s="99">
        <v>51.143999999999998</v>
      </c>
      <c r="N318" s="130">
        <v>1.7597372125762554</v>
      </c>
      <c r="O318" s="10"/>
      <c r="P318" s="10"/>
      <c r="Q318" s="29" t="s">
        <v>669</v>
      </c>
      <c r="R318" s="29" t="s">
        <v>735</v>
      </c>
    </row>
    <row r="319" spans="1:18" ht="14.25" customHeight="1" x14ac:dyDescent="0.25">
      <c r="A319" s="1" t="s">
        <v>555</v>
      </c>
      <c r="B319" s="1" t="s">
        <v>556</v>
      </c>
      <c r="C319" s="1" t="s">
        <v>661</v>
      </c>
      <c r="D319" s="22">
        <v>2</v>
      </c>
      <c r="E319" s="22">
        <v>2</v>
      </c>
      <c r="F319" s="22">
        <v>2</v>
      </c>
      <c r="G319" s="22">
        <v>1</v>
      </c>
      <c r="H319" s="22">
        <v>4</v>
      </c>
      <c r="I319" s="22">
        <v>0</v>
      </c>
      <c r="J319" s="22">
        <v>0</v>
      </c>
      <c r="K319" s="16">
        <v>2</v>
      </c>
      <c r="L319" s="126">
        <v>1</v>
      </c>
      <c r="M319" s="99">
        <v>38.56</v>
      </c>
      <c r="N319" s="130">
        <v>0.25933609958506221</v>
      </c>
      <c r="O319" s="10"/>
      <c r="P319" s="10"/>
      <c r="Q319" s="29" t="s">
        <v>669</v>
      </c>
      <c r="R319" s="29" t="s">
        <v>735</v>
      </c>
    </row>
    <row r="320" spans="1:18" ht="14.25" customHeight="1" x14ac:dyDescent="0.25">
      <c r="A320" s="1" t="s">
        <v>557</v>
      </c>
      <c r="B320" s="1" t="s">
        <v>843</v>
      </c>
      <c r="C320" s="1" t="s">
        <v>656</v>
      </c>
      <c r="D320" s="24">
        <v>1</v>
      </c>
      <c r="E320" s="22">
        <v>9</v>
      </c>
      <c r="F320" s="22">
        <v>8</v>
      </c>
      <c r="G320" s="22">
        <v>14</v>
      </c>
      <c r="H320" s="22">
        <v>15</v>
      </c>
      <c r="I320" s="22">
        <v>17</v>
      </c>
      <c r="J320" s="22">
        <v>33</v>
      </c>
      <c r="K320" s="16">
        <v>46</v>
      </c>
      <c r="L320" s="126">
        <v>23</v>
      </c>
      <c r="M320" s="99">
        <v>64.075999999999993</v>
      </c>
      <c r="N320" s="130">
        <v>3.5894874836132096</v>
      </c>
      <c r="O320" s="10"/>
      <c r="P320" s="10"/>
      <c r="Q320" s="29" t="s">
        <v>669</v>
      </c>
      <c r="R320" s="29" t="s">
        <v>737</v>
      </c>
    </row>
    <row r="321" spans="1:18" ht="14.25" customHeight="1" x14ac:dyDescent="0.25">
      <c r="A321" s="1" t="s">
        <v>559</v>
      </c>
      <c r="B321" s="1" t="s">
        <v>560</v>
      </c>
      <c r="C321" s="1" t="s">
        <v>659</v>
      </c>
      <c r="D321" s="22">
        <v>2</v>
      </c>
      <c r="E321" s="22">
        <v>1</v>
      </c>
      <c r="F321" s="22">
        <v>4</v>
      </c>
      <c r="G321" s="22">
        <v>0</v>
      </c>
      <c r="H321" s="22">
        <v>0</v>
      </c>
      <c r="I321" s="22">
        <v>1</v>
      </c>
      <c r="J321" s="22">
        <v>1</v>
      </c>
      <c r="K321" s="16">
        <v>2</v>
      </c>
      <c r="L321" s="126">
        <v>1</v>
      </c>
      <c r="M321" s="99">
        <v>37.895000000000003</v>
      </c>
      <c r="N321" s="130">
        <v>0.26388705633988652</v>
      </c>
      <c r="O321" s="10"/>
      <c r="P321" s="10"/>
      <c r="Q321" s="29" t="s">
        <v>669</v>
      </c>
      <c r="R321" s="29" t="s">
        <v>735</v>
      </c>
    </row>
    <row r="322" spans="1:18" ht="14.25" customHeight="1" x14ac:dyDescent="0.25">
      <c r="A322" s="1" t="s">
        <v>561</v>
      </c>
      <c r="B322" s="1" t="s">
        <v>562</v>
      </c>
      <c r="C322" s="1" t="s">
        <v>659</v>
      </c>
      <c r="D322" s="22">
        <v>2</v>
      </c>
      <c r="E322" s="22">
        <v>8</v>
      </c>
      <c r="F322" s="22">
        <v>6</v>
      </c>
      <c r="G322" s="22">
        <v>3</v>
      </c>
      <c r="H322" s="24">
        <v>10</v>
      </c>
      <c r="I322" s="22">
        <v>7</v>
      </c>
      <c r="J322" s="22">
        <v>4</v>
      </c>
      <c r="K322" s="16">
        <v>9</v>
      </c>
      <c r="L322" s="126">
        <v>9</v>
      </c>
      <c r="M322" s="99">
        <v>66.328000000000003</v>
      </c>
      <c r="N322" s="130">
        <v>1.3568930165239415</v>
      </c>
      <c r="O322" s="10"/>
      <c r="P322" s="10"/>
      <c r="Q322" s="29" t="s">
        <v>669</v>
      </c>
      <c r="R322" s="29" t="s">
        <v>735</v>
      </c>
    </row>
    <row r="323" spans="1:18" ht="14.25" customHeight="1" x14ac:dyDescent="0.25">
      <c r="A323" s="1" t="s">
        <v>563</v>
      </c>
      <c r="B323" s="1" t="s">
        <v>564</v>
      </c>
      <c r="C323" s="1" t="s">
        <v>656</v>
      </c>
      <c r="D323" s="24">
        <v>1</v>
      </c>
      <c r="E323" s="22">
        <v>4</v>
      </c>
      <c r="F323" s="22">
        <v>3</v>
      </c>
      <c r="G323" s="22">
        <v>4</v>
      </c>
      <c r="H323" s="22">
        <v>7</v>
      </c>
      <c r="I323" s="22">
        <v>0</v>
      </c>
      <c r="J323" s="22">
        <v>4</v>
      </c>
      <c r="K323" s="16">
        <v>8</v>
      </c>
      <c r="L323" s="126">
        <v>12</v>
      </c>
      <c r="M323" s="99">
        <v>51.895000000000003</v>
      </c>
      <c r="N323" s="130">
        <v>2.3123614991810384</v>
      </c>
      <c r="O323" s="10"/>
      <c r="P323" s="10"/>
      <c r="Q323" s="29" t="s">
        <v>669</v>
      </c>
      <c r="R323" s="29" t="s">
        <v>735</v>
      </c>
    </row>
    <row r="324" spans="1:18" ht="14.25" customHeight="1" x14ac:dyDescent="0.25">
      <c r="A324" s="1" t="s">
        <v>565</v>
      </c>
      <c r="B324" s="1" t="s">
        <v>844</v>
      </c>
      <c r="C324" s="1" t="s">
        <v>661</v>
      </c>
      <c r="D324" s="22">
        <v>6</v>
      </c>
      <c r="E324" s="24">
        <v>3</v>
      </c>
      <c r="F324" s="22">
        <v>6</v>
      </c>
      <c r="G324" s="22">
        <v>5</v>
      </c>
      <c r="H324" s="22">
        <v>17</v>
      </c>
      <c r="I324" s="24">
        <v>21</v>
      </c>
      <c r="J324" s="22">
        <v>20</v>
      </c>
      <c r="K324" s="45">
        <v>24</v>
      </c>
      <c r="L324" s="126">
        <v>19</v>
      </c>
      <c r="M324" s="99">
        <v>61.283999999999999</v>
      </c>
      <c r="N324" s="130">
        <v>3.100319822465897</v>
      </c>
      <c r="O324" s="10"/>
      <c r="P324" s="10"/>
      <c r="Q324" s="29" t="s">
        <v>670</v>
      </c>
      <c r="R324" s="29" t="s">
        <v>737</v>
      </c>
    </row>
    <row r="325" spans="1:18" ht="14.25" customHeight="1" x14ac:dyDescent="0.25">
      <c r="A325" s="1" t="s">
        <v>567</v>
      </c>
      <c r="B325" s="1" t="s">
        <v>568</v>
      </c>
      <c r="C325" s="1" t="s">
        <v>661</v>
      </c>
      <c r="D325" s="22">
        <v>10</v>
      </c>
      <c r="E325" s="22">
        <v>4</v>
      </c>
      <c r="F325" s="22">
        <v>1</v>
      </c>
      <c r="G325" s="22">
        <v>3</v>
      </c>
      <c r="H325" s="22">
        <v>5</v>
      </c>
      <c r="I325" s="22">
        <v>0</v>
      </c>
      <c r="J325" s="22">
        <v>2</v>
      </c>
      <c r="K325" s="16">
        <v>4</v>
      </c>
      <c r="L325" s="126">
        <v>3</v>
      </c>
      <c r="M325" s="99">
        <v>30.117000000000001</v>
      </c>
      <c r="N325" s="130">
        <v>0.99611515091144531</v>
      </c>
      <c r="O325" s="10"/>
      <c r="P325" s="10"/>
      <c r="Q325" s="29" t="s">
        <v>669</v>
      </c>
      <c r="R325" s="29" t="s">
        <v>735</v>
      </c>
    </row>
    <row r="326" spans="1:18" ht="14.25" customHeight="1" x14ac:dyDescent="0.25">
      <c r="A326" s="1" t="s">
        <v>569</v>
      </c>
      <c r="B326" s="1" t="s">
        <v>845</v>
      </c>
      <c r="C326" s="1" t="s">
        <v>654</v>
      </c>
      <c r="D326" s="24">
        <v>11</v>
      </c>
      <c r="E326" s="24">
        <v>9</v>
      </c>
      <c r="F326" s="24">
        <v>7</v>
      </c>
      <c r="G326" s="24">
        <v>4</v>
      </c>
      <c r="H326" s="24">
        <v>6</v>
      </c>
      <c r="I326" s="24">
        <v>12</v>
      </c>
      <c r="J326" s="25">
        <v>11</v>
      </c>
      <c r="K326" s="45">
        <v>21</v>
      </c>
      <c r="L326" s="126">
        <v>10</v>
      </c>
      <c r="M326" s="99">
        <v>126.902</v>
      </c>
      <c r="N326" s="130">
        <v>0.78800964523805783</v>
      </c>
      <c r="O326" s="10"/>
      <c r="P326" s="10"/>
      <c r="Q326" s="29" t="s">
        <v>670</v>
      </c>
      <c r="R326" s="29" t="s">
        <v>737</v>
      </c>
    </row>
    <row r="327" spans="1:18" ht="14.25" customHeight="1" x14ac:dyDescent="0.25">
      <c r="A327" s="1" t="s">
        <v>571</v>
      </c>
      <c r="B327" s="1" t="s">
        <v>572</v>
      </c>
      <c r="C327" s="1" t="s">
        <v>657</v>
      </c>
      <c r="D327" s="22">
        <v>3</v>
      </c>
      <c r="E327" s="22">
        <v>1</v>
      </c>
      <c r="F327" s="22">
        <v>2</v>
      </c>
      <c r="G327" s="22">
        <v>2</v>
      </c>
      <c r="H327" s="22">
        <v>2</v>
      </c>
      <c r="I327" s="22">
        <v>1</v>
      </c>
      <c r="J327" s="22">
        <v>2</v>
      </c>
      <c r="K327" s="16">
        <v>5</v>
      </c>
      <c r="L327" s="126">
        <v>3</v>
      </c>
      <c r="M327" s="99">
        <v>97.497</v>
      </c>
      <c r="N327" s="130">
        <v>0.30770177543924426</v>
      </c>
      <c r="O327" s="10"/>
      <c r="P327" s="10"/>
      <c r="Q327" s="29" t="s">
        <v>669</v>
      </c>
      <c r="R327" s="29" t="s">
        <v>737</v>
      </c>
    </row>
    <row r="328" spans="1:18" ht="14.25" customHeight="1" x14ac:dyDescent="0.25">
      <c r="A328" s="1" t="s">
        <v>573</v>
      </c>
      <c r="B328" s="1" t="s">
        <v>846</v>
      </c>
      <c r="C328" s="1" t="s">
        <v>656</v>
      </c>
      <c r="D328" s="22">
        <v>9</v>
      </c>
      <c r="E328" s="22">
        <v>13</v>
      </c>
      <c r="F328" s="22">
        <v>10</v>
      </c>
      <c r="G328" s="22">
        <v>12</v>
      </c>
      <c r="H328" s="22">
        <v>15</v>
      </c>
      <c r="I328" s="22">
        <v>15</v>
      </c>
      <c r="J328" s="22">
        <v>15</v>
      </c>
      <c r="K328" s="16">
        <v>20</v>
      </c>
      <c r="L328" s="126">
        <v>7</v>
      </c>
      <c r="M328" s="99">
        <v>49.192999999999998</v>
      </c>
      <c r="N328" s="130">
        <v>1.4229666822515399</v>
      </c>
      <c r="O328" s="10"/>
      <c r="P328" s="10"/>
      <c r="Q328" s="29" t="s">
        <v>669</v>
      </c>
      <c r="R328" s="29" t="s">
        <v>736</v>
      </c>
    </row>
    <row r="329" spans="1:18" ht="14.25" customHeight="1" x14ac:dyDescent="0.25">
      <c r="A329" s="1" t="s">
        <v>575</v>
      </c>
      <c r="B329" s="1" t="s">
        <v>576</v>
      </c>
      <c r="C329" s="1" t="s">
        <v>659</v>
      </c>
      <c r="D329" s="22">
        <v>0</v>
      </c>
      <c r="E329" s="22">
        <v>0</v>
      </c>
      <c r="F329" s="22">
        <v>0</v>
      </c>
      <c r="G329" s="22">
        <v>2</v>
      </c>
      <c r="H329" s="22">
        <v>3</v>
      </c>
      <c r="I329" s="22">
        <v>2</v>
      </c>
      <c r="J329" s="22">
        <v>0</v>
      </c>
      <c r="K329" s="16">
        <v>2</v>
      </c>
      <c r="L329" s="126">
        <v>0</v>
      </c>
      <c r="M329" s="99">
        <v>34.92</v>
      </c>
      <c r="N329" s="130">
        <v>0</v>
      </c>
      <c r="O329" s="10"/>
      <c r="P329" s="10"/>
      <c r="Q329" s="29" t="s">
        <v>669</v>
      </c>
      <c r="R329" s="29" t="s">
        <v>735</v>
      </c>
    </row>
    <row r="330" spans="1:18" ht="14.25" customHeight="1" x14ac:dyDescent="0.25">
      <c r="A330" s="1" t="s">
        <v>577</v>
      </c>
      <c r="B330" s="1" t="s">
        <v>578</v>
      </c>
      <c r="C330" s="1" t="s">
        <v>656</v>
      </c>
      <c r="D330" s="22">
        <v>0</v>
      </c>
      <c r="E330" s="22">
        <v>0</v>
      </c>
      <c r="F330" s="22">
        <v>0</v>
      </c>
      <c r="G330" s="22">
        <v>5</v>
      </c>
      <c r="H330" s="22">
        <v>5</v>
      </c>
      <c r="I330" s="22">
        <v>5</v>
      </c>
      <c r="J330" s="22">
        <v>8</v>
      </c>
      <c r="K330" s="16">
        <v>10</v>
      </c>
      <c r="L330" s="126">
        <v>9</v>
      </c>
      <c r="M330" s="99">
        <v>53.987000000000002</v>
      </c>
      <c r="N330" s="130">
        <v>1.6670679978513345</v>
      </c>
      <c r="O330" s="10"/>
      <c r="P330" s="10"/>
      <c r="Q330" s="29" t="s">
        <v>669</v>
      </c>
      <c r="R330" s="29" t="s">
        <v>735</v>
      </c>
    </row>
    <row r="331" spans="1:18" ht="14.25" customHeight="1" x14ac:dyDescent="0.25">
      <c r="A331" s="1" t="s">
        <v>579</v>
      </c>
      <c r="B331" s="1" t="s">
        <v>580</v>
      </c>
      <c r="C331" s="1" t="s">
        <v>660</v>
      </c>
      <c r="D331" s="22">
        <v>10</v>
      </c>
      <c r="E331" s="22">
        <v>14</v>
      </c>
      <c r="F331" s="22">
        <v>17</v>
      </c>
      <c r="G331" s="22">
        <v>7</v>
      </c>
      <c r="H331" s="22">
        <v>9</v>
      </c>
      <c r="I331" s="22">
        <v>5</v>
      </c>
      <c r="J331" s="22">
        <v>7</v>
      </c>
      <c r="K331" s="16">
        <v>7</v>
      </c>
      <c r="L331" s="126">
        <v>9</v>
      </c>
      <c r="M331" s="99">
        <v>147.161</v>
      </c>
      <c r="N331" s="130">
        <v>0.61157507763605845</v>
      </c>
      <c r="O331" s="10"/>
      <c r="P331" s="10"/>
      <c r="Q331" s="29" t="s">
        <v>669</v>
      </c>
      <c r="R331" s="29" t="s">
        <v>736</v>
      </c>
    </row>
    <row r="332" spans="1:18" ht="14.25" customHeight="1" x14ac:dyDescent="0.25">
      <c r="A332" s="1" t="s">
        <v>581</v>
      </c>
      <c r="B332" s="1" t="s">
        <v>847</v>
      </c>
      <c r="C332" s="1" t="s">
        <v>662</v>
      </c>
      <c r="D332" s="22">
        <v>8</v>
      </c>
      <c r="E332" s="22">
        <v>13</v>
      </c>
      <c r="F332" s="22">
        <v>9</v>
      </c>
      <c r="G332" s="22">
        <v>8</v>
      </c>
      <c r="H332" s="22">
        <v>5</v>
      </c>
      <c r="I332" s="22">
        <v>7</v>
      </c>
      <c r="J332" s="26">
        <v>26</v>
      </c>
      <c r="K332" s="16">
        <v>20</v>
      </c>
      <c r="L332" s="126">
        <v>11</v>
      </c>
      <c r="M332" s="99">
        <v>111.863</v>
      </c>
      <c r="N332" s="130">
        <v>0.98334569965046525</v>
      </c>
      <c r="O332" s="10"/>
      <c r="P332" s="10"/>
      <c r="Q332" s="29" t="s">
        <v>669</v>
      </c>
      <c r="R332" s="29" t="s">
        <v>736</v>
      </c>
    </row>
    <row r="333" spans="1:18" ht="14.25" customHeight="1" x14ac:dyDescent="0.25">
      <c r="A333" s="1" t="s">
        <v>583</v>
      </c>
      <c r="B333" s="1" t="s">
        <v>848</v>
      </c>
      <c r="C333" s="1" t="s">
        <v>654</v>
      </c>
      <c r="D333" s="24">
        <v>2</v>
      </c>
      <c r="E333" s="22">
        <v>4</v>
      </c>
      <c r="F333" s="22">
        <v>15</v>
      </c>
      <c r="G333" s="24">
        <v>3</v>
      </c>
      <c r="H333" s="22">
        <v>10</v>
      </c>
      <c r="I333" s="22">
        <v>33</v>
      </c>
      <c r="J333" s="22">
        <v>47</v>
      </c>
      <c r="K333" s="16">
        <v>44</v>
      </c>
      <c r="L333" s="126">
        <v>22</v>
      </c>
      <c r="M333" s="99">
        <v>102.545</v>
      </c>
      <c r="N333" s="130">
        <v>2.1453995806719002</v>
      </c>
      <c r="O333" s="10"/>
      <c r="P333" s="10"/>
      <c r="Q333" s="29" t="s">
        <v>669</v>
      </c>
      <c r="R333" s="29" t="s">
        <v>736</v>
      </c>
    </row>
    <row r="334" spans="1:18" ht="14.25" customHeight="1" x14ac:dyDescent="0.25">
      <c r="A334" s="1" t="s">
        <v>585</v>
      </c>
      <c r="B334" s="1" t="s">
        <v>586</v>
      </c>
      <c r="C334" s="1" t="s">
        <v>654</v>
      </c>
      <c r="D334" s="22">
        <v>15</v>
      </c>
      <c r="E334" s="24">
        <v>5</v>
      </c>
      <c r="F334" s="22">
        <v>10</v>
      </c>
      <c r="G334" s="22">
        <v>7</v>
      </c>
      <c r="H334" s="22">
        <v>8</v>
      </c>
      <c r="I334" s="22">
        <v>23</v>
      </c>
      <c r="J334" s="22">
        <v>5</v>
      </c>
      <c r="K334" s="45">
        <v>13</v>
      </c>
      <c r="L334" s="126">
        <v>25</v>
      </c>
      <c r="M334" s="99">
        <v>134.136</v>
      </c>
      <c r="N334" s="130">
        <v>1.8637800441343115</v>
      </c>
      <c r="O334" s="10"/>
      <c r="P334" s="10"/>
      <c r="Q334" s="29" t="s">
        <v>670</v>
      </c>
      <c r="R334" s="29" t="s">
        <v>736</v>
      </c>
    </row>
    <row r="335" spans="1:18" ht="14.25" customHeight="1" x14ac:dyDescent="0.25">
      <c r="A335" s="1" t="s">
        <v>587</v>
      </c>
      <c r="B335" s="1" t="s">
        <v>588</v>
      </c>
      <c r="C335" s="1" t="s">
        <v>657</v>
      </c>
      <c r="D335" s="22">
        <v>7</v>
      </c>
      <c r="E335" s="22">
        <v>11</v>
      </c>
      <c r="F335" s="22">
        <v>7</v>
      </c>
      <c r="G335" s="22">
        <v>11</v>
      </c>
      <c r="H335" s="22">
        <v>5</v>
      </c>
      <c r="I335" s="24">
        <v>5</v>
      </c>
      <c r="J335" s="22">
        <v>5</v>
      </c>
      <c r="K335" s="16">
        <v>4</v>
      </c>
      <c r="L335" s="126">
        <v>21</v>
      </c>
      <c r="M335" s="99">
        <v>90.662000000000006</v>
      </c>
      <c r="N335" s="130">
        <v>2.316295691690013</v>
      </c>
      <c r="O335" s="10"/>
      <c r="P335" s="10"/>
      <c r="Q335" s="29" t="s">
        <v>669</v>
      </c>
      <c r="R335" s="29" t="s">
        <v>736</v>
      </c>
    </row>
    <row r="336" spans="1:18" ht="14.25" customHeight="1" x14ac:dyDescent="0.25">
      <c r="A336" s="1" t="s">
        <v>589</v>
      </c>
      <c r="B336" s="1" t="s">
        <v>849</v>
      </c>
      <c r="C336" s="1" t="s">
        <v>662</v>
      </c>
      <c r="D336" s="22">
        <v>12</v>
      </c>
      <c r="E336" s="22">
        <v>13</v>
      </c>
      <c r="F336" s="22">
        <v>11</v>
      </c>
      <c r="G336" s="22">
        <v>14</v>
      </c>
      <c r="H336" s="22">
        <v>14</v>
      </c>
      <c r="I336" s="22">
        <v>19</v>
      </c>
      <c r="J336" s="22">
        <v>18</v>
      </c>
      <c r="K336" s="16">
        <v>21</v>
      </c>
      <c r="L336" s="126">
        <v>12</v>
      </c>
      <c r="M336" s="99">
        <v>59.753999999999998</v>
      </c>
      <c r="N336" s="130">
        <v>2.0082337584094789</v>
      </c>
      <c r="O336" s="10"/>
      <c r="P336" s="10"/>
      <c r="Q336" s="29" t="s">
        <v>669</v>
      </c>
      <c r="R336" s="29" t="s">
        <v>737</v>
      </c>
    </row>
    <row r="337" spans="1:18" ht="14.25" customHeight="1" x14ac:dyDescent="0.25">
      <c r="A337" s="1" t="s">
        <v>591</v>
      </c>
      <c r="B337" s="1" t="s">
        <v>592</v>
      </c>
      <c r="C337" s="1" t="s">
        <v>659</v>
      </c>
      <c r="D337" s="22">
        <v>8</v>
      </c>
      <c r="E337" s="22">
        <v>5</v>
      </c>
      <c r="F337" s="22">
        <v>8</v>
      </c>
      <c r="G337" s="22">
        <v>15</v>
      </c>
      <c r="H337" s="22">
        <v>22</v>
      </c>
      <c r="I337" s="24">
        <v>12</v>
      </c>
      <c r="J337" s="25">
        <v>13</v>
      </c>
      <c r="K337" s="45">
        <v>6</v>
      </c>
      <c r="L337" s="126">
        <v>14</v>
      </c>
      <c r="M337" s="99">
        <v>40.018999999999998</v>
      </c>
      <c r="N337" s="130">
        <v>3.4983382893125765</v>
      </c>
      <c r="O337" s="10"/>
      <c r="P337" s="10"/>
      <c r="Q337" s="29" t="s">
        <v>670</v>
      </c>
      <c r="R337" s="29" t="s">
        <v>737</v>
      </c>
    </row>
    <row r="338" spans="1:18" ht="14.25" customHeight="1" x14ac:dyDescent="0.25">
      <c r="A338" s="1" t="s">
        <v>593</v>
      </c>
      <c r="B338" s="1" t="s">
        <v>594</v>
      </c>
      <c r="C338" s="1" t="s">
        <v>659</v>
      </c>
      <c r="D338" s="22">
        <v>3</v>
      </c>
      <c r="E338" s="22">
        <v>5</v>
      </c>
      <c r="F338" s="22">
        <v>8</v>
      </c>
      <c r="G338" s="22">
        <v>6</v>
      </c>
      <c r="H338" s="22">
        <v>3</v>
      </c>
      <c r="I338" s="22">
        <v>6</v>
      </c>
      <c r="J338" s="22">
        <v>20</v>
      </c>
      <c r="K338" s="16">
        <v>8</v>
      </c>
      <c r="L338" s="126">
        <v>14</v>
      </c>
      <c r="M338" s="99">
        <v>52.439</v>
      </c>
      <c r="N338" s="130">
        <v>2.669768683613341</v>
      </c>
      <c r="O338" s="10"/>
      <c r="P338" s="10"/>
      <c r="Q338" s="29" t="s">
        <v>669</v>
      </c>
      <c r="R338" s="29" t="s">
        <v>735</v>
      </c>
    </row>
    <row r="339" spans="1:18" ht="14.25" customHeight="1" x14ac:dyDescent="0.25">
      <c r="A339" s="1" t="s">
        <v>595</v>
      </c>
      <c r="B339" s="1" t="s">
        <v>596</v>
      </c>
      <c r="C339" s="1" t="s">
        <v>656</v>
      </c>
      <c r="D339" s="22">
        <v>0</v>
      </c>
      <c r="E339" s="22">
        <v>2</v>
      </c>
      <c r="F339" s="22">
        <v>0</v>
      </c>
      <c r="G339" s="22">
        <v>3</v>
      </c>
      <c r="H339" s="22">
        <v>0</v>
      </c>
      <c r="I339" s="22">
        <v>2</v>
      </c>
      <c r="J339" s="22">
        <v>4</v>
      </c>
      <c r="K339" s="16">
        <v>1</v>
      </c>
      <c r="L339" s="126">
        <v>2</v>
      </c>
      <c r="M339" s="99">
        <v>50.536000000000001</v>
      </c>
      <c r="N339" s="130">
        <v>0.3957574798163685</v>
      </c>
      <c r="O339" s="10"/>
      <c r="P339" s="10"/>
      <c r="Q339" s="29" t="s">
        <v>669</v>
      </c>
      <c r="R339" s="29" t="s">
        <v>735</v>
      </c>
    </row>
    <row r="340" spans="1:18" ht="14.25" customHeight="1" x14ac:dyDescent="0.25">
      <c r="A340" s="1" t="s">
        <v>597</v>
      </c>
      <c r="B340" s="1" t="s">
        <v>598</v>
      </c>
      <c r="C340" s="1" t="s">
        <v>656</v>
      </c>
      <c r="D340" s="22">
        <v>0</v>
      </c>
      <c r="E340" s="22">
        <v>0</v>
      </c>
      <c r="F340" s="22">
        <v>0</v>
      </c>
      <c r="G340" s="22">
        <v>0</v>
      </c>
      <c r="H340" s="22">
        <v>1</v>
      </c>
      <c r="I340" s="22">
        <v>0</v>
      </c>
      <c r="J340" s="22">
        <v>7</v>
      </c>
      <c r="K340" s="16">
        <v>4</v>
      </c>
      <c r="L340" s="126">
        <v>3</v>
      </c>
      <c r="M340" s="99">
        <v>68.683999999999997</v>
      </c>
      <c r="N340" s="130">
        <v>0.43678294799371031</v>
      </c>
      <c r="O340" s="10"/>
      <c r="P340" s="10"/>
      <c r="Q340" s="29" t="s">
        <v>669</v>
      </c>
      <c r="R340" s="29" t="s">
        <v>735</v>
      </c>
    </row>
    <row r="341" spans="1:18" ht="14.25" customHeight="1" x14ac:dyDescent="0.25">
      <c r="A341" s="1" t="s">
        <v>599</v>
      </c>
      <c r="B341" s="1" t="s">
        <v>600</v>
      </c>
      <c r="C341" s="1" t="s">
        <v>658</v>
      </c>
      <c r="D341" s="22">
        <v>0</v>
      </c>
      <c r="E341" s="22">
        <v>0</v>
      </c>
      <c r="F341" s="22">
        <v>4</v>
      </c>
      <c r="G341" s="22">
        <v>7</v>
      </c>
      <c r="H341" s="22">
        <v>5</v>
      </c>
      <c r="I341" s="22">
        <v>7</v>
      </c>
      <c r="J341" s="22">
        <v>5</v>
      </c>
      <c r="K341" s="16">
        <v>12</v>
      </c>
      <c r="L341" s="126">
        <v>10</v>
      </c>
      <c r="M341" s="99">
        <v>33.741999999999997</v>
      </c>
      <c r="N341" s="130">
        <v>2.9636654614427127</v>
      </c>
      <c r="O341" s="10"/>
      <c r="P341" s="10"/>
      <c r="Q341" s="29" t="s">
        <v>669</v>
      </c>
      <c r="R341" s="29" t="s">
        <v>735</v>
      </c>
    </row>
    <row r="342" spans="1:18" ht="14.25" customHeight="1" x14ac:dyDescent="0.25">
      <c r="A342" s="1" t="s">
        <v>601</v>
      </c>
      <c r="B342" s="1" t="s">
        <v>602</v>
      </c>
      <c r="C342" s="1" t="s">
        <v>659</v>
      </c>
      <c r="D342" s="22">
        <v>1</v>
      </c>
      <c r="E342" s="22">
        <v>1</v>
      </c>
      <c r="F342" s="22">
        <v>2</v>
      </c>
      <c r="G342" s="24">
        <v>1</v>
      </c>
      <c r="H342" s="22">
        <v>1</v>
      </c>
      <c r="I342" s="22">
        <v>14</v>
      </c>
      <c r="J342" s="25">
        <v>3</v>
      </c>
      <c r="K342" s="16">
        <v>18</v>
      </c>
      <c r="L342" s="126">
        <v>13</v>
      </c>
      <c r="M342" s="99">
        <v>48.125999999999998</v>
      </c>
      <c r="N342" s="130">
        <v>2.7012425715829282</v>
      </c>
      <c r="O342" s="10"/>
      <c r="P342" s="10"/>
      <c r="Q342" s="29" t="s">
        <v>669</v>
      </c>
      <c r="R342" s="29" t="s">
        <v>735</v>
      </c>
    </row>
    <row r="343" spans="1:18" ht="14.25" customHeight="1" x14ac:dyDescent="0.25">
      <c r="A343" s="1" t="s">
        <v>603</v>
      </c>
      <c r="B343" s="1" t="s">
        <v>850</v>
      </c>
      <c r="C343" s="1" t="s">
        <v>656</v>
      </c>
      <c r="D343" s="22">
        <v>5</v>
      </c>
      <c r="E343" s="22">
        <v>6</v>
      </c>
      <c r="F343" s="22">
        <v>11</v>
      </c>
      <c r="G343" s="22">
        <v>8</v>
      </c>
      <c r="H343" s="22">
        <v>23</v>
      </c>
      <c r="I343" s="22">
        <v>15</v>
      </c>
      <c r="J343" s="22">
        <v>14</v>
      </c>
      <c r="K343" s="16">
        <v>20</v>
      </c>
      <c r="L343" s="126">
        <v>18</v>
      </c>
      <c r="M343" s="99">
        <v>65.561999999999998</v>
      </c>
      <c r="N343" s="130">
        <v>2.745492815960465</v>
      </c>
      <c r="O343" s="10"/>
      <c r="P343" s="10"/>
      <c r="Q343" s="29" t="s">
        <v>669</v>
      </c>
      <c r="R343" s="29" t="s">
        <v>735</v>
      </c>
    </row>
    <row r="344" spans="1:18" ht="14.25" customHeight="1" x14ac:dyDescent="0.25">
      <c r="A344" s="1" t="s">
        <v>605</v>
      </c>
      <c r="B344" s="1" t="s">
        <v>606</v>
      </c>
      <c r="C344" s="1" t="s">
        <v>661</v>
      </c>
      <c r="D344" s="22">
        <v>3</v>
      </c>
      <c r="E344" s="22">
        <v>4</v>
      </c>
      <c r="F344" s="22">
        <v>2</v>
      </c>
      <c r="G344" s="22">
        <v>0</v>
      </c>
      <c r="H344" s="22">
        <v>2</v>
      </c>
      <c r="I344" s="22">
        <v>0</v>
      </c>
      <c r="J344" s="22">
        <v>0</v>
      </c>
      <c r="K344" s="16">
        <v>0</v>
      </c>
      <c r="L344" s="126">
        <v>0</v>
      </c>
      <c r="M344" s="99">
        <v>23.861999999999998</v>
      </c>
      <c r="N344" s="130">
        <v>0</v>
      </c>
      <c r="O344" s="10"/>
      <c r="P344" s="10"/>
      <c r="Q344" s="29" t="s">
        <v>669</v>
      </c>
      <c r="R344" s="29" t="s">
        <v>735</v>
      </c>
    </row>
    <row r="345" spans="1:18" ht="14.25" customHeight="1" x14ac:dyDescent="0.25">
      <c r="A345" s="1" t="s">
        <v>607</v>
      </c>
      <c r="B345" s="1" t="s">
        <v>608</v>
      </c>
      <c r="C345" s="1" t="s">
        <v>661</v>
      </c>
      <c r="D345" s="22">
        <v>2</v>
      </c>
      <c r="E345" s="22">
        <v>2</v>
      </c>
      <c r="F345" s="22">
        <v>4</v>
      </c>
      <c r="G345" s="22">
        <v>3</v>
      </c>
      <c r="H345" s="22">
        <v>0</v>
      </c>
      <c r="I345" s="22">
        <v>6</v>
      </c>
      <c r="J345" s="22">
        <v>2</v>
      </c>
      <c r="K345" s="16">
        <v>2</v>
      </c>
      <c r="L345" s="126">
        <v>10</v>
      </c>
      <c r="M345" s="99">
        <v>46.526000000000003</v>
      </c>
      <c r="N345" s="130">
        <v>2.1493358552207367</v>
      </c>
      <c r="O345" s="10"/>
      <c r="P345" s="10"/>
      <c r="Q345" s="29" t="s">
        <v>669</v>
      </c>
      <c r="R345" s="29" t="s">
        <v>735</v>
      </c>
    </row>
    <row r="346" spans="1:18" ht="14.25" customHeight="1" x14ac:dyDescent="0.25">
      <c r="A346" s="1" t="s">
        <v>609</v>
      </c>
      <c r="B346" s="1" t="s">
        <v>610</v>
      </c>
      <c r="C346" s="1" t="s">
        <v>657</v>
      </c>
      <c r="D346" s="23">
        <v>0</v>
      </c>
      <c r="E346" s="22">
        <v>1</v>
      </c>
      <c r="F346" s="22">
        <v>1</v>
      </c>
      <c r="G346" s="22">
        <v>1</v>
      </c>
      <c r="H346" s="22">
        <v>0</v>
      </c>
      <c r="I346" s="22">
        <v>1</v>
      </c>
      <c r="J346" s="22">
        <v>0</v>
      </c>
      <c r="K346" s="16">
        <v>0</v>
      </c>
      <c r="L346" s="126">
        <v>0</v>
      </c>
      <c r="M346" s="99">
        <v>46.527000000000001</v>
      </c>
      <c r="N346" s="130">
        <v>0</v>
      </c>
      <c r="O346" s="10"/>
      <c r="P346" s="10"/>
      <c r="Q346" s="29" t="s">
        <v>669</v>
      </c>
      <c r="R346" s="29" t="s">
        <v>735</v>
      </c>
    </row>
    <row r="347" spans="1:18" ht="14.25" customHeight="1" x14ac:dyDescent="0.25">
      <c r="A347" s="1" t="s">
        <v>611</v>
      </c>
      <c r="B347" s="1" t="s">
        <v>612</v>
      </c>
      <c r="C347" s="1" t="s">
        <v>658</v>
      </c>
      <c r="D347" s="22">
        <v>3</v>
      </c>
      <c r="E347" s="22">
        <v>3</v>
      </c>
      <c r="F347" s="22">
        <v>0</v>
      </c>
      <c r="G347" s="22">
        <v>0</v>
      </c>
      <c r="H347" s="22">
        <v>1</v>
      </c>
      <c r="I347" s="22">
        <v>0</v>
      </c>
      <c r="J347" s="22">
        <v>1</v>
      </c>
      <c r="K347" s="16">
        <v>0</v>
      </c>
      <c r="L347" s="126">
        <v>1</v>
      </c>
      <c r="M347" s="99">
        <v>41.59</v>
      </c>
      <c r="N347" s="130">
        <v>0.24044241404183694</v>
      </c>
      <c r="O347" s="10"/>
      <c r="P347" s="10"/>
      <c r="Q347" s="29" t="s">
        <v>669</v>
      </c>
      <c r="R347" s="29" t="s">
        <v>735</v>
      </c>
    </row>
    <row r="348" spans="1:18" ht="14.25" customHeight="1" x14ac:dyDescent="0.25">
      <c r="A348" s="1" t="s">
        <v>613</v>
      </c>
      <c r="B348" s="1" t="s">
        <v>614</v>
      </c>
      <c r="C348" s="1" t="s">
        <v>656</v>
      </c>
      <c r="D348" s="22">
        <v>1</v>
      </c>
      <c r="E348" s="22">
        <v>5</v>
      </c>
      <c r="F348" s="22">
        <v>5</v>
      </c>
      <c r="G348" s="22">
        <v>2</v>
      </c>
      <c r="H348" s="22">
        <v>3</v>
      </c>
      <c r="I348" s="22">
        <v>3</v>
      </c>
      <c r="J348" s="22">
        <v>0</v>
      </c>
      <c r="K348" s="16">
        <v>7</v>
      </c>
      <c r="L348" s="126">
        <v>2</v>
      </c>
      <c r="M348" s="99">
        <v>45.966000000000001</v>
      </c>
      <c r="N348" s="130">
        <v>0.43510420745768608</v>
      </c>
      <c r="O348" s="10"/>
      <c r="P348" s="10"/>
      <c r="Q348" s="29" t="s">
        <v>669</v>
      </c>
      <c r="R348" s="29" t="s">
        <v>735</v>
      </c>
    </row>
    <row r="349" spans="1:18" ht="14.25" customHeight="1" x14ac:dyDescent="0.25">
      <c r="A349" s="1" t="s">
        <v>615</v>
      </c>
      <c r="B349" s="1" t="s">
        <v>616</v>
      </c>
      <c r="C349" s="1" t="s">
        <v>661</v>
      </c>
      <c r="D349" s="23">
        <v>0</v>
      </c>
      <c r="E349" s="22">
        <v>0</v>
      </c>
      <c r="F349" s="23">
        <v>0</v>
      </c>
      <c r="G349" s="23">
        <v>2</v>
      </c>
      <c r="H349" s="22">
        <v>6</v>
      </c>
      <c r="I349" s="22">
        <v>4</v>
      </c>
      <c r="J349" s="22">
        <v>2</v>
      </c>
      <c r="K349" s="16">
        <v>4</v>
      </c>
      <c r="L349" s="126">
        <v>2</v>
      </c>
      <c r="M349" s="99">
        <v>15.772</v>
      </c>
      <c r="N349" s="130">
        <v>1.2680699974638601</v>
      </c>
      <c r="O349" s="10"/>
      <c r="P349" s="10"/>
      <c r="Q349" s="29" t="s">
        <v>669</v>
      </c>
      <c r="R349" s="29" t="s">
        <v>735</v>
      </c>
    </row>
    <row r="350" spans="1:18" ht="14.25" customHeight="1" x14ac:dyDescent="0.25">
      <c r="A350" s="1" t="s">
        <v>617</v>
      </c>
      <c r="B350" s="1" t="s">
        <v>851</v>
      </c>
      <c r="C350" s="1" t="s">
        <v>654</v>
      </c>
      <c r="D350" s="24">
        <v>128</v>
      </c>
      <c r="E350" s="24">
        <v>106</v>
      </c>
      <c r="F350" s="24">
        <v>131</v>
      </c>
      <c r="G350" s="24">
        <v>140</v>
      </c>
      <c r="H350" s="24">
        <v>265</v>
      </c>
      <c r="I350" s="24">
        <v>265</v>
      </c>
      <c r="J350" s="25">
        <v>260</v>
      </c>
      <c r="K350" s="45">
        <v>217</v>
      </c>
      <c r="L350" s="126">
        <v>306</v>
      </c>
      <c r="M350" s="99">
        <v>115.726</v>
      </c>
      <c r="N350" s="130">
        <v>26.44176762352453</v>
      </c>
      <c r="O350" s="10"/>
      <c r="P350" s="10"/>
      <c r="Q350" s="29" t="s">
        <v>670</v>
      </c>
      <c r="R350" s="29" t="s">
        <v>737</v>
      </c>
    </row>
    <row r="351" spans="1:18" ht="14.25" customHeight="1" x14ac:dyDescent="0.25">
      <c r="A351" s="1" t="s">
        <v>619</v>
      </c>
      <c r="B351" s="1" t="s">
        <v>620</v>
      </c>
      <c r="C351" s="1" t="s">
        <v>661</v>
      </c>
      <c r="D351" s="22">
        <v>3</v>
      </c>
      <c r="E351" s="22">
        <v>2</v>
      </c>
      <c r="F351" s="22">
        <v>5</v>
      </c>
      <c r="G351" s="22">
        <v>6</v>
      </c>
      <c r="H351" s="22">
        <v>8</v>
      </c>
      <c r="I351" s="22">
        <v>6</v>
      </c>
      <c r="J351" s="22">
        <v>11</v>
      </c>
      <c r="K351" s="45">
        <v>18</v>
      </c>
      <c r="L351" s="126">
        <v>18</v>
      </c>
      <c r="M351" s="99">
        <v>29.518999999999998</v>
      </c>
      <c r="N351" s="130">
        <v>6.097767539550798</v>
      </c>
      <c r="O351" s="10"/>
      <c r="P351" s="10"/>
      <c r="Q351" s="29" t="s">
        <v>670</v>
      </c>
      <c r="R351" s="29" t="s">
        <v>736</v>
      </c>
    </row>
    <row r="352" spans="1:18" ht="14.25" customHeight="1" x14ac:dyDescent="0.25">
      <c r="A352" s="1" t="s">
        <v>621</v>
      </c>
      <c r="B352" s="1" t="s">
        <v>852</v>
      </c>
      <c r="C352" s="1" t="s">
        <v>657</v>
      </c>
      <c r="D352" s="22">
        <v>6</v>
      </c>
      <c r="E352" s="22">
        <v>11</v>
      </c>
      <c r="F352" s="22">
        <v>15</v>
      </c>
      <c r="G352" s="22">
        <v>13</v>
      </c>
      <c r="H352" s="22">
        <v>7</v>
      </c>
      <c r="I352" s="22">
        <v>3</v>
      </c>
      <c r="J352" s="22">
        <v>28</v>
      </c>
      <c r="K352" s="16">
        <v>30</v>
      </c>
      <c r="L352" s="126">
        <v>17</v>
      </c>
      <c r="M352" s="99">
        <v>142.52600000000001</v>
      </c>
      <c r="N352" s="130">
        <v>1.1927648288733284</v>
      </c>
      <c r="O352" s="10"/>
      <c r="P352" s="10"/>
      <c r="Q352" s="29" t="s">
        <v>669</v>
      </c>
      <c r="R352" s="29" t="s">
        <v>735</v>
      </c>
    </row>
    <row r="353" spans="1:18" ht="14.25" customHeight="1" x14ac:dyDescent="0.25">
      <c r="A353" s="1" t="s">
        <v>623</v>
      </c>
      <c r="B353" s="1" t="s">
        <v>853</v>
      </c>
      <c r="C353" s="1" t="s">
        <v>661</v>
      </c>
      <c r="D353" s="22">
        <v>13</v>
      </c>
      <c r="E353" s="22">
        <v>6</v>
      </c>
      <c r="F353" s="22">
        <v>14</v>
      </c>
      <c r="G353" s="22">
        <v>5</v>
      </c>
      <c r="H353" s="22">
        <v>9</v>
      </c>
      <c r="I353" s="22">
        <v>23</v>
      </c>
      <c r="J353" s="22">
        <v>18</v>
      </c>
      <c r="K353" s="16">
        <v>31</v>
      </c>
      <c r="L353" s="126">
        <v>22</v>
      </c>
      <c r="M353" s="99">
        <v>208.74799999999999</v>
      </c>
      <c r="N353" s="130">
        <v>1.0539023128365301</v>
      </c>
      <c r="O353" s="10"/>
      <c r="P353" s="10"/>
      <c r="Q353" s="29" t="s">
        <v>669</v>
      </c>
      <c r="R353" s="29" t="s">
        <v>736</v>
      </c>
    </row>
    <row r="354" spans="1:18" ht="14.25" customHeight="1" x14ac:dyDescent="0.25">
      <c r="A354" s="1" t="s">
        <v>625</v>
      </c>
      <c r="B354" s="1" t="s">
        <v>626</v>
      </c>
      <c r="C354" s="1" t="s">
        <v>656</v>
      </c>
      <c r="D354" s="24">
        <v>5</v>
      </c>
      <c r="E354" s="24">
        <v>9</v>
      </c>
      <c r="F354" s="24">
        <v>7</v>
      </c>
      <c r="G354" s="22">
        <v>11</v>
      </c>
      <c r="H354" s="24">
        <v>14</v>
      </c>
      <c r="I354" s="24">
        <v>5</v>
      </c>
      <c r="J354" s="25">
        <v>4</v>
      </c>
      <c r="K354" s="16">
        <v>9</v>
      </c>
      <c r="L354" s="126">
        <v>8</v>
      </c>
      <c r="M354" s="99">
        <v>49.953000000000003</v>
      </c>
      <c r="N354" s="130">
        <v>1.6015054150901848</v>
      </c>
      <c r="O354" s="10"/>
      <c r="P354" s="10"/>
      <c r="Q354" s="29" t="s">
        <v>669</v>
      </c>
      <c r="R354" s="29" t="s">
        <v>737</v>
      </c>
    </row>
    <row r="355" spans="1:18" ht="14.25" customHeight="1" x14ac:dyDescent="0.25">
      <c r="A355" s="1" t="s">
        <v>627</v>
      </c>
      <c r="B355" s="1" t="s">
        <v>628</v>
      </c>
      <c r="C355" s="1" t="s">
        <v>656</v>
      </c>
      <c r="D355" s="22">
        <v>6</v>
      </c>
      <c r="E355" s="22">
        <v>7</v>
      </c>
      <c r="F355" s="22">
        <v>4</v>
      </c>
      <c r="G355" s="22">
        <v>7</v>
      </c>
      <c r="H355" s="22">
        <v>6</v>
      </c>
      <c r="I355" s="22">
        <v>35</v>
      </c>
      <c r="J355" s="25">
        <v>8</v>
      </c>
      <c r="K355" s="45">
        <v>11</v>
      </c>
      <c r="L355" s="126">
        <v>11</v>
      </c>
      <c r="M355" s="99">
        <v>60.969000000000001</v>
      </c>
      <c r="N355" s="130">
        <v>1.8041955748003082</v>
      </c>
      <c r="O355" s="10"/>
      <c r="P355" s="10"/>
      <c r="Q355" s="29" t="s">
        <v>670</v>
      </c>
      <c r="R355" s="29" t="s">
        <v>735</v>
      </c>
    </row>
    <row r="356" spans="1:18" ht="14.25" customHeight="1" x14ac:dyDescent="0.25">
      <c r="A356" s="1" t="s">
        <v>629</v>
      </c>
      <c r="B356" s="1" t="s">
        <v>630</v>
      </c>
      <c r="C356" s="1" t="s">
        <v>657</v>
      </c>
      <c r="D356" s="22">
        <v>4</v>
      </c>
      <c r="E356" s="22">
        <v>5</v>
      </c>
      <c r="F356" s="22">
        <v>7</v>
      </c>
      <c r="G356" s="22">
        <v>7</v>
      </c>
      <c r="H356" s="22">
        <v>5</v>
      </c>
      <c r="I356" s="22">
        <v>8</v>
      </c>
      <c r="J356" s="22">
        <v>11</v>
      </c>
      <c r="K356" s="16">
        <v>14</v>
      </c>
      <c r="L356" s="126">
        <v>16</v>
      </c>
      <c r="M356" s="99">
        <v>143.012</v>
      </c>
      <c r="N356" s="130">
        <v>1.1187872346376528</v>
      </c>
      <c r="O356" s="10"/>
      <c r="P356" s="10"/>
      <c r="Q356" s="29" t="s">
        <v>669</v>
      </c>
      <c r="R356" s="29" t="s">
        <v>735</v>
      </c>
    </row>
    <row r="357" spans="1:18" ht="14.25" customHeight="1" x14ac:dyDescent="0.25">
      <c r="A357" s="1" t="s">
        <v>631</v>
      </c>
      <c r="B357" s="1" t="s">
        <v>632</v>
      </c>
      <c r="C357" s="1" t="s">
        <v>656</v>
      </c>
      <c r="D357" s="22">
        <v>2</v>
      </c>
      <c r="E357" s="22">
        <v>2</v>
      </c>
      <c r="F357" s="22">
        <v>2</v>
      </c>
      <c r="G357" s="22">
        <v>8</v>
      </c>
      <c r="H357" s="22">
        <v>9</v>
      </c>
      <c r="I357" s="22">
        <v>12</v>
      </c>
      <c r="J357" s="22">
        <v>12</v>
      </c>
      <c r="K357" s="128">
        <v>18</v>
      </c>
      <c r="L357" s="126">
        <v>11</v>
      </c>
      <c r="M357" s="99">
        <v>39.823999999999998</v>
      </c>
      <c r="N357" s="130">
        <v>2.762153475291282</v>
      </c>
      <c r="O357" s="10"/>
      <c r="P357" s="10"/>
      <c r="Q357" s="29" t="s">
        <v>669</v>
      </c>
      <c r="R357" s="29" t="s">
        <v>735</v>
      </c>
    </row>
    <row r="358" spans="1:18" ht="14.25" customHeight="1" x14ac:dyDescent="0.25">
      <c r="A358" s="1" t="s">
        <v>633</v>
      </c>
      <c r="B358" s="1" t="s">
        <v>634</v>
      </c>
      <c r="C358" s="1" t="s">
        <v>656</v>
      </c>
      <c r="D358" s="22">
        <v>1</v>
      </c>
      <c r="E358" s="22">
        <v>2</v>
      </c>
      <c r="F358" s="22">
        <v>2</v>
      </c>
      <c r="G358" s="22">
        <v>3</v>
      </c>
      <c r="H358" s="22">
        <v>2</v>
      </c>
      <c r="I358" s="22">
        <v>14</v>
      </c>
      <c r="J358" s="22">
        <v>11</v>
      </c>
      <c r="K358" s="16">
        <v>10</v>
      </c>
      <c r="L358" s="126">
        <v>7</v>
      </c>
      <c r="M358" s="99">
        <v>64.256</v>
      </c>
      <c r="N358" s="130">
        <v>1.0893924302788844</v>
      </c>
      <c r="O358" s="10"/>
      <c r="P358" s="10"/>
      <c r="Q358" s="29" t="s">
        <v>669</v>
      </c>
      <c r="R358" s="29" t="s">
        <v>735</v>
      </c>
    </row>
    <row r="359" spans="1:18" ht="14.25" customHeight="1" x14ac:dyDescent="0.25">
      <c r="A359" s="1" t="s">
        <v>635</v>
      </c>
      <c r="B359" s="1" t="s">
        <v>854</v>
      </c>
      <c r="C359" s="1" t="s">
        <v>662</v>
      </c>
      <c r="D359" s="22">
        <v>9</v>
      </c>
      <c r="E359" s="22">
        <v>12</v>
      </c>
      <c r="F359" s="22">
        <v>8</v>
      </c>
      <c r="G359" s="22">
        <v>6</v>
      </c>
      <c r="H359" s="22">
        <v>7</v>
      </c>
      <c r="I359" s="22">
        <v>13</v>
      </c>
      <c r="J359" s="26">
        <v>18</v>
      </c>
      <c r="K359" s="16">
        <v>19</v>
      </c>
      <c r="L359" s="126">
        <v>19</v>
      </c>
      <c r="M359" s="99">
        <v>105.352</v>
      </c>
      <c r="N359" s="130">
        <v>1.8034778646822081</v>
      </c>
      <c r="O359" s="10"/>
      <c r="P359" s="10"/>
      <c r="Q359" s="29" t="s">
        <v>669</v>
      </c>
      <c r="R359" s="29" t="s">
        <v>735</v>
      </c>
    </row>
    <row r="360" spans="1:18" ht="14.25" customHeight="1" x14ac:dyDescent="0.25">
      <c r="A360" s="1" t="s">
        <v>637</v>
      </c>
      <c r="B360" s="1" t="s">
        <v>638</v>
      </c>
      <c r="C360" s="1" t="s">
        <v>662</v>
      </c>
      <c r="D360" s="22">
        <v>7</v>
      </c>
      <c r="E360" s="24">
        <v>17</v>
      </c>
      <c r="F360" s="22">
        <v>34</v>
      </c>
      <c r="G360" s="22">
        <v>21</v>
      </c>
      <c r="H360" s="22">
        <v>22</v>
      </c>
      <c r="I360" s="22">
        <v>27</v>
      </c>
      <c r="J360" s="25">
        <v>10</v>
      </c>
      <c r="K360" s="45">
        <v>12</v>
      </c>
      <c r="L360" s="126">
        <v>24</v>
      </c>
      <c r="M360" s="99">
        <v>44.008000000000003</v>
      </c>
      <c r="N360" s="130">
        <v>5.4535538992910384</v>
      </c>
      <c r="O360" s="10"/>
      <c r="P360" s="10"/>
      <c r="Q360" s="29" t="s">
        <v>670</v>
      </c>
      <c r="R360" s="29" t="s">
        <v>737</v>
      </c>
    </row>
    <row r="361" spans="1:18" ht="14.25" customHeight="1" x14ac:dyDescent="0.25">
      <c r="A361" s="1" t="s">
        <v>639</v>
      </c>
      <c r="B361" s="1" t="s">
        <v>855</v>
      </c>
      <c r="C361" s="1" t="s">
        <v>656</v>
      </c>
      <c r="D361" s="22">
        <v>5</v>
      </c>
      <c r="E361" s="22">
        <v>7</v>
      </c>
      <c r="F361" s="22">
        <v>8</v>
      </c>
      <c r="G361" s="22">
        <v>17</v>
      </c>
      <c r="H361" s="22">
        <v>17</v>
      </c>
      <c r="I361" s="22">
        <v>19</v>
      </c>
      <c r="J361" s="25">
        <v>11</v>
      </c>
      <c r="K361" s="16">
        <v>35</v>
      </c>
      <c r="L361" s="126">
        <v>11</v>
      </c>
      <c r="M361" s="99">
        <v>50.103000000000002</v>
      </c>
      <c r="N361" s="130">
        <v>2.1954773167275414</v>
      </c>
      <c r="O361" s="10"/>
      <c r="P361" s="10"/>
      <c r="Q361" s="29" t="s">
        <v>669</v>
      </c>
      <c r="R361" s="29" t="s">
        <v>737</v>
      </c>
    </row>
    <row r="362" spans="1:18" ht="14.25" customHeight="1" x14ac:dyDescent="0.25">
      <c r="A362" s="1" t="s">
        <v>641</v>
      </c>
      <c r="B362" s="1" t="s">
        <v>642</v>
      </c>
      <c r="C362" s="1" t="s">
        <v>662</v>
      </c>
      <c r="D362" s="22">
        <v>14</v>
      </c>
      <c r="E362" s="22">
        <v>14</v>
      </c>
      <c r="F362" s="22">
        <v>6</v>
      </c>
      <c r="G362" s="22">
        <v>12</v>
      </c>
      <c r="H362" s="22">
        <v>8</v>
      </c>
      <c r="I362" s="22">
        <v>1</v>
      </c>
      <c r="J362" s="22">
        <v>2</v>
      </c>
      <c r="K362" s="16">
        <v>3</v>
      </c>
      <c r="L362" s="126">
        <v>11</v>
      </c>
      <c r="M362" s="99">
        <v>53.173000000000002</v>
      </c>
      <c r="N362" s="130">
        <v>2.0687190867545557</v>
      </c>
      <c r="O362" s="10"/>
      <c r="P362" s="10"/>
      <c r="Q362" s="29" t="s">
        <v>669</v>
      </c>
      <c r="R362" s="29" t="s">
        <v>735</v>
      </c>
    </row>
    <row r="363" spans="1:18" ht="14.25" customHeight="1" x14ac:dyDescent="0.25">
      <c r="A363" s="1" t="s">
        <v>643</v>
      </c>
      <c r="B363" s="1" t="s">
        <v>644</v>
      </c>
      <c r="C363" s="1" t="s">
        <v>656</v>
      </c>
      <c r="D363" s="22">
        <v>15</v>
      </c>
      <c r="E363" s="22">
        <v>14</v>
      </c>
      <c r="F363" s="24">
        <v>1</v>
      </c>
      <c r="G363" s="22">
        <v>9</v>
      </c>
      <c r="H363" s="22">
        <v>9</v>
      </c>
      <c r="I363" s="22">
        <v>11</v>
      </c>
      <c r="J363" s="22">
        <v>13</v>
      </c>
      <c r="K363" s="16">
        <v>14</v>
      </c>
      <c r="L363" s="126">
        <v>24</v>
      </c>
      <c r="M363" s="99">
        <v>69.986999999999995</v>
      </c>
      <c r="N363" s="130">
        <v>3.4292082815380005</v>
      </c>
      <c r="O363" s="10"/>
      <c r="P363" s="10"/>
      <c r="Q363" s="29" t="s">
        <v>669</v>
      </c>
      <c r="R363" s="29" t="s">
        <v>735</v>
      </c>
    </row>
    <row r="364" spans="1:18" ht="14.25" customHeight="1" x14ac:dyDescent="0.25">
      <c r="A364" s="1" t="s">
        <v>645</v>
      </c>
      <c r="B364" s="1" t="s">
        <v>646</v>
      </c>
      <c r="C364" s="1" t="s">
        <v>657</v>
      </c>
      <c r="D364" s="22">
        <v>0</v>
      </c>
      <c r="E364" s="22">
        <v>0</v>
      </c>
      <c r="F364" s="22">
        <v>0</v>
      </c>
      <c r="G364" s="22">
        <v>1</v>
      </c>
      <c r="H364" s="22">
        <v>2</v>
      </c>
      <c r="I364" s="22">
        <v>1</v>
      </c>
      <c r="J364" s="22">
        <v>0</v>
      </c>
      <c r="K364" s="16">
        <v>0</v>
      </c>
      <c r="L364" s="126">
        <v>0</v>
      </c>
      <c r="M364" s="99">
        <v>48.917999999999999</v>
      </c>
      <c r="N364" s="130">
        <v>0</v>
      </c>
      <c r="O364" s="10"/>
      <c r="P364" s="10"/>
      <c r="Q364" s="29" t="s">
        <v>669</v>
      </c>
      <c r="R364" s="29" t="s">
        <v>735</v>
      </c>
    </row>
    <row r="365" spans="1:18" ht="14.25" customHeight="1" x14ac:dyDescent="0.25">
      <c r="A365" s="1" t="s">
        <v>647</v>
      </c>
      <c r="B365" s="1" t="s">
        <v>648</v>
      </c>
      <c r="C365" s="1" t="s">
        <v>662</v>
      </c>
      <c r="D365" s="22">
        <v>7</v>
      </c>
      <c r="E365" s="24">
        <v>1</v>
      </c>
      <c r="F365" s="22">
        <v>9</v>
      </c>
      <c r="G365" s="23">
        <v>8</v>
      </c>
      <c r="H365" s="22">
        <v>5</v>
      </c>
      <c r="I365" s="22">
        <v>5</v>
      </c>
      <c r="J365" s="22">
        <v>1</v>
      </c>
      <c r="K365" s="16">
        <v>4</v>
      </c>
      <c r="L365" s="126">
        <v>9</v>
      </c>
      <c r="M365" s="99">
        <v>44.902999999999999</v>
      </c>
      <c r="N365" s="130">
        <v>2.0043204240251207</v>
      </c>
      <c r="O365" s="10"/>
      <c r="P365" s="10"/>
      <c r="Q365" s="29" t="s">
        <v>669</v>
      </c>
      <c r="R365" s="29" t="s">
        <v>735</v>
      </c>
    </row>
    <row r="366" spans="1:18" ht="14.25" customHeight="1" x14ac:dyDescent="0.25">
      <c r="A366" s="1" t="s">
        <v>649</v>
      </c>
      <c r="B366" s="1" t="s">
        <v>856</v>
      </c>
      <c r="C366" s="1" t="s">
        <v>660</v>
      </c>
      <c r="D366" s="28">
        <v>2</v>
      </c>
      <c r="E366" s="28">
        <v>2</v>
      </c>
      <c r="F366" s="28">
        <v>8</v>
      </c>
      <c r="G366" s="28">
        <v>9</v>
      </c>
      <c r="H366" s="28">
        <v>13</v>
      </c>
      <c r="I366" s="28">
        <v>18</v>
      </c>
      <c r="J366" s="28">
        <v>18</v>
      </c>
      <c r="K366" s="16">
        <v>29</v>
      </c>
      <c r="L366" s="126">
        <v>9</v>
      </c>
      <c r="M366" s="99">
        <v>86.929000000000002</v>
      </c>
      <c r="N366" s="130">
        <v>1.0353276812111032</v>
      </c>
      <c r="O366" s="10"/>
      <c r="P366" s="10"/>
      <c r="Q366" s="29" t="s">
        <v>669</v>
      </c>
      <c r="R366" s="29" t="s">
        <v>735</v>
      </c>
    </row>
    <row r="367" spans="1:18" ht="13" thickBot="1" x14ac:dyDescent="0.3">
      <c r="A367" s="7"/>
      <c r="B367" s="7"/>
      <c r="C367" s="7"/>
      <c r="D367" s="7"/>
      <c r="E367" s="7"/>
      <c r="F367" s="7"/>
      <c r="G367" s="7"/>
      <c r="H367" s="7"/>
      <c r="I367" s="7"/>
      <c r="J367" s="7"/>
      <c r="K367" s="7"/>
      <c r="L367" s="7"/>
      <c r="M367" s="7"/>
      <c r="N367" s="7"/>
      <c r="O367" s="36"/>
      <c r="P367" s="36"/>
    </row>
    <row r="369" spans="1:18" x14ac:dyDescent="0.25">
      <c r="A369" s="13" t="s">
        <v>875</v>
      </c>
      <c r="B369" s="13"/>
      <c r="C369" s="13"/>
      <c r="D369" s="13"/>
      <c r="E369" s="13"/>
      <c r="F369" s="13"/>
      <c r="G369" s="13"/>
      <c r="H369" s="13"/>
      <c r="I369" s="13"/>
    </row>
    <row r="370" spans="1:18" x14ac:dyDescent="0.25">
      <c r="A370" s="40" t="s">
        <v>753</v>
      </c>
      <c r="B370" s="13"/>
      <c r="C370" s="13"/>
      <c r="D370" s="12" t="s">
        <v>754</v>
      </c>
      <c r="E370" s="13"/>
      <c r="F370" s="13"/>
      <c r="G370" s="13"/>
      <c r="H370" s="13"/>
      <c r="I370" s="13"/>
      <c r="J370" s="13"/>
      <c r="K370" s="13"/>
      <c r="L370" s="13"/>
      <c r="M370" s="13"/>
    </row>
    <row r="371" spans="1:18" x14ac:dyDescent="0.25">
      <c r="A371" s="40" t="s">
        <v>758</v>
      </c>
      <c r="B371" s="13"/>
      <c r="C371" s="13"/>
      <c r="D371" s="102"/>
      <c r="E371" s="13"/>
      <c r="F371" s="13"/>
      <c r="G371" s="13"/>
      <c r="H371" s="13"/>
      <c r="I371" s="13"/>
    </row>
    <row r="372" spans="1:18" x14ac:dyDescent="0.25">
      <c r="A372" s="146" t="s">
        <v>874</v>
      </c>
      <c r="B372" s="13"/>
      <c r="C372" s="13"/>
      <c r="D372" s="102"/>
      <c r="E372" s="13"/>
      <c r="F372" s="13"/>
      <c r="G372" s="13"/>
      <c r="H372" s="13"/>
      <c r="I372" s="13"/>
    </row>
    <row r="373" spans="1:18" ht="13" customHeight="1" x14ac:dyDescent="0.25">
      <c r="A373" s="13" t="s">
        <v>745</v>
      </c>
      <c r="B373" s="13"/>
      <c r="C373" s="13"/>
      <c r="D373" s="13"/>
      <c r="E373" s="13"/>
      <c r="F373" s="13"/>
      <c r="G373" s="13"/>
      <c r="H373" s="13"/>
      <c r="I373" s="13"/>
    </row>
    <row r="374" spans="1:18" ht="24" customHeight="1" x14ac:dyDescent="0.25">
      <c r="A374" s="160" t="s">
        <v>767</v>
      </c>
      <c r="B374" s="160"/>
      <c r="C374" s="160"/>
      <c r="D374" s="160"/>
      <c r="E374" s="160"/>
      <c r="F374" s="160"/>
      <c r="G374" s="160"/>
      <c r="H374" s="160"/>
      <c r="I374" s="160"/>
      <c r="J374" s="160"/>
      <c r="K374" s="160"/>
      <c r="L374" s="160"/>
      <c r="M374" s="160"/>
      <c r="N374" s="160"/>
      <c r="O374" s="124"/>
      <c r="P374" s="124"/>
    </row>
    <row r="375" spans="1:18" ht="13.5" customHeight="1" x14ac:dyDescent="0.25">
      <c r="A375" s="13" t="s">
        <v>756</v>
      </c>
      <c r="B375" s="13"/>
      <c r="C375" s="13"/>
      <c r="D375" s="13"/>
      <c r="E375" s="102" t="s">
        <v>664</v>
      </c>
      <c r="F375" s="13"/>
      <c r="G375" s="13"/>
      <c r="H375" s="13"/>
      <c r="I375" s="13"/>
    </row>
    <row r="376" spans="1:18" ht="13.5" customHeight="1" x14ac:dyDescent="0.25">
      <c r="A376" s="13" t="s">
        <v>879</v>
      </c>
      <c r="B376" s="13"/>
      <c r="C376" s="13"/>
      <c r="D376" s="13"/>
      <c r="E376" s="102"/>
      <c r="F376" s="13"/>
      <c r="G376" s="13"/>
      <c r="H376" s="13"/>
      <c r="I376" s="13"/>
    </row>
    <row r="377" spans="1:18" x14ac:dyDescent="0.25">
      <c r="A377" s="11" t="s">
        <v>877</v>
      </c>
      <c r="B377" s="11"/>
      <c r="C377" s="13"/>
      <c r="D377" s="13"/>
      <c r="E377" s="13"/>
      <c r="F377" s="13"/>
      <c r="G377" s="13"/>
      <c r="H377" s="13"/>
      <c r="I377" s="13"/>
    </row>
    <row r="378" spans="1:18" x14ac:dyDescent="0.25">
      <c r="A378" s="88" t="s">
        <v>878</v>
      </c>
      <c r="B378" s="88"/>
      <c r="C378" s="88"/>
      <c r="D378" s="13"/>
      <c r="E378" s="13"/>
      <c r="F378" s="13"/>
      <c r="G378" s="13"/>
      <c r="H378" s="13"/>
      <c r="I378" s="13"/>
    </row>
    <row r="379" spans="1:18" x14ac:dyDescent="0.25">
      <c r="A379" s="40" t="s">
        <v>880</v>
      </c>
      <c r="B379" s="144"/>
      <c r="C379" s="144"/>
      <c r="D379" s="144"/>
      <c r="E379" s="13"/>
      <c r="F379" s="13"/>
      <c r="G379" s="13"/>
      <c r="H379" s="13"/>
      <c r="I379" s="13"/>
    </row>
    <row r="380" spans="1:18" x14ac:dyDescent="0.25">
      <c r="A380" s="95" t="s">
        <v>748</v>
      </c>
      <c r="B380" s="13"/>
      <c r="C380" s="13"/>
      <c r="D380" s="13"/>
      <c r="E380" s="13"/>
      <c r="F380" s="13"/>
      <c r="G380" s="13"/>
      <c r="H380" s="13"/>
      <c r="I380" s="13"/>
    </row>
    <row r="381" spans="1:18" s="13" customFormat="1" ht="10" x14ac:dyDescent="0.2">
      <c r="Q381" s="30"/>
      <c r="R381" s="30"/>
    </row>
    <row r="382" spans="1:18" s="13" customFormat="1" ht="10" x14ac:dyDescent="0.2">
      <c r="A382" s="13" t="s">
        <v>665</v>
      </c>
      <c r="B382" s="132" t="s">
        <v>752</v>
      </c>
      <c r="K382" s="46" t="s">
        <v>667</v>
      </c>
      <c r="L382" s="47" t="s">
        <v>740</v>
      </c>
      <c r="Q382" s="30"/>
      <c r="R382" s="30"/>
    </row>
    <row r="383" spans="1:18" s="13" customFormat="1" ht="10" x14ac:dyDescent="0.2">
      <c r="A383" s="13" t="s">
        <v>772</v>
      </c>
      <c r="B383" s="21" t="s">
        <v>706</v>
      </c>
      <c r="K383" s="46" t="s">
        <v>666</v>
      </c>
      <c r="L383" s="48" t="s">
        <v>741</v>
      </c>
      <c r="Q383" s="30"/>
      <c r="R383" s="30"/>
    </row>
    <row r="384" spans="1:18" s="13" customFormat="1" ht="10" x14ac:dyDescent="0.2">
      <c r="Q384" s="30"/>
      <c r="R384" s="30"/>
    </row>
    <row r="385" spans="17:18" s="13" customFormat="1" ht="10" x14ac:dyDescent="0.2">
      <c r="Q385" s="30"/>
      <c r="R385" s="30"/>
    </row>
    <row r="386" spans="17:18" s="13" customFormat="1" ht="10" x14ac:dyDescent="0.2">
      <c r="Q386" s="30"/>
      <c r="R386" s="30"/>
    </row>
    <row r="387" spans="17:18" s="13" customFormat="1" ht="10" x14ac:dyDescent="0.2">
      <c r="Q387" s="30"/>
      <c r="R387" s="30"/>
    </row>
    <row r="388" spans="17:18" s="13" customFormat="1" ht="10" x14ac:dyDescent="0.2">
      <c r="Q388" s="30"/>
      <c r="R388" s="30"/>
    </row>
    <row r="389" spans="17:18" s="13" customFormat="1" ht="10" x14ac:dyDescent="0.2">
      <c r="Q389" s="30"/>
      <c r="R389" s="30"/>
    </row>
    <row r="390" spans="17:18" s="13" customFormat="1" ht="10" x14ac:dyDescent="0.2">
      <c r="Q390" s="30"/>
      <c r="R390" s="30"/>
    </row>
    <row r="391" spans="17:18" s="13" customFormat="1" ht="10" x14ac:dyDescent="0.2">
      <c r="Q391" s="30"/>
      <c r="R391" s="30"/>
    </row>
  </sheetData>
  <sheetProtection sheet="1" objects="1" scenarios="1"/>
  <mergeCells count="2">
    <mergeCell ref="B4:C4"/>
    <mergeCell ref="A374:N374"/>
  </mergeCells>
  <conditionalFormatting sqref="J41">
    <cfRule type="expression" dxfId="70" priority="11" stopIfTrue="1">
      <formula>AND(#REF!="E",Q41=1)</formula>
    </cfRule>
    <cfRule type="expression" dxfId="69" priority="12" stopIfTrue="1">
      <formula>#REF!="C"</formula>
    </cfRule>
  </conditionalFormatting>
  <conditionalFormatting sqref="K41:K222 K224:K366">
    <cfRule type="expression" dxfId="68" priority="8">
      <formula>Q41="yes"</formula>
    </cfRule>
  </conditionalFormatting>
  <conditionalFormatting sqref="L41:L366">
    <cfRule type="expression" dxfId="67" priority="4">
      <formula>$R41="Spotlight"</formula>
    </cfRule>
    <cfRule type="expression" dxfId="66" priority="6">
      <formula>$R41="StreetCount"</formula>
    </cfRule>
  </conditionalFormatting>
  <conditionalFormatting sqref="J42:J366">
    <cfRule type="expression" dxfId="65" priority="72" stopIfTrue="1">
      <formula>AND(#REF!="E",Q42=1)</formula>
    </cfRule>
    <cfRule type="expression" dxfId="64" priority="73" stopIfTrue="1">
      <formula>#REF!="C"</formula>
    </cfRule>
  </conditionalFormatting>
  <conditionalFormatting sqref="B41:B366">
    <cfRule type="expression" dxfId="63" priority="3">
      <formula>$P41="RSI"</formula>
    </cfRule>
  </conditionalFormatting>
  <hyperlinks>
    <hyperlink ref="D370" r:id="rId1" xr:uid="{7C145A06-FE19-4DC0-94E0-F35CFEDB24F5}"/>
    <hyperlink ref="E375" r:id="rId2" xr:uid="{735D9C95-6E28-410B-952A-D0CE4EF6162E}"/>
    <hyperlink ref="B382" r:id="rId3" xr:uid="{A2B0D257-7E5D-4A3D-86BB-E399FC13E126}"/>
  </hyperlinks>
  <pageMargins left="0.70866141732283472" right="0.70866141732283472" top="0.74803149606299213" bottom="0.74803149606299213" header="0.31496062992125984" footer="0.31496062992125984"/>
  <pageSetup paperSize="9" scale="46" fitToHeight="0"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R382"/>
  <sheetViews>
    <sheetView showGridLines="0" zoomScale="90" zoomScaleNormal="90" workbookViewId="0">
      <pane ySplit="5" topLeftCell="A150" activePane="bottomLeft" state="frozen"/>
      <selection pane="bottomLeft"/>
    </sheetView>
  </sheetViews>
  <sheetFormatPr defaultColWidth="8.84375" defaultRowHeight="12.5" x14ac:dyDescent="0.25"/>
  <cols>
    <col min="1" max="1" width="10.765625" style="1" customWidth="1"/>
    <col min="2" max="2" width="22.69140625" style="1" customWidth="1"/>
    <col min="3" max="3" width="19.15234375" style="1" customWidth="1"/>
    <col min="4" max="4" width="8.84375" style="29"/>
    <col min="5" max="5" width="8.84375" style="1"/>
    <col min="6" max="6" width="2.3046875" style="1" customWidth="1"/>
    <col min="7" max="10" width="11.4609375" style="1" customWidth="1"/>
    <col min="11" max="11" width="3" style="39" customWidth="1"/>
    <col min="12" max="14" width="11.3046875" style="39" customWidth="1"/>
    <col min="15" max="15" width="11.15234375" style="1" customWidth="1"/>
    <col min="16" max="16" width="8.84375" style="1" customWidth="1"/>
    <col min="17" max="17" width="10" style="1" hidden="1" customWidth="1"/>
    <col min="18" max="18" width="8.84375" style="1" hidden="1" customWidth="1"/>
    <col min="19" max="19" width="8.84375" style="1" customWidth="1"/>
    <col min="20" max="16384" width="8.84375" style="1"/>
  </cols>
  <sheetData>
    <row r="1" spans="1:15" ht="22.5" customHeight="1" x14ac:dyDescent="0.25">
      <c r="A1" s="4" t="s">
        <v>867</v>
      </c>
      <c r="B1" s="2"/>
      <c r="C1" s="2"/>
      <c r="D1" s="2"/>
      <c r="E1" s="2"/>
      <c r="F1" s="2"/>
      <c r="G1" s="2"/>
      <c r="H1" s="2"/>
      <c r="I1" s="2"/>
      <c r="J1" s="2"/>
      <c r="K1" s="2"/>
      <c r="L1" s="2"/>
      <c r="M1" s="2"/>
      <c r="N1" s="2"/>
      <c r="O1" s="2"/>
    </row>
    <row r="2" spans="1:15" ht="18.75" customHeight="1" x14ac:dyDescent="0.35">
      <c r="A2" s="35" t="s">
        <v>760</v>
      </c>
      <c r="B2" s="3"/>
      <c r="C2" s="3"/>
      <c r="D2" s="2"/>
      <c r="E2" s="2"/>
      <c r="F2" s="2"/>
      <c r="G2" s="3"/>
      <c r="H2" s="3"/>
      <c r="I2" s="3"/>
      <c r="J2" s="3"/>
      <c r="K2" s="3"/>
      <c r="L2" s="3"/>
      <c r="M2" s="3"/>
      <c r="N2" s="3"/>
      <c r="O2" s="3"/>
    </row>
    <row r="3" spans="1:15" ht="13.5" thickBot="1" x14ac:dyDescent="0.35">
      <c r="A3" s="7"/>
      <c r="B3" s="7"/>
      <c r="C3" s="7"/>
      <c r="D3" s="7"/>
      <c r="E3" s="7"/>
      <c r="F3" s="7"/>
      <c r="G3" s="7"/>
      <c r="H3" s="7"/>
      <c r="I3" s="7"/>
      <c r="J3" s="44"/>
      <c r="K3" s="92"/>
      <c r="L3" s="92"/>
      <c r="M3" s="92"/>
      <c r="N3" s="92"/>
      <c r="O3" s="44" t="s">
        <v>684</v>
      </c>
    </row>
    <row r="4" spans="1:15" ht="14.25" customHeight="1" x14ac:dyDescent="0.3">
      <c r="A4" s="36"/>
      <c r="B4" s="36"/>
      <c r="C4" s="36"/>
      <c r="D4" s="163">
        <v>2016</v>
      </c>
      <c r="E4" s="163"/>
      <c r="F4" s="36"/>
      <c r="G4" s="163">
        <v>2017</v>
      </c>
      <c r="H4" s="163"/>
      <c r="I4" s="163"/>
      <c r="J4" s="163"/>
      <c r="K4" s="162">
        <v>2018</v>
      </c>
      <c r="L4" s="162"/>
      <c r="M4" s="162"/>
      <c r="N4" s="162"/>
    </row>
    <row r="5" spans="1:15" ht="42" customHeight="1" x14ac:dyDescent="0.25">
      <c r="A5" s="5" t="s">
        <v>651</v>
      </c>
      <c r="B5" s="164" t="s">
        <v>725</v>
      </c>
      <c r="C5" s="164"/>
      <c r="D5" s="34" t="s">
        <v>685</v>
      </c>
      <c r="E5" s="34" t="s">
        <v>859</v>
      </c>
      <c r="F5" s="34"/>
      <c r="G5" s="34" t="s">
        <v>685</v>
      </c>
      <c r="H5" s="34" t="s">
        <v>858</v>
      </c>
      <c r="I5" s="34" t="s">
        <v>859</v>
      </c>
      <c r="J5" s="6" t="s">
        <v>726</v>
      </c>
      <c r="K5" s="41"/>
      <c r="L5" s="90" t="s">
        <v>685</v>
      </c>
      <c r="M5" s="90" t="s">
        <v>858</v>
      </c>
      <c r="N5" s="90" t="s">
        <v>859</v>
      </c>
      <c r="O5" s="91" t="s">
        <v>726</v>
      </c>
    </row>
    <row r="6" spans="1:15" ht="14.25" customHeight="1" x14ac:dyDescent="0.25">
      <c r="A6" s="8"/>
      <c r="B6" s="8"/>
      <c r="C6" s="8"/>
      <c r="D6" s="1"/>
      <c r="G6" s="81" t="s">
        <v>705</v>
      </c>
      <c r="H6" s="8"/>
      <c r="I6" s="8"/>
      <c r="J6" s="8"/>
    </row>
    <row r="7" spans="1:15" ht="14.25" customHeight="1" x14ac:dyDescent="0.3">
      <c r="A7" s="42" t="s">
        <v>675</v>
      </c>
      <c r="B7" s="18" t="s">
        <v>652</v>
      </c>
      <c r="C7" s="18"/>
      <c r="D7" s="32">
        <f>SUM(D32:D357)</f>
        <v>4134</v>
      </c>
      <c r="E7" s="32">
        <f>SUM(E32:E357)</f>
        <v>509</v>
      </c>
      <c r="F7" s="77"/>
      <c r="G7" s="32">
        <f>SUM(G32:G357)</f>
        <v>4751</v>
      </c>
      <c r="H7" s="32">
        <f>SUM(H32:H357)</f>
        <v>3965</v>
      </c>
      <c r="I7" s="32">
        <f>SUM(I32:I357)</f>
        <v>653</v>
      </c>
      <c r="J7" s="32">
        <f>SUM(J32:J357)</f>
        <v>133</v>
      </c>
      <c r="L7" s="134">
        <v>4677</v>
      </c>
      <c r="M7" s="134">
        <v>3937</v>
      </c>
      <c r="N7" s="118">
        <v>642</v>
      </c>
      <c r="O7" s="118">
        <v>98</v>
      </c>
    </row>
    <row r="8" spans="1:15" ht="14.25" customHeight="1" x14ac:dyDescent="0.3">
      <c r="A8" s="8"/>
      <c r="B8" s="19" t="s">
        <v>655</v>
      </c>
      <c r="C8" s="19"/>
      <c r="D8" s="32"/>
      <c r="E8" s="33">
        <f>E7/D7*100</f>
        <v>12.312530237058539</v>
      </c>
      <c r="F8" s="77"/>
      <c r="G8" s="32"/>
      <c r="H8" s="33">
        <f>H7/$G7*100</f>
        <v>83.45611450221007</v>
      </c>
      <c r="I8" s="33">
        <f t="shared" ref="I8:J8" si="0">I7/$G7*100</f>
        <v>13.744474847400548</v>
      </c>
      <c r="J8" s="33">
        <f t="shared" si="0"/>
        <v>2.7994106503893916</v>
      </c>
      <c r="L8" s="135"/>
      <c r="M8" s="136">
        <v>84.177891810989948</v>
      </c>
      <c r="N8" s="93">
        <v>13.726747915330339</v>
      </c>
      <c r="O8" s="93">
        <v>2.0953602736797095</v>
      </c>
    </row>
    <row r="9" spans="1:15" ht="14.25" customHeight="1" x14ac:dyDescent="0.3">
      <c r="A9" s="8"/>
      <c r="B9" s="18"/>
      <c r="C9" s="18"/>
      <c r="D9" s="32"/>
      <c r="E9" s="32"/>
      <c r="F9" s="77"/>
      <c r="G9" s="32"/>
      <c r="H9" s="32"/>
      <c r="I9" s="32"/>
      <c r="J9" s="32"/>
      <c r="L9" s="135"/>
      <c r="M9" s="135"/>
      <c r="N9" s="119"/>
      <c r="O9" s="106"/>
    </row>
    <row r="10" spans="1:15" ht="14.25" customHeight="1" x14ac:dyDescent="0.3">
      <c r="A10" s="38" t="s">
        <v>676</v>
      </c>
      <c r="B10" s="38" t="s">
        <v>654</v>
      </c>
      <c r="C10" s="18"/>
      <c r="D10" s="32">
        <f>SUMIF($C$32:$C$357,$B10,D$32:D$357)</f>
        <v>964</v>
      </c>
      <c r="E10" s="32">
        <f>SUMIF($C$32:$C$357,$B10,E$32:E$357)</f>
        <v>88</v>
      </c>
      <c r="F10" s="77"/>
      <c r="G10" s="32">
        <f>SUMIF($C$32:$C$357,$B10,G$32:G$357)</f>
        <v>1137</v>
      </c>
      <c r="H10" s="32">
        <f>SUMIF($C$32:$C$357,$B10,H$32:H$357)</f>
        <v>930</v>
      </c>
      <c r="I10" s="32">
        <f>SUMIF($C$32:$C$357,$B10,I$32:I$357)</f>
        <v>133</v>
      </c>
      <c r="J10" s="32">
        <f>SUMIF($C$32:$C$357,$B10,J$32:J$357)</f>
        <v>74</v>
      </c>
      <c r="K10" s="32"/>
      <c r="L10" s="137">
        <v>1283</v>
      </c>
      <c r="M10" s="137">
        <v>1081</v>
      </c>
      <c r="N10" s="120">
        <v>162</v>
      </c>
      <c r="O10" s="120">
        <v>40</v>
      </c>
    </row>
    <row r="11" spans="1:15" ht="14.25" customHeight="1" x14ac:dyDescent="0.3">
      <c r="A11" s="38"/>
      <c r="B11" s="19" t="s">
        <v>671</v>
      </c>
      <c r="C11" s="18"/>
      <c r="D11" s="33"/>
      <c r="E11" s="33">
        <f>E10/D10*100</f>
        <v>9.1286307053941904</v>
      </c>
      <c r="F11" s="78"/>
      <c r="G11" s="33"/>
      <c r="H11" s="33">
        <f>H10/$G10*100</f>
        <v>81.794195250659627</v>
      </c>
      <c r="I11" s="33">
        <f>I10/$G10*100</f>
        <v>11.697449428320141</v>
      </c>
      <c r="J11" s="33">
        <f>J10/$G10*100</f>
        <v>6.508355321020229</v>
      </c>
      <c r="L11" s="135"/>
      <c r="M11" s="136">
        <v>84.255650818394386</v>
      </c>
      <c r="N11" s="93">
        <v>12.626656274356977</v>
      </c>
      <c r="O11" s="93">
        <v>3.1176929072486361</v>
      </c>
    </row>
    <row r="12" spans="1:15" ht="14.25" customHeight="1" x14ac:dyDescent="0.3">
      <c r="A12" s="87" t="s">
        <v>677</v>
      </c>
      <c r="B12" s="38" t="s">
        <v>733</v>
      </c>
      <c r="C12" s="85"/>
      <c r="D12" s="32">
        <f>D7-D10</f>
        <v>3170</v>
      </c>
      <c r="E12" s="32">
        <f t="shared" ref="E12:J12" si="1">E7-E10</f>
        <v>421</v>
      </c>
      <c r="F12" s="77"/>
      <c r="G12" s="32">
        <f t="shared" si="1"/>
        <v>3614</v>
      </c>
      <c r="H12" s="32">
        <f t="shared" si="1"/>
        <v>3035</v>
      </c>
      <c r="I12" s="32">
        <f t="shared" si="1"/>
        <v>520</v>
      </c>
      <c r="J12" s="32">
        <f t="shared" si="1"/>
        <v>59</v>
      </c>
      <c r="L12" s="134">
        <v>3394</v>
      </c>
      <c r="M12" s="134">
        <v>2856</v>
      </c>
      <c r="N12" s="117">
        <v>480</v>
      </c>
      <c r="O12" s="116">
        <v>58</v>
      </c>
    </row>
    <row r="13" spans="1:15" ht="14.25" customHeight="1" x14ac:dyDescent="0.3">
      <c r="A13" s="84"/>
      <c r="B13" s="19" t="s">
        <v>734</v>
      </c>
      <c r="C13" s="85"/>
      <c r="D13" s="33"/>
      <c r="E13" s="33">
        <f>E12/D12*100</f>
        <v>13.280757097791799</v>
      </c>
      <c r="F13" s="78"/>
      <c r="G13" s="33"/>
      <c r="H13" s="33">
        <f>H12/$G12*100</f>
        <v>83.97897066961815</v>
      </c>
      <c r="I13" s="33">
        <f>I12/$G12*100</f>
        <v>14.388489208633093</v>
      </c>
      <c r="J13" s="33">
        <f>J12/$G12*100</f>
        <v>1.632540121748755</v>
      </c>
      <c r="L13" s="138"/>
      <c r="M13" s="139">
        <v>84.148497348261643</v>
      </c>
      <c r="N13" s="93">
        <v>14.142604596346494</v>
      </c>
      <c r="O13" s="93">
        <v>1.7088980553918678</v>
      </c>
    </row>
    <row r="14" spans="1:15" ht="14.25" customHeight="1" x14ac:dyDescent="0.3">
      <c r="A14" s="84"/>
      <c r="B14" s="20"/>
      <c r="C14" s="85"/>
      <c r="D14" s="33"/>
      <c r="E14" s="33"/>
      <c r="F14" s="78"/>
      <c r="G14" s="33"/>
      <c r="H14" s="33"/>
      <c r="I14" s="33"/>
      <c r="J14" s="33"/>
      <c r="L14" s="119"/>
      <c r="M14" s="119"/>
      <c r="N14" s="119"/>
      <c r="O14" s="106"/>
    </row>
    <row r="15" spans="1:15" ht="14.25" customHeight="1" x14ac:dyDescent="0.3">
      <c r="A15" s="38" t="s">
        <v>707</v>
      </c>
      <c r="B15" s="38" t="s">
        <v>663</v>
      </c>
      <c r="C15" s="18"/>
      <c r="D15" s="32">
        <f>SUMIF($C$32:$C$357,$B15,D$32:D$357)</f>
        <v>45</v>
      </c>
      <c r="E15" s="32">
        <f>SUMIF($C$32:$C$357,$B15,E$32:E$357)</f>
        <v>3</v>
      </c>
      <c r="F15" s="77"/>
      <c r="G15" s="32">
        <f>SUMIF($C$32:$C$357,$B15,G$32:G$357)</f>
        <v>51</v>
      </c>
      <c r="H15" s="32">
        <f>SUMIF($C$32:$C$357,$B15,H$32:H$357)</f>
        <v>46</v>
      </c>
      <c r="I15" s="32">
        <f>SUMIF($C$32:$C$357,$B15,I$32:I$357)</f>
        <v>5</v>
      </c>
      <c r="J15" s="32">
        <f>SUMIF($C$32:$C$357,$B15,J$32:J$357)</f>
        <v>0</v>
      </c>
      <c r="K15" s="32"/>
      <c r="L15" s="120">
        <v>66</v>
      </c>
      <c r="M15" s="120">
        <v>59</v>
      </c>
      <c r="N15" s="120">
        <v>7</v>
      </c>
      <c r="O15" s="120">
        <v>0</v>
      </c>
    </row>
    <row r="16" spans="1:15" ht="14.25" customHeight="1" x14ac:dyDescent="0.3">
      <c r="A16" s="38"/>
      <c r="B16" s="19" t="s">
        <v>715</v>
      </c>
      <c r="C16" s="18"/>
      <c r="D16" s="33"/>
      <c r="E16" s="33">
        <f>E15/D15*100</f>
        <v>6.666666666666667</v>
      </c>
      <c r="F16" s="78"/>
      <c r="G16" s="33"/>
      <c r="H16" s="33">
        <f>H15/$G15*100</f>
        <v>90.196078431372555</v>
      </c>
      <c r="I16" s="33">
        <f>I15/$G15*100</f>
        <v>9.8039215686274517</v>
      </c>
      <c r="J16" s="33">
        <f>J15/$G15*100</f>
        <v>0</v>
      </c>
      <c r="L16" s="119"/>
      <c r="M16" s="93">
        <v>89.393939393939391</v>
      </c>
      <c r="N16" s="93">
        <v>10.606060606060606</v>
      </c>
      <c r="O16" s="93">
        <v>0</v>
      </c>
    </row>
    <row r="17" spans="1:18" ht="14.25" customHeight="1" x14ac:dyDescent="0.3">
      <c r="A17" s="38" t="s">
        <v>708</v>
      </c>
      <c r="B17" s="38" t="s">
        <v>657</v>
      </c>
      <c r="C17" s="18"/>
      <c r="D17" s="32">
        <f>SUMIF($C$32:$C$357,$B17,D$32:D$357)</f>
        <v>313</v>
      </c>
      <c r="E17" s="32">
        <f>SUMIF($C$32:$C$357,$B17,E$32:E$357)</f>
        <v>32</v>
      </c>
      <c r="F17" s="77"/>
      <c r="G17" s="32">
        <f>SUMIF($C$32:$C$357,$B17,G$32:G$357)</f>
        <v>434</v>
      </c>
      <c r="H17" s="32">
        <f>SUMIF($C$32:$C$357,$B17,H$32:H$357)</f>
        <v>385</v>
      </c>
      <c r="I17" s="32">
        <f>SUMIF($C$32:$C$357,$B17,I$32:I$357)</f>
        <v>49</v>
      </c>
      <c r="J17" s="32">
        <f>SUMIF($C$32:$C$357,$B17,J$32:J$357)</f>
        <v>0</v>
      </c>
      <c r="K17" s="32"/>
      <c r="L17" s="120">
        <v>428</v>
      </c>
      <c r="M17" s="120">
        <v>357</v>
      </c>
      <c r="N17" s="120">
        <v>59</v>
      </c>
      <c r="O17" s="120">
        <v>12</v>
      </c>
    </row>
    <row r="18" spans="1:18" ht="14.25" customHeight="1" x14ac:dyDescent="0.3">
      <c r="A18" s="38"/>
      <c r="B18" s="19" t="s">
        <v>716</v>
      </c>
      <c r="C18" s="18"/>
      <c r="D18" s="33"/>
      <c r="E18" s="33">
        <f>E17/D17*100</f>
        <v>10.223642172523961</v>
      </c>
      <c r="F18" s="78"/>
      <c r="G18" s="33"/>
      <c r="H18" s="33">
        <f>H17/$G17*100</f>
        <v>88.709677419354833</v>
      </c>
      <c r="I18" s="33">
        <f>I17/$G17*100</f>
        <v>11.29032258064516</v>
      </c>
      <c r="J18" s="33">
        <f>J17/$G17*100</f>
        <v>0</v>
      </c>
      <c r="L18" s="119"/>
      <c r="M18" s="93">
        <v>83.411214953271028</v>
      </c>
      <c r="N18" s="93">
        <v>13.785046728971961</v>
      </c>
      <c r="O18" s="93">
        <v>2.8037383177570092</v>
      </c>
    </row>
    <row r="19" spans="1:18" ht="14.25" customHeight="1" x14ac:dyDescent="0.3">
      <c r="A19" s="38" t="s">
        <v>709</v>
      </c>
      <c r="B19" s="38" t="s">
        <v>660</v>
      </c>
      <c r="C19" s="18"/>
      <c r="D19" s="32">
        <f>SUMIF($C$32:$C$357,$B19,D$32:D$357)</f>
        <v>172</v>
      </c>
      <c r="E19" s="32">
        <f>SUMIF($C$32:$C$357,$B19,E$32:E$357)</f>
        <v>22</v>
      </c>
      <c r="F19" s="77"/>
      <c r="G19" s="32">
        <f>SUMIF($C$32:$C$357,$B19,G$32:G$357)</f>
        <v>207</v>
      </c>
      <c r="H19" s="32">
        <f>SUMIF($C$32:$C$357,$B19,H$32:H$357)</f>
        <v>186</v>
      </c>
      <c r="I19" s="32">
        <f>SUMIF($C$32:$C$357,$B19,I$32:I$357)</f>
        <v>21</v>
      </c>
      <c r="J19" s="32">
        <f>SUMIF($C$32:$C$357,$B19,J$32:J$357)</f>
        <v>0</v>
      </c>
      <c r="K19" s="32"/>
      <c r="L19" s="120">
        <v>246</v>
      </c>
      <c r="M19" s="120">
        <v>222</v>
      </c>
      <c r="N19" s="120">
        <v>24</v>
      </c>
      <c r="O19" s="120">
        <v>0</v>
      </c>
    </row>
    <row r="20" spans="1:18" ht="14.25" customHeight="1" x14ac:dyDescent="0.3">
      <c r="A20" s="38"/>
      <c r="B20" s="19" t="s">
        <v>717</v>
      </c>
      <c r="C20" s="18"/>
      <c r="D20" s="33"/>
      <c r="E20" s="33">
        <f>E19/D19*100</f>
        <v>12.790697674418606</v>
      </c>
      <c r="F20" s="78"/>
      <c r="G20" s="33"/>
      <c r="H20" s="33">
        <f>H19/$G19*100</f>
        <v>89.85507246376811</v>
      </c>
      <c r="I20" s="33">
        <f>I19/$G19*100</f>
        <v>10.144927536231885</v>
      </c>
      <c r="J20" s="33">
        <f>J19/$G19*100</f>
        <v>0</v>
      </c>
      <c r="L20" s="119"/>
      <c r="M20" s="93">
        <v>90.243902439024396</v>
      </c>
      <c r="N20" s="93">
        <v>9.7560975609756095</v>
      </c>
      <c r="O20" s="93">
        <v>0</v>
      </c>
    </row>
    <row r="21" spans="1:18" ht="14.25" customHeight="1" x14ac:dyDescent="0.3">
      <c r="A21" s="38" t="s">
        <v>710</v>
      </c>
      <c r="B21" s="38" t="s">
        <v>658</v>
      </c>
      <c r="C21" s="18"/>
      <c r="D21" s="32">
        <f>SUMIF($C$32:$C$357,$B21,D$32:D$357)</f>
        <v>255</v>
      </c>
      <c r="E21" s="32">
        <f>SUMIF($C$32:$C$357,$B21,E$32:E$357)</f>
        <v>34</v>
      </c>
      <c r="F21" s="77"/>
      <c r="G21" s="32">
        <f>SUMIF($C$32:$C$357,$B21,G$32:G$357)</f>
        <v>313</v>
      </c>
      <c r="H21" s="32">
        <f>SUMIF($C$32:$C$357,$B21,H$32:H$357)</f>
        <v>254</v>
      </c>
      <c r="I21" s="32">
        <f>SUMIF($C$32:$C$357,$B21,I$32:I$357)</f>
        <v>44</v>
      </c>
      <c r="J21" s="32">
        <f>SUMIF($C$32:$C$357,$B21,J$32:J$357)</f>
        <v>15</v>
      </c>
      <c r="K21" s="32"/>
      <c r="L21" s="120">
        <v>358</v>
      </c>
      <c r="M21" s="120">
        <v>298</v>
      </c>
      <c r="N21" s="120">
        <v>48</v>
      </c>
      <c r="O21" s="120">
        <v>12</v>
      </c>
    </row>
    <row r="22" spans="1:18" ht="14.25" customHeight="1" x14ac:dyDescent="0.3">
      <c r="A22" s="38"/>
      <c r="B22" s="19" t="s">
        <v>718</v>
      </c>
      <c r="C22" s="18"/>
      <c r="D22" s="33"/>
      <c r="E22" s="33">
        <f>E21/D21*100</f>
        <v>13.333333333333334</v>
      </c>
      <c r="F22" s="78"/>
      <c r="G22" s="33"/>
      <c r="H22" s="33">
        <f>H21/$G21*100</f>
        <v>81.150159744408938</v>
      </c>
      <c r="I22" s="33">
        <f>I21/$G21*100</f>
        <v>14.057507987220447</v>
      </c>
      <c r="J22" s="33">
        <f>J21/$G21*100</f>
        <v>4.7923322683706067</v>
      </c>
      <c r="L22" s="119"/>
      <c r="M22" s="93">
        <v>83.240223463687144</v>
      </c>
      <c r="N22" s="93">
        <v>13.407821229050279</v>
      </c>
      <c r="O22" s="93">
        <v>3.3519553072625698</v>
      </c>
    </row>
    <row r="23" spans="1:18" ht="14.25" customHeight="1" x14ac:dyDescent="0.3">
      <c r="A23" s="38" t="s">
        <v>711</v>
      </c>
      <c r="B23" s="38" t="s">
        <v>662</v>
      </c>
      <c r="C23" s="18"/>
      <c r="D23" s="32">
        <f>SUMIF($C$32:$C$357,$B23,D$32:D$357)</f>
        <v>289</v>
      </c>
      <c r="E23" s="32">
        <f>SUMIF($C$32:$C$357,$B23,E$32:E$357)</f>
        <v>31</v>
      </c>
      <c r="F23" s="77"/>
      <c r="G23" s="32">
        <f>SUMIF($C$32:$C$357,$B23,G$32:G$357)</f>
        <v>295</v>
      </c>
      <c r="H23" s="32">
        <f>SUMIF($C$32:$C$357,$B23,H$32:H$357)</f>
        <v>232</v>
      </c>
      <c r="I23" s="32">
        <f>SUMIF($C$32:$C$357,$B23,I$32:I$357)</f>
        <v>43</v>
      </c>
      <c r="J23" s="32">
        <f>SUMIF($C$32:$C$357,$B23,J$32:J$357)</f>
        <v>20</v>
      </c>
      <c r="K23" s="32"/>
      <c r="L23" s="120">
        <v>420</v>
      </c>
      <c r="M23" s="120">
        <v>359</v>
      </c>
      <c r="N23" s="120">
        <v>55</v>
      </c>
      <c r="O23" s="120">
        <v>6</v>
      </c>
    </row>
    <row r="24" spans="1:18" ht="14.25" customHeight="1" x14ac:dyDescent="0.3">
      <c r="A24" s="38"/>
      <c r="B24" s="19" t="s">
        <v>719</v>
      </c>
      <c r="C24" s="18"/>
      <c r="D24" s="33"/>
      <c r="E24" s="33">
        <f>E23/D23*100</f>
        <v>10.726643598615917</v>
      </c>
      <c r="F24" s="78"/>
      <c r="G24" s="33"/>
      <c r="H24" s="33">
        <f>H23/$G23*100</f>
        <v>78.644067796610173</v>
      </c>
      <c r="I24" s="33">
        <f>I23/$G23*100</f>
        <v>14.576271186440678</v>
      </c>
      <c r="J24" s="33">
        <f>J23/$G23*100</f>
        <v>6.7796610169491522</v>
      </c>
      <c r="L24" s="119"/>
      <c r="M24" s="93">
        <v>85.476190476190467</v>
      </c>
      <c r="N24" s="93">
        <v>13.095238095238097</v>
      </c>
      <c r="O24" s="93">
        <v>1.4285714285714286</v>
      </c>
    </row>
    <row r="25" spans="1:18" ht="14.25" customHeight="1" x14ac:dyDescent="0.3">
      <c r="A25" s="38" t="s">
        <v>712</v>
      </c>
      <c r="B25" s="38" t="s">
        <v>659</v>
      </c>
      <c r="C25" s="18"/>
      <c r="D25" s="32">
        <f>SUMIF($C$32:$C$357,$B25,D$32:D$357)</f>
        <v>604</v>
      </c>
      <c r="E25" s="32">
        <f>SUMIF($C$32:$C$357,$B25,E$32:E$357)</f>
        <v>81</v>
      </c>
      <c r="F25" s="77"/>
      <c r="G25" s="32">
        <f>SUMIF($C$32:$C$357,$B25,G$32:G$357)</f>
        <v>615</v>
      </c>
      <c r="H25" s="32">
        <f>SUMIF($C$32:$C$357,$B25,H$32:H$357)</f>
        <v>504</v>
      </c>
      <c r="I25" s="32">
        <f>SUMIF($C$32:$C$357,$B25,I$32:I$357)</f>
        <v>97</v>
      </c>
      <c r="J25" s="32">
        <f>SUMIF($C$32:$C$357,$B25,J$32:J$357)</f>
        <v>14</v>
      </c>
      <c r="K25" s="32"/>
      <c r="L25" s="120">
        <v>484</v>
      </c>
      <c r="M25" s="120">
        <v>398</v>
      </c>
      <c r="N25" s="120">
        <v>74</v>
      </c>
      <c r="O25" s="120">
        <v>12</v>
      </c>
    </row>
    <row r="26" spans="1:18" ht="14.25" customHeight="1" x14ac:dyDescent="0.3">
      <c r="A26" s="38"/>
      <c r="B26" s="19" t="s">
        <v>720</v>
      </c>
      <c r="C26" s="18"/>
      <c r="D26" s="33"/>
      <c r="E26" s="33">
        <f>E25/D25*100</f>
        <v>13.410596026490065</v>
      </c>
      <c r="F26" s="78"/>
      <c r="G26" s="33"/>
      <c r="H26" s="33">
        <f>H25/$G25*100</f>
        <v>81.951219512195124</v>
      </c>
      <c r="I26" s="33">
        <f>I25/$G25*100</f>
        <v>15.772357723577235</v>
      </c>
      <c r="J26" s="33">
        <f>J25/$G25*100</f>
        <v>2.2764227642276422</v>
      </c>
      <c r="L26" s="119"/>
      <c r="M26" s="93">
        <v>82.231404958677686</v>
      </c>
      <c r="N26" s="93">
        <v>15.289256198347106</v>
      </c>
      <c r="O26" s="93">
        <v>2.4793388429752068</v>
      </c>
    </row>
    <row r="27" spans="1:18" ht="14.25" customHeight="1" x14ac:dyDescent="0.3">
      <c r="A27" s="38" t="s">
        <v>713</v>
      </c>
      <c r="B27" s="38" t="s">
        <v>656</v>
      </c>
      <c r="C27" s="18"/>
      <c r="D27" s="32">
        <f>SUMIF($C$32:$C$357,$B27,D$32:D$357)</f>
        <v>956</v>
      </c>
      <c r="E27" s="32">
        <f>SUMIF($C$32:$C$357,$B27,E$32:E$357)</f>
        <v>144</v>
      </c>
      <c r="F27" s="77"/>
      <c r="G27" s="32">
        <f>SUMIF($C$32:$C$357,$B27,G$32:G$357)</f>
        <v>1119</v>
      </c>
      <c r="H27" s="32">
        <f>SUMIF($C$32:$C$357,$B27,H$32:H$357)</f>
        <v>933</v>
      </c>
      <c r="I27" s="32">
        <f>SUMIF($C$32:$C$357,$B27,I$32:I$357)</f>
        <v>183</v>
      </c>
      <c r="J27" s="32">
        <f>SUMIF($C$32:$C$357,$B27,J$32:J$357)</f>
        <v>3</v>
      </c>
      <c r="K27" s="32"/>
      <c r="L27" s="120">
        <v>934</v>
      </c>
      <c r="M27" s="120">
        <v>782</v>
      </c>
      <c r="N27" s="120">
        <v>140</v>
      </c>
      <c r="O27" s="120">
        <v>12</v>
      </c>
    </row>
    <row r="28" spans="1:18" ht="14.25" customHeight="1" x14ac:dyDescent="0.3">
      <c r="A28" s="38"/>
      <c r="B28" s="19" t="s">
        <v>721</v>
      </c>
      <c r="C28" s="18"/>
      <c r="D28" s="33"/>
      <c r="E28" s="33">
        <f>E27/D27*100</f>
        <v>15.062761506276152</v>
      </c>
      <c r="F28" s="78"/>
      <c r="G28" s="33"/>
      <c r="H28" s="33">
        <f>H27/$G27*100</f>
        <v>83.37801608579089</v>
      </c>
      <c r="I28" s="33">
        <f>I27/$G27*100</f>
        <v>16.353887399463808</v>
      </c>
      <c r="J28" s="33">
        <f>J27/$G27*100</f>
        <v>0.26809651474530832</v>
      </c>
      <c r="L28" s="119"/>
      <c r="M28" s="93">
        <v>83.725910064239827</v>
      </c>
      <c r="N28" s="93">
        <v>14.989293361884368</v>
      </c>
      <c r="O28" s="93">
        <v>1.2847965738758029</v>
      </c>
    </row>
    <row r="29" spans="1:18" ht="14.25" customHeight="1" x14ac:dyDescent="0.3">
      <c r="A29" s="38" t="s">
        <v>714</v>
      </c>
      <c r="B29" s="38" t="s">
        <v>661</v>
      </c>
      <c r="C29" s="18"/>
      <c r="D29" s="32">
        <f>SUMIF($C$32:$C$357,$B29,D$32:D$357)</f>
        <v>536</v>
      </c>
      <c r="E29" s="32">
        <f>SUMIF($C$32:$C$357,$B29,E$32:E$357)</f>
        <v>74</v>
      </c>
      <c r="F29" s="77"/>
      <c r="G29" s="32">
        <f>SUMIF($C$32:$C$357,$B29,G$32:G$357)</f>
        <v>580</v>
      </c>
      <c r="H29" s="32">
        <f>SUMIF($C$32:$C$357,$B29,H$32:H$357)</f>
        <v>495</v>
      </c>
      <c r="I29" s="32">
        <f>SUMIF($C$32:$C$357,$B29,I$32:I$357)</f>
        <v>78</v>
      </c>
      <c r="J29" s="32">
        <f>SUMIF($C$32:$C$357,$B29,J$32:J$357)</f>
        <v>7</v>
      </c>
      <c r="K29" s="32"/>
      <c r="L29" s="120">
        <v>458</v>
      </c>
      <c r="M29" s="120">
        <v>381</v>
      </c>
      <c r="N29" s="120">
        <v>73</v>
      </c>
      <c r="O29" s="120">
        <v>4</v>
      </c>
    </row>
    <row r="30" spans="1:18" ht="14.25" customHeight="1" x14ac:dyDescent="0.3">
      <c r="A30" s="38"/>
      <c r="B30" s="19" t="s">
        <v>722</v>
      </c>
      <c r="C30" s="18"/>
      <c r="D30" s="33"/>
      <c r="E30" s="33">
        <f>E29/D29*100</f>
        <v>13.805970149253731</v>
      </c>
      <c r="F30" s="78"/>
      <c r="G30" s="33"/>
      <c r="H30" s="33">
        <f>H29/$G29*100</f>
        <v>85.34482758620689</v>
      </c>
      <c r="I30" s="33">
        <f>I29/$G29*100</f>
        <v>13.448275862068964</v>
      </c>
      <c r="J30" s="33">
        <f>J29/$G29*100</f>
        <v>1.2068965517241379</v>
      </c>
      <c r="L30" s="119"/>
      <c r="M30" s="93">
        <v>83.187772925764193</v>
      </c>
      <c r="N30" s="93">
        <v>15.938864628820962</v>
      </c>
      <c r="O30" s="93">
        <v>0.87336244541484709</v>
      </c>
    </row>
    <row r="31" spans="1:18" ht="14.25" customHeight="1" x14ac:dyDescent="0.25">
      <c r="A31" s="8"/>
      <c r="B31" s="8"/>
      <c r="C31" s="8"/>
      <c r="D31" s="1"/>
      <c r="F31" s="79"/>
      <c r="G31" s="32"/>
      <c r="H31" s="32"/>
      <c r="I31" s="32"/>
      <c r="J31" s="32"/>
      <c r="L31" s="119"/>
      <c r="M31" s="119"/>
      <c r="N31" s="119"/>
      <c r="O31" s="106"/>
      <c r="Q31" s="94" t="s">
        <v>746</v>
      </c>
      <c r="R31" s="29" t="s">
        <v>668</v>
      </c>
    </row>
    <row r="32" spans="1:18" ht="14.25" customHeight="1" x14ac:dyDescent="0.25">
      <c r="A32" s="1" t="s">
        <v>0</v>
      </c>
      <c r="B32" s="1" t="s">
        <v>1</v>
      </c>
      <c r="C32" s="1" t="s">
        <v>656</v>
      </c>
      <c r="D32" s="22">
        <v>3</v>
      </c>
      <c r="E32" s="22">
        <v>2</v>
      </c>
      <c r="F32" s="79"/>
      <c r="G32" s="16">
        <v>2</v>
      </c>
      <c r="H32" s="16">
        <v>2</v>
      </c>
      <c r="I32" s="16">
        <v>0</v>
      </c>
      <c r="J32" s="16">
        <v>0</v>
      </c>
      <c r="L32" s="127">
        <v>0</v>
      </c>
      <c r="M32" s="127">
        <v>0</v>
      </c>
      <c r="N32" s="127">
        <v>0</v>
      </c>
      <c r="O32" s="127">
        <v>0</v>
      </c>
      <c r="Q32" s="1" t="s">
        <v>737</v>
      </c>
      <c r="R32" s="29" t="s">
        <v>669</v>
      </c>
    </row>
    <row r="33" spans="1:18" ht="14.25" customHeight="1" x14ac:dyDescent="0.25">
      <c r="A33" s="1" t="s">
        <v>2</v>
      </c>
      <c r="B33" s="1" t="s">
        <v>3</v>
      </c>
      <c r="C33" s="1" t="s">
        <v>657</v>
      </c>
      <c r="D33" s="22">
        <v>3</v>
      </c>
      <c r="E33" s="22">
        <v>2</v>
      </c>
      <c r="F33" s="79"/>
      <c r="G33" s="16">
        <v>1</v>
      </c>
      <c r="H33" s="16">
        <v>1</v>
      </c>
      <c r="I33" s="16">
        <v>0</v>
      </c>
      <c r="J33" s="16">
        <v>0</v>
      </c>
      <c r="L33" s="127">
        <v>3</v>
      </c>
      <c r="M33" s="127">
        <v>3</v>
      </c>
      <c r="N33" s="127">
        <v>0</v>
      </c>
      <c r="O33" s="127">
        <v>0</v>
      </c>
      <c r="Q33" s="1" t="s">
        <v>735</v>
      </c>
      <c r="R33" s="29" t="s">
        <v>669</v>
      </c>
    </row>
    <row r="34" spans="1:18" ht="14.25" customHeight="1" x14ac:dyDescent="0.25">
      <c r="A34" s="1" t="s">
        <v>4</v>
      </c>
      <c r="B34" s="1" t="s">
        <v>5</v>
      </c>
      <c r="C34" s="1" t="s">
        <v>658</v>
      </c>
      <c r="D34" s="22">
        <v>4</v>
      </c>
      <c r="E34" s="22">
        <v>3</v>
      </c>
      <c r="F34" s="79"/>
      <c r="G34" s="16">
        <v>4</v>
      </c>
      <c r="H34" s="16">
        <v>4</v>
      </c>
      <c r="I34" s="16">
        <v>0</v>
      </c>
      <c r="J34" s="16">
        <v>0</v>
      </c>
      <c r="L34" s="127">
        <v>6</v>
      </c>
      <c r="M34" s="127">
        <v>5</v>
      </c>
      <c r="N34" s="127">
        <v>1</v>
      </c>
      <c r="O34" s="127">
        <v>0</v>
      </c>
      <c r="Q34" s="1" t="s">
        <v>735</v>
      </c>
      <c r="R34" s="29" t="s">
        <v>669</v>
      </c>
    </row>
    <row r="35" spans="1:18" ht="14.25" customHeight="1" x14ac:dyDescent="0.25">
      <c r="A35" s="1" t="s">
        <v>6</v>
      </c>
      <c r="B35" s="1" t="s">
        <v>7</v>
      </c>
      <c r="C35" s="1" t="s">
        <v>656</v>
      </c>
      <c r="D35" s="22">
        <v>19</v>
      </c>
      <c r="E35" s="22">
        <v>5</v>
      </c>
      <c r="F35" s="79"/>
      <c r="G35" s="16">
        <v>17</v>
      </c>
      <c r="H35" s="16">
        <v>14</v>
      </c>
      <c r="I35" s="16">
        <v>3</v>
      </c>
      <c r="J35" s="16">
        <v>0</v>
      </c>
      <c r="L35" s="127">
        <v>18</v>
      </c>
      <c r="M35" s="127">
        <v>17</v>
      </c>
      <c r="N35" s="127">
        <v>1</v>
      </c>
      <c r="O35" s="127">
        <v>0</v>
      </c>
      <c r="Q35" s="1" t="s">
        <v>736</v>
      </c>
      <c r="R35" s="29" t="s">
        <v>669</v>
      </c>
    </row>
    <row r="36" spans="1:18" ht="14.25" customHeight="1" x14ac:dyDescent="0.25">
      <c r="A36" s="1" t="s">
        <v>8</v>
      </c>
      <c r="B36" s="1" t="s">
        <v>9</v>
      </c>
      <c r="C36" s="1" t="s">
        <v>658</v>
      </c>
      <c r="D36" s="22">
        <v>9</v>
      </c>
      <c r="E36" s="22">
        <v>1</v>
      </c>
      <c r="F36" s="79"/>
      <c r="G36" s="16">
        <v>5</v>
      </c>
      <c r="H36" s="16">
        <v>5</v>
      </c>
      <c r="I36" s="16">
        <v>0</v>
      </c>
      <c r="J36" s="16">
        <v>0</v>
      </c>
      <c r="L36" s="127">
        <v>5</v>
      </c>
      <c r="M36" s="127">
        <v>5</v>
      </c>
      <c r="N36" s="127">
        <v>0</v>
      </c>
      <c r="O36" s="127">
        <v>0</v>
      </c>
      <c r="Q36" s="1" t="s">
        <v>736</v>
      </c>
      <c r="R36" s="29" t="s">
        <v>669</v>
      </c>
    </row>
    <row r="37" spans="1:18" ht="14.25" customHeight="1" x14ac:dyDescent="0.25">
      <c r="A37" s="1" t="s">
        <v>10</v>
      </c>
      <c r="B37" s="1" t="s">
        <v>11</v>
      </c>
      <c r="C37" s="1" t="s">
        <v>656</v>
      </c>
      <c r="D37" s="22">
        <v>8</v>
      </c>
      <c r="E37" s="22">
        <v>1</v>
      </c>
      <c r="F37" s="79"/>
      <c r="G37" s="16">
        <v>11</v>
      </c>
      <c r="H37" s="16">
        <v>9</v>
      </c>
      <c r="I37" s="16">
        <v>2</v>
      </c>
      <c r="J37" s="16">
        <v>0</v>
      </c>
      <c r="L37" s="127">
        <v>20</v>
      </c>
      <c r="M37" s="127">
        <v>14</v>
      </c>
      <c r="N37" s="127">
        <v>6</v>
      </c>
      <c r="O37" s="127">
        <v>0</v>
      </c>
      <c r="Q37" s="1" t="s">
        <v>736</v>
      </c>
      <c r="R37" s="29" t="s">
        <v>669</v>
      </c>
    </row>
    <row r="38" spans="1:18" ht="14.25" customHeight="1" x14ac:dyDescent="0.25">
      <c r="A38" s="1" t="s">
        <v>12</v>
      </c>
      <c r="B38" s="1" t="s">
        <v>774</v>
      </c>
      <c r="C38" s="1" t="s">
        <v>656</v>
      </c>
      <c r="D38" s="22">
        <v>26</v>
      </c>
      <c r="E38" s="22">
        <v>4</v>
      </c>
      <c r="F38" s="79"/>
      <c r="G38" s="16">
        <v>20</v>
      </c>
      <c r="H38" s="16">
        <v>16</v>
      </c>
      <c r="I38" s="16">
        <v>4</v>
      </c>
      <c r="J38" s="16">
        <v>0</v>
      </c>
      <c r="L38" s="127">
        <v>13</v>
      </c>
      <c r="M38" s="127">
        <v>11</v>
      </c>
      <c r="N38" s="127">
        <v>2</v>
      </c>
      <c r="O38" s="127">
        <v>0</v>
      </c>
      <c r="Q38" s="1" t="s">
        <v>736</v>
      </c>
      <c r="R38" s="29" t="s">
        <v>669</v>
      </c>
    </row>
    <row r="39" spans="1:18" ht="14.25" customHeight="1" x14ac:dyDescent="0.25">
      <c r="A39" s="1" t="s">
        <v>14</v>
      </c>
      <c r="B39" s="1" t="s">
        <v>15</v>
      </c>
      <c r="C39" s="1" t="s">
        <v>659</v>
      </c>
      <c r="D39" s="22">
        <v>7</v>
      </c>
      <c r="E39" s="22">
        <v>2</v>
      </c>
      <c r="F39" s="79"/>
      <c r="G39" s="16">
        <v>1</v>
      </c>
      <c r="H39" s="16">
        <v>1</v>
      </c>
      <c r="I39" s="16">
        <v>0</v>
      </c>
      <c r="J39" s="16">
        <v>0</v>
      </c>
      <c r="L39" s="127">
        <v>0</v>
      </c>
      <c r="M39" s="127">
        <v>0</v>
      </c>
      <c r="N39" s="127">
        <v>0</v>
      </c>
      <c r="O39" s="127">
        <v>0</v>
      </c>
      <c r="Q39" s="1" t="s">
        <v>735</v>
      </c>
      <c r="R39" s="29" t="s">
        <v>669</v>
      </c>
    </row>
    <row r="40" spans="1:18" ht="14.25" customHeight="1" x14ac:dyDescent="0.25">
      <c r="A40" s="1" t="s">
        <v>16</v>
      </c>
      <c r="B40" s="1" t="s">
        <v>17</v>
      </c>
      <c r="C40" s="1" t="s">
        <v>654</v>
      </c>
      <c r="D40" s="22">
        <v>5</v>
      </c>
      <c r="E40" s="22">
        <v>1</v>
      </c>
      <c r="F40" s="79"/>
      <c r="G40" s="16">
        <v>0</v>
      </c>
      <c r="H40" s="16">
        <v>0</v>
      </c>
      <c r="I40" s="16">
        <v>0</v>
      </c>
      <c r="J40" s="16">
        <v>0</v>
      </c>
      <c r="L40" s="127">
        <v>9</v>
      </c>
      <c r="M40" s="127">
        <v>8</v>
      </c>
      <c r="N40" s="127">
        <v>1</v>
      </c>
      <c r="O40" s="127">
        <v>0</v>
      </c>
      <c r="Q40" s="1" t="s">
        <v>737</v>
      </c>
      <c r="R40" s="29" t="s">
        <v>669</v>
      </c>
    </row>
    <row r="41" spans="1:18" ht="14.25" customHeight="1" x14ac:dyDescent="0.25">
      <c r="A41" s="1" t="s">
        <v>18</v>
      </c>
      <c r="B41" s="1" t="s">
        <v>775</v>
      </c>
      <c r="C41" s="1" t="s">
        <v>654</v>
      </c>
      <c r="D41" s="22">
        <v>22</v>
      </c>
      <c r="E41" s="22">
        <v>0</v>
      </c>
      <c r="F41" s="79"/>
      <c r="G41" s="16">
        <v>21</v>
      </c>
      <c r="H41" s="16">
        <v>19</v>
      </c>
      <c r="I41" s="16">
        <v>2</v>
      </c>
      <c r="J41" s="16">
        <v>0</v>
      </c>
      <c r="L41" s="127">
        <v>24</v>
      </c>
      <c r="M41" s="127">
        <v>24</v>
      </c>
      <c r="N41" s="127">
        <v>0</v>
      </c>
      <c r="O41" s="127">
        <v>0</v>
      </c>
      <c r="Q41" s="1" t="s">
        <v>736</v>
      </c>
      <c r="R41" s="29" t="s">
        <v>669</v>
      </c>
    </row>
    <row r="42" spans="1:18" ht="14.25" customHeight="1" x14ac:dyDescent="0.25">
      <c r="A42" s="1" t="s">
        <v>20</v>
      </c>
      <c r="B42" s="1" t="s">
        <v>21</v>
      </c>
      <c r="C42" s="1" t="s">
        <v>660</v>
      </c>
      <c r="D42" s="22">
        <v>2</v>
      </c>
      <c r="E42" s="22">
        <v>0</v>
      </c>
      <c r="F42" s="79"/>
      <c r="G42" s="45">
        <v>0</v>
      </c>
      <c r="H42" s="45">
        <v>0</v>
      </c>
      <c r="I42" s="45">
        <v>0</v>
      </c>
      <c r="J42" s="45">
        <v>0</v>
      </c>
      <c r="L42" s="127">
        <v>17</v>
      </c>
      <c r="M42" s="127">
        <v>14</v>
      </c>
      <c r="N42" s="127">
        <v>3</v>
      </c>
      <c r="O42" s="127">
        <v>0</v>
      </c>
      <c r="Q42" s="1" t="s">
        <v>736</v>
      </c>
      <c r="R42" s="29" t="s">
        <v>670</v>
      </c>
    </row>
    <row r="43" spans="1:18" ht="14.25" customHeight="1" x14ac:dyDescent="0.25">
      <c r="A43" s="1" t="s">
        <v>22</v>
      </c>
      <c r="B43" s="1" t="s">
        <v>23</v>
      </c>
      <c r="C43" s="1" t="s">
        <v>657</v>
      </c>
      <c r="D43" s="22">
        <v>4</v>
      </c>
      <c r="E43" s="22">
        <v>0</v>
      </c>
      <c r="F43" s="79"/>
      <c r="G43" s="16">
        <v>0</v>
      </c>
      <c r="H43" s="16">
        <v>0</v>
      </c>
      <c r="I43" s="16">
        <v>0</v>
      </c>
      <c r="J43" s="16">
        <v>0</v>
      </c>
      <c r="L43" s="127">
        <v>0</v>
      </c>
      <c r="M43" s="127">
        <v>0</v>
      </c>
      <c r="N43" s="127">
        <v>0</v>
      </c>
      <c r="O43" s="127">
        <v>0</v>
      </c>
      <c r="Q43" s="1" t="s">
        <v>735</v>
      </c>
      <c r="R43" s="29" t="s">
        <v>669</v>
      </c>
    </row>
    <row r="44" spans="1:18" ht="14.25" customHeight="1" x14ac:dyDescent="0.25">
      <c r="A44" s="1" t="s">
        <v>24</v>
      </c>
      <c r="B44" s="1" t="s">
        <v>776</v>
      </c>
      <c r="C44" s="1" t="s">
        <v>659</v>
      </c>
      <c r="D44" s="22">
        <v>17</v>
      </c>
      <c r="E44" s="22">
        <v>2</v>
      </c>
      <c r="F44" s="79"/>
      <c r="G44" s="16">
        <v>24</v>
      </c>
      <c r="H44" s="16">
        <v>21</v>
      </c>
      <c r="I44" s="16">
        <v>3</v>
      </c>
      <c r="J44" s="16">
        <v>0</v>
      </c>
      <c r="L44" s="127">
        <v>12</v>
      </c>
      <c r="M44" s="127">
        <v>9</v>
      </c>
      <c r="N44" s="127">
        <v>3</v>
      </c>
      <c r="O44" s="127">
        <v>0</v>
      </c>
      <c r="Q44" s="1" t="s">
        <v>737</v>
      </c>
      <c r="R44" s="29" t="s">
        <v>669</v>
      </c>
    </row>
    <row r="45" spans="1:18" ht="14.25" customHeight="1" x14ac:dyDescent="0.25">
      <c r="A45" s="1" t="s">
        <v>26</v>
      </c>
      <c r="B45" s="1" t="s">
        <v>27</v>
      </c>
      <c r="C45" s="1" t="s">
        <v>656</v>
      </c>
      <c r="D45" s="22">
        <v>26</v>
      </c>
      <c r="E45" s="22">
        <v>4</v>
      </c>
      <c r="F45" s="79"/>
      <c r="G45" s="16">
        <v>15</v>
      </c>
      <c r="H45" s="16">
        <v>13</v>
      </c>
      <c r="I45" s="16">
        <v>2</v>
      </c>
      <c r="J45" s="16">
        <v>0</v>
      </c>
      <c r="L45" s="127">
        <v>8</v>
      </c>
      <c r="M45" s="127">
        <v>7</v>
      </c>
      <c r="N45" s="127">
        <v>1</v>
      </c>
      <c r="O45" s="127">
        <v>0</v>
      </c>
      <c r="Q45" s="1" t="s">
        <v>735</v>
      </c>
      <c r="R45" s="29" t="s">
        <v>669</v>
      </c>
    </row>
    <row r="46" spans="1:18" ht="14.25" customHeight="1" x14ac:dyDescent="0.25">
      <c r="A46" s="1" t="s">
        <v>28</v>
      </c>
      <c r="B46" s="1" t="s">
        <v>29</v>
      </c>
      <c r="C46" s="1" t="s">
        <v>658</v>
      </c>
      <c r="D46" s="22">
        <v>10</v>
      </c>
      <c r="E46" s="22">
        <v>1</v>
      </c>
      <c r="F46" s="79"/>
      <c r="G46" s="16">
        <v>13</v>
      </c>
      <c r="H46" s="16">
        <v>11</v>
      </c>
      <c r="I46" s="16">
        <v>2</v>
      </c>
      <c r="J46" s="16">
        <v>0</v>
      </c>
      <c r="L46" s="127">
        <v>16</v>
      </c>
      <c r="M46" s="127">
        <v>15</v>
      </c>
      <c r="N46" s="127">
        <v>1</v>
      </c>
      <c r="O46" s="127">
        <v>0</v>
      </c>
      <c r="Q46" s="1" t="s">
        <v>737</v>
      </c>
      <c r="R46" s="29" t="s">
        <v>669</v>
      </c>
    </row>
    <row r="47" spans="1:18" ht="14.25" customHeight="1" x14ac:dyDescent="0.25">
      <c r="A47" s="1" t="s">
        <v>30</v>
      </c>
      <c r="B47" s="1" t="s">
        <v>777</v>
      </c>
      <c r="C47" s="1" t="s">
        <v>661</v>
      </c>
      <c r="D47" s="22">
        <v>25</v>
      </c>
      <c r="E47" s="22">
        <v>6</v>
      </c>
      <c r="F47" s="79"/>
      <c r="G47" s="16">
        <v>34</v>
      </c>
      <c r="H47" s="16">
        <v>29</v>
      </c>
      <c r="I47" s="16">
        <v>5</v>
      </c>
      <c r="J47" s="16">
        <v>0</v>
      </c>
      <c r="L47" s="127">
        <v>20</v>
      </c>
      <c r="M47" s="127">
        <v>13</v>
      </c>
      <c r="N47" s="127">
        <v>7</v>
      </c>
      <c r="O47" s="127">
        <v>0</v>
      </c>
      <c r="Q47" s="1" t="s">
        <v>735</v>
      </c>
      <c r="R47" s="29" t="s">
        <v>669</v>
      </c>
    </row>
    <row r="48" spans="1:18" ht="14.25" customHeight="1" x14ac:dyDescent="0.25">
      <c r="A48" s="1" t="s">
        <v>32</v>
      </c>
      <c r="B48" s="1" t="s">
        <v>778</v>
      </c>
      <c r="C48" s="1" t="s">
        <v>659</v>
      </c>
      <c r="D48" s="22">
        <v>59</v>
      </c>
      <c r="E48" s="22">
        <v>10</v>
      </c>
      <c r="F48" s="79"/>
      <c r="G48" s="16">
        <v>76</v>
      </c>
      <c r="H48" s="16">
        <v>65</v>
      </c>
      <c r="I48" s="16">
        <v>11</v>
      </c>
      <c r="J48" s="16">
        <v>0</v>
      </c>
      <c r="L48" s="127">
        <v>51</v>
      </c>
      <c r="M48" s="127">
        <v>41</v>
      </c>
      <c r="N48" s="127">
        <v>10</v>
      </c>
      <c r="O48" s="127">
        <v>0</v>
      </c>
      <c r="Q48" s="1" t="s">
        <v>736</v>
      </c>
      <c r="R48" s="29" t="s">
        <v>669</v>
      </c>
    </row>
    <row r="49" spans="1:18" ht="14.25" customHeight="1" x14ac:dyDescent="0.25">
      <c r="A49" s="1" t="s">
        <v>34</v>
      </c>
      <c r="B49" s="1" t="s">
        <v>35</v>
      </c>
      <c r="C49" s="1" t="s">
        <v>654</v>
      </c>
      <c r="D49" s="22">
        <v>11</v>
      </c>
      <c r="E49" s="22">
        <v>0</v>
      </c>
      <c r="F49" s="79"/>
      <c r="G49" s="16">
        <v>16</v>
      </c>
      <c r="H49" s="16">
        <v>13</v>
      </c>
      <c r="I49" s="16">
        <v>3</v>
      </c>
      <c r="J49" s="16">
        <v>0</v>
      </c>
      <c r="L49" s="127">
        <v>5</v>
      </c>
      <c r="M49" s="127">
        <v>5</v>
      </c>
      <c r="N49" s="127">
        <v>0</v>
      </c>
      <c r="O49" s="127">
        <v>0</v>
      </c>
      <c r="Q49" s="1" t="s">
        <v>735</v>
      </c>
      <c r="R49" s="29" t="s">
        <v>669</v>
      </c>
    </row>
    <row r="50" spans="1:18" ht="14.25" customHeight="1" x14ac:dyDescent="0.25">
      <c r="A50" s="1" t="s">
        <v>36</v>
      </c>
      <c r="B50" s="1" t="s">
        <v>779</v>
      </c>
      <c r="C50" s="1" t="s">
        <v>662</v>
      </c>
      <c r="D50" s="25">
        <v>55</v>
      </c>
      <c r="E50" s="25">
        <v>4</v>
      </c>
      <c r="F50" s="79"/>
      <c r="G50" s="45">
        <v>57</v>
      </c>
      <c r="H50" s="45">
        <v>36</v>
      </c>
      <c r="I50" s="45">
        <v>13</v>
      </c>
      <c r="J50" s="45">
        <v>8</v>
      </c>
      <c r="L50" s="127">
        <v>91</v>
      </c>
      <c r="M50" s="127">
        <v>81</v>
      </c>
      <c r="N50" s="127">
        <v>6</v>
      </c>
      <c r="O50" s="127">
        <v>4</v>
      </c>
      <c r="Q50" s="1" t="s">
        <v>737</v>
      </c>
      <c r="R50" s="29" t="s">
        <v>670</v>
      </c>
    </row>
    <row r="51" spans="1:18" ht="14.25" customHeight="1" x14ac:dyDescent="0.25">
      <c r="A51" s="1" t="s">
        <v>38</v>
      </c>
      <c r="B51" s="1" t="s">
        <v>39</v>
      </c>
      <c r="C51" s="1" t="s">
        <v>658</v>
      </c>
      <c r="D51" s="22">
        <v>0</v>
      </c>
      <c r="E51" s="22">
        <v>0</v>
      </c>
      <c r="F51" s="79"/>
      <c r="G51" s="16">
        <v>0</v>
      </c>
      <c r="H51" s="16">
        <v>0</v>
      </c>
      <c r="I51" s="16">
        <v>0</v>
      </c>
      <c r="J51" s="16">
        <v>0</v>
      </c>
      <c r="L51" s="127">
        <v>2</v>
      </c>
      <c r="M51" s="127">
        <v>1</v>
      </c>
      <c r="N51" s="127">
        <v>1</v>
      </c>
      <c r="O51" s="127">
        <v>0</v>
      </c>
      <c r="Q51" s="1" t="s">
        <v>735</v>
      </c>
      <c r="R51" s="29" t="s">
        <v>669</v>
      </c>
    </row>
    <row r="52" spans="1:18" ht="14.25" customHeight="1" x14ac:dyDescent="0.25">
      <c r="A52" s="1" t="s">
        <v>40</v>
      </c>
      <c r="B52" s="1" t="s">
        <v>41</v>
      </c>
      <c r="C52" s="1" t="s">
        <v>657</v>
      </c>
      <c r="D52" s="22">
        <v>2</v>
      </c>
      <c r="E52" s="22">
        <v>0</v>
      </c>
      <c r="F52" s="79"/>
      <c r="G52" s="16">
        <v>2</v>
      </c>
      <c r="H52" s="16">
        <v>2</v>
      </c>
      <c r="I52" s="16">
        <v>0</v>
      </c>
      <c r="J52" s="16">
        <v>0</v>
      </c>
      <c r="L52" s="127">
        <v>15</v>
      </c>
      <c r="M52" s="127">
        <v>14</v>
      </c>
      <c r="N52" s="127">
        <v>1</v>
      </c>
      <c r="O52" s="127">
        <v>0</v>
      </c>
      <c r="Q52" s="1" t="s">
        <v>735</v>
      </c>
      <c r="R52" s="29" t="s">
        <v>669</v>
      </c>
    </row>
    <row r="53" spans="1:18" ht="14.25" customHeight="1" x14ac:dyDescent="0.25">
      <c r="A53" s="1" t="s">
        <v>42</v>
      </c>
      <c r="B53" s="1" t="s">
        <v>43</v>
      </c>
      <c r="C53" s="1" t="s">
        <v>657</v>
      </c>
      <c r="D53" s="22">
        <v>11</v>
      </c>
      <c r="E53" s="22">
        <v>1</v>
      </c>
      <c r="F53" s="79"/>
      <c r="G53" s="16">
        <v>13</v>
      </c>
      <c r="H53" s="16">
        <v>12</v>
      </c>
      <c r="I53" s="16">
        <v>1</v>
      </c>
      <c r="J53" s="16">
        <v>0</v>
      </c>
      <c r="L53" s="127">
        <v>12</v>
      </c>
      <c r="M53" s="127">
        <v>10</v>
      </c>
      <c r="N53" s="127">
        <v>2</v>
      </c>
      <c r="O53" s="127">
        <v>0</v>
      </c>
      <c r="Q53" s="1" t="s">
        <v>736</v>
      </c>
      <c r="R53" s="29" t="s">
        <v>669</v>
      </c>
    </row>
    <row r="54" spans="1:18" ht="14.25" customHeight="1" x14ac:dyDescent="0.25">
      <c r="A54" s="1" t="s">
        <v>44</v>
      </c>
      <c r="B54" s="1" t="s">
        <v>45</v>
      </c>
      <c r="C54" s="1" t="s">
        <v>658</v>
      </c>
      <c r="D54" s="22">
        <v>7</v>
      </c>
      <c r="E54" s="22">
        <v>1</v>
      </c>
      <c r="F54" s="79"/>
      <c r="G54" s="16">
        <v>5</v>
      </c>
      <c r="H54" s="16">
        <v>5</v>
      </c>
      <c r="I54" s="16">
        <v>0</v>
      </c>
      <c r="J54" s="16">
        <v>0</v>
      </c>
      <c r="L54" s="127">
        <v>2</v>
      </c>
      <c r="M54" s="127">
        <v>2</v>
      </c>
      <c r="N54" s="127">
        <v>0</v>
      </c>
      <c r="O54" s="127">
        <v>0</v>
      </c>
      <c r="Q54" s="1" t="s">
        <v>735</v>
      </c>
      <c r="R54" s="29" t="s">
        <v>669</v>
      </c>
    </row>
    <row r="55" spans="1:18" ht="14.25" customHeight="1" x14ac:dyDescent="0.25">
      <c r="A55" s="1" t="s">
        <v>46</v>
      </c>
      <c r="B55" s="1" t="s">
        <v>47</v>
      </c>
      <c r="C55" s="1" t="s">
        <v>657</v>
      </c>
      <c r="D55" s="22">
        <v>8</v>
      </c>
      <c r="E55" s="22">
        <v>0</v>
      </c>
      <c r="F55" s="79"/>
      <c r="G55" s="16">
        <v>17</v>
      </c>
      <c r="H55" s="16">
        <v>13</v>
      </c>
      <c r="I55" s="16">
        <v>4</v>
      </c>
      <c r="J55" s="16">
        <v>0</v>
      </c>
      <c r="L55" s="127">
        <v>21</v>
      </c>
      <c r="M55" s="127">
        <v>15</v>
      </c>
      <c r="N55" s="127">
        <v>6</v>
      </c>
      <c r="O55" s="127">
        <v>0</v>
      </c>
      <c r="Q55" s="1" t="s">
        <v>735</v>
      </c>
      <c r="R55" s="29" t="s">
        <v>669</v>
      </c>
    </row>
    <row r="56" spans="1:18" ht="14.25" customHeight="1" x14ac:dyDescent="0.25">
      <c r="A56" s="1" t="s">
        <v>48</v>
      </c>
      <c r="B56" s="1" t="s">
        <v>49</v>
      </c>
      <c r="C56" s="1" t="s">
        <v>658</v>
      </c>
      <c r="D56" s="22">
        <v>5</v>
      </c>
      <c r="E56" s="22">
        <v>1</v>
      </c>
      <c r="F56" s="79"/>
      <c r="G56" s="16">
        <v>15</v>
      </c>
      <c r="H56" s="16">
        <v>13</v>
      </c>
      <c r="I56" s="16">
        <v>2</v>
      </c>
      <c r="J56" s="16">
        <v>0</v>
      </c>
      <c r="L56" s="127">
        <v>22</v>
      </c>
      <c r="M56" s="127">
        <v>17</v>
      </c>
      <c r="N56" s="127">
        <v>5</v>
      </c>
      <c r="O56" s="127">
        <v>0</v>
      </c>
      <c r="Q56" s="1" t="s">
        <v>735</v>
      </c>
      <c r="R56" s="29" t="s">
        <v>669</v>
      </c>
    </row>
    <row r="57" spans="1:18" ht="14.25" customHeight="1" x14ac:dyDescent="0.25">
      <c r="A57" s="1" t="s">
        <v>50</v>
      </c>
      <c r="B57" s="1" t="s">
        <v>780</v>
      </c>
      <c r="C57" s="1" t="s">
        <v>661</v>
      </c>
      <c r="D57" s="25">
        <v>39</v>
      </c>
      <c r="E57" s="25">
        <v>5</v>
      </c>
      <c r="F57" s="79"/>
      <c r="G57" s="45">
        <v>48</v>
      </c>
      <c r="H57" s="45">
        <v>40</v>
      </c>
      <c r="I57" s="45">
        <v>8</v>
      </c>
      <c r="J57" s="45">
        <v>0</v>
      </c>
      <c r="L57" s="127">
        <v>29</v>
      </c>
      <c r="M57" s="127">
        <v>28</v>
      </c>
      <c r="N57" s="127">
        <v>1</v>
      </c>
      <c r="O57" s="127">
        <v>0</v>
      </c>
      <c r="Q57" s="1" t="s">
        <v>737</v>
      </c>
      <c r="R57" s="29" t="s">
        <v>670</v>
      </c>
    </row>
    <row r="58" spans="1:18" ht="14.25" customHeight="1" x14ac:dyDescent="0.25">
      <c r="A58" s="1" t="s">
        <v>52</v>
      </c>
      <c r="B58" s="1" t="s">
        <v>53</v>
      </c>
      <c r="C58" s="1" t="s">
        <v>656</v>
      </c>
      <c r="D58" s="22">
        <v>10</v>
      </c>
      <c r="E58" s="22">
        <v>1</v>
      </c>
      <c r="F58" s="79"/>
      <c r="G58" s="16">
        <v>6</v>
      </c>
      <c r="H58" s="16">
        <v>6</v>
      </c>
      <c r="I58" s="16">
        <v>0</v>
      </c>
      <c r="J58" s="16">
        <v>0</v>
      </c>
      <c r="L58" s="127">
        <v>19</v>
      </c>
      <c r="M58" s="127">
        <v>16</v>
      </c>
      <c r="N58" s="127">
        <v>3</v>
      </c>
      <c r="O58" s="127">
        <v>0</v>
      </c>
      <c r="Q58" s="1" t="s">
        <v>735</v>
      </c>
      <c r="R58" s="29" t="s">
        <v>669</v>
      </c>
    </row>
    <row r="59" spans="1:18" ht="14.25" customHeight="1" x14ac:dyDescent="0.25">
      <c r="A59" s="1" t="s">
        <v>54</v>
      </c>
      <c r="B59" s="1" t="s">
        <v>55</v>
      </c>
      <c r="C59" s="1" t="s">
        <v>660</v>
      </c>
      <c r="D59" s="25">
        <v>10</v>
      </c>
      <c r="E59" s="25">
        <v>1</v>
      </c>
      <c r="F59" s="79"/>
      <c r="G59" s="45">
        <v>15</v>
      </c>
      <c r="H59" s="45">
        <v>15</v>
      </c>
      <c r="I59" s="45">
        <v>0</v>
      </c>
      <c r="J59" s="45">
        <v>0</v>
      </c>
      <c r="L59" s="127">
        <v>24</v>
      </c>
      <c r="M59" s="127">
        <v>22</v>
      </c>
      <c r="N59" s="127">
        <v>2</v>
      </c>
      <c r="O59" s="127">
        <v>0</v>
      </c>
      <c r="Q59" s="1" t="s">
        <v>736</v>
      </c>
      <c r="R59" s="29" t="s">
        <v>670</v>
      </c>
    </row>
    <row r="60" spans="1:18" ht="14.25" customHeight="1" x14ac:dyDescent="0.25">
      <c r="A60" s="1" t="s">
        <v>56</v>
      </c>
      <c r="B60" s="1" t="s">
        <v>57</v>
      </c>
      <c r="C60" s="1" t="s">
        <v>659</v>
      </c>
      <c r="D60" s="22">
        <v>1</v>
      </c>
      <c r="E60" s="22">
        <v>0</v>
      </c>
      <c r="F60" s="79"/>
      <c r="G60" s="16">
        <v>0</v>
      </c>
      <c r="H60" s="16">
        <v>0</v>
      </c>
      <c r="I60" s="16">
        <v>0</v>
      </c>
      <c r="J60" s="16">
        <v>0</v>
      </c>
      <c r="L60" s="127">
        <v>5</v>
      </c>
      <c r="M60" s="127">
        <v>4</v>
      </c>
      <c r="N60" s="127">
        <v>1</v>
      </c>
      <c r="O60" s="127">
        <v>0</v>
      </c>
      <c r="Q60" s="1" t="s">
        <v>735</v>
      </c>
      <c r="R60" s="29" t="s">
        <v>669</v>
      </c>
    </row>
    <row r="61" spans="1:18" ht="14.25" customHeight="1" x14ac:dyDescent="0.25">
      <c r="A61" s="1" t="s">
        <v>58</v>
      </c>
      <c r="B61" s="1" t="s">
        <v>59</v>
      </c>
      <c r="C61" s="1" t="s">
        <v>659</v>
      </c>
      <c r="D61" s="22">
        <v>3</v>
      </c>
      <c r="E61" s="22">
        <v>0</v>
      </c>
      <c r="F61" s="79"/>
      <c r="G61" s="16">
        <v>1</v>
      </c>
      <c r="H61" s="16">
        <v>1</v>
      </c>
      <c r="I61" s="16">
        <v>0</v>
      </c>
      <c r="J61" s="16">
        <v>0</v>
      </c>
      <c r="L61" s="127">
        <v>5</v>
      </c>
      <c r="M61" s="127">
        <v>5</v>
      </c>
      <c r="N61" s="127">
        <v>0</v>
      </c>
      <c r="O61" s="127">
        <v>0</v>
      </c>
      <c r="Q61" s="1" t="s">
        <v>735</v>
      </c>
      <c r="R61" s="29" t="s">
        <v>669</v>
      </c>
    </row>
    <row r="62" spans="1:18" ht="14.25" customHeight="1" x14ac:dyDescent="0.25">
      <c r="A62" s="1" t="s">
        <v>60</v>
      </c>
      <c r="B62" s="1" t="s">
        <v>781</v>
      </c>
      <c r="C62" s="1" t="s">
        <v>654</v>
      </c>
      <c r="D62" s="25">
        <v>24</v>
      </c>
      <c r="E62" s="25">
        <v>0</v>
      </c>
      <c r="F62" s="79"/>
      <c r="G62" s="16">
        <v>29</v>
      </c>
      <c r="H62" s="16">
        <v>25</v>
      </c>
      <c r="I62" s="16">
        <v>1</v>
      </c>
      <c r="J62" s="16">
        <v>3</v>
      </c>
      <c r="L62" s="127">
        <v>30</v>
      </c>
      <c r="M62" s="127">
        <v>26</v>
      </c>
      <c r="N62" s="127">
        <v>1</v>
      </c>
      <c r="O62" s="127">
        <v>3</v>
      </c>
      <c r="Q62" s="1" t="s">
        <v>737</v>
      </c>
      <c r="R62" s="29" t="s">
        <v>669</v>
      </c>
    </row>
    <row r="63" spans="1:18" ht="14.25" customHeight="1" x14ac:dyDescent="0.25">
      <c r="A63" s="1" t="s">
        <v>62</v>
      </c>
      <c r="B63" s="1" t="s">
        <v>63</v>
      </c>
      <c r="C63" s="1" t="s">
        <v>659</v>
      </c>
      <c r="D63" s="22">
        <v>1</v>
      </c>
      <c r="E63" s="22">
        <v>0</v>
      </c>
      <c r="F63" s="79"/>
      <c r="G63" s="16">
        <v>0</v>
      </c>
      <c r="H63" s="16">
        <v>0</v>
      </c>
      <c r="I63" s="16">
        <v>0</v>
      </c>
      <c r="J63" s="16">
        <v>0</v>
      </c>
      <c r="L63" s="127">
        <v>2</v>
      </c>
      <c r="M63" s="127">
        <v>2</v>
      </c>
      <c r="N63" s="127">
        <v>0</v>
      </c>
      <c r="O63" s="127">
        <v>0</v>
      </c>
      <c r="Q63" s="1" t="s">
        <v>737</v>
      </c>
      <c r="R63" s="29" t="s">
        <v>669</v>
      </c>
    </row>
    <row r="64" spans="1:18" ht="14.25" customHeight="1" x14ac:dyDescent="0.25">
      <c r="A64" s="1" t="s">
        <v>64</v>
      </c>
      <c r="B64" s="1" t="s">
        <v>782</v>
      </c>
      <c r="C64" s="1" t="s">
        <v>656</v>
      </c>
      <c r="D64" s="22">
        <v>144</v>
      </c>
      <c r="E64" s="22">
        <v>18</v>
      </c>
      <c r="F64" s="79"/>
      <c r="G64" s="16">
        <v>178</v>
      </c>
      <c r="H64" s="16">
        <v>159</v>
      </c>
      <c r="I64" s="16">
        <v>19</v>
      </c>
      <c r="J64" s="16">
        <v>0</v>
      </c>
      <c r="L64" s="127">
        <v>64</v>
      </c>
      <c r="M64" s="127">
        <v>57</v>
      </c>
      <c r="N64" s="127">
        <v>5</v>
      </c>
      <c r="O64" s="127">
        <v>2</v>
      </c>
      <c r="Q64" s="1" t="s">
        <v>737</v>
      </c>
      <c r="R64" s="29" t="s">
        <v>669</v>
      </c>
    </row>
    <row r="65" spans="1:18" ht="14.25" customHeight="1" x14ac:dyDescent="0.25">
      <c r="A65" s="1" t="s">
        <v>66</v>
      </c>
      <c r="B65" s="1" t="s">
        <v>783</v>
      </c>
      <c r="C65" s="1" t="s">
        <v>661</v>
      </c>
      <c r="D65" s="25">
        <v>74</v>
      </c>
      <c r="E65" s="25">
        <v>11</v>
      </c>
      <c r="F65" s="79"/>
      <c r="G65" s="45">
        <v>86</v>
      </c>
      <c r="H65" s="45">
        <v>64</v>
      </c>
      <c r="I65" s="45">
        <v>18</v>
      </c>
      <c r="J65" s="45">
        <v>4</v>
      </c>
      <c r="L65" s="127">
        <v>82</v>
      </c>
      <c r="M65" s="127">
        <v>66</v>
      </c>
      <c r="N65" s="127">
        <v>14</v>
      </c>
      <c r="O65" s="127">
        <v>2</v>
      </c>
      <c r="Q65" s="1" t="s">
        <v>737</v>
      </c>
      <c r="R65" s="29" t="s">
        <v>670</v>
      </c>
    </row>
    <row r="66" spans="1:18" ht="14.25" customHeight="1" x14ac:dyDescent="0.25">
      <c r="A66" s="1" t="s">
        <v>68</v>
      </c>
      <c r="B66" s="1" t="s">
        <v>69</v>
      </c>
      <c r="C66" s="1" t="s">
        <v>659</v>
      </c>
      <c r="D66" s="22">
        <v>0</v>
      </c>
      <c r="E66" s="22">
        <v>0</v>
      </c>
      <c r="F66" s="79"/>
      <c r="G66" s="16">
        <v>2</v>
      </c>
      <c r="H66" s="16">
        <v>2</v>
      </c>
      <c r="I66" s="16">
        <v>0</v>
      </c>
      <c r="J66" s="16">
        <v>0</v>
      </c>
      <c r="L66" s="127">
        <v>2</v>
      </c>
      <c r="M66" s="127">
        <v>2</v>
      </c>
      <c r="N66" s="127">
        <v>0</v>
      </c>
      <c r="O66" s="127">
        <v>0</v>
      </c>
      <c r="Q66" s="1" t="s">
        <v>735</v>
      </c>
      <c r="R66" s="29" t="s">
        <v>669</v>
      </c>
    </row>
    <row r="67" spans="1:18" ht="14.25" customHeight="1" x14ac:dyDescent="0.25">
      <c r="A67" s="1" t="s">
        <v>70</v>
      </c>
      <c r="B67" s="1" t="s">
        <v>71</v>
      </c>
      <c r="C67" s="1" t="s">
        <v>654</v>
      </c>
      <c r="D67" s="25">
        <v>3</v>
      </c>
      <c r="E67" s="25">
        <v>0</v>
      </c>
      <c r="F67" s="79"/>
      <c r="G67" s="45">
        <v>5</v>
      </c>
      <c r="H67" s="45">
        <v>3</v>
      </c>
      <c r="I67" s="45">
        <v>2</v>
      </c>
      <c r="J67" s="45">
        <v>0</v>
      </c>
      <c r="L67" s="127">
        <v>6</v>
      </c>
      <c r="M67" s="127">
        <v>6</v>
      </c>
      <c r="N67" s="127">
        <v>0</v>
      </c>
      <c r="O67" s="127">
        <v>0</v>
      </c>
      <c r="Q67" s="1" t="s">
        <v>737</v>
      </c>
      <c r="R67" s="29" t="s">
        <v>670</v>
      </c>
    </row>
    <row r="68" spans="1:18" ht="14.25" customHeight="1" x14ac:dyDescent="0.25">
      <c r="A68" s="1" t="s">
        <v>72</v>
      </c>
      <c r="B68" s="1" t="s">
        <v>73</v>
      </c>
      <c r="C68" s="1" t="s">
        <v>662</v>
      </c>
      <c r="D68" s="22">
        <v>2</v>
      </c>
      <c r="E68" s="22">
        <v>0</v>
      </c>
      <c r="F68" s="79"/>
      <c r="G68" s="16">
        <v>1</v>
      </c>
      <c r="H68" s="16">
        <v>1</v>
      </c>
      <c r="I68" s="16">
        <v>0</v>
      </c>
      <c r="J68" s="16">
        <v>0</v>
      </c>
      <c r="L68" s="127">
        <v>0</v>
      </c>
      <c r="M68" s="127">
        <v>0</v>
      </c>
      <c r="N68" s="127">
        <v>0</v>
      </c>
      <c r="O68" s="127">
        <v>0</v>
      </c>
      <c r="Q68" s="1" t="s">
        <v>735</v>
      </c>
      <c r="R68" s="29" t="s">
        <v>669</v>
      </c>
    </row>
    <row r="69" spans="1:18" ht="14.25" customHeight="1" x14ac:dyDescent="0.25">
      <c r="A69" s="1" t="s">
        <v>74</v>
      </c>
      <c r="B69" s="1" t="s">
        <v>75</v>
      </c>
      <c r="C69" s="1" t="s">
        <v>659</v>
      </c>
      <c r="D69" s="22">
        <v>3</v>
      </c>
      <c r="E69" s="22">
        <v>1</v>
      </c>
      <c r="F69" s="79"/>
      <c r="G69" s="16">
        <v>2</v>
      </c>
      <c r="H69" s="16">
        <v>2</v>
      </c>
      <c r="I69" s="16">
        <v>0</v>
      </c>
      <c r="J69" s="16">
        <v>0</v>
      </c>
      <c r="L69" s="127">
        <v>0</v>
      </c>
      <c r="M69" s="127">
        <v>0</v>
      </c>
      <c r="N69" s="127">
        <v>0</v>
      </c>
      <c r="O69" s="127">
        <v>0</v>
      </c>
      <c r="Q69" s="1" t="s">
        <v>735</v>
      </c>
      <c r="R69" s="29" t="s">
        <v>669</v>
      </c>
    </row>
    <row r="70" spans="1:18" ht="14.25" customHeight="1" x14ac:dyDescent="0.25">
      <c r="A70" s="1" t="s">
        <v>76</v>
      </c>
      <c r="B70" s="1" t="s">
        <v>77</v>
      </c>
      <c r="C70" s="1" t="s">
        <v>658</v>
      </c>
      <c r="D70" s="22">
        <v>1</v>
      </c>
      <c r="E70" s="22">
        <v>0</v>
      </c>
      <c r="F70" s="79"/>
      <c r="G70" s="16">
        <v>1</v>
      </c>
      <c r="H70" s="16">
        <v>1</v>
      </c>
      <c r="I70" s="16">
        <v>0</v>
      </c>
      <c r="J70" s="16">
        <v>0</v>
      </c>
      <c r="L70" s="127">
        <v>3</v>
      </c>
      <c r="M70" s="127">
        <v>3</v>
      </c>
      <c r="N70" s="127">
        <v>0</v>
      </c>
      <c r="O70" s="127">
        <v>0</v>
      </c>
      <c r="Q70" s="1" t="s">
        <v>735</v>
      </c>
      <c r="R70" s="29" t="s">
        <v>669</v>
      </c>
    </row>
    <row r="71" spans="1:18" ht="14.25" customHeight="1" x14ac:dyDescent="0.25">
      <c r="A71" s="1" t="s">
        <v>78</v>
      </c>
      <c r="B71" s="1" t="s">
        <v>79</v>
      </c>
      <c r="C71" s="1" t="s">
        <v>657</v>
      </c>
      <c r="D71" s="22">
        <v>4</v>
      </c>
      <c r="E71" s="22">
        <v>0</v>
      </c>
      <c r="F71" s="79"/>
      <c r="G71" s="16">
        <v>1</v>
      </c>
      <c r="H71" s="16">
        <v>1</v>
      </c>
      <c r="I71" s="16">
        <v>0</v>
      </c>
      <c r="J71" s="16">
        <v>0</v>
      </c>
      <c r="L71" s="127">
        <v>1</v>
      </c>
      <c r="M71" s="127">
        <v>1</v>
      </c>
      <c r="N71" s="127">
        <v>0</v>
      </c>
      <c r="O71" s="127">
        <v>0</v>
      </c>
      <c r="Q71" s="1" t="s">
        <v>735</v>
      </c>
      <c r="R71" s="29" t="s">
        <v>669</v>
      </c>
    </row>
    <row r="72" spans="1:18" ht="14.25" customHeight="1" x14ac:dyDescent="0.25">
      <c r="A72" s="1" t="s">
        <v>80</v>
      </c>
      <c r="B72" s="1" t="s">
        <v>81</v>
      </c>
      <c r="C72" s="1" t="s">
        <v>657</v>
      </c>
      <c r="D72" s="25">
        <v>3</v>
      </c>
      <c r="E72" s="25">
        <v>0</v>
      </c>
      <c r="F72" s="79"/>
      <c r="G72" s="16">
        <v>10</v>
      </c>
      <c r="H72" s="16">
        <v>7</v>
      </c>
      <c r="I72" s="16">
        <v>3</v>
      </c>
      <c r="J72" s="16">
        <v>0</v>
      </c>
      <c r="L72" s="127">
        <v>3</v>
      </c>
      <c r="M72" s="127">
        <v>3</v>
      </c>
      <c r="N72" s="127">
        <v>0</v>
      </c>
      <c r="O72" s="127">
        <v>0</v>
      </c>
      <c r="Q72" s="1" t="s">
        <v>737</v>
      </c>
      <c r="R72" s="29" t="s">
        <v>669</v>
      </c>
    </row>
    <row r="73" spans="1:18" ht="14.25" customHeight="1" x14ac:dyDescent="0.25">
      <c r="A73" s="1" t="s">
        <v>82</v>
      </c>
      <c r="B73" s="1" t="s">
        <v>83</v>
      </c>
      <c r="C73" s="1" t="s">
        <v>660</v>
      </c>
      <c r="D73" s="22">
        <v>6</v>
      </c>
      <c r="E73" s="22">
        <v>1</v>
      </c>
      <c r="F73" s="79"/>
      <c r="G73" s="45">
        <v>6</v>
      </c>
      <c r="H73" s="45">
        <v>5</v>
      </c>
      <c r="I73" s="45">
        <v>1</v>
      </c>
      <c r="J73" s="45">
        <v>0</v>
      </c>
      <c r="L73" s="127">
        <v>5</v>
      </c>
      <c r="M73" s="127">
        <v>5</v>
      </c>
      <c r="N73" s="127">
        <v>0</v>
      </c>
      <c r="O73" s="127">
        <v>0</v>
      </c>
      <c r="Q73" s="1" t="s">
        <v>735</v>
      </c>
      <c r="R73" s="29" t="s">
        <v>670</v>
      </c>
    </row>
    <row r="74" spans="1:18" ht="14.25" customHeight="1" x14ac:dyDescent="0.25">
      <c r="A74" s="1" t="s">
        <v>84</v>
      </c>
      <c r="B74" s="1" t="s">
        <v>784</v>
      </c>
      <c r="C74" s="1" t="s">
        <v>659</v>
      </c>
      <c r="D74" s="25">
        <v>40</v>
      </c>
      <c r="E74" s="25">
        <v>6</v>
      </c>
      <c r="F74" s="79"/>
      <c r="G74" s="45">
        <v>26</v>
      </c>
      <c r="H74" s="45">
        <v>21</v>
      </c>
      <c r="I74" s="45">
        <v>5</v>
      </c>
      <c r="J74" s="45">
        <v>0</v>
      </c>
      <c r="L74" s="127">
        <v>27</v>
      </c>
      <c r="M74" s="127">
        <v>22</v>
      </c>
      <c r="N74" s="127">
        <v>5</v>
      </c>
      <c r="O74" s="127">
        <v>0</v>
      </c>
      <c r="Q74" s="1" t="s">
        <v>737</v>
      </c>
      <c r="R74" s="29" t="s">
        <v>670</v>
      </c>
    </row>
    <row r="75" spans="1:18" ht="14.25" customHeight="1" x14ac:dyDescent="0.25">
      <c r="A75" s="1" t="s">
        <v>86</v>
      </c>
      <c r="B75" s="1" t="s">
        <v>785</v>
      </c>
      <c r="C75" s="1" t="s">
        <v>654</v>
      </c>
      <c r="D75" s="22">
        <v>17</v>
      </c>
      <c r="E75" s="22">
        <v>1</v>
      </c>
      <c r="F75" s="79"/>
      <c r="G75" s="45">
        <v>127</v>
      </c>
      <c r="H75" s="45">
        <v>97</v>
      </c>
      <c r="I75" s="45">
        <v>29</v>
      </c>
      <c r="J75" s="45">
        <v>1</v>
      </c>
      <c r="L75" s="127">
        <v>141</v>
      </c>
      <c r="M75" s="127">
        <v>117</v>
      </c>
      <c r="N75" s="127">
        <v>24</v>
      </c>
      <c r="O75" s="127">
        <v>0</v>
      </c>
      <c r="Q75" s="1" t="s">
        <v>737</v>
      </c>
      <c r="R75" s="29" t="s">
        <v>670</v>
      </c>
    </row>
    <row r="76" spans="1:18" ht="14.25" customHeight="1" x14ac:dyDescent="0.25">
      <c r="A76" s="1" t="s">
        <v>88</v>
      </c>
      <c r="B76" s="1" t="s">
        <v>89</v>
      </c>
      <c r="C76" s="1" t="s">
        <v>662</v>
      </c>
      <c r="D76" s="22">
        <v>4</v>
      </c>
      <c r="E76" s="22">
        <v>0</v>
      </c>
      <c r="F76" s="79"/>
      <c r="G76" s="16">
        <v>5</v>
      </c>
      <c r="H76" s="16">
        <v>5</v>
      </c>
      <c r="I76" s="16">
        <v>0</v>
      </c>
      <c r="J76" s="16">
        <v>0</v>
      </c>
      <c r="L76" s="127">
        <v>2</v>
      </c>
      <c r="M76" s="127">
        <v>2</v>
      </c>
      <c r="N76" s="127">
        <v>0</v>
      </c>
      <c r="O76" s="127">
        <v>0</v>
      </c>
      <c r="Q76" s="1" t="s">
        <v>735</v>
      </c>
      <c r="R76" s="29" t="s">
        <v>669</v>
      </c>
    </row>
    <row r="77" spans="1:18" ht="14.25" customHeight="1" x14ac:dyDescent="0.25">
      <c r="A77" s="1" t="s">
        <v>90</v>
      </c>
      <c r="B77" s="1" t="s">
        <v>786</v>
      </c>
      <c r="C77" s="1" t="s">
        <v>656</v>
      </c>
      <c r="D77" s="22">
        <v>50</v>
      </c>
      <c r="E77" s="22">
        <v>10</v>
      </c>
      <c r="F77" s="79"/>
      <c r="G77" s="16">
        <v>36</v>
      </c>
      <c r="H77" s="16">
        <v>28</v>
      </c>
      <c r="I77" s="16">
        <v>8</v>
      </c>
      <c r="J77" s="16">
        <v>0</v>
      </c>
      <c r="L77" s="127">
        <v>33</v>
      </c>
      <c r="M77" s="127">
        <v>32</v>
      </c>
      <c r="N77" s="127">
        <v>1</v>
      </c>
      <c r="O77" s="127">
        <v>0</v>
      </c>
      <c r="Q77" s="1" t="s">
        <v>736</v>
      </c>
      <c r="R77" s="29" t="s">
        <v>669</v>
      </c>
    </row>
    <row r="78" spans="1:18" ht="14.25" customHeight="1" x14ac:dyDescent="0.25">
      <c r="A78" s="1" t="s">
        <v>92</v>
      </c>
      <c r="B78" s="1" t="s">
        <v>93</v>
      </c>
      <c r="C78" s="1" t="s">
        <v>657</v>
      </c>
      <c r="D78" s="25">
        <v>1</v>
      </c>
      <c r="E78" s="25">
        <v>0</v>
      </c>
      <c r="F78" s="79"/>
      <c r="G78" s="16">
        <v>1</v>
      </c>
      <c r="H78" s="16">
        <v>1</v>
      </c>
      <c r="I78" s="16">
        <v>0</v>
      </c>
      <c r="J78" s="16">
        <v>0</v>
      </c>
      <c r="L78" s="127">
        <v>3</v>
      </c>
      <c r="M78" s="127">
        <v>3</v>
      </c>
      <c r="N78" s="127">
        <v>0</v>
      </c>
      <c r="O78" s="127">
        <v>0</v>
      </c>
      <c r="Q78" s="1" t="s">
        <v>735</v>
      </c>
      <c r="R78" s="29" t="s">
        <v>669</v>
      </c>
    </row>
    <row r="79" spans="1:18" ht="14.25" customHeight="1" x14ac:dyDescent="0.25">
      <c r="A79" s="1" t="s">
        <v>94</v>
      </c>
      <c r="B79" s="1" t="s">
        <v>95</v>
      </c>
      <c r="C79" s="1" t="s">
        <v>659</v>
      </c>
      <c r="D79" s="22">
        <v>0</v>
      </c>
      <c r="E79" s="22">
        <v>0</v>
      </c>
      <c r="F79" s="79"/>
      <c r="G79" s="16">
        <v>0</v>
      </c>
      <c r="H79" s="16">
        <v>0</v>
      </c>
      <c r="I79" s="16">
        <v>0</v>
      </c>
      <c r="J79" s="16">
        <v>0</v>
      </c>
      <c r="L79" s="127">
        <v>0</v>
      </c>
      <c r="M79" s="127">
        <v>0</v>
      </c>
      <c r="N79" s="127">
        <v>0</v>
      </c>
      <c r="O79" s="127">
        <v>0</v>
      </c>
      <c r="Q79" s="1" t="s">
        <v>735</v>
      </c>
      <c r="R79" s="29" t="s">
        <v>669</v>
      </c>
    </row>
    <row r="80" spans="1:18" ht="14.25" customHeight="1" x14ac:dyDescent="0.25">
      <c r="A80" s="1" t="s">
        <v>96</v>
      </c>
      <c r="B80" s="1" t="s">
        <v>97</v>
      </c>
      <c r="C80" s="1" t="s">
        <v>659</v>
      </c>
      <c r="D80" s="22">
        <v>19</v>
      </c>
      <c r="E80" s="22">
        <v>4</v>
      </c>
      <c r="F80" s="79"/>
      <c r="G80" s="16">
        <v>13</v>
      </c>
      <c r="H80" s="16">
        <v>12</v>
      </c>
      <c r="I80" s="16">
        <v>1</v>
      </c>
      <c r="J80" s="16">
        <v>0</v>
      </c>
      <c r="L80" s="127">
        <v>17</v>
      </c>
      <c r="M80" s="127">
        <v>15</v>
      </c>
      <c r="N80" s="127">
        <v>2</v>
      </c>
      <c r="O80" s="127">
        <v>0</v>
      </c>
      <c r="Q80" s="1" t="s">
        <v>735</v>
      </c>
      <c r="R80" s="29" t="s">
        <v>669</v>
      </c>
    </row>
    <row r="81" spans="1:18" ht="14.25" customHeight="1" x14ac:dyDescent="0.25">
      <c r="A81" s="1" t="s">
        <v>98</v>
      </c>
      <c r="B81" s="1" t="s">
        <v>99</v>
      </c>
      <c r="C81" s="1" t="s">
        <v>658</v>
      </c>
      <c r="D81" s="25">
        <v>1</v>
      </c>
      <c r="E81" s="25">
        <v>0</v>
      </c>
      <c r="F81" s="79"/>
      <c r="G81" s="45">
        <v>0</v>
      </c>
      <c r="H81" s="45">
        <v>0</v>
      </c>
      <c r="I81" s="45">
        <v>0</v>
      </c>
      <c r="J81" s="45">
        <v>0</v>
      </c>
      <c r="L81" s="127">
        <v>3</v>
      </c>
      <c r="M81" s="127">
        <v>3</v>
      </c>
      <c r="N81" s="127">
        <v>0</v>
      </c>
      <c r="O81" s="127">
        <v>0</v>
      </c>
      <c r="Q81" s="1" t="s">
        <v>737</v>
      </c>
      <c r="R81" s="29" t="s">
        <v>670</v>
      </c>
    </row>
    <row r="82" spans="1:18" ht="14.25" customHeight="1" x14ac:dyDescent="0.25">
      <c r="A82" s="1" t="s">
        <v>100</v>
      </c>
      <c r="B82" s="1" t="s">
        <v>101</v>
      </c>
      <c r="C82" s="1" t="s">
        <v>659</v>
      </c>
      <c r="D82" s="22">
        <v>14</v>
      </c>
      <c r="E82" s="22">
        <v>2</v>
      </c>
      <c r="F82" s="79"/>
      <c r="G82" s="16">
        <v>17</v>
      </c>
      <c r="H82" s="16">
        <v>14</v>
      </c>
      <c r="I82" s="16">
        <v>3</v>
      </c>
      <c r="J82" s="16">
        <v>0</v>
      </c>
      <c r="L82" s="127">
        <v>14</v>
      </c>
      <c r="M82" s="127">
        <v>8</v>
      </c>
      <c r="N82" s="127">
        <v>3</v>
      </c>
      <c r="O82" s="127">
        <v>3</v>
      </c>
      <c r="Q82" s="1" t="s">
        <v>737</v>
      </c>
      <c r="R82" s="29" t="s">
        <v>669</v>
      </c>
    </row>
    <row r="83" spans="1:18" ht="14.25" customHeight="1" x14ac:dyDescent="0.25">
      <c r="A83" s="1" t="s">
        <v>102</v>
      </c>
      <c r="B83" s="1" t="s">
        <v>103</v>
      </c>
      <c r="C83" s="1" t="s">
        <v>661</v>
      </c>
      <c r="D83" s="22">
        <v>11</v>
      </c>
      <c r="E83" s="22">
        <v>1</v>
      </c>
      <c r="F83" s="79"/>
      <c r="G83" s="16">
        <v>9</v>
      </c>
      <c r="H83" s="16">
        <v>8</v>
      </c>
      <c r="I83" s="16">
        <v>1</v>
      </c>
      <c r="J83" s="16">
        <v>0</v>
      </c>
      <c r="L83" s="127">
        <v>2</v>
      </c>
      <c r="M83" s="127">
        <v>2</v>
      </c>
      <c r="N83" s="127">
        <v>0</v>
      </c>
      <c r="O83" s="127">
        <v>0</v>
      </c>
      <c r="Q83" s="1" t="s">
        <v>737</v>
      </c>
      <c r="R83" s="29" t="s">
        <v>669</v>
      </c>
    </row>
    <row r="84" spans="1:18" ht="14.25" customHeight="1" x14ac:dyDescent="0.25">
      <c r="A84" s="1" t="s">
        <v>104</v>
      </c>
      <c r="B84" s="1" t="s">
        <v>105</v>
      </c>
      <c r="C84" s="1" t="s">
        <v>656</v>
      </c>
      <c r="D84" s="22">
        <v>17</v>
      </c>
      <c r="E84" s="22">
        <v>3</v>
      </c>
      <c r="F84" s="79"/>
      <c r="G84" s="16">
        <v>9</v>
      </c>
      <c r="H84" s="16">
        <v>7</v>
      </c>
      <c r="I84" s="16">
        <v>2</v>
      </c>
      <c r="J84" s="16">
        <v>0</v>
      </c>
      <c r="L84" s="127">
        <v>11</v>
      </c>
      <c r="M84" s="127">
        <v>8</v>
      </c>
      <c r="N84" s="127">
        <v>3</v>
      </c>
      <c r="O84" s="127">
        <v>0</v>
      </c>
      <c r="Q84" s="1" t="s">
        <v>735</v>
      </c>
      <c r="R84" s="29" t="s">
        <v>669</v>
      </c>
    </row>
    <row r="85" spans="1:18" ht="14.25" customHeight="1" x14ac:dyDescent="0.25">
      <c r="A85" s="1" t="s">
        <v>106</v>
      </c>
      <c r="B85" s="1" t="s">
        <v>787</v>
      </c>
      <c r="C85" s="1" t="s">
        <v>657</v>
      </c>
      <c r="D85" s="25">
        <v>4</v>
      </c>
      <c r="E85" s="25">
        <v>0</v>
      </c>
      <c r="F85" s="79"/>
      <c r="G85" s="16">
        <v>21</v>
      </c>
      <c r="H85" s="16">
        <v>19</v>
      </c>
      <c r="I85" s="16">
        <v>2</v>
      </c>
      <c r="J85" s="16">
        <v>0</v>
      </c>
      <c r="L85" s="127">
        <v>10</v>
      </c>
      <c r="M85" s="127">
        <v>10</v>
      </c>
      <c r="N85" s="127">
        <v>0</v>
      </c>
      <c r="O85" s="127">
        <v>0</v>
      </c>
      <c r="Q85" s="1" t="s">
        <v>735</v>
      </c>
      <c r="R85" s="29" t="s">
        <v>669</v>
      </c>
    </row>
    <row r="86" spans="1:18" ht="14.25" customHeight="1" x14ac:dyDescent="0.25">
      <c r="A86" s="1" t="s">
        <v>108</v>
      </c>
      <c r="B86" s="1" t="s">
        <v>109</v>
      </c>
      <c r="C86" s="1" t="s">
        <v>657</v>
      </c>
      <c r="D86" s="22">
        <v>7</v>
      </c>
      <c r="E86" s="22">
        <v>2</v>
      </c>
      <c r="F86" s="79"/>
      <c r="G86" s="16">
        <v>18</v>
      </c>
      <c r="H86" s="16">
        <v>15</v>
      </c>
      <c r="I86" s="16">
        <v>3</v>
      </c>
      <c r="J86" s="16">
        <v>0</v>
      </c>
      <c r="L86" s="127">
        <v>17</v>
      </c>
      <c r="M86" s="127">
        <v>12</v>
      </c>
      <c r="N86" s="127">
        <v>4</v>
      </c>
      <c r="O86" s="127">
        <v>1</v>
      </c>
      <c r="Q86" s="1" t="s">
        <v>736</v>
      </c>
      <c r="R86" s="29" t="s">
        <v>669</v>
      </c>
    </row>
    <row r="87" spans="1:18" ht="14.25" customHeight="1" x14ac:dyDescent="0.25">
      <c r="A87" s="1" t="s">
        <v>110</v>
      </c>
      <c r="B87" s="1" t="s">
        <v>111</v>
      </c>
      <c r="C87" s="1" t="s">
        <v>658</v>
      </c>
      <c r="D87" s="22">
        <v>10</v>
      </c>
      <c r="E87" s="22">
        <v>0</v>
      </c>
      <c r="F87" s="79"/>
      <c r="G87" s="16">
        <v>12</v>
      </c>
      <c r="H87" s="16">
        <v>10</v>
      </c>
      <c r="I87" s="16">
        <v>2</v>
      </c>
      <c r="J87" s="16">
        <v>0</v>
      </c>
      <c r="L87" s="127">
        <v>18</v>
      </c>
      <c r="M87" s="127">
        <v>14</v>
      </c>
      <c r="N87" s="127">
        <v>4</v>
      </c>
      <c r="O87" s="127">
        <v>0</v>
      </c>
      <c r="Q87" s="1" t="s">
        <v>735</v>
      </c>
      <c r="R87" s="29" t="s">
        <v>669</v>
      </c>
    </row>
    <row r="88" spans="1:18" ht="14.25" customHeight="1" x14ac:dyDescent="0.25">
      <c r="A88" s="1" t="s">
        <v>112</v>
      </c>
      <c r="B88" s="1" t="s">
        <v>113</v>
      </c>
      <c r="C88" s="1" t="s">
        <v>656</v>
      </c>
      <c r="D88" s="22">
        <v>19</v>
      </c>
      <c r="E88" s="22">
        <v>3</v>
      </c>
      <c r="F88" s="79"/>
      <c r="G88" s="16">
        <v>10</v>
      </c>
      <c r="H88" s="16">
        <v>6</v>
      </c>
      <c r="I88" s="16">
        <v>4</v>
      </c>
      <c r="J88" s="16">
        <v>0</v>
      </c>
      <c r="L88" s="127">
        <v>16</v>
      </c>
      <c r="M88" s="127">
        <v>14</v>
      </c>
      <c r="N88" s="127">
        <v>2</v>
      </c>
      <c r="O88" s="127">
        <v>0</v>
      </c>
      <c r="Q88" s="1" t="s">
        <v>735</v>
      </c>
      <c r="R88" s="29" t="s">
        <v>669</v>
      </c>
    </row>
    <row r="89" spans="1:18" ht="14.25" customHeight="1" x14ac:dyDescent="0.25">
      <c r="A89" s="1" t="s">
        <v>114</v>
      </c>
      <c r="B89" s="1" t="s">
        <v>115</v>
      </c>
      <c r="C89" s="1" t="s">
        <v>656</v>
      </c>
      <c r="D89" s="22">
        <v>1</v>
      </c>
      <c r="E89" s="22">
        <v>0</v>
      </c>
      <c r="F89" s="79"/>
      <c r="G89" s="16">
        <v>1</v>
      </c>
      <c r="H89" s="16">
        <v>1</v>
      </c>
      <c r="I89" s="16">
        <v>0</v>
      </c>
      <c r="J89" s="16">
        <v>0</v>
      </c>
      <c r="L89" s="127">
        <v>1</v>
      </c>
      <c r="M89" s="127">
        <v>1</v>
      </c>
      <c r="N89" s="127">
        <v>0</v>
      </c>
      <c r="O89" s="127">
        <v>0</v>
      </c>
      <c r="Q89" s="1" t="s">
        <v>735</v>
      </c>
      <c r="R89" s="29" t="s">
        <v>669</v>
      </c>
    </row>
    <row r="90" spans="1:18" ht="14.25" customHeight="1" x14ac:dyDescent="0.25">
      <c r="A90" s="1" t="s">
        <v>116</v>
      </c>
      <c r="B90" s="1" t="s">
        <v>117</v>
      </c>
      <c r="C90" s="1" t="s">
        <v>657</v>
      </c>
      <c r="D90" s="25">
        <v>0</v>
      </c>
      <c r="E90" s="25">
        <v>0</v>
      </c>
      <c r="F90" s="79"/>
      <c r="G90" s="16">
        <v>0</v>
      </c>
      <c r="H90" s="16">
        <v>0</v>
      </c>
      <c r="I90" s="16">
        <v>0</v>
      </c>
      <c r="J90" s="16">
        <v>0</v>
      </c>
      <c r="L90" s="127">
        <v>3</v>
      </c>
      <c r="M90" s="127">
        <v>3</v>
      </c>
      <c r="N90" s="127">
        <v>0</v>
      </c>
      <c r="O90" s="127">
        <v>0</v>
      </c>
      <c r="Q90" s="1" t="s">
        <v>737</v>
      </c>
      <c r="R90" s="29" t="s">
        <v>669</v>
      </c>
    </row>
    <row r="91" spans="1:18" ht="14.25" customHeight="1" x14ac:dyDescent="0.25">
      <c r="A91" s="1" t="s">
        <v>118</v>
      </c>
      <c r="B91" s="1" t="s">
        <v>119</v>
      </c>
      <c r="C91" s="1" t="s">
        <v>661</v>
      </c>
      <c r="D91" s="22">
        <v>10</v>
      </c>
      <c r="E91" s="22">
        <v>1</v>
      </c>
      <c r="F91" s="79"/>
      <c r="G91" s="16">
        <v>5</v>
      </c>
      <c r="H91" s="16">
        <v>4</v>
      </c>
      <c r="I91" s="16">
        <v>1</v>
      </c>
      <c r="J91" s="16">
        <v>0</v>
      </c>
      <c r="L91" s="127">
        <v>6</v>
      </c>
      <c r="M91" s="127">
        <v>6</v>
      </c>
      <c r="N91" s="127">
        <v>0</v>
      </c>
      <c r="O91" s="127">
        <v>0</v>
      </c>
      <c r="Q91" s="1" t="s">
        <v>735</v>
      </c>
      <c r="R91" s="29" t="s">
        <v>669</v>
      </c>
    </row>
    <row r="92" spans="1:18" ht="14.25" customHeight="1" x14ac:dyDescent="0.25">
      <c r="A92" s="1" t="s">
        <v>120</v>
      </c>
      <c r="B92" s="1" t="s">
        <v>788</v>
      </c>
      <c r="C92" s="1" t="s">
        <v>654</v>
      </c>
      <c r="D92" s="25">
        <v>50</v>
      </c>
      <c r="E92" s="25">
        <v>3</v>
      </c>
      <c r="F92" s="79"/>
      <c r="G92" s="45">
        <v>36</v>
      </c>
      <c r="H92" s="45">
        <v>31</v>
      </c>
      <c r="I92" s="45">
        <v>5</v>
      </c>
      <c r="J92" s="45">
        <v>0</v>
      </c>
      <c r="L92" s="127">
        <v>67</v>
      </c>
      <c r="M92" s="127">
        <v>61</v>
      </c>
      <c r="N92" s="127">
        <v>4</v>
      </c>
      <c r="O92" s="127">
        <v>2</v>
      </c>
      <c r="Q92" s="1" t="s">
        <v>737</v>
      </c>
      <c r="R92" s="29" t="s">
        <v>670</v>
      </c>
    </row>
    <row r="93" spans="1:18" ht="14.25" customHeight="1" x14ac:dyDescent="0.25">
      <c r="A93" s="1" t="s">
        <v>122</v>
      </c>
      <c r="B93" s="1" t="s">
        <v>789</v>
      </c>
      <c r="C93" s="1" t="s">
        <v>659</v>
      </c>
      <c r="D93" s="22">
        <v>20</v>
      </c>
      <c r="E93" s="22">
        <v>1</v>
      </c>
      <c r="F93" s="79"/>
      <c r="G93" s="45">
        <v>20</v>
      </c>
      <c r="H93" s="45">
        <v>14</v>
      </c>
      <c r="I93" s="45">
        <v>5</v>
      </c>
      <c r="J93" s="45">
        <v>1</v>
      </c>
      <c r="L93" s="127">
        <v>13</v>
      </c>
      <c r="M93" s="127">
        <v>9</v>
      </c>
      <c r="N93" s="127">
        <v>0</v>
      </c>
      <c r="O93" s="127">
        <v>4</v>
      </c>
      <c r="Q93" s="1" t="s">
        <v>737</v>
      </c>
      <c r="R93" s="29" t="s">
        <v>670</v>
      </c>
    </row>
    <row r="94" spans="1:18" ht="14.25" customHeight="1" x14ac:dyDescent="0.25">
      <c r="A94" s="1" t="s">
        <v>124</v>
      </c>
      <c r="B94" s="1" t="s">
        <v>125</v>
      </c>
      <c r="C94" s="1" t="s">
        <v>657</v>
      </c>
      <c r="D94" s="26">
        <v>0</v>
      </c>
      <c r="E94" s="26">
        <v>0</v>
      </c>
      <c r="F94" s="79"/>
      <c r="G94" s="16">
        <v>1</v>
      </c>
      <c r="H94" s="16">
        <v>1</v>
      </c>
      <c r="I94" s="16">
        <v>0</v>
      </c>
      <c r="J94" s="16">
        <v>0</v>
      </c>
      <c r="L94" s="127">
        <v>0</v>
      </c>
      <c r="M94" s="127">
        <v>0</v>
      </c>
      <c r="N94" s="127">
        <v>0</v>
      </c>
      <c r="O94" s="127">
        <v>0</v>
      </c>
      <c r="Q94" s="1" t="s">
        <v>735</v>
      </c>
      <c r="R94" s="29" t="s">
        <v>669</v>
      </c>
    </row>
    <row r="95" spans="1:18" ht="14.25" customHeight="1" x14ac:dyDescent="0.25">
      <c r="A95" s="1" t="s">
        <v>126</v>
      </c>
      <c r="B95" s="1" t="s">
        <v>127</v>
      </c>
      <c r="C95" s="1" t="s">
        <v>658</v>
      </c>
      <c r="D95" s="22">
        <v>6</v>
      </c>
      <c r="E95" s="22">
        <v>1</v>
      </c>
      <c r="F95" s="79"/>
      <c r="G95" s="16">
        <v>4</v>
      </c>
      <c r="H95" s="16">
        <v>4</v>
      </c>
      <c r="I95" s="16">
        <v>0</v>
      </c>
      <c r="J95" s="16">
        <v>0</v>
      </c>
      <c r="L95" s="127">
        <v>28</v>
      </c>
      <c r="M95" s="127">
        <v>25</v>
      </c>
      <c r="N95" s="127">
        <v>3</v>
      </c>
      <c r="O95" s="127">
        <v>0</v>
      </c>
      <c r="Q95" s="1" t="s">
        <v>735</v>
      </c>
      <c r="R95" s="29" t="s">
        <v>669</v>
      </c>
    </row>
    <row r="96" spans="1:18" ht="14.25" customHeight="1" x14ac:dyDescent="0.25">
      <c r="A96" s="1" t="s">
        <v>128</v>
      </c>
      <c r="B96" s="1" t="s">
        <v>790</v>
      </c>
      <c r="C96" s="1" t="s">
        <v>661</v>
      </c>
      <c r="D96" s="22">
        <v>99</v>
      </c>
      <c r="E96" s="22">
        <v>17</v>
      </c>
      <c r="F96" s="79"/>
      <c r="G96" s="16">
        <v>68</v>
      </c>
      <c r="H96" s="16">
        <v>60</v>
      </c>
      <c r="I96" s="16">
        <v>8</v>
      </c>
      <c r="J96" s="16">
        <v>0</v>
      </c>
      <c r="L96" s="127">
        <v>53</v>
      </c>
      <c r="M96" s="127">
        <v>43</v>
      </c>
      <c r="N96" s="127">
        <v>10</v>
      </c>
      <c r="O96" s="127">
        <v>0</v>
      </c>
      <c r="Q96" s="1" t="s">
        <v>736</v>
      </c>
      <c r="R96" s="29" t="s">
        <v>669</v>
      </c>
    </row>
    <row r="97" spans="1:18" ht="14.25" customHeight="1" x14ac:dyDescent="0.25">
      <c r="A97" s="1" t="s">
        <v>130</v>
      </c>
      <c r="B97" s="1" t="s">
        <v>131</v>
      </c>
      <c r="C97" s="1" t="s">
        <v>661</v>
      </c>
      <c r="D97" s="22">
        <v>6</v>
      </c>
      <c r="E97" s="22">
        <v>0</v>
      </c>
      <c r="F97" s="79"/>
      <c r="G97" s="16">
        <v>1</v>
      </c>
      <c r="H97" s="16">
        <v>1</v>
      </c>
      <c r="I97" s="16">
        <v>0</v>
      </c>
      <c r="J97" s="16">
        <v>0</v>
      </c>
      <c r="L97" s="127">
        <v>5</v>
      </c>
      <c r="M97" s="127">
        <v>4</v>
      </c>
      <c r="N97" s="127">
        <v>1</v>
      </c>
      <c r="O97" s="127">
        <v>0</v>
      </c>
      <c r="Q97" s="1" t="s">
        <v>735</v>
      </c>
      <c r="R97" s="29" t="s">
        <v>669</v>
      </c>
    </row>
    <row r="98" spans="1:18" ht="14.25" customHeight="1" x14ac:dyDescent="0.25">
      <c r="A98" s="1" t="s">
        <v>132</v>
      </c>
      <c r="B98" s="1" t="s">
        <v>133</v>
      </c>
      <c r="C98" s="1" t="s">
        <v>663</v>
      </c>
      <c r="D98" s="22">
        <v>12</v>
      </c>
      <c r="E98" s="22">
        <v>0</v>
      </c>
      <c r="F98" s="79"/>
      <c r="G98" s="16">
        <v>13</v>
      </c>
      <c r="H98" s="16">
        <v>13</v>
      </c>
      <c r="I98" s="16">
        <v>0</v>
      </c>
      <c r="J98" s="16">
        <v>0</v>
      </c>
      <c r="L98" s="127">
        <v>12</v>
      </c>
      <c r="M98" s="127">
        <v>12</v>
      </c>
      <c r="N98" s="127">
        <v>0</v>
      </c>
      <c r="O98" s="127">
        <v>0</v>
      </c>
      <c r="Q98" s="1" t="s">
        <v>735</v>
      </c>
      <c r="R98" s="29" t="s">
        <v>669</v>
      </c>
    </row>
    <row r="99" spans="1:18" ht="14.25" customHeight="1" x14ac:dyDescent="0.25">
      <c r="A99" s="1" t="s">
        <v>134</v>
      </c>
      <c r="B99" s="1" t="s">
        <v>135</v>
      </c>
      <c r="C99" s="1" t="s">
        <v>662</v>
      </c>
      <c r="D99" s="22">
        <v>13</v>
      </c>
      <c r="E99" s="22">
        <v>0</v>
      </c>
      <c r="F99" s="79"/>
      <c r="G99" s="45">
        <v>8</v>
      </c>
      <c r="H99" s="45">
        <v>6</v>
      </c>
      <c r="I99" s="45">
        <v>2</v>
      </c>
      <c r="J99" s="45">
        <v>0</v>
      </c>
      <c r="L99" s="127">
        <v>25</v>
      </c>
      <c r="M99" s="127">
        <v>21</v>
      </c>
      <c r="N99" s="127">
        <v>4</v>
      </c>
      <c r="O99" s="127">
        <v>0</v>
      </c>
      <c r="Q99" s="1" t="s">
        <v>737</v>
      </c>
      <c r="R99" s="29" t="s">
        <v>670</v>
      </c>
    </row>
    <row r="100" spans="1:18" ht="14.25" customHeight="1" x14ac:dyDescent="0.25">
      <c r="A100" s="1" t="s">
        <v>136</v>
      </c>
      <c r="B100" s="1" t="s">
        <v>137</v>
      </c>
      <c r="C100" s="1" t="s">
        <v>660</v>
      </c>
      <c r="D100" s="22">
        <v>1</v>
      </c>
      <c r="E100" s="22">
        <v>0</v>
      </c>
      <c r="F100" s="79"/>
      <c r="G100" s="16">
        <v>1</v>
      </c>
      <c r="H100" s="16">
        <v>1</v>
      </c>
      <c r="I100" s="16">
        <v>0</v>
      </c>
      <c r="J100" s="16">
        <v>0</v>
      </c>
      <c r="L100" s="127">
        <v>2</v>
      </c>
      <c r="M100" s="127">
        <v>2</v>
      </c>
      <c r="N100" s="127">
        <v>0</v>
      </c>
      <c r="O100" s="127">
        <v>0</v>
      </c>
      <c r="Q100" s="1" t="s">
        <v>735</v>
      </c>
      <c r="R100" s="29" t="s">
        <v>669</v>
      </c>
    </row>
    <row r="101" spans="1:18" ht="14.25" customHeight="1" x14ac:dyDescent="0.25">
      <c r="A101" s="1" t="s">
        <v>138</v>
      </c>
      <c r="B101" s="1" t="s">
        <v>139</v>
      </c>
      <c r="C101" s="1" t="s">
        <v>656</v>
      </c>
      <c r="D101" s="22">
        <v>15</v>
      </c>
      <c r="E101" s="22">
        <v>0</v>
      </c>
      <c r="F101" s="79"/>
      <c r="G101" s="16">
        <v>17</v>
      </c>
      <c r="H101" s="16">
        <v>15</v>
      </c>
      <c r="I101" s="16">
        <v>2</v>
      </c>
      <c r="J101" s="16">
        <v>0</v>
      </c>
      <c r="L101" s="127">
        <v>28</v>
      </c>
      <c r="M101" s="127">
        <v>24</v>
      </c>
      <c r="N101" s="127">
        <v>4</v>
      </c>
      <c r="O101" s="127">
        <v>0</v>
      </c>
      <c r="Q101" s="1" t="s">
        <v>736</v>
      </c>
      <c r="R101" s="29" t="s">
        <v>669</v>
      </c>
    </row>
    <row r="102" spans="1:18" ht="14.25" customHeight="1" x14ac:dyDescent="0.25">
      <c r="A102" s="1" t="s">
        <v>140</v>
      </c>
      <c r="B102" s="1" t="s">
        <v>791</v>
      </c>
      <c r="C102" s="1" t="s">
        <v>654</v>
      </c>
      <c r="D102" s="22">
        <v>68</v>
      </c>
      <c r="E102" s="22">
        <v>15</v>
      </c>
      <c r="F102" s="79"/>
      <c r="G102" s="45">
        <v>31</v>
      </c>
      <c r="H102" s="45">
        <v>26</v>
      </c>
      <c r="I102" s="45">
        <v>5</v>
      </c>
      <c r="J102" s="45">
        <v>0</v>
      </c>
      <c r="L102" s="127">
        <v>15</v>
      </c>
      <c r="M102" s="127">
        <v>12</v>
      </c>
      <c r="N102" s="127">
        <v>3</v>
      </c>
      <c r="O102" s="127">
        <v>0</v>
      </c>
      <c r="Q102" s="1" t="s">
        <v>737</v>
      </c>
      <c r="R102" s="29" t="s">
        <v>670</v>
      </c>
    </row>
    <row r="103" spans="1:18" ht="14.25" customHeight="1" x14ac:dyDescent="0.25">
      <c r="A103" s="1" t="s">
        <v>142</v>
      </c>
      <c r="B103" s="1" t="s">
        <v>143</v>
      </c>
      <c r="C103" s="1" t="s">
        <v>659</v>
      </c>
      <c r="D103" s="22">
        <v>6</v>
      </c>
      <c r="E103" s="22">
        <v>0</v>
      </c>
      <c r="F103" s="79"/>
      <c r="G103" s="45">
        <v>7</v>
      </c>
      <c r="H103" s="45">
        <v>6</v>
      </c>
      <c r="I103" s="45">
        <v>1</v>
      </c>
      <c r="J103" s="45">
        <v>0</v>
      </c>
      <c r="L103" s="127">
        <v>14</v>
      </c>
      <c r="M103" s="127">
        <v>13</v>
      </c>
      <c r="N103" s="127">
        <v>1</v>
      </c>
      <c r="O103" s="127">
        <v>0</v>
      </c>
      <c r="Q103" s="1" t="s">
        <v>735</v>
      </c>
      <c r="R103" s="29" t="s">
        <v>670</v>
      </c>
    </row>
    <row r="104" spans="1:18" ht="14.25" customHeight="1" x14ac:dyDescent="0.25">
      <c r="A104" s="1" t="s">
        <v>144</v>
      </c>
      <c r="B104" s="1" t="s">
        <v>145</v>
      </c>
      <c r="C104" s="1" t="s">
        <v>663</v>
      </c>
      <c r="D104" s="22">
        <v>5</v>
      </c>
      <c r="E104" s="22">
        <v>1</v>
      </c>
      <c r="F104" s="79"/>
      <c r="G104" s="16">
        <v>3</v>
      </c>
      <c r="H104" s="16">
        <v>2</v>
      </c>
      <c r="I104" s="16">
        <v>1</v>
      </c>
      <c r="J104" s="16">
        <v>0</v>
      </c>
      <c r="L104" s="127">
        <v>3</v>
      </c>
      <c r="M104" s="127">
        <v>3</v>
      </c>
      <c r="N104" s="127">
        <v>0</v>
      </c>
      <c r="O104" s="127">
        <v>0</v>
      </c>
      <c r="Q104" s="1" t="s">
        <v>735</v>
      </c>
      <c r="R104" s="29" t="s">
        <v>669</v>
      </c>
    </row>
    <row r="105" spans="1:18" ht="14.25" customHeight="1" x14ac:dyDescent="0.25">
      <c r="A105" s="1" t="s">
        <v>146</v>
      </c>
      <c r="B105" s="1" t="s">
        <v>147</v>
      </c>
      <c r="C105" s="1" t="s">
        <v>656</v>
      </c>
      <c r="D105" s="22">
        <v>9</v>
      </c>
      <c r="E105" s="22">
        <v>1</v>
      </c>
      <c r="F105" s="79"/>
      <c r="G105" s="16">
        <v>9</v>
      </c>
      <c r="H105" s="16">
        <v>8</v>
      </c>
      <c r="I105" s="16">
        <v>1</v>
      </c>
      <c r="J105" s="16">
        <v>0</v>
      </c>
      <c r="L105" s="127">
        <v>12</v>
      </c>
      <c r="M105" s="127">
        <v>11</v>
      </c>
      <c r="N105" s="127">
        <v>1</v>
      </c>
      <c r="O105" s="127">
        <v>0</v>
      </c>
      <c r="Q105" s="1" t="s">
        <v>736</v>
      </c>
      <c r="R105" s="29" t="s">
        <v>669</v>
      </c>
    </row>
    <row r="106" spans="1:18" ht="14.25" customHeight="1" x14ac:dyDescent="0.25">
      <c r="A106" s="1" t="s">
        <v>148</v>
      </c>
      <c r="B106" s="1" t="s">
        <v>149</v>
      </c>
      <c r="C106" s="1" t="s">
        <v>658</v>
      </c>
      <c r="D106" s="22">
        <v>4</v>
      </c>
      <c r="E106" s="22">
        <v>1</v>
      </c>
      <c r="F106" s="79"/>
      <c r="G106" s="16">
        <v>2</v>
      </c>
      <c r="H106" s="16">
        <v>2</v>
      </c>
      <c r="I106" s="16">
        <v>0</v>
      </c>
      <c r="J106" s="16">
        <v>0</v>
      </c>
      <c r="L106" s="127">
        <v>3</v>
      </c>
      <c r="M106" s="127">
        <v>2</v>
      </c>
      <c r="N106" s="127">
        <v>1</v>
      </c>
      <c r="O106" s="127">
        <v>0</v>
      </c>
      <c r="Q106" s="1" t="s">
        <v>735</v>
      </c>
      <c r="R106" s="29" t="s">
        <v>669</v>
      </c>
    </row>
    <row r="107" spans="1:18" ht="14.25" customHeight="1" x14ac:dyDescent="0.25">
      <c r="A107" s="1" t="s">
        <v>150</v>
      </c>
      <c r="B107" s="1" t="s">
        <v>792</v>
      </c>
      <c r="C107" s="1" t="s">
        <v>658</v>
      </c>
      <c r="D107" s="22">
        <v>21</v>
      </c>
      <c r="E107" s="22">
        <v>5</v>
      </c>
      <c r="F107" s="79"/>
      <c r="G107" s="16">
        <v>37</v>
      </c>
      <c r="H107" s="16">
        <v>27</v>
      </c>
      <c r="I107" s="16">
        <v>5</v>
      </c>
      <c r="J107" s="16">
        <v>5</v>
      </c>
      <c r="L107" s="127">
        <v>26</v>
      </c>
      <c r="M107" s="127">
        <v>23</v>
      </c>
      <c r="N107" s="127">
        <v>3</v>
      </c>
      <c r="O107" s="127">
        <v>0</v>
      </c>
      <c r="Q107" s="1" t="s">
        <v>736</v>
      </c>
      <c r="R107" s="29" t="s">
        <v>669</v>
      </c>
    </row>
    <row r="108" spans="1:18" ht="14.25" customHeight="1" x14ac:dyDescent="0.25">
      <c r="A108" s="1" t="s">
        <v>152</v>
      </c>
      <c r="B108" s="1" t="s">
        <v>153</v>
      </c>
      <c r="C108" s="1" t="s">
        <v>658</v>
      </c>
      <c r="D108" s="22">
        <v>2</v>
      </c>
      <c r="E108" s="22">
        <v>0</v>
      </c>
      <c r="F108" s="79"/>
      <c r="G108" s="16">
        <v>2</v>
      </c>
      <c r="H108" s="16">
        <v>1</v>
      </c>
      <c r="I108" s="16">
        <v>1</v>
      </c>
      <c r="J108" s="16">
        <v>0</v>
      </c>
      <c r="L108" s="127">
        <v>1</v>
      </c>
      <c r="M108" s="127">
        <v>1</v>
      </c>
      <c r="N108" s="127">
        <v>0</v>
      </c>
      <c r="O108" s="127">
        <v>0</v>
      </c>
      <c r="Q108" s="1" t="s">
        <v>735</v>
      </c>
      <c r="R108" s="29" t="s">
        <v>669</v>
      </c>
    </row>
    <row r="109" spans="1:18" ht="14.25" customHeight="1" x14ac:dyDescent="0.25">
      <c r="A109" s="1" t="s">
        <v>154</v>
      </c>
      <c r="B109" s="1" t="s">
        <v>155</v>
      </c>
      <c r="C109" s="1" t="s">
        <v>660</v>
      </c>
      <c r="D109" s="25">
        <v>13</v>
      </c>
      <c r="E109" s="25">
        <v>2</v>
      </c>
      <c r="F109" s="79"/>
      <c r="G109" s="16">
        <v>8</v>
      </c>
      <c r="H109" s="16">
        <v>7</v>
      </c>
      <c r="I109" s="16">
        <v>1</v>
      </c>
      <c r="J109" s="16">
        <v>0</v>
      </c>
      <c r="L109" s="127">
        <v>27</v>
      </c>
      <c r="M109" s="127">
        <v>21</v>
      </c>
      <c r="N109" s="127">
        <v>6</v>
      </c>
      <c r="O109" s="127">
        <v>0</v>
      </c>
      <c r="Q109" s="1" t="s">
        <v>736</v>
      </c>
      <c r="R109" s="29" t="s">
        <v>669</v>
      </c>
    </row>
    <row r="110" spans="1:18" ht="14.25" customHeight="1" x14ac:dyDescent="0.25">
      <c r="A110" s="1" t="s">
        <v>156</v>
      </c>
      <c r="B110" s="1" t="s">
        <v>157</v>
      </c>
      <c r="C110" s="1" t="s">
        <v>656</v>
      </c>
      <c r="D110" s="22">
        <v>9</v>
      </c>
      <c r="E110" s="22">
        <v>3</v>
      </c>
      <c r="F110" s="79"/>
      <c r="G110" s="16">
        <v>13</v>
      </c>
      <c r="H110" s="16">
        <v>9</v>
      </c>
      <c r="I110" s="16">
        <v>4</v>
      </c>
      <c r="J110" s="16">
        <v>0</v>
      </c>
      <c r="L110" s="127">
        <v>20</v>
      </c>
      <c r="M110" s="127">
        <v>16</v>
      </c>
      <c r="N110" s="127">
        <v>4</v>
      </c>
      <c r="O110" s="127">
        <v>0</v>
      </c>
      <c r="Q110" s="1" t="s">
        <v>736</v>
      </c>
      <c r="R110" s="29" t="s">
        <v>669</v>
      </c>
    </row>
    <row r="111" spans="1:18" ht="14.25" customHeight="1" x14ac:dyDescent="0.25">
      <c r="A111" s="1" t="s">
        <v>158</v>
      </c>
      <c r="B111" s="1" t="s">
        <v>159</v>
      </c>
      <c r="C111" s="1" t="s">
        <v>662</v>
      </c>
      <c r="D111" s="22">
        <v>3</v>
      </c>
      <c r="E111" s="22">
        <v>0</v>
      </c>
      <c r="F111" s="79"/>
      <c r="G111" s="16">
        <v>11</v>
      </c>
      <c r="H111" s="16">
        <v>10</v>
      </c>
      <c r="I111" s="16">
        <v>1</v>
      </c>
      <c r="J111" s="16">
        <v>0</v>
      </c>
      <c r="L111" s="127">
        <v>5</v>
      </c>
      <c r="M111" s="127">
        <v>5</v>
      </c>
      <c r="N111" s="127">
        <v>0</v>
      </c>
      <c r="O111" s="127">
        <v>0</v>
      </c>
      <c r="Q111" s="1" t="s">
        <v>737</v>
      </c>
      <c r="R111" s="29" t="s">
        <v>669</v>
      </c>
    </row>
    <row r="112" spans="1:18" ht="14.25" customHeight="1" x14ac:dyDescent="0.25">
      <c r="A112" s="1" t="s">
        <v>160</v>
      </c>
      <c r="B112" s="1" t="s">
        <v>793</v>
      </c>
      <c r="C112" s="1" t="s">
        <v>654</v>
      </c>
      <c r="D112" s="25">
        <v>27</v>
      </c>
      <c r="E112" s="25">
        <v>1</v>
      </c>
      <c r="F112" s="79"/>
      <c r="G112" s="45">
        <v>62</v>
      </c>
      <c r="H112" s="45">
        <v>61</v>
      </c>
      <c r="I112" s="45">
        <v>1</v>
      </c>
      <c r="J112" s="45">
        <v>0</v>
      </c>
      <c r="L112" s="127">
        <v>33</v>
      </c>
      <c r="M112" s="127">
        <v>31</v>
      </c>
      <c r="N112" s="127">
        <v>2</v>
      </c>
      <c r="O112" s="127">
        <v>0</v>
      </c>
      <c r="Q112" s="1" t="s">
        <v>737</v>
      </c>
      <c r="R112" s="29" t="s">
        <v>670</v>
      </c>
    </row>
    <row r="113" spans="1:18" ht="14.25" customHeight="1" x14ac:dyDescent="0.25">
      <c r="A113" s="1" t="s">
        <v>162</v>
      </c>
      <c r="B113" s="1" t="s">
        <v>163</v>
      </c>
      <c r="C113" s="1" t="s">
        <v>659</v>
      </c>
      <c r="D113" s="22">
        <v>4</v>
      </c>
      <c r="E113" s="22">
        <v>1</v>
      </c>
      <c r="F113" s="79"/>
      <c r="G113" s="16">
        <v>2</v>
      </c>
      <c r="H113" s="16">
        <v>0</v>
      </c>
      <c r="I113" s="16">
        <v>0</v>
      </c>
      <c r="J113" s="16">
        <v>2</v>
      </c>
      <c r="L113" s="127">
        <v>1</v>
      </c>
      <c r="M113" s="127">
        <v>1</v>
      </c>
      <c r="N113" s="127">
        <v>0</v>
      </c>
      <c r="O113" s="127">
        <v>0</v>
      </c>
      <c r="Q113" s="1" t="s">
        <v>735</v>
      </c>
      <c r="R113" s="29" t="s">
        <v>669</v>
      </c>
    </row>
    <row r="114" spans="1:18" ht="14.25" customHeight="1" x14ac:dyDescent="0.25">
      <c r="A114" s="1" t="s">
        <v>164</v>
      </c>
      <c r="B114" s="1" t="s">
        <v>165</v>
      </c>
      <c r="C114" s="1" t="s">
        <v>661</v>
      </c>
      <c r="D114" s="22">
        <v>5</v>
      </c>
      <c r="E114" s="22">
        <v>0</v>
      </c>
      <c r="F114" s="79"/>
      <c r="G114" s="16">
        <v>6</v>
      </c>
      <c r="H114" s="16">
        <v>5</v>
      </c>
      <c r="I114" s="16">
        <v>1</v>
      </c>
      <c r="J114" s="16">
        <v>0</v>
      </c>
      <c r="L114" s="127">
        <v>5</v>
      </c>
      <c r="M114" s="127">
        <v>4</v>
      </c>
      <c r="N114" s="127">
        <v>1</v>
      </c>
      <c r="O114" s="127">
        <v>0</v>
      </c>
      <c r="Q114" s="1" t="s">
        <v>735</v>
      </c>
      <c r="R114" s="29" t="s">
        <v>669</v>
      </c>
    </row>
    <row r="115" spans="1:18" ht="14.25" customHeight="1" x14ac:dyDescent="0.25">
      <c r="A115" s="1" t="s">
        <v>166</v>
      </c>
      <c r="B115" s="1" t="s">
        <v>167</v>
      </c>
      <c r="C115" s="1" t="s">
        <v>661</v>
      </c>
      <c r="D115" s="22">
        <v>0</v>
      </c>
      <c r="E115" s="22">
        <v>0</v>
      </c>
      <c r="F115" s="79"/>
      <c r="G115" s="16">
        <v>1</v>
      </c>
      <c r="H115" s="16">
        <v>1</v>
      </c>
      <c r="I115" s="16">
        <v>0</v>
      </c>
      <c r="J115" s="16">
        <v>0</v>
      </c>
      <c r="L115" s="127">
        <v>2</v>
      </c>
      <c r="M115" s="127">
        <v>2</v>
      </c>
      <c r="N115" s="127">
        <v>0</v>
      </c>
      <c r="O115" s="127">
        <v>0</v>
      </c>
      <c r="Q115" s="1" t="s">
        <v>735</v>
      </c>
      <c r="R115" s="29" t="s">
        <v>669</v>
      </c>
    </row>
    <row r="116" spans="1:18" ht="14.25" customHeight="1" x14ac:dyDescent="0.25">
      <c r="A116" s="1" t="s">
        <v>168</v>
      </c>
      <c r="B116" s="1" t="s">
        <v>169</v>
      </c>
      <c r="C116" s="1" t="s">
        <v>656</v>
      </c>
      <c r="D116" s="22">
        <v>2</v>
      </c>
      <c r="E116" s="22">
        <v>0</v>
      </c>
      <c r="F116" s="79"/>
      <c r="G116" s="16">
        <v>2</v>
      </c>
      <c r="H116" s="16">
        <v>2</v>
      </c>
      <c r="I116" s="16">
        <v>0</v>
      </c>
      <c r="J116" s="16">
        <v>0</v>
      </c>
      <c r="L116" s="127">
        <v>4</v>
      </c>
      <c r="M116" s="127">
        <v>3</v>
      </c>
      <c r="N116" s="127">
        <v>1</v>
      </c>
      <c r="O116" s="127">
        <v>0</v>
      </c>
      <c r="Q116" s="1" t="s">
        <v>735</v>
      </c>
      <c r="R116" s="29" t="s">
        <v>669</v>
      </c>
    </row>
    <row r="117" spans="1:18" ht="14.25" customHeight="1" x14ac:dyDescent="0.25">
      <c r="A117" s="1" t="s">
        <v>170</v>
      </c>
      <c r="B117" s="1" t="s">
        <v>171</v>
      </c>
      <c r="C117" s="1" t="s">
        <v>659</v>
      </c>
      <c r="D117" s="22">
        <v>9</v>
      </c>
      <c r="E117" s="22">
        <v>1</v>
      </c>
      <c r="F117" s="79"/>
      <c r="G117" s="16">
        <v>3</v>
      </c>
      <c r="H117" s="16">
        <v>3</v>
      </c>
      <c r="I117" s="16">
        <v>0</v>
      </c>
      <c r="J117" s="16">
        <v>0</v>
      </c>
      <c r="L117" s="127">
        <v>9</v>
      </c>
      <c r="M117" s="127">
        <v>8</v>
      </c>
      <c r="N117" s="127">
        <v>1</v>
      </c>
      <c r="O117" s="127">
        <v>0</v>
      </c>
      <c r="Q117" s="1" t="s">
        <v>736</v>
      </c>
      <c r="R117" s="29" t="s">
        <v>669</v>
      </c>
    </row>
    <row r="118" spans="1:18" ht="14.25" customHeight="1" x14ac:dyDescent="0.25">
      <c r="A118" s="1" t="s">
        <v>172</v>
      </c>
      <c r="B118" s="1" t="s">
        <v>173</v>
      </c>
      <c r="C118" s="1" t="s">
        <v>658</v>
      </c>
      <c r="D118" s="22">
        <v>7</v>
      </c>
      <c r="E118" s="22">
        <v>1</v>
      </c>
      <c r="F118" s="79"/>
      <c r="G118" s="16">
        <v>9</v>
      </c>
      <c r="H118" s="16">
        <v>9</v>
      </c>
      <c r="I118" s="16">
        <v>0</v>
      </c>
      <c r="J118" s="16">
        <v>0</v>
      </c>
      <c r="L118" s="127">
        <v>18</v>
      </c>
      <c r="M118" s="127">
        <v>14</v>
      </c>
      <c r="N118" s="127">
        <v>3</v>
      </c>
      <c r="O118" s="127">
        <v>1</v>
      </c>
      <c r="Q118" s="1" t="s">
        <v>736</v>
      </c>
      <c r="R118" s="29" t="s">
        <v>669</v>
      </c>
    </row>
    <row r="119" spans="1:18" ht="14.25" customHeight="1" x14ac:dyDescent="0.25">
      <c r="A119" s="1" t="s">
        <v>174</v>
      </c>
      <c r="B119" s="1" t="s">
        <v>175</v>
      </c>
      <c r="C119" s="1" t="s">
        <v>658</v>
      </c>
      <c r="D119" s="22">
        <v>4</v>
      </c>
      <c r="E119" s="22">
        <v>0</v>
      </c>
      <c r="F119" s="79"/>
      <c r="G119" s="16">
        <v>6</v>
      </c>
      <c r="H119" s="16">
        <v>3</v>
      </c>
      <c r="I119" s="16">
        <v>3</v>
      </c>
      <c r="J119" s="16">
        <v>0</v>
      </c>
      <c r="L119" s="127">
        <v>7</v>
      </c>
      <c r="M119" s="127">
        <v>5</v>
      </c>
      <c r="N119" s="127">
        <v>2</v>
      </c>
      <c r="O119" s="127">
        <v>0</v>
      </c>
      <c r="Q119" s="1" t="s">
        <v>735</v>
      </c>
      <c r="R119" s="29" t="s">
        <v>669</v>
      </c>
    </row>
    <row r="120" spans="1:18" ht="14.25" customHeight="1" x14ac:dyDescent="0.25">
      <c r="A120" s="1" t="s">
        <v>176</v>
      </c>
      <c r="B120" s="1" t="s">
        <v>177</v>
      </c>
      <c r="C120" s="1" t="s">
        <v>660</v>
      </c>
      <c r="D120" s="22">
        <v>13</v>
      </c>
      <c r="E120" s="22">
        <v>2</v>
      </c>
      <c r="F120" s="79"/>
      <c r="G120" s="16">
        <v>10</v>
      </c>
      <c r="H120" s="16">
        <v>10</v>
      </c>
      <c r="I120" s="16">
        <v>0</v>
      </c>
      <c r="J120" s="16">
        <v>0</v>
      </c>
      <c r="L120" s="127">
        <v>8</v>
      </c>
      <c r="M120" s="127">
        <v>7</v>
      </c>
      <c r="N120" s="127">
        <v>1</v>
      </c>
      <c r="O120" s="127">
        <v>0</v>
      </c>
      <c r="Q120" s="1" t="s">
        <v>735</v>
      </c>
      <c r="R120" s="29" t="s">
        <v>669</v>
      </c>
    </row>
    <row r="121" spans="1:18" ht="14.25" customHeight="1" x14ac:dyDescent="0.25">
      <c r="A121" s="1" t="s">
        <v>178</v>
      </c>
      <c r="B121" s="1" t="s">
        <v>179</v>
      </c>
      <c r="C121" s="1" t="s">
        <v>662</v>
      </c>
      <c r="D121" s="22">
        <v>6</v>
      </c>
      <c r="E121" s="22">
        <v>0</v>
      </c>
      <c r="F121" s="79"/>
      <c r="G121" s="45">
        <v>16</v>
      </c>
      <c r="H121" s="45">
        <v>7</v>
      </c>
      <c r="I121" s="45">
        <v>1</v>
      </c>
      <c r="J121" s="45">
        <v>8</v>
      </c>
      <c r="L121" s="127">
        <v>11</v>
      </c>
      <c r="M121" s="127">
        <v>8</v>
      </c>
      <c r="N121" s="127">
        <v>3</v>
      </c>
      <c r="O121" s="127">
        <v>0</v>
      </c>
      <c r="Q121" s="1" t="s">
        <v>737</v>
      </c>
      <c r="R121" s="29" t="s">
        <v>670</v>
      </c>
    </row>
    <row r="122" spans="1:18" ht="14.25" customHeight="1" x14ac:dyDescent="0.25">
      <c r="A122" s="1" t="s">
        <v>180</v>
      </c>
      <c r="B122" s="1" t="s">
        <v>794</v>
      </c>
      <c r="C122" s="1" t="s">
        <v>656</v>
      </c>
      <c r="D122" s="22">
        <v>19</v>
      </c>
      <c r="E122" s="22">
        <v>3</v>
      </c>
      <c r="F122" s="79"/>
      <c r="G122" s="16">
        <v>41</v>
      </c>
      <c r="H122" s="16">
        <v>36</v>
      </c>
      <c r="I122" s="16">
        <v>5</v>
      </c>
      <c r="J122" s="16">
        <v>0</v>
      </c>
      <c r="L122" s="127">
        <v>6</v>
      </c>
      <c r="M122" s="127">
        <v>5</v>
      </c>
      <c r="N122" s="127">
        <v>1</v>
      </c>
      <c r="O122" s="127">
        <v>0</v>
      </c>
      <c r="Q122" s="1" t="s">
        <v>737</v>
      </c>
      <c r="R122" s="29" t="s">
        <v>669</v>
      </c>
    </row>
    <row r="123" spans="1:18" ht="14.25" customHeight="1" x14ac:dyDescent="0.25">
      <c r="A123" s="1" t="s">
        <v>182</v>
      </c>
      <c r="B123" s="1" t="s">
        <v>183</v>
      </c>
      <c r="C123" s="1" t="s">
        <v>656</v>
      </c>
      <c r="D123" s="22">
        <v>0</v>
      </c>
      <c r="E123" s="22">
        <v>0</v>
      </c>
      <c r="F123" s="79"/>
      <c r="G123" s="16">
        <v>0</v>
      </c>
      <c r="H123" s="16">
        <v>0</v>
      </c>
      <c r="I123" s="16">
        <v>0</v>
      </c>
      <c r="J123" s="16">
        <v>0</v>
      </c>
      <c r="L123" s="127">
        <v>0</v>
      </c>
      <c r="M123" s="127">
        <v>0</v>
      </c>
      <c r="N123" s="127">
        <v>0</v>
      </c>
      <c r="O123" s="127">
        <v>0</v>
      </c>
      <c r="Q123" s="1" t="s">
        <v>735</v>
      </c>
      <c r="R123" s="29" t="s">
        <v>669</v>
      </c>
    </row>
    <row r="124" spans="1:18" ht="14.25" customHeight="1" x14ac:dyDescent="0.25">
      <c r="A124" s="1" t="s">
        <v>184</v>
      </c>
      <c r="B124" s="1" t="s">
        <v>185</v>
      </c>
      <c r="C124" s="1" t="s">
        <v>657</v>
      </c>
      <c r="D124" s="22">
        <v>0</v>
      </c>
      <c r="E124" s="22">
        <v>0</v>
      </c>
      <c r="F124" s="79"/>
      <c r="G124" s="16">
        <v>1</v>
      </c>
      <c r="H124" s="16">
        <v>1</v>
      </c>
      <c r="I124" s="16">
        <v>0</v>
      </c>
      <c r="J124" s="16">
        <v>0</v>
      </c>
      <c r="L124" s="127">
        <v>0</v>
      </c>
      <c r="M124" s="127">
        <v>0</v>
      </c>
      <c r="N124" s="127">
        <v>0</v>
      </c>
      <c r="O124" s="127">
        <v>0</v>
      </c>
      <c r="Q124" s="1" t="s">
        <v>735</v>
      </c>
      <c r="R124" s="29" t="s">
        <v>669</v>
      </c>
    </row>
    <row r="125" spans="1:18" ht="14.25" customHeight="1" x14ac:dyDescent="0.25">
      <c r="A125" s="1" t="s">
        <v>186</v>
      </c>
      <c r="B125" s="1" t="s">
        <v>187</v>
      </c>
      <c r="C125" s="1" t="s">
        <v>656</v>
      </c>
      <c r="D125" s="22">
        <v>4</v>
      </c>
      <c r="E125" s="22">
        <v>0</v>
      </c>
      <c r="F125" s="79"/>
      <c r="G125" s="16">
        <v>8</v>
      </c>
      <c r="H125" s="16">
        <v>5</v>
      </c>
      <c r="I125" s="16">
        <v>3</v>
      </c>
      <c r="J125" s="16">
        <v>0</v>
      </c>
      <c r="L125" s="127">
        <v>11</v>
      </c>
      <c r="M125" s="127">
        <v>9</v>
      </c>
      <c r="N125" s="127">
        <v>2</v>
      </c>
      <c r="O125" s="127">
        <v>0</v>
      </c>
      <c r="Q125" s="1" t="s">
        <v>735</v>
      </c>
      <c r="R125" s="29" t="s">
        <v>669</v>
      </c>
    </row>
    <row r="126" spans="1:18" ht="14.25" customHeight="1" x14ac:dyDescent="0.25">
      <c r="A126" s="1" t="s">
        <v>188</v>
      </c>
      <c r="B126" s="1" t="s">
        <v>189</v>
      </c>
      <c r="C126" s="1" t="s">
        <v>654</v>
      </c>
      <c r="D126" s="22">
        <v>6</v>
      </c>
      <c r="E126" s="22">
        <v>0</v>
      </c>
      <c r="F126" s="79"/>
      <c r="G126" s="16">
        <v>9</v>
      </c>
      <c r="H126" s="16">
        <v>9</v>
      </c>
      <c r="I126" s="16">
        <v>0</v>
      </c>
      <c r="J126" s="16">
        <v>0</v>
      </c>
      <c r="L126" s="127">
        <v>78</v>
      </c>
      <c r="M126" s="127">
        <v>75</v>
      </c>
      <c r="N126" s="127">
        <v>3</v>
      </c>
      <c r="O126" s="127">
        <v>0</v>
      </c>
      <c r="Q126" s="1" t="s">
        <v>736</v>
      </c>
      <c r="R126" s="29" t="s">
        <v>669</v>
      </c>
    </row>
    <row r="127" spans="1:18" ht="14.25" customHeight="1" x14ac:dyDescent="0.25">
      <c r="A127" s="1" t="s">
        <v>190</v>
      </c>
      <c r="B127" s="1" t="s">
        <v>191</v>
      </c>
      <c r="C127" s="1" t="s">
        <v>659</v>
      </c>
      <c r="D127" s="22">
        <v>2</v>
      </c>
      <c r="E127" s="22">
        <v>0</v>
      </c>
      <c r="F127" s="79"/>
      <c r="G127" s="16">
        <v>2</v>
      </c>
      <c r="H127" s="16">
        <v>1</v>
      </c>
      <c r="I127" s="16">
        <v>1</v>
      </c>
      <c r="J127" s="16">
        <v>0</v>
      </c>
      <c r="L127" s="127">
        <v>3</v>
      </c>
      <c r="M127" s="127">
        <v>3</v>
      </c>
      <c r="N127" s="127">
        <v>0</v>
      </c>
      <c r="O127" s="127">
        <v>0</v>
      </c>
      <c r="Q127" s="1" t="s">
        <v>735</v>
      </c>
      <c r="R127" s="29" t="s">
        <v>669</v>
      </c>
    </row>
    <row r="128" spans="1:18" ht="14.25" customHeight="1" x14ac:dyDescent="0.25">
      <c r="A128" s="1" t="s">
        <v>192</v>
      </c>
      <c r="B128" s="1" t="s">
        <v>193</v>
      </c>
      <c r="C128" s="1" t="s">
        <v>656</v>
      </c>
      <c r="D128" s="22">
        <v>3</v>
      </c>
      <c r="E128" s="22">
        <v>0</v>
      </c>
      <c r="F128" s="79"/>
      <c r="G128" s="16">
        <v>3</v>
      </c>
      <c r="H128" s="16">
        <v>3</v>
      </c>
      <c r="I128" s="16">
        <v>0</v>
      </c>
      <c r="J128" s="16">
        <v>0</v>
      </c>
      <c r="L128" s="127">
        <v>6</v>
      </c>
      <c r="M128" s="127">
        <v>3</v>
      </c>
      <c r="N128" s="127">
        <v>3</v>
      </c>
      <c r="O128" s="127">
        <v>0</v>
      </c>
      <c r="Q128" s="1" t="s">
        <v>736</v>
      </c>
      <c r="R128" s="29" t="s">
        <v>669</v>
      </c>
    </row>
    <row r="129" spans="1:18" ht="14.25" customHeight="1" x14ac:dyDescent="0.25">
      <c r="A129" s="1" t="s">
        <v>194</v>
      </c>
      <c r="B129" s="1" t="s">
        <v>195</v>
      </c>
      <c r="C129" s="1" t="s">
        <v>658</v>
      </c>
      <c r="D129" s="22">
        <v>4</v>
      </c>
      <c r="E129" s="22">
        <v>0</v>
      </c>
      <c r="F129" s="79"/>
      <c r="G129" s="16">
        <v>3</v>
      </c>
      <c r="H129" s="16">
        <v>2</v>
      </c>
      <c r="I129" s="16">
        <v>1</v>
      </c>
      <c r="J129" s="16">
        <v>0</v>
      </c>
      <c r="L129" s="127">
        <v>9</v>
      </c>
      <c r="M129" s="127">
        <v>8</v>
      </c>
      <c r="N129" s="127">
        <v>1</v>
      </c>
      <c r="O129" s="127">
        <v>0</v>
      </c>
      <c r="Q129" s="1" t="s">
        <v>735</v>
      </c>
      <c r="R129" s="29" t="s">
        <v>669</v>
      </c>
    </row>
    <row r="130" spans="1:18" ht="14.25" customHeight="1" x14ac:dyDescent="0.25">
      <c r="A130" s="1" t="s">
        <v>196</v>
      </c>
      <c r="B130" s="1" t="s">
        <v>795</v>
      </c>
      <c r="C130" s="1" t="s">
        <v>661</v>
      </c>
      <c r="D130" s="22">
        <v>41</v>
      </c>
      <c r="E130" s="22">
        <v>12</v>
      </c>
      <c r="F130" s="79"/>
      <c r="G130" s="16">
        <v>35</v>
      </c>
      <c r="H130" s="16">
        <v>29</v>
      </c>
      <c r="I130" s="16">
        <v>6</v>
      </c>
      <c r="J130" s="16">
        <v>0</v>
      </c>
      <c r="L130" s="127">
        <v>17</v>
      </c>
      <c r="M130" s="127">
        <v>13</v>
      </c>
      <c r="N130" s="127">
        <v>2</v>
      </c>
      <c r="O130" s="127">
        <v>2</v>
      </c>
      <c r="Q130" s="1" t="s">
        <v>737</v>
      </c>
      <c r="R130" s="29" t="s">
        <v>669</v>
      </c>
    </row>
    <row r="131" spans="1:18" ht="14.25" customHeight="1" x14ac:dyDescent="0.25">
      <c r="A131" s="1" t="s">
        <v>198</v>
      </c>
      <c r="B131" s="1" t="s">
        <v>199</v>
      </c>
      <c r="C131" s="1" t="s">
        <v>656</v>
      </c>
      <c r="D131" s="22">
        <v>18</v>
      </c>
      <c r="E131" s="22">
        <v>3</v>
      </c>
      <c r="F131" s="79"/>
      <c r="G131" s="16">
        <v>10</v>
      </c>
      <c r="H131" s="16">
        <v>8</v>
      </c>
      <c r="I131" s="16">
        <v>2</v>
      </c>
      <c r="J131" s="16">
        <v>0</v>
      </c>
      <c r="L131" s="127">
        <v>19</v>
      </c>
      <c r="M131" s="127">
        <v>15</v>
      </c>
      <c r="N131" s="127">
        <v>4</v>
      </c>
      <c r="O131" s="127">
        <v>0</v>
      </c>
      <c r="Q131" s="1" t="s">
        <v>735</v>
      </c>
      <c r="R131" s="29" t="s">
        <v>669</v>
      </c>
    </row>
    <row r="132" spans="1:18" ht="14.25" customHeight="1" x14ac:dyDescent="0.25">
      <c r="A132" s="1" t="s">
        <v>200</v>
      </c>
      <c r="B132" s="1" t="s">
        <v>201</v>
      </c>
      <c r="C132" s="1" t="s">
        <v>659</v>
      </c>
      <c r="D132" s="22">
        <v>7</v>
      </c>
      <c r="E132" s="22">
        <v>0</v>
      </c>
      <c r="F132" s="79"/>
      <c r="G132" s="45">
        <v>9</v>
      </c>
      <c r="H132" s="45">
        <v>7</v>
      </c>
      <c r="I132" s="45">
        <v>2</v>
      </c>
      <c r="J132" s="45">
        <v>0</v>
      </c>
      <c r="L132" s="127">
        <v>23</v>
      </c>
      <c r="M132" s="127">
        <v>15</v>
      </c>
      <c r="N132" s="127">
        <v>8</v>
      </c>
      <c r="O132" s="127">
        <v>0</v>
      </c>
      <c r="Q132" s="1" t="s">
        <v>737</v>
      </c>
      <c r="R132" s="29" t="s">
        <v>670</v>
      </c>
    </row>
    <row r="133" spans="1:18" ht="14.25" customHeight="1" x14ac:dyDescent="0.25">
      <c r="A133" s="1" t="s">
        <v>460</v>
      </c>
      <c r="B133" s="1" t="s">
        <v>857</v>
      </c>
      <c r="C133" s="1" t="s">
        <v>656</v>
      </c>
      <c r="D133" s="22">
        <v>9</v>
      </c>
      <c r="E133" s="22">
        <v>0</v>
      </c>
      <c r="F133" s="79"/>
      <c r="G133" s="45">
        <v>16</v>
      </c>
      <c r="H133" s="45">
        <v>14</v>
      </c>
      <c r="I133" s="45">
        <v>2</v>
      </c>
      <c r="J133" s="45">
        <v>0</v>
      </c>
      <c r="L133" s="127">
        <v>18</v>
      </c>
      <c r="M133" s="127">
        <v>12</v>
      </c>
      <c r="N133" s="127">
        <v>4</v>
      </c>
      <c r="O133" s="127">
        <v>2</v>
      </c>
      <c r="Q133" s="1" t="s">
        <v>737</v>
      </c>
      <c r="R133" s="29" t="s">
        <v>670</v>
      </c>
    </row>
    <row r="134" spans="1:18" ht="14.25" customHeight="1" x14ac:dyDescent="0.25">
      <c r="A134" s="1" t="s">
        <v>202</v>
      </c>
      <c r="B134" s="1" t="s">
        <v>203</v>
      </c>
      <c r="C134" s="1" t="s">
        <v>659</v>
      </c>
      <c r="D134" s="22">
        <v>6</v>
      </c>
      <c r="E134" s="22">
        <v>0</v>
      </c>
      <c r="F134" s="79"/>
      <c r="G134" s="16">
        <v>7</v>
      </c>
      <c r="H134" s="16">
        <v>5</v>
      </c>
      <c r="I134" s="16">
        <v>2</v>
      </c>
      <c r="J134" s="16">
        <v>0</v>
      </c>
      <c r="L134" s="127">
        <v>2</v>
      </c>
      <c r="M134" s="127">
        <v>2</v>
      </c>
      <c r="N134" s="127">
        <v>0</v>
      </c>
      <c r="O134" s="127">
        <v>0</v>
      </c>
      <c r="Q134" s="1" t="s">
        <v>735</v>
      </c>
      <c r="R134" s="29" t="s">
        <v>669</v>
      </c>
    </row>
    <row r="135" spans="1:18" ht="14.25" customHeight="1" x14ac:dyDescent="0.25">
      <c r="A135" s="1" t="s">
        <v>204</v>
      </c>
      <c r="B135" s="1" t="s">
        <v>205</v>
      </c>
      <c r="C135" s="1" t="s">
        <v>661</v>
      </c>
      <c r="D135" s="22">
        <v>0</v>
      </c>
      <c r="E135" s="22">
        <v>0</v>
      </c>
      <c r="F135" s="79"/>
      <c r="G135" s="16">
        <v>1</v>
      </c>
      <c r="H135" s="16">
        <v>1</v>
      </c>
      <c r="I135" s="16">
        <v>0</v>
      </c>
      <c r="J135" s="16">
        <v>0</v>
      </c>
      <c r="L135" s="127">
        <v>1</v>
      </c>
      <c r="M135" s="127">
        <v>1</v>
      </c>
      <c r="N135" s="127">
        <v>0</v>
      </c>
      <c r="O135" s="127">
        <v>0</v>
      </c>
      <c r="Q135" s="1" t="s">
        <v>735</v>
      </c>
      <c r="R135" s="29" t="s">
        <v>669</v>
      </c>
    </row>
    <row r="136" spans="1:18" ht="14.25" customHeight="1" x14ac:dyDescent="0.25">
      <c r="A136" s="1" t="s">
        <v>206</v>
      </c>
      <c r="B136" s="1" t="s">
        <v>207</v>
      </c>
      <c r="C136" s="1" t="s">
        <v>657</v>
      </c>
      <c r="D136" s="22">
        <v>5</v>
      </c>
      <c r="E136" s="22">
        <v>1</v>
      </c>
      <c r="F136" s="79"/>
      <c r="G136" s="16">
        <v>2</v>
      </c>
      <c r="H136" s="16">
        <v>2</v>
      </c>
      <c r="I136" s="16">
        <v>0</v>
      </c>
      <c r="J136" s="16">
        <v>0</v>
      </c>
      <c r="L136" s="127">
        <v>2</v>
      </c>
      <c r="M136" s="127">
        <v>1</v>
      </c>
      <c r="N136" s="127">
        <v>1</v>
      </c>
      <c r="O136" s="127">
        <v>0</v>
      </c>
      <c r="Q136" s="1" t="s">
        <v>735</v>
      </c>
      <c r="R136" s="29" t="s">
        <v>669</v>
      </c>
    </row>
    <row r="137" spans="1:18" ht="14.25" customHeight="1" x14ac:dyDescent="0.25">
      <c r="A137" s="1" t="s">
        <v>208</v>
      </c>
      <c r="B137" s="1" t="s">
        <v>209</v>
      </c>
      <c r="C137" s="1" t="s">
        <v>663</v>
      </c>
      <c r="D137" s="22">
        <v>4</v>
      </c>
      <c r="E137" s="22">
        <v>1</v>
      </c>
      <c r="F137" s="79"/>
      <c r="G137" s="16">
        <v>8</v>
      </c>
      <c r="H137" s="16">
        <v>6</v>
      </c>
      <c r="I137" s="16">
        <v>2</v>
      </c>
      <c r="J137" s="16">
        <v>0</v>
      </c>
      <c r="L137" s="127">
        <v>10</v>
      </c>
      <c r="M137" s="127">
        <v>9</v>
      </c>
      <c r="N137" s="127">
        <v>1</v>
      </c>
      <c r="O137" s="127">
        <v>0</v>
      </c>
      <c r="Q137" s="1" t="s">
        <v>735</v>
      </c>
      <c r="R137" s="29" t="s">
        <v>669</v>
      </c>
    </row>
    <row r="138" spans="1:18" ht="14.25" customHeight="1" x14ac:dyDescent="0.25">
      <c r="A138" s="1" t="s">
        <v>210</v>
      </c>
      <c r="B138" s="1" t="s">
        <v>211</v>
      </c>
      <c r="C138" s="1" t="s">
        <v>658</v>
      </c>
      <c r="D138" s="22">
        <v>0</v>
      </c>
      <c r="E138" s="22">
        <v>0</v>
      </c>
      <c r="F138" s="79"/>
      <c r="G138" s="16">
        <v>0</v>
      </c>
      <c r="H138" s="16">
        <v>0</v>
      </c>
      <c r="I138" s="16">
        <v>0</v>
      </c>
      <c r="J138" s="16">
        <v>0</v>
      </c>
      <c r="L138" s="127">
        <v>0</v>
      </c>
      <c r="M138" s="127">
        <v>0</v>
      </c>
      <c r="N138" s="127">
        <v>0</v>
      </c>
      <c r="O138" s="127">
        <v>0</v>
      </c>
      <c r="Q138" s="1" t="s">
        <v>735</v>
      </c>
      <c r="R138" s="29" t="s">
        <v>669</v>
      </c>
    </row>
    <row r="139" spans="1:18" ht="14.25" customHeight="1" x14ac:dyDescent="0.25">
      <c r="A139" s="1" t="s">
        <v>212</v>
      </c>
      <c r="B139" s="1" t="s">
        <v>213</v>
      </c>
      <c r="C139" s="1" t="s">
        <v>661</v>
      </c>
      <c r="D139" s="22">
        <v>23</v>
      </c>
      <c r="E139" s="22">
        <v>3</v>
      </c>
      <c r="F139" s="79"/>
      <c r="G139" s="16">
        <v>15</v>
      </c>
      <c r="H139" s="16">
        <v>14</v>
      </c>
      <c r="I139" s="16">
        <v>1</v>
      </c>
      <c r="J139" s="16">
        <v>0</v>
      </c>
      <c r="L139" s="127">
        <v>6</v>
      </c>
      <c r="M139" s="127">
        <v>6</v>
      </c>
      <c r="N139" s="127">
        <v>0</v>
      </c>
      <c r="O139" s="127">
        <v>0</v>
      </c>
      <c r="Q139" s="1" t="s">
        <v>737</v>
      </c>
      <c r="R139" s="29" t="s">
        <v>669</v>
      </c>
    </row>
    <row r="140" spans="1:18" ht="14.25" customHeight="1" x14ac:dyDescent="0.25">
      <c r="A140" s="1" t="s">
        <v>214</v>
      </c>
      <c r="B140" s="1" t="s">
        <v>215</v>
      </c>
      <c r="C140" s="1" t="s">
        <v>656</v>
      </c>
      <c r="D140" s="22">
        <v>6</v>
      </c>
      <c r="E140" s="22">
        <v>2</v>
      </c>
      <c r="F140" s="79"/>
      <c r="G140" s="16">
        <v>9</v>
      </c>
      <c r="H140" s="16">
        <v>7</v>
      </c>
      <c r="I140" s="16">
        <v>2</v>
      </c>
      <c r="J140" s="16">
        <v>0</v>
      </c>
      <c r="L140" s="127">
        <v>0</v>
      </c>
      <c r="M140" s="127">
        <v>0</v>
      </c>
      <c r="N140" s="127">
        <v>0</v>
      </c>
      <c r="O140" s="127">
        <v>0</v>
      </c>
      <c r="Q140" s="1" t="s">
        <v>735</v>
      </c>
      <c r="R140" s="29" t="s">
        <v>669</v>
      </c>
    </row>
    <row r="141" spans="1:18" ht="14.25" customHeight="1" x14ac:dyDescent="0.25">
      <c r="A141" s="1" t="s">
        <v>216</v>
      </c>
      <c r="B141" s="1" t="s">
        <v>217</v>
      </c>
      <c r="C141" s="1" t="s">
        <v>656</v>
      </c>
      <c r="D141" s="22">
        <v>12</v>
      </c>
      <c r="E141" s="22">
        <v>2</v>
      </c>
      <c r="F141" s="79"/>
      <c r="G141" s="16">
        <v>9</v>
      </c>
      <c r="H141" s="16">
        <v>8</v>
      </c>
      <c r="I141" s="16">
        <v>1</v>
      </c>
      <c r="J141" s="16">
        <v>0</v>
      </c>
      <c r="L141" s="127">
        <v>21</v>
      </c>
      <c r="M141" s="127">
        <v>18</v>
      </c>
      <c r="N141" s="127">
        <v>3</v>
      </c>
      <c r="O141" s="127">
        <v>0</v>
      </c>
      <c r="Q141" s="1" t="s">
        <v>736</v>
      </c>
      <c r="R141" s="29" t="s">
        <v>669</v>
      </c>
    </row>
    <row r="142" spans="1:18" ht="14.25" customHeight="1" x14ac:dyDescent="0.25">
      <c r="A142" s="1" t="s">
        <v>218</v>
      </c>
      <c r="B142" s="1" t="s">
        <v>219</v>
      </c>
      <c r="C142" s="1" t="s">
        <v>659</v>
      </c>
      <c r="D142" s="22">
        <v>7</v>
      </c>
      <c r="E142" s="22">
        <v>0</v>
      </c>
      <c r="F142" s="79"/>
      <c r="G142" s="16">
        <v>3</v>
      </c>
      <c r="H142" s="16">
        <v>3</v>
      </c>
      <c r="I142" s="16">
        <v>0</v>
      </c>
      <c r="J142" s="16">
        <v>0</v>
      </c>
      <c r="L142" s="127">
        <v>10</v>
      </c>
      <c r="M142" s="127">
        <v>8</v>
      </c>
      <c r="N142" s="127">
        <v>2</v>
      </c>
      <c r="O142" s="127">
        <v>0</v>
      </c>
      <c r="Q142" s="1" t="s">
        <v>736</v>
      </c>
      <c r="R142" s="29" t="s">
        <v>669</v>
      </c>
    </row>
    <row r="143" spans="1:18" ht="14.25" customHeight="1" x14ac:dyDescent="0.25">
      <c r="A143" s="1" t="s">
        <v>220</v>
      </c>
      <c r="B143" s="1" t="s">
        <v>221</v>
      </c>
      <c r="C143" s="1" t="s">
        <v>654</v>
      </c>
      <c r="D143" s="25">
        <v>8</v>
      </c>
      <c r="E143" s="25">
        <v>1</v>
      </c>
      <c r="F143" s="79"/>
      <c r="G143" s="16">
        <v>8</v>
      </c>
      <c r="H143" s="16">
        <v>7</v>
      </c>
      <c r="I143" s="16">
        <v>1</v>
      </c>
      <c r="J143" s="16">
        <v>0</v>
      </c>
      <c r="L143" s="127">
        <v>7</v>
      </c>
      <c r="M143" s="127">
        <v>6</v>
      </c>
      <c r="N143" s="127">
        <v>1</v>
      </c>
      <c r="O143" s="127">
        <v>0</v>
      </c>
      <c r="Q143" s="1" t="s">
        <v>737</v>
      </c>
      <c r="R143" s="29" t="s">
        <v>669</v>
      </c>
    </row>
    <row r="144" spans="1:18" ht="14.25" customHeight="1" x14ac:dyDescent="0.25">
      <c r="A144" s="1" t="s">
        <v>222</v>
      </c>
      <c r="B144" s="1" t="s">
        <v>223</v>
      </c>
      <c r="C144" s="1" t="s">
        <v>656</v>
      </c>
      <c r="D144" s="22">
        <v>13</v>
      </c>
      <c r="E144" s="22">
        <v>2</v>
      </c>
      <c r="F144" s="79"/>
      <c r="G144" s="16">
        <v>13</v>
      </c>
      <c r="H144" s="16">
        <v>13</v>
      </c>
      <c r="I144" s="16">
        <v>0</v>
      </c>
      <c r="J144" s="16">
        <v>0</v>
      </c>
      <c r="L144" s="127">
        <v>16</v>
      </c>
      <c r="M144" s="127">
        <v>13</v>
      </c>
      <c r="N144" s="127">
        <v>3</v>
      </c>
      <c r="O144" s="127">
        <v>0</v>
      </c>
      <c r="Q144" s="1" t="s">
        <v>735</v>
      </c>
      <c r="R144" s="29" t="s">
        <v>669</v>
      </c>
    </row>
    <row r="145" spans="1:18" ht="14.25" customHeight="1" x14ac:dyDescent="0.25">
      <c r="A145" s="1" t="s">
        <v>224</v>
      </c>
      <c r="B145" s="1" t="s">
        <v>225</v>
      </c>
      <c r="C145" s="1" t="s">
        <v>654</v>
      </c>
      <c r="D145" s="25">
        <v>17</v>
      </c>
      <c r="E145" s="25">
        <v>2</v>
      </c>
      <c r="F145" s="79"/>
      <c r="G145" s="45">
        <v>18</v>
      </c>
      <c r="H145" s="45">
        <v>15</v>
      </c>
      <c r="I145" s="45">
        <v>2</v>
      </c>
      <c r="J145" s="45">
        <v>1</v>
      </c>
      <c r="L145" s="127">
        <v>23</v>
      </c>
      <c r="M145" s="127">
        <v>17</v>
      </c>
      <c r="N145" s="127">
        <v>4</v>
      </c>
      <c r="O145" s="127">
        <v>2</v>
      </c>
      <c r="Q145" s="1" t="s">
        <v>737</v>
      </c>
      <c r="R145" s="29" t="s">
        <v>670</v>
      </c>
    </row>
    <row r="146" spans="1:18" ht="14.25" customHeight="1" x14ac:dyDescent="0.25">
      <c r="A146" s="1" t="s">
        <v>226</v>
      </c>
      <c r="B146" s="1" t="s">
        <v>227</v>
      </c>
      <c r="C146" s="1" t="s">
        <v>657</v>
      </c>
      <c r="D146" s="22">
        <v>3</v>
      </c>
      <c r="E146" s="22">
        <v>1</v>
      </c>
      <c r="F146" s="79"/>
      <c r="G146" s="16">
        <v>4</v>
      </c>
      <c r="H146" s="16">
        <v>2</v>
      </c>
      <c r="I146" s="16">
        <v>2</v>
      </c>
      <c r="J146" s="16">
        <v>0</v>
      </c>
      <c r="L146" s="127">
        <v>5</v>
      </c>
      <c r="M146" s="127">
        <v>4</v>
      </c>
      <c r="N146" s="127">
        <v>1</v>
      </c>
      <c r="O146" s="127">
        <v>0</v>
      </c>
      <c r="Q146" s="1" t="s">
        <v>735</v>
      </c>
      <c r="R146" s="29" t="s">
        <v>669</v>
      </c>
    </row>
    <row r="147" spans="1:18" ht="14.25" customHeight="1" x14ac:dyDescent="0.25">
      <c r="A147" s="1" t="s">
        <v>228</v>
      </c>
      <c r="B147" s="1" t="s">
        <v>229</v>
      </c>
      <c r="C147" s="1" t="s">
        <v>660</v>
      </c>
      <c r="D147" s="22">
        <v>0</v>
      </c>
      <c r="E147" s="22">
        <v>0</v>
      </c>
      <c r="F147" s="79"/>
      <c r="G147" s="16">
        <v>0</v>
      </c>
      <c r="H147" s="16">
        <v>0</v>
      </c>
      <c r="I147" s="16">
        <v>0</v>
      </c>
      <c r="J147" s="16">
        <v>0</v>
      </c>
      <c r="L147" s="127">
        <v>0</v>
      </c>
      <c r="M147" s="127">
        <v>0</v>
      </c>
      <c r="N147" s="127">
        <v>0</v>
      </c>
      <c r="O147" s="127">
        <v>0</v>
      </c>
      <c r="Q147" s="1" t="s">
        <v>735</v>
      </c>
      <c r="R147" s="29" t="s">
        <v>669</v>
      </c>
    </row>
    <row r="148" spans="1:18" ht="14.25" customHeight="1" x14ac:dyDescent="0.25">
      <c r="A148" s="1" t="s">
        <v>230</v>
      </c>
      <c r="B148" s="1" t="s">
        <v>231</v>
      </c>
      <c r="C148" s="1" t="s">
        <v>654</v>
      </c>
      <c r="D148" s="25">
        <v>6</v>
      </c>
      <c r="E148" s="25">
        <v>1</v>
      </c>
      <c r="F148" s="79"/>
      <c r="G148" s="45">
        <v>5</v>
      </c>
      <c r="H148" s="45">
        <v>5</v>
      </c>
      <c r="I148" s="45">
        <v>0</v>
      </c>
      <c r="J148" s="45">
        <v>0</v>
      </c>
      <c r="L148" s="127">
        <v>12</v>
      </c>
      <c r="M148" s="127">
        <v>11</v>
      </c>
      <c r="N148" s="127">
        <v>1</v>
      </c>
      <c r="O148" s="127">
        <v>0</v>
      </c>
      <c r="Q148" s="1" t="s">
        <v>737</v>
      </c>
      <c r="R148" s="29" t="s">
        <v>670</v>
      </c>
    </row>
    <row r="149" spans="1:18" ht="14.25" customHeight="1" x14ac:dyDescent="0.25">
      <c r="A149" s="1" t="s">
        <v>232</v>
      </c>
      <c r="B149" s="1" t="s">
        <v>233</v>
      </c>
      <c r="C149" s="1" t="s">
        <v>658</v>
      </c>
      <c r="D149" s="22">
        <v>1</v>
      </c>
      <c r="E149" s="22">
        <v>0</v>
      </c>
      <c r="F149" s="79"/>
      <c r="G149" s="16">
        <v>0</v>
      </c>
      <c r="H149" s="16">
        <v>0</v>
      </c>
      <c r="I149" s="16">
        <v>0</v>
      </c>
      <c r="J149" s="16">
        <v>0</v>
      </c>
      <c r="L149" s="127">
        <v>0</v>
      </c>
      <c r="M149" s="127">
        <v>0</v>
      </c>
      <c r="N149" s="127">
        <v>0</v>
      </c>
      <c r="O149" s="127">
        <v>0</v>
      </c>
      <c r="Q149" s="1" t="s">
        <v>735</v>
      </c>
      <c r="R149" s="29" t="s">
        <v>669</v>
      </c>
    </row>
    <row r="150" spans="1:18" ht="14.25" customHeight="1" x14ac:dyDescent="0.25">
      <c r="A150" s="1" t="s">
        <v>234</v>
      </c>
      <c r="B150" s="1" t="s">
        <v>796</v>
      </c>
      <c r="C150" s="1" t="s">
        <v>654</v>
      </c>
      <c r="D150" s="22">
        <v>29</v>
      </c>
      <c r="E150" s="22">
        <v>3</v>
      </c>
      <c r="F150" s="79"/>
      <c r="G150" s="16">
        <v>43</v>
      </c>
      <c r="H150" s="16">
        <v>35</v>
      </c>
      <c r="I150" s="16">
        <v>2</v>
      </c>
      <c r="J150" s="16">
        <v>6</v>
      </c>
      <c r="L150" s="127">
        <v>32</v>
      </c>
      <c r="M150" s="127">
        <v>29</v>
      </c>
      <c r="N150" s="127">
        <v>3</v>
      </c>
      <c r="O150" s="127">
        <v>0</v>
      </c>
      <c r="Q150" s="1" t="s">
        <v>736</v>
      </c>
      <c r="R150" s="29" t="s">
        <v>669</v>
      </c>
    </row>
    <row r="151" spans="1:18" ht="14.25" customHeight="1" x14ac:dyDescent="0.25">
      <c r="A151" s="1" t="s">
        <v>236</v>
      </c>
      <c r="B151" s="1" t="s">
        <v>797</v>
      </c>
      <c r="C151" s="1" t="s">
        <v>659</v>
      </c>
      <c r="D151" s="22">
        <v>20</v>
      </c>
      <c r="E151" s="22">
        <v>1</v>
      </c>
      <c r="F151" s="79"/>
      <c r="G151" s="16">
        <v>24</v>
      </c>
      <c r="H151" s="16">
        <v>22</v>
      </c>
      <c r="I151" s="16">
        <v>2</v>
      </c>
      <c r="J151" s="16">
        <v>0</v>
      </c>
      <c r="L151" s="127">
        <v>9</v>
      </c>
      <c r="M151" s="127">
        <v>9</v>
      </c>
      <c r="N151" s="127">
        <v>0</v>
      </c>
      <c r="O151" s="127">
        <v>0</v>
      </c>
      <c r="Q151" s="1" t="s">
        <v>735</v>
      </c>
      <c r="R151" s="29" t="s">
        <v>669</v>
      </c>
    </row>
    <row r="152" spans="1:18" ht="14.25" customHeight="1" x14ac:dyDescent="0.25">
      <c r="A152" s="1" t="s">
        <v>238</v>
      </c>
      <c r="B152" s="1" t="s">
        <v>239</v>
      </c>
      <c r="C152" s="1" t="s">
        <v>660</v>
      </c>
      <c r="D152" s="22">
        <v>8</v>
      </c>
      <c r="E152" s="22">
        <v>1</v>
      </c>
      <c r="F152" s="79"/>
      <c r="G152" s="16">
        <v>6</v>
      </c>
      <c r="H152" s="16">
        <v>6</v>
      </c>
      <c r="I152" s="16">
        <v>0</v>
      </c>
      <c r="J152" s="16">
        <v>0</v>
      </c>
      <c r="L152" s="127">
        <v>7</v>
      </c>
      <c r="M152" s="127">
        <v>7</v>
      </c>
      <c r="N152" s="127">
        <v>0</v>
      </c>
      <c r="O152" s="127">
        <v>0</v>
      </c>
      <c r="Q152" s="1" t="s">
        <v>735</v>
      </c>
      <c r="R152" s="29" t="s">
        <v>669</v>
      </c>
    </row>
    <row r="153" spans="1:18" ht="14.25" customHeight="1" x14ac:dyDescent="0.25">
      <c r="A153" s="1" t="s">
        <v>240</v>
      </c>
      <c r="B153" s="1" t="s">
        <v>241</v>
      </c>
      <c r="C153" s="1" t="s">
        <v>654</v>
      </c>
      <c r="D153" s="22">
        <v>10</v>
      </c>
      <c r="E153" s="22">
        <v>2</v>
      </c>
      <c r="F153" s="79"/>
      <c r="G153" s="16">
        <v>10</v>
      </c>
      <c r="H153" s="16">
        <v>8</v>
      </c>
      <c r="I153" s="16">
        <v>2</v>
      </c>
      <c r="J153" s="16">
        <v>0</v>
      </c>
      <c r="L153" s="127">
        <v>13</v>
      </c>
      <c r="M153" s="127">
        <v>10</v>
      </c>
      <c r="N153" s="127">
        <v>3</v>
      </c>
      <c r="O153" s="127">
        <v>0</v>
      </c>
      <c r="Q153" s="1" t="s">
        <v>735</v>
      </c>
      <c r="R153" s="29" t="s">
        <v>669</v>
      </c>
    </row>
    <row r="154" spans="1:18" ht="14.25" customHeight="1" x14ac:dyDescent="0.25">
      <c r="A154" s="1" t="s">
        <v>242</v>
      </c>
      <c r="B154" s="1" t="s">
        <v>243</v>
      </c>
      <c r="C154" s="1" t="s">
        <v>656</v>
      </c>
      <c r="D154" s="22">
        <v>0</v>
      </c>
      <c r="E154" s="22">
        <v>0</v>
      </c>
      <c r="F154" s="79"/>
      <c r="G154" s="16">
        <v>1</v>
      </c>
      <c r="H154" s="16">
        <v>1</v>
      </c>
      <c r="I154" s="16">
        <v>0</v>
      </c>
      <c r="J154" s="16">
        <v>0</v>
      </c>
      <c r="L154" s="127">
        <v>0</v>
      </c>
      <c r="M154" s="127">
        <v>0</v>
      </c>
      <c r="N154" s="127">
        <v>0</v>
      </c>
      <c r="O154" s="127">
        <v>0</v>
      </c>
      <c r="Q154" s="1" t="s">
        <v>735</v>
      </c>
      <c r="R154" s="29" t="s">
        <v>669</v>
      </c>
    </row>
    <row r="155" spans="1:18" ht="14.25" customHeight="1" x14ac:dyDescent="0.25">
      <c r="A155" s="1" t="s">
        <v>244</v>
      </c>
      <c r="B155" s="1" t="s">
        <v>245</v>
      </c>
      <c r="C155" s="1" t="s">
        <v>663</v>
      </c>
      <c r="D155" s="22">
        <v>4</v>
      </c>
      <c r="E155" s="22">
        <v>0</v>
      </c>
      <c r="F155" s="79"/>
      <c r="G155" s="16">
        <v>4</v>
      </c>
      <c r="H155" s="16">
        <v>4</v>
      </c>
      <c r="I155" s="16">
        <v>0</v>
      </c>
      <c r="J155" s="16">
        <v>0</v>
      </c>
      <c r="L155" s="127">
        <v>3</v>
      </c>
      <c r="M155" s="127">
        <v>2</v>
      </c>
      <c r="N155" s="127">
        <v>1</v>
      </c>
      <c r="O155" s="127">
        <v>0</v>
      </c>
      <c r="Q155" s="1" t="s">
        <v>735</v>
      </c>
      <c r="R155" s="29" t="s">
        <v>669</v>
      </c>
    </row>
    <row r="156" spans="1:18" ht="14.25" customHeight="1" x14ac:dyDescent="0.25">
      <c r="A156" s="1" t="s">
        <v>246</v>
      </c>
      <c r="B156" s="1" t="s">
        <v>798</v>
      </c>
      <c r="C156" s="1" t="s">
        <v>656</v>
      </c>
      <c r="D156" s="22">
        <v>26</v>
      </c>
      <c r="E156" s="22">
        <v>3</v>
      </c>
      <c r="F156" s="79"/>
      <c r="G156" s="16">
        <v>40</v>
      </c>
      <c r="H156" s="16">
        <v>30</v>
      </c>
      <c r="I156" s="16">
        <v>10</v>
      </c>
      <c r="J156" s="16">
        <v>0</v>
      </c>
      <c r="L156" s="127">
        <v>48</v>
      </c>
      <c r="M156" s="127">
        <v>42</v>
      </c>
      <c r="N156" s="127">
        <v>6</v>
      </c>
      <c r="O156" s="127">
        <v>0</v>
      </c>
      <c r="Q156" s="1" t="s">
        <v>735</v>
      </c>
      <c r="R156" s="29" t="s">
        <v>669</v>
      </c>
    </row>
    <row r="157" spans="1:18" ht="14.25" customHeight="1" x14ac:dyDescent="0.25">
      <c r="A157" s="1" t="s">
        <v>248</v>
      </c>
      <c r="B157" s="1" t="s">
        <v>249</v>
      </c>
      <c r="C157" s="1" t="s">
        <v>656</v>
      </c>
      <c r="D157" s="22">
        <v>8</v>
      </c>
      <c r="E157" s="22">
        <v>1</v>
      </c>
      <c r="F157" s="79"/>
      <c r="G157" s="16">
        <v>10</v>
      </c>
      <c r="H157" s="16">
        <v>8</v>
      </c>
      <c r="I157" s="16">
        <v>2</v>
      </c>
      <c r="J157" s="16">
        <v>0</v>
      </c>
      <c r="L157" s="127">
        <v>5</v>
      </c>
      <c r="M157" s="127">
        <v>4</v>
      </c>
      <c r="N157" s="127">
        <v>1</v>
      </c>
      <c r="O157" s="127">
        <v>0</v>
      </c>
      <c r="Q157" s="1" t="s">
        <v>735</v>
      </c>
      <c r="R157" s="29" t="s">
        <v>669</v>
      </c>
    </row>
    <row r="158" spans="1:18" ht="14.25" customHeight="1" x14ac:dyDescent="0.25">
      <c r="A158" s="1" t="s">
        <v>250</v>
      </c>
      <c r="B158" s="1" t="s">
        <v>799</v>
      </c>
      <c r="C158" s="1" t="s">
        <v>654</v>
      </c>
      <c r="D158" s="22">
        <v>24</v>
      </c>
      <c r="E158" s="22">
        <v>7</v>
      </c>
      <c r="F158" s="79"/>
      <c r="G158" s="45">
        <v>22</v>
      </c>
      <c r="H158" s="45">
        <v>18</v>
      </c>
      <c r="I158" s="45">
        <v>4</v>
      </c>
      <c r="J158" s="45">
        <v>0</v>
      </c>
      <c r="L158" s="127">
        <v>2</v>
      </c>
      <c r="M158" s="127">
        <v>1</v>
      </c>
      <c r="N158" s="127">
        <v>1</v>
      </c>
      <c r="O158" s="127">
        <v>0</v>
      </c>
      <c r="Q158" s="1" t="s">
        <v>737</v>
      </c>
      <c r="R158" s="29" t="s">
        <v>670</v>
      </c>
    </row>
    <row r="159" spans="1:18" ht="14.25" customHeight="1" x14ac:dyDescent="0.25">
      <c r="A159" s="1" t="s">
        <v>252</v>
      </c>
      <c r="B159" s="1" t="s">
        <v>253</v>
      </c>
      <c r="C159" s="1" t="s">
        <v>662</v>
      </c>
      <c r="D159" s="22">
        <v>21</v>
      </c>
      <c r="E159" s="22">
        <v>2</v>
      </c>
      <c r="F159" s="79"/>
      <c r="G159" s="16">
        <v>11</v>
      </c>
      <c r="H159" s="16">
        <v>11</v>
      </c>
      <c r="I159" s="16">
        <v>0</v>
      </c>
      <c r="J159" s="16">
        <v>0</v>
      </c>
      <c r="L159" s="127">
        <v>18</v>
      </c>
      <c r="M159" s="127">
        <v>15</v>
      </c>
      <c r="N159" s="127">
        <v>3</v>
      </c>
      <c r="O159" s="127">
        <v>0</v>
      </c>
      <c r="Q159" s="1" t="s">
        <v>735</v>
      </c>
      <c r="R159" s="29" t="s">
        <v>669</v>
      </c>
    </row>
    <row r="160" spans="1:18" ht="14.25" customHeight="1" x14ac:dyDescent="0.25">
      <c r="A160" s="1" t="s">
        <v>254</v>
      </c>
      <c r="B160" s="1" t="s">
        <v>255</v>
      </c>
      <c r="C160" s="1" t="s">
        <v>659</v>
      </c>
      <c r="D160" s="22">
        <v>7</v>
      </c>
      <c r="E160" s="22">
        <v>1</v>
      </c>
      <c r="F160" s="79"/>
      <c r="G160" s="16">
        <v>6</v>
      </c>
      <c r="H160" s="16">
        <v>6</v>
      </c>
      <c r="I160" s="16">
        <v>0</v>
      </c>
      <c r="J160" s="16">
        <v>0</v>
      </c>
      <c r="L160" s="127">
        <v>4</v>
      </c>
      <c r="M160" s="127">
        <v>4</v>
      </c>
      <c r="N160" s="127">
        <v>0</v>
      </c>
      <c r="O160" s="127">
        <v>0</v>
      </c>
      <c r="Q160" s="1" t="s">
        <v>735</v>
      </c>
      <c r="R160" s="29" t="s">
        <v>669</v>
      </c>
    </row>
    <row r="161" spans="1:18" ht="14.25" customHeight="1" x14ac:dyDescent="0.25">
      <c r="A161" s="1" t="s">
        <v>256</v>
      </c>
      <c r="B161" s="1" t="s">
        <v>257</v>
      </c>
      <c r="C161" s="1" t="s">
        <v>658</v>
      </c>
      <c r="D161" s="22">
        <v>1</v>
      </c>
      <c r="E161" s="22">
        <v>0</v>
      </c>
      <c r="F161" s="79"/>
      <c r="G161" s="16">
        <v>3</v>
      </c>
      <c r="H161" s="16">
        <v>3</v>
      </c>
      <c r="I161" s="16">
        <v>0</v>
      </c>
      <c r="J161" s="16">
        <v>0</v>
      </c>
      <c r="L161" s="127">
        <v>1</v>
      </c>
      <c r="M161" s="127">
        <v>1</v>
      </c>
      <c r="N161" s="127">
        <v>0</v>
      </c>
      <c r="O161" s="127">
        <v>0</v>
      </c>
      <c r="Q161" s="1" t="s">
        <v>735</v>
      </c>
      <c r="R161" s="29" t="s">
        <v>669</v>
      </c>
    </row>
    <row r="162" spans="1:18" ht="14.25" customHeight="1" x14ac:dyDescent="0.25">
      <c r="A162" s="1" t="s">
        <v>258</v>
      </c>
      <c r="B162" s="1" t="s">
        <v>800</v>
      </c>
      <c r="C162" s="1" t="s">
        <v>654</v>
      </c>
      <c r="D162" s="22">
        <v>28</v>
      </c>
      <c r="E162" s="22">
        <v>4</v>
      </c>
      <c r="F162" s="79"/>
      <c r="G162" s="45">
        <v>36</v>
      </c>
      <c r="H162" s="45">
        <v>29</v>
      </c>
      <c r="I162" s="45">
        <v>7</v>
      </c>
      <c r="J162" s="45">
        <v>0</v>
      </c>
      <c r="L162" s="127">
        <v>70</v>
      </c>
      <c r="M162" s="127">
        <v>51</v>
      </c>
      <c r="N162" s="127">
        <v>17</v>
      </c>
      <c r="O162" s="127">
        <v>2</v>
      </c>
      <c r="Q162" s="1" t="s">
        <v>737</v>
      </c>
      <c r="R162" s="29" t="s">
        <v>670</v>
      </c>
    </row>
    <row r="163" spans="1:18" ht="14.25" customHeight="1" x14ac:dyDescent="0.25">
      <c r="A163" s="1" t="s">
        <v>260</v>
      </c>
      <c r="B163" s="1" t="s">
        <v>261</v>
      </c>
      <c r="C163" s="1" t="s">
        <v>658</v>
      </c>
      <c r="D163" s="22">
        <v>1</v>
      </c>
      <c r="E163" s="22">
        <v>1</v>
      </c>
      <c r="F163" s="79"/>
      <c r="G163" s="16">
        <v>0</v>
      </c>
      <c r="H163" s="16">
        <v>0</v>
      </c>
      <c r="I163" s="16">
        <v>0</v>
      </c>
      <c r="J163" s="16">
        <v>0</v>
      </c>
      <c r="L163" s="127">
        <v>1</v>
      </c>
      <c r="M163" s="127">
        <v>1</v>
      </c>
      <c r="N163" s="127">
        <v>0</v>
      </c>
      <c r="O163" s="127">
        <v>0</v>
      </c>
      <c r="Q163" s="1" t="s">
        <v>735</v>
      </c>
      <c r="R163" s="29" t="s">
        <v>669</v>
      </c>
    </row>
    <row r="164" spans="1:18" ht="14.25" customHeight="1" x14ac:dyDescent="0.25">
      <c r="A164" s="1" t="s">
        <v>262</v>
      </c>
      <c r="B164" s="1" t="s">
        <v>263</v>
      </c>
      <c r="C164" s="1" t="s">
        <v>656</v>
      </c>
      <c r="D164" s="22">
        <v>6</v>
      </c>
      <c r="E164" s="22">
        <v>1</v>
      </c>
      <c r="F164" s="79"/>
      <c r="G164" s="16">
        <v>7</v>
      </c>
      <c r="H164" s="16">
        <v>6</v>
      </c>
      <c r="I164" s="16">
        <v>1</v>
      </c>
      <c r="J164" s="16">
        <v>0</v>
      </c>
      <c r="L164" s="127">
        <v>11</v>
      </c>
      <c r="M164" s="127">
        <v>8</v>
      </c>
      <c r="N164" s="127">
        <v>3</v>
      </c>
      <c r="O164" s="127">
        <v>0</v>
      </c>
      <c r="Q164" s="1" t="s">
        <v>735</v>
      </c>
      <c r="R164" s="29" t="s">
        <v>669</v>
      </c>
    </row>
    <row r="165" spans="1:18" ht="14.25" customHeight="1" x14ac:dyDescent="0.25">
      <c r="A165" s="1" t="s">
        <v>264</v>
      </c>
      <c r="B165" s="1" t="s">
        <v>801</v>
      </c>
      <c r="C165" s="1" t="s">
        <v>654</v>
      </c>
      <c r="D165" s="25">
        <v>34</v>
      </c>
      <c r="E165" s="25">
        <v>1</v>
      </c>
      <c r="F165" s="79"/>
      <c r="G165" s="45">
        <v>22</v>
      </c>
      <c r="H165" s="45">
        <v>21</v>
      </c>
      <c r="I165" s="45">
        <v>1</v>
      </c>
      <c r="J165" s="45">
        <v>0</v>
      </c>
      <c r="L165" s="127">
        <v>18</v>
      </c>
      <c r="M165" s="127">
        <v>15</v>
      </c>
      <c r="N165" s="127">
        <v>2</v>
      </c>
      <c r="O165" s="127">
        <v>1</v>
      </c>
      <c r="Q165" s="1" t="s">
        <v>737</v>
      </c>
      <c r="R165" s="29" t="s">
        <v>670</v>
      </c>
    </row>
    <row r="166" spans="1:18" ht="14.25" customHeight="1" x14ac:dyDescent="0.25">
      <c r="A166" s="1" t="s">
        <v>266</v>
      </c>
      <c r="B166" s="1" t="s">
        <v>267</v>
      </c>
      <c r="C166" s="1" t="s">
        <v>659</v>
      </c>
      <c r="D166" s="22">
        <v>3</v>
      </c>
      <c r="E166" s="22">
        <v>0</v>
      </c>
      <c r="F166" s="79"/>
      <c r="G166" s="16">
        <v>4</v>
      </c>
      <c r="H166" s="16">
        <v>4</v>
      </c>
      <c r="I166" s="16">
        <v>0</v>
      </c>
      <c r="J166" s="16">
        <v>0</v>
      </c>
      <c r="L166" s="127">
        <v>5</v>
      </c>
      <c r="M166" s="127">
        <v>5</v>
      </c>
      <c r="N166" s="127">
        <v>0</v>
      </c>
      <c r="O166" s="127">
        <v>0</v>
      </c>
      <c r="Q166" s="1" t="s">
        <v>735</v>
      </c>
      <c r="R166" s="29" t="s">
        <v>669</v>
      </c>
    </row>
    <row r="167" spans="1:18" ht="14.25" customHeight="1" x14ac:dyDescent="0.25">
      <c r="A167" s="1" t="s">
        <v>268</v>
      </c>
      <c r="B167" s="1" t="s">
        <v>269</v>
      </c>
      <c r="C167" s="1" t="s">
        <v>657</v>
      </c>
      <c r="D167" s="22">
        <v>2</v>
      </c>
      <c r="E167" s="22">
        <v>0</v>
      </c>
      <c r="F167" s="79"/>
      <c r="G167" s="16">
        <v>6</v>
      </c>
      <c r="H167" s="16">
        <v>6</v>
      </c>
      <c r="I167" s="16">
        <v>0</v>
      </c>
      <c r="J167" s="16">
        <v>0</v>
      </c>
      <c r="L167" s="127">
        <v>7</v>
      </c>
      <c r="M167" s="127">
        <v>7</v>
      </c>
      <c r="N167" s="127">
        <v>0</v>
      </c>
      <c r="O167" s="127">
        <v>0</v>
      </c>
      <c r="Q167" s="1" t="s">
        <v>735</v>
      </c>
      <c r="R167" s="29" t="s">
        <v>669</v>
      </c>
    </row>
    <row r="168" spans="1:18" ht="14.25" customHeight="1" x14ac:dyDescent="0.25">
      <c r="A168" s="1" t="s">
        <v>270</v>
      </c>
      <c r="B168" s="1" t="s">
        <v>802</v>
      </c>
      <c r="C168" s="1" t="s">
        <v>659</v>
      </c>
      <c r="D168" s="22">
        <v>27</v>
      </c>
      <c r="E168" s="22">
        <v>5</v>
      </c>
      <c r="F168" s="79"/>
      <c r="G168" s="16">
        <v>21</v>
      </c>
      <c r="H168" s="16">
        <v>19</v>
      </c>
      <c r="I168" s="16">
        <v>2</v>
      </c>
      <c r="J168" s="16">
        <v>0</v>
      </c>
      <c r="L168" s="127">
        <v>11</v>
      </c>
      <c r="M168" s="127">
        <v>10</v>
      </c>
      <c r="N168" s="127">
        <v>1</v>
      </c>
      <c r="O168" s="127">
        <v>0</v>
      </c>
      <c r="Q168" s="1" t="s">
        <v>737</v>
      </c>
      <c r="R168" s="29" t="s">
        <v>669</v>
      </c>
    </row>
    <row r="169" spans="1:18" ht="14.25" customHeight="1" x14ac:dyDescent="0.25">
      <c r="A169" s="1" t="s">
        <v>272</v>
      </c>
      <c r="B169" s="1" t="s">
        <v>273</v>
      </c>
      <c r="C169" s="1" t="s">
        <v>656</v>
      </c>
      <c r="D169" s="22">
        <v>16</v>
      </c>
      <c r="E169" s="22">
        <v>5</v>
      </c>
      <c r="F169" s="79"/>
      <c r="G169" s="16">
        <v>9</v>
      </c>
      <c r="H169" s="16">
        <v>9</v>
      </c>
      <c r="I169" s="16">
        <v>0</v>
      </c>
      <c r="J169" s="16">
        <v>0</v>
      </c>
      <c r="L169" s="127">
        <v>24</v>
      </c>
      <c r="M169" s="127">
        <v>17</v>
      </c>
      <c r="N169" s="127">
        <v>7</v>
      </c>
      <c r="O169" s="127">
        <v>0</v>
      </c>
      <c r="Q169" s="1" t="s">
        <v>735</v>
      </c>
      <c r="R169" s="29" t="s">
        <v>669</v>
      </c>
    </row>
    <row r="170" spans="1:18" ht="14.25" customHeight="1" x14ac:dyDescent="0.25">
      <c r="A170" s="1" t="s">
        <v>274</v>
      </c>
      <c r="B170" s="1" t="s">
        <v>275</v>
      </c>
      <c r="C170" s="1" t="s">
        <v>661</v>
      </c>
      <c r="D170" s="22">
        <v>1</v>
      </c>
      <c r="E170" s="22">
        <v>0</v>
      </c>
      <c r="F170" s="79"/>
      <c r="G170" s="31">
        <v>0</v>
      </c>
      <c r="H170" s="31">
        <v>0</v>
      </c>
      <c r="I170" s="31">
        <v>0</v>
      </c>
      <c r="J170" s="31">
        <v>0</v>
      </c>
      <c r="L170" s="127">
        <v>0</v>
      </c>
      <c r="M170" s="127">
        <v>0</v>
      </c>
      <c r="N170" s="127">
        <v>0</v>
      </c>
      <c r="O170" s="127">
        <v>0</v>
      </c>
      <c r="Q170" s="1" t="s">
        <v>735</v>
      </c>
      <c r="R170" s="29" t="s">
        <v>669</v>
      </c>
    </row>
    <row r="171" spans="1:18" ht="14.25" customHeight="1" x14ac:dyDescent="0.25">
      <c r="A171" s="1" t="s">
        <v>276</v>
      </c>
      <c r="B171" s="1" t="s">
        <v>803</v>
      </c>
      <c r="C171" s="1" t="s">
        <v>654</v>
      </c>
      <c r="D171" s="22">
        <v>11</v>
      </c>
      <c r="E171" s="22">
        <v>2</v>
      </c>
      <c r="F171" s="79"/>
      <c r="G171" s="16">
        <v>27</v>
      </c>
      <c r="H171" s="16">
        <v>18</v>
      </c>
      <c r="I171" s="16">
        <v>5</v>
      </c>
      <c r="J171" s="16">
        <v>4</v>
      </c>
      <c r="L171" s="127">
        <v>43</v>
      </c>
      <c r="M171" s="127">
        <v>38</v>
      </c>
      <c r="N171" s="127">
        <v>4</v>
      </c>
      <c r="O171" s="127">
        <v>1</v>
      </c>
      <c r="Q171" s="1" t="s">
        <v>737</v>
      </c>
      <c r="R171" s="29" t="s">
        <v>669</v>
      </c>
    </row>
    <row r="172" spans="1:18" ht="14.25" customHeight="1" x14ac:dyDescent="0.25">
      <c r="A172" s="1" t="s">
        <v>278</v>
      </c>
      <c r="B172" s="1" t="s">
        <v>804</v>
      </c>
      <c r="C172" s="1" t="s">
        <v>654</v>
      </c>
      <c r="D172" s="25">
        <v>14</v>
      </c>
      <c r="E172" s="25">
        <v>0</v>
      </c>
      <c r="F172" s="79"/>
      <c r="G172" s="45">
        <v>20</v>
      </c>
      <c r="H172" s="45">
        <v>16</v>
      </c>
      <c r="I172" s="45">
        <v>4</v>
      </c>
      <c r="J172" s="45">
        <v>0</v>
      </c>
      <c r="L172" s="127">
        <v>20</v>
      </c>
      <c r="M172" s="127">
        <v>20</v>
      </c>
      <c r="N172" s="127">
        <v>0</v>
      </c>
      <c r="O172" s="127">
        <v>0</v>
      </c>
      <c r="Q172" s="1" t="s">
        <v>737</v>
      </c>
      <c r="R172" s="29" t="s">
        <v>670</v>
      </c>
    </row>
    <row r="173" spans="1:18" ht="14.25" customHeight="1" x14ac:dyDescent="0.25">
      <c r="A173" s="1" t="s">
        <v>280</v>
      </c>
      <c r="B173" s="1" t="s">
        <v>281</v>
      </c>
      <c r="C173" s="1" t="s">
        <v>658</v>
      </c>
      <c r="D173" s="25">
        <v>3</v>
      </c>
      <c r="E173" s="25">
        <v>1</v>
      </c>
      <c r="F173" s="79"/>
      <c r="G173" s="16">
        <v>14</v>
      </c>
      <c r="H173" s="16">
        <v>10</v>
      </c>
      <c r="I173" s="16">
        <v>4</v>
      </c>
      <c r="J173" s="16">
        <v>0</v>
      </c>
      <c r="L173" s="127">
        <v>17</v>
      </c>
      <c r="M173" s="127">
        <v>16</v>
      </c>
      <c r="N173" s="127">
        <v>1</v>
      </c>
      <c r="O173" s="127">
        <v>0</v>
      </c>
      <c r="Q173" s="1" t="s">
        <v>735</v>
      </c>
      <c r="R173" s="29" t="s">
        <v>669</v>
      </c>
    </row>
    <row r="174" spans="1:18" ht="14.25" customHeight="1" x14ac:dyDescent="0.25">
      <c r="A174" s="1" t="s">
        <v>282</v>
      </c>
      <c r="B174" s="1" t="s">
        <v>283</v>
      </c>
      <c r="C174" s="1" t="s">
        <v>659</v>
      </c>
      <c r="D174" s="22">
        <v>42</v>
      </c>
      <c r="E174" s="22">
        <v>15</v>
      </c>
      <c r="F174" s="79"/>
      <c r="G174" s="16">
        <v>9</v>
      </c>
      <c r="H174" s="16">
        <v>5</v>
      </c>
      <c r="I174" s="16">
        <v>4</v>
      </c>
      <c r="J174" s="16">
        <v>0</v>
      </c>
      <c r="L174" s="127">
        <v>5</v>
      </c>
      <c r="M174" s="127">
        <v>3</v>
      </c>
      <c r="N174" s="127">
        <v>2</v>
      </c>
      <c r="O174" s="127">
        <v>0</v>
      </c>
      <c r="Q174" s="1" t="s">
        <v>735</v>
      </c>
      <c r="R174" s="29" t="s">
        <v>669</v>
      </c>
    </row>
    <row r="175" spans="1:18" ht="14.25" customHeight="1" x14ac:dyDescent="0.25">
      <c r="A175" s="1" t="s">
        <v>284</v>
      </c>
      <c r="B175" s="1" t="s">
        <v>805</v>
      </c>
      <c r="C175" s="1" t="s">
        <v>660</v>
      </c>
      <c r="D175" s="22">
        <v>15</v>
      </c>
      <c r="E175" s="22">
        <v>1</v>
      </c>
      <c r="F175" s="79"/>
      <c r="G175" s="16">
        <v>28</v>
      </c>
      <c r="H175" s="16">
        <v>24</v>
      </c>
      <c r="I175" s="16">
        <v>4</v>
      </c>
      <c r="J175" s="16">
        <v>0</v>
      </c>
      <c r="L175" s="127">
        <v>26</v>
      </c>
      <c r="M175" s="127">
        <v>24</v>
      </c>
      <c r="N175" s="127">
        <v>2</v>
      </c>
      <c r="O175" s="127">
        <v>0</v>
      </c>
      <c r="Q175" s="1" t="s">
        <v>736</v>
      </c>
      <c r="R175" s="29" t="s">
        <v>669</v>
      </c>
    </row>
    <row r="176" spans="1:18" ht="14.25" customHeight="1" x14ac:dyDescent="0.25">
      <c r="A176" s="1" t="s">
        <v>286</v>
      </c>
      <c r="B176" s="1" t="s">
        <v>806</v>
      </c>
      <c r="C176" s="1" t="s">
        <v>654</v>
      </c>
      <c r="D176" s="25">
        <v>23</v>
      </c>
      <c r="E176" s="25">
        <v>3</v>
      </c>
      <c r="F176" s="79"/>
      <c r="G176" s="16">
        <v>27</v>
      </c>
      <c r="H176" s="16">
        <v>21</v>
      </c>
      <c r="I176" s="16">
        <v>6</v>
      </c>
      <c r="J176" s="16">
        <v>0</v>
      </c>
      <c r="L176" s="127">
        <v>23</v>
      </c>
      <c r="M176" s="127">
        <v>6</v>
      </c>
      <c r="N176" s="127">
        <v>2</v>
      </c>
      <c r="O176" s="127">
        <v>15</v>
      </c>
      <c r="Q176" s="1" t="s">
        <v>737</v>
      </c>
      <c r="R176" s="29" t="s">
        <v>669</v>
      </c>
    </row>
    <row r="177" spans="1:18" ht="14.25" customHeight="1" x14ac:dyDescent="0.25">
      <c r="A177" s="1" t="s">
        <v>288</v>
      </c>
      <c r="B177" s="1" t="s">
        <v>289</v>
      </c>
      <c r="C177" s="1" t="s">
        <v>660</v>
      </c>
      <c r="D177" s="22">
        <v>5</v>
      </c>
      <c r="E177" s="22">
        <v>0</v>
      </c>
      <c r="F177" s="79"/>
      <c r="G177" s="16">
        <v>8</v>
      </c>
      <c r="H177" s="16">
        <v>7</v>
      </c>
      <c r="I177" s="16">
        <v>1</v>
      </c>
      <c r="J177" s="16">
        <v>0</v>
      </c>
      <c r="L177" s="127">
        <v>13</v>
      </c>
      <c r="M177" s="127">
        <v>12</v>
      </c>
      <c r="N177" s="127">
        <v>1</v>
      </c>
      <c r="O177" s="127">
        <v>0</v>
      </c>
      <c r="Q177" s="1" t="s">
        <v>735</v>
      </c>
      <c r="R177" s="29" t="s">
        <v>669</v>
      </c>
    </row>
    <row r="178" spans="1:18" ht="14.25" customHeight="1" x14ac:dyDescent="0.25">
      <c r="A178" s="1" t="s">
        <v>290</v>
      </c>
      <c r="B178" s="1" t="s">
        <v>291</v>
      </c>
      <c r="C178" s="1" t="s">
        <v>657</v>
      </c>
      <c r="D178" s="22">
        <v>2</v>
      </c>
      <c r="E178" s="22">
        <v>0</v>
      </c>
      <c r="F178" s="79"/>
      <c r="G178" s="16">
        <v>0</v>
      </c>
      <c r="H178" s="16">
        <v>0</v>
      </c>
      <c r="I178" s="16">
        <v>0</v>
      </c>
      <c r="J178" s="16">
        <v>0</v>
      </c>
      <c r="L178" s="127">
        <v>0</v>
      </c>
      <c r="M178" s="127">
        <v>0</v>
      </c>
      <c r="N178" s="127">
        <v>0</v>
      </c>
      <c r="O178" s="127">
        <v>0</v>
      </c>
      <c r="Q178" s="1" t="s">
        <v>735</v>
      </c>
      <c r="R178" s="29" t="s">
        <v>669</v>
      </c>
    </row>
    <row r="179" spans="1:18" ht="14.25" customHeight="1" x14ac:dyDescent="0.25">
      <c r="A179" s="1" t="s">
        <v>292</v>
      </c>
      <c r="B179" s="1" t="s">
        <v>807</v>
      </c>
      <c r="C179" s="1" t="s">
        <v>654</v>
      </c>
      <c r="D179" s="22">
        <v>17</v>
      </c>
      <c r="E179" s="22">
        <v>3</v>
      </c>
      <c r="F179" s="79"/>
      <c r="G179" s="16">
        <v>34</v>
      </c>
      <c r="H179" s="16">
        <v>25</v>
      </c>
      <c r="I179" s="16">
        <v>6</v>
      </c>
      <c r="J179" s="16">
        <v>3</v>
      </c>
      <c r="L179" s="127">
        <v>50</v>
      </c>
      <c r="M179" s="127">
        <v>42</v>
      </c>
      <c r="N179" s="127">
        <v>7</v>
      </c>
      <c r="O179" s="127">
        <v>1</v>
      </c>
      <c r="Q179" s="1" t="s">
        <v>737</v>
      </c>
      <c r="R179" s="29" t="s">
        <v>669</v>
      </c>
    </row>
    <row r="180" spans="1:18" ht="14.25" customHeight="1" x14ac:dyDescent="0.25">
      <c r="A180" s="1" t="s">
        <v>294</v>
      </c>
      <c r="B180" s="1" t="s">
        <v>295</v>
      </c>
      <c r="C180" s="1" t="s">
        <v>657</v>
      </c>
      <c r="D180" s="22">
        <v>8</v>
      </c>
      <c r="E180" s="22">
        <v>1</v>
      </c>
      <c r="F180" s="79"/>
      <c r="G180" s="16">
        <v>4</v>
      </c>
      <c r="H180" s="16">
        <v>4</v>
      </c>
      <c r="I180" s="16">
        <v>0</v>
      </c>
      <c r="J180" s="16">
        <v>0</v>
      </c>
      <c r="L180" s="127">
        <v>4</v>
      </c>
      <c r="M180" s="127">
        <v>4</v>
      </c>
      <c r="N180" s="127">
        <v>0</v>
      </c>
      <c r="O180" s="127">
        <v>0</v>
      </c>
      <c r="Q180" s="1" t="s">
        <v>735</v>
      </c>
      <c r="R180" s="29" t="s">
        <v>669</v>
      </c>
    </row>
    <row r="181" spans="1:18" ht="14.25" customHeight="1" x14ac:dyDescent="0.25">
      <c r="A181" s="1" t="s">
        <v>296</v>
      </c>
      <c r="B181" s="1" t="s">
        <v>808</v>
      </c>
      <c r="C181" s="1" t="s">
        <v>660</v>
      </c>
      <c r="D181" s="22">
        <v>20</v>
      </c>
      <c r="E181" s="22">
        <v>2</v>
      </c>
      <c r="F181" s="79"/>
      <c r="G181" s="16">
        <v>28</v>
      </c>
      <c r="H181" s="16">
        <v>23</v>
      </c>
      <c r="I181" s="16">
        <v>5</v>
      </c>
      <c r="J181" s="16">
        <v>0</v>
      </c>
      <c r="L181" s="127">
        <v>33</v>
      </c>
      <c r="M181" s="127">
        <v>32</v>
      </c>
      <c r="N181" s="127">
        <v>1</v>
      </c>
      <c r="O181" s="127">
        <v>0</v>
      </c>
      <c r="Q181" s="1" t="s">
        <v>737</v>
      </c>
      <c r="R181" s="29" t="s">
        <v>669</v>
      </c>
    </row>
    <row r="182" spans="1:18" ht="14.25" customHeight="1" x14ac:dyDescent="0.25">
      <c r="A182" s="1" t="s">
        <v>298</v>
      </c>
      <c r="B182" s="1" t="s">
        <v>809</v>
      </c>
      <c r="C182" s="1" t="s">
        <v>658</v>
      </c>
      <c r="D182" s="22">
        <v>36</v>
      </c>
      <c r="E182" s="22">
        <v>4</v>
      </c>
      <c r="F182" s="79"/>
      <c r="G182" s="45">
        <v>31</v>
      </c>
      <c r="H182" s="45">
        <v>21</v>
      </c>
      <c r="I182" s="45">
        <v>3</v>
      </c>
      <c r="J182" s="45">
        <v>7</v>
      </c>
      <c r="L182" s="127">
        <v>31</v>
      </c>
      <c r="M182" s="127">
        <v>16</v>
      </c>
      <c r="N182" s="127">
        <v>4</v>
      </c>
      <c r="O182" s="127">
        <v>11</v>
      </c>
      <c r="Q182" s="1" t="s">
        <v>737</v>
      </c>
      <c r="R182" s="29" t="s">
        <v>670</v>
      </c>
    </row>
    <row r="183" spans="1:18" ht="14.25" customHeight="1" x14ac:dyDescent="0.25">
      <c r="A183" s="1" t="s">
        <v>300</v>
      </c>
      <c r="B183" s="1" t="s">
        <v>301</v>
      </c>
      <c r="C183" s="1" t="s">
        <v>656</v>
      </c>
      <c r="D183" s="22">
        <v>3</v>
      </c>
      <c r="E183" s="22">
        <v>1</v>
      </c>
      <c r="F183" s="79"/>
      <c r="G183" s="16">
        <v>1</v>
      </c>
      <c r="H183" s="16">
        <v>1</v>
      </c>
      <c r="I183" s="16">
        <v>0</v>
      </c>
      <c r="J183" s="16">
        <v>0</v>
      </c>
      <c r="L183" s="127">
        <v>9</v>
      </c>
      <c r="M183" s="127">
        <v>8</v>
      </c>
      <c r="N183" s="127">
        <v>1</v>
      </c>
      <c r="O183" s="127">
        <v>0</v>
      </c>
      <c r="Q183" s="1" t="s">
        <v>735</v>
      </c>
      <c r="R183" s="29"/>
    </row>
    <row r="184" spans="1:18" ht="14.25" customHeight="1" x14ac:dyDescent="0.25">
      <c r="A184" s="1" t="s">
        <v>302</v>
      </c>
      <c r="B184" s="1" t="s">
        <v>810</v>
      </c>
      <c r="C184" s="1" t="s">
        <v>654</v>
      </c>
      <c r="D184" s="25">
        <v>16</v>
      </c>
      <c r="E184" s="25">
        <v>3</v>
      </c>
      <c r="F184" s="79"/>
      <c r="G184" s="45">
        <v>22</v>
      </c>
      <c r="H184" s="45">
        <v>18</v>
      </c>
      <c r="I184" s="45">
        <v>4</v>
      </c>
      <c r="J184" s="45">
        <v>0</v>
      </c>
      <c r="L184" s="127">
        <v>5</v>
      </c>
      <c r="M184" s="127">
        <v>4</v>
      </c>
      <c r="N184" s="127">
        <v>1</v>
      </c>
      <c r="O184" s="127">
        <v>0</v>
      </c>
      <c r="Q184" s="1" t="s">
        <v>737</v>
      </c>
      <c r="R184" s="29" t="s">
        <v>670</v>
      </c>
    </row>
    <row r="185" spans="1:18" ht="14.25" customHeight="1" x14ac:dyDescent="0.25">
      <c r="A185" s="1" t="s">
        <v>304</v>
      </c>
      <c r="B185" s="1" t="s">
        <v>305</v>
      </c>
      <c r="C185" s="1" t="s">
        <v>662</v>
      </c>
      <c r="D185" s="22">
        <v>1</v>
      </c>
      <c r="E185" s="22">
        <v>0</v>
      </c>
      <c r="F185" s="79"/>
      <c r="G185" s="16">
        <v>3</v>
      </c>
      <c r="H185" s="16">
        <v>3</v>
      </c>
      <c r="I185" s="16">
        <v>0</v>
      </c>
      <c r="J185" s="16">
        <v>0</v>
      </c>
      <c r="L185" s="127">
        <v>5</v>
      </c>
      <c r="M185" s="127">
        <v>4</v>
      </c>
      <c r="N185" s="127">
        <v>1</v>
      </c>
      <c r="O185" s="127">
        <v>0</v>
      </c>
      <c r="Q185" s="1" t="s">
        <v>735</v>
      </c>
      <c r="R185" s="29" t="s">
        <v>669</v>
      </c>
    </row>
    <row r="186" spans="1:18" ht="14.25" customHeight="1" x14ac:dyDescent="0.25">
      <c r="A186" s="1" t="s">
        <v>306</v>
      </c>
      <c r="B186" s="1" t="s">
        <v>811</v>
      </c>
      <c r="C186" s="1" t="s">
        <v>658</v>
      </c>
      <c r="D186" s="22">
        <v>12</v>
      </c>
      <c r="E186" s="22">
        <v>1</v>
      </c>
      <c r="F186" s="79"/>
      <c r="G186" s="16">
        <v>28</v>
      </c>
      <c r="H186" s="16">
        <v>24</v>
      </c>
      <c r="I186" s="16">
        <v>4</v>
      </c>
      <c r="J186" s="16">
        <v>0</v>
      </c>
      <c r="L186" s="127">
        <v>26</v>
      </c>
      <c r="M186" s="127">
        <v>24</v>
      </c>
      <c r="N186" s="127">
        <v>2</v>
      </c>
      <c r="O186" s="127">
        <v>0</v>
      </c>
      <c r="Q186" s="1" t="s">
        <v>736</v>
      </c>
      <c r="R186" s="29" t="s">
        <v>669</v>
      </c>
    </row>
    <row r="187" spans="1:18" ht="14.25" customHeight="1" x14ac:dyDescent="0.25">
      <c r="A187" s="1" t="s">
        <v>308</v>
      </c>
      <c r="B187" s="1" t="s">
        <v>812</v>
      </c>
      <c r="C187" s="1" t="s">
        <v>657</v>
      </c>
      <c r="D187" s="25">
        <v>21</v>
      </c>
      <c r="E187" s="25">
        <v>2</v>
      </c>
      <c r="F187" s="79"/>
      <c r="G187" s="45">
        <v>33</v>
      </c>
      <c r="H187" s="45">
        <v>32</v>
      </c>
      <c r="I187" s="45">
        <v>1</v>
      </c>
      <c r="J187" s="45">
        <v>0</v>
      </c>
      <c r="L187" s="127">
        <v>15</v>
      </c>
      <c r="M187" s="127">
        <v>12</v>
      </c>
      <c r="N187" s="127">
        <v>2</v>
      </c>
      <c r="O187" s="127">
        <v>1</v>
      </c>
      <c r="Q187" s="1" t="s">
        <v>737</v>
      </c>
      <c r="R187" s="29" t="s">
        <v>670</v>
      </c>
    </row>
    <row r="188" spans="1:18" ht="14.25" customHeight="1" x14ac:dyDescent="0.25">
      <c r="A188" s="1" t="s">
        <v>310</v>
      </c>
      <c r="B188" s="1" t="s">
        <v>813</v>
      </c>
      <c r="C188" s="1" t="s">
        <v>659</v>
      </c>
      <c r="D188" s="22">
        <v>76</v>
      </c>
      <c r="E188" s="22">
        <v>4</v>
      </c>
      <c r="F188" s="79"/>
      <c r="G188" s="16">
        <v>87</v>
      </c>
      <c r="H188" s="16">
        <v>76</v>
      </c>
      <c r="I188" s="16">
        <v>11</v>
      </c>
      <c r="J188" s="16">
        <v>0</v>
      </c>
      <c r="L188" s="127">
        <v>47</v>
      </c>
      <c r="M188" s="127">
        <v>42</v>
      </c>
      <c r="N188" s="127">
        <v>4</v>
      </c>
      <c r="O188" s="127">
        <v>1</v>
      </c>
      <c r="Q188" s="1" t="s">
        <v>736</v>
      </c>
      <c r="R188" s="29" t="s">
        <v>669</v>
      </c>
    </row>
    <row r="189" spans="1:18" ht="14.25" customHeight="1" x14ac:dyDescent="0.25">
      <c r="A189" s="1" t="s">
        <v>312</v>
      </c>
      <c r="B189" s="1" t="s">
        <v>814</v>
      </c>
      <c r="C189" s="1" t="s">
        <v>656</v>
      </c>
      <c r="D189" s="22">
        <v>35</v>
      </c>
      <c r="E189" s="22">
        <v>5</v>
      </c>
      <c r="F189" s="79"/>
      <c r="G189" s="16">
        <v>41</v>
      </c>
      <c r="H189" s="16">
        <v>37</v>
      </c>
      <c r="I189" s="16">
        <v>4</v>
      </c>
      <c r="J189" s="16">
        <v>0</v>
      </c>
      <c r="L189" s="127">
        <v>9</v>
      </c>
      <c r="M189" s="127">
        <v>6</v>
      </c>
      <c r="N189" s="127">
        <v>1</v>
      </c>
      <c r="O189" s="127">
        <v>2</v>
      </c>
      <c r="Q189" s="1" t="s">
        <v>736</v>
      </c>
      <c r="R189" s="29" t="s">
        <v>669</v>
      </c>
    </row>
    <row r="190" spans="1:18" ht="14.25" customHeight="1" x14ac:dyDescent="0.25">
      <c r="A190" s="1" t="s">
        <v>314</v>
      </c>
      <c r="B190" s="1" t="s">
        <v>315</v>
      </c>
      <c r="C190" s="1" t="s">
        <v>659</v>
      </c>
      <c r="D190" s="22">
        <v>3</v>
      </c>
      <c r="E190" s="22">
        <v>0</v>
      </c>
      <c r="F190" s="79"/>
      <c r="G190" s="16">
        <v>1</v>
      </c>
      <c r="H190" s="16">
        <v>1</v>
      </c>
      <c r="I190" s="16">
        <v>0</v>
      </c>
      <c r="J190" s="16">
        <v>0</v>
      </c>
      <c r="L190" s="127">
        <v>0</v>
      </c>
      <c r="M190" s="127">
        <v>0</v>
      </c>
      <c r="N190" s="127">
        <v>0</v>
      </c>
      <c r="O190" s="127">
        <v>0</v>
      </c>
      <c r="Q190" s="1" t="s">
        <v>735</v>
      </c>
      <c r="R190" s="29" t="s">
        <v>669</v>
      </c>
    </row>
    <row r="191" spans="1:18" ht="14.25" customHeight="1" x14ac:dyDescent="0.25">
      <c r="A191" s="1" t="s">
        <v>316</v>
      </c>
      <c r="B191" s="1" t="s">
        <v>317</v>
      </c>
      <c r="C191" s="1" t="s">
        <v>662</v>
      </c>
      <c r="D191" s="22">
        <v>1</v>
      </c>
      <c r="E191" s="22">
        <v>0</v>
      </c>
      <c r="F191" s="79"/>
      <c r="G191" s="16">
        <v>1</v>
      </c>
      <c r="H191" s="16">
        <v>1</v>
      </c>
      <c r="I191" s="16">
        <v>0</v>
      </c>
      <c r="J191" s="16">
        <v>0</v>
      </c>
      <c r="L191" s="127">
        <v>2</v>
      </c>
      <c r="M191" s="127">
        <v>1</v>
      </c>
      <c r="N191" s="127">
        <v>1</v>
      </c>
      <c r="O191" s="127">
        <v>0</v>
      </c>
      <c r="Q191" s="1" t="s">
        <v>735</v>
      </c>
      <c r="R191" s="29" t="s">
        <v>669</v>
      </c>
    </row>
    <row r="192" spans="1:18" ht="14.25" customHeight="1" x14ac:dyDescent="0.25">
      <c r="A192" s="1" t="s">
        <v>318</v>
      </c>
      <c r="B192" s="1" t="s">
        <v>815</v>
      </c>
      <c r="C192" s="1" t="s">
        <v>657</v>
      </c>
      <c r="D192" s="25">
        <v>78</v>
      </c>
      <c r="E192" s="25">
        <v>6</v>
      </c>
      <c r="F192" s="79"/>
      <c r="G192" s="16">
        <v>94</v>
      </c>
      <c r="H192" s="16">
        <v>80</v>
      </c>
      <c r="I192" s="16">
        <v>14</v>
      </c>
      <c r="J192" s="16">
        <v>0</v>
      </c>
      <c r="L192" s="127">
        <v>123</v>
      </c>
      <c r="M192" s="127">
        <v>95</v>
      </c>
      <c r="N192" s="127">
        <v>23</v>
      </c>
      <c r="O192" s="127">
        <v>5</v>
      </c>
      <c r="Q192" s="1" t="s">
        <v>737</v>
      </c>
      <c r="R192" s="29" t="s">
        <v>669</v>
      </c>
    </row>
    <row r="193" spans="1:18" ht="14.25" customHeight="1" x14ac:dyDescent="0.25">
      <c r="A193" s="1" t="s">
        <v>320</v>
      </c>
      <c r="B193" s="1" t="s">
        <v>321</v>
      </c>
      <c r="C193" s="1" t="s">
        <v>658</v>
      </c>
      <c r="D193" s="22">
        <v>27</v>
      </c>
      <c r="E193" s="22">
        <v>5</v>
      </c>
      <c r="F193" s="79"/>
      <c r="G193" s="16">
        <v>15</v>
      </c>
      <c r="H193" s="16">
        <v>12</v>
      </c>
      <c r="I193" s="16">
        <v>3</v>
      </c>
      <c r="J193" s="16">
        <v>0</v>
      </c>
      <c r="L193" s="127">
        <v>17</v>
      </c>
      <c r="M193" s="127">
        <v>14</v>
      </c>
      <c r="N193" s="127">
        <v>3</v>
      </c>
      <c r="O193" s="127">
        <v>0</v>
      </c>
      <c r="Q193" s="1" t="s">
        <v>737</v>
      </c>
      <c r="R193" s="29" t="s">
        <v>669</v>
      </c>
    </row>
    <row r="194" spans="1:18" ht="14.25" customHeight="1" x14ac:dyDescent="0.25">
      <c r="A194" s="1" t="s">
        <v>322</v>
      </c>
      <c r="B194" s="1" t="s">
        <v>816</v>
      </c>
      <c r="C194" s="1" t="s">
        <v>656</v>
      </c>
      <c r="D194" s="25">
        <v>14</v>
      </c>
      <c r="E194" s="25">
        <v>0</v>
      </c>
      <c r="F194" s="79"/>
      <c r="G194" s="16">
        <v>44</v>
      </c>
      <c r="H194" s="16">
        <v>33</v>
      </c>
      <c r="I194" s="16">
        <v>11</v>
      </c>
      <c r="J194" s="16">
        <v>0</v>
      </c>
      <c r="L194" s="127">
        <v>19</v>
      </c>
      <c r="M194" s="127">
        <v>17</v>
      </c>
      <c r="N194" s="127">
        <v>2</v>
      </c>
      <c r="O194" s="127">
        <v>0</v>
      </c>
      <c r="Q194" s="1" t="s">
        <v>737</v>
      </c>
      <c r="R194" s="29" t="s">
        <v>669</v>
      </c>
    </row>
    <row r="195" spans="1:18" ht="14.25" customHeight="1" x14ac:dyDescent="0.25">
      <c r="A195" s="1" t="s">
        <v>324</v>
      </c>
      <c r="B195" s="1" t="s">
        <v>325</v>
      </c>
      <c r="C195" s="1" t="s">
        <v>658</v>
      </c>
      <c r="D195" s="22">
        <v>0</v>
      </c>
      <c r="E195" s="22">
        <v>0</v>
      </c>
      <c r="F195" s="79"/>
      <c r="G195" s="16">
        <v>0</v>
      </c>
      <c r="H195" s="16">
        <v>0</v>
      </c>
      <c r="I195" s="16">
        <v>0</v>
      </c>
      <c r="J195" s="16">
        <v>0</v>
      </c>
      <c r="L195" s="127">
        <v>0</v>
      </c>
      <c r="M195" s="127">
        <v>0</v>
      </c>
      <c r="N195" s="127">
        <v>0</v>
      </c>
      <c r="O195" s="127">
        <v>0</v>
      </c>
      <c r="Q195" s="1" t="s">
        <v>735</v>
      </c>
      <c r="R195" s="29" t="s">
        <v>669</v>
      </c>
    </row>
    <row r="196" spans="1:18" ht="14.25" customHeight="1" x14ac:dyDescent="0.25">
      <c r="A196" s="1" t="s">
        <v>326</v>
      </c>
      <c r="B196" s="1" t="s">
        <v>817</v>
      </c>
      <c r="C196" s="1" t="s">
        <v>661</v>
      </c>
      <c r="D196" s="22">
        <v>16</v>
      </c>
      <c r="E196" s="22">
        <v>2</v>
      </c>
      <c r="F196" s="79"/>
      <c r="G196" s="16">
        <v>19</v>
      </c>
      <c r="H196" s="16">
        <v>19</v>
      </c>
      <c r="I196" s="16">
        <v>0</v>
      </c>
      <c r="J196" s="16">
        <v>0</v>
      </c>
      <c r="L196" s="127">
        <v>14</v>
      </c>
      <c r="M196" s="127">
        <v>9</v>
      </c>
      <c r="N196" s="127">
        <v>5</v>
      </c>
      <c r="O196" s="127">
        <v>0</v>
      </c>
      <c r="Q196" s="1" t="s">
        <v>736</v>
      </c>
      <c r="R196" s="29" t="s">
        <v>669</v>
      </c>
    </row>
    <row r="197" spans="1:18" ht="14.25" customHeight="1" x14ac:dyDescent="0.25">
      <c r="A197" s="1" t="s">
        <v>328</v>
      </c>
      <c r="B197" s="1" t="s">
        <v>329</v>
      </c>
      <c r="C197" s="1" t="s">
        <v>654</v>
      </c>
      <c r="D197" s="22">
        <v>11</v>
      </c>
      <c r="E197" s="22">
        <v>1</v>
      </c>
      <c r="F197" s="79"/>
      <c r="G197" s="45">
        <v>5</v>
      </c>
      <c r="H197" s="45">
        <v>4</v>
      </c>
      <c r="I197" s="45">
        <v>1</v>
      </c>
      <c r="J197" s="45">
        <v>0</v>
      </c>
      <c r="L197" s="127">
        <v>23</v>
      </c>
      <c r="M197" s="127">
        <v>20</v>
      </c>
      <c r="N197" s="127">
        <v>3</v>
      </c>
      <c r="O197" s="127">
        <v>0</v>
      </c>
      <c r="Q197" s="1" t="s">
        <v>736</v>
      </c>
      <c r="R197" s="29" t="s">
        <v>670</v>
      </c>
    </row>
    <row r="198" spans="1:18" ht="14.25" customHeight="1" x14ac:dyDescent="0.25">
      <c r="A198" s="1" t="s">
        <v>330</v>
      </c>
      <c r="B198" s="1" t="s">
        <v>331</v>
      </c>
      <c r="C198" s="1" t="s">
        <v>661</v>
      </c>
      <c r="D198" s="22">
        <v>4</v>
      </c>
      <c r="E198" s="22">
        <v>0</v>
      </c>
      <c r="F198" s="79"/>
      <c r="G198" s="16">
        <v>3</v>
      </c>
      <c r="H198" s="16">
        <v>3</v>
      </c>
      <c r="I198" s="16">
        <v>0</v>
      </c>
      <c r="J198" s="16">
        <v>0</v>
      </c>
      <c r="L198" s="127">
        <v>3</v>
      </c>
      <c r="M198" s="127">
        <v>3</v>
      </c>
      <c r="N198" s="127">
        <v>0</v>
      </c>
      <c r="O198" s="127">
        <v>0</v>
      </c>
      <c r="Q198" s="1" t="s">
        <v>735</v>
      </c>
      <c r="R198" s="29" t="s">
        <v>669</v>
      </c>
    </row>
    <row r="199" spans="1:18" ht="14.25" customHeight="1" x14ac:dyDescent="0.25">
      <c r="A199" s="1" t="s">
        <v>332</v>
      </c>
      <c r="B199" s="1" t="s">
        <v>333</v>
      </c>
      <c r="C199" s="1" t="s">
        <v>659</v>
      </c>
      <c r="D199" s="22">
        <v>1</v>
      </c>
      <c r="E199" s="22">
        <v>1</v>
      </c>
      <c r="F199" s="79"/>
      <c r="G199" s="16">
        <v>2</v>
      </c>
      <c r="H199" s="16">
        <v>1</v>
      </c>
      <c r="I199" s="16">
        <v>1</v>
      </c>
      <c r="J199" s="16">
        <v>0</v>
      </c>
      <c r="L199" s="127">
        <v>0</v>
      </c>
      <c r="M199" s="127">
        <v>0</v>
      </c>
      <c r="N199" s="127">
        <v>0</v>
      </c>
      <c r="O199" s="127">
        <v>0</v>
      </c>
      <c r="Q199" s="1" t="s">
        <v>735</v>
      </c>
      <c r="R199" s="29" t="s">
        <v>669</v>
      </c>
    </row>
    <row r="200" spans="1:18" ht="14.25" customHeight="1" x14ac:dyDescent="0.25">
      <c r="A200" s="1" t="s">
        <v>334</v>
      </c>
      <c r="B200" s="1" t="s">
        <v>335</v>
      </c>
      <c r="C200" s="1" t="s">
        <v>656</v>
      </c>
      <c r="D200" s="22">
        <v>7</v>
      </c>
      <c r="E200" s="22">
        <v>1</v>
      </c>
      <c r="F200" s="79"/>
      <c r="G200" s="16">
        <v>8</v>
      </c>
      <c r="H200" s="16">
        <v>5</v>
      </c>
      <c r="I200" s="16">
        <v>3</v>
      </c>
      <c r="J200" s="16">
        <v>0</v>
      </c>
      <c r="L200" s="127">
        <v>10</v>
      </c>
      <c r="M200" s="127">
        <v>9</v>
      </c>
      <c r="N200" s="127">
        <v>1</v>
      </c>
      <c r="O200" s="127">
        <v>0</v>
      </c>
      <c r="Q200" s="1" t="s">
        <v>736</v>
      </c>
      <c r="R200" s="29" t="s">
        <v>669</v>
      </c>
    </row>
    <row r="201" spans="1:18" ht="14.25" customHeight="1" x14ac:dyDescent="0.25">
      <c r="A201" s="1" t="s">
        <v>336</v>
      </c>
      <c r="B201" s="1" t="s">
        <v>337</v>
      </c>
      <c r="C201" s="1" t="s">
        <v>663</v>
      </c>
      <c r="D201" s="25">
        <v>2</v>
      </c>
      <c r="E201" s="25">
        <v>0</v>
      </c>
      <c r="F201" s="79"/>
      <c r="G201" s="45">
        <v>6</v>
      </c>
      <c r="H201" s="45">
        <v>6</v>
      </c>
      <c r="I201" s="45">
        <v>0</v>
      </c>
      <c r="J201" s="45">
        <v>0</v>
      </c>
      <c r="L201" s="127">
        <v>11</v>
      </c>
      <c r="M201" s="127">
        <v>10</v>
      </c>
      <c r="N201" s="127">
        <v>1</v>
      </c>
      <c r="O201" s="127">
        <v>0</v>
      </c>
      <c r="Q201" s="1" t="s">
        <v>735</v>
      </c>
      <c r="R201" s="29" t="s">
        <v>670</v>
      </c>
    </row>
    <row r="202" spans="1:18" ht="14.25" customHeight="1" x14ac:dyDescent="0.25">
      <c r="A202" s="1" t="s">
        <v>338</v>
      </c>
      <c r="B202" s="1" t="s">
        <v>818</v>
      </c>
      <c r="C202" s="1" t="s">
        <v>656</v>
      </c>
      <c r="D202" s="22">
        <v>38</v>
      </c>
      <c r="E202" s="22">
        <v>1</v>
      </c>
      <c r="F202" s="79"/>
      <c r="G202" s="16">
        <v>48</v>
      </c>
      <c r="H202" s="16">
        <v>44</v>
      </c>
      <c r="I202" s="16">
        <v>4</v>
      </c>
      <c r="J202" s="16">
        <v>0</v>
      </c>
      <c r="L202" s="127">
        <v>41</v>
      </c>
      <c r="M202" s="127">
        <v>33</v>
      </c>
      <c r="N202" s="127">
        <v>8</v>
      </c>
      <c r="O202" s="127">
        <v>0</v>
      </c>
      <c r="Q202" s="1" t="s">
        <v>735</v>
      </c>
      <c r="R202" s="29" t="s">
        <v>669</v>
      </c>
    </row>
    <row r="203" spans="1:18" ht="14.25" customHeight="1" x14ac:dyDescent="0.25">
      <c r="A203" s="1" t="s">
        <v>340</v>
      </c>
      <c r="B203" s="1" t="s">
        <v>341</v>
      </c>
      <c r="C203" s="1" t="s">
        <v>656</v>
      </c>
      <c r="D203" s="22">
        <v>1</v>
      </c>
      <c r="E203" s="22">
        <v>0</v>
      </c>
      <c r="F203" s="79"/>
      <c r="G203" s="16">
        <v>0</v>
      </c>
      <c r="H203" s="16">
        <v>0</v>
      </c>
      <c r="I203" s="16">
        <v>0</v>
      </c>
      <c r="J203" s="16">
        <v>0</v>
      </c>
      <c r="L203" s="127">
        <v>2</v>
      </c>
      <c r="M203" s="127">
        <v>2</v>
      </c>
      <c r="N203" s="127">
        <v>0</v>
      </c>
      <c r="O203" s="127">
        <v>0</v>
      </c>
      <c r="Q203" s="1" t="s">
        <v>735</v>
      </c>
      <c r="R203" s="29" t="s">
        <v>669</v>
      </c>
    </row>
    <row r="204" spans="1:18" ht="14.25" customHeight="1" x14ac:dyDescent="0.25">
      <c r="A204" s="1" t="s">
        <v>342</v>
      </c>
      <c r="B204" s="1" t="s">
        <v>343</v>
      </c>
      <c r="C204" s="1" t="s">
        <v>656</v>
      </c>
      <c r="D204" s="22">
        <v>4</v>
      </c>
      <c r="E204" s="22">
        <v>0</v>
      </c>
      <c r="F204" s="79"/>
      <c r="G204" s="16">
        <v>7</v>
      </c>
      <c r="H204" s="16">
        <v>7</v>
      </c>
      <c r="I204" s="16">
        <v>0</v>
      </c>
      <c r="J204" s="16">
        <v>0</v>
      </c>
      <c r="L204" s="127">
        <v>8</v>
      </c>
      <c r="M204" s="127">
        <v>8</v>
      </c>
      <c r="N204" s="127">
        <v>0</v>
      </c>
      <c r="O204" s="127">
        <v>0</v>
      </c>
      <c r="Q204" s="1" t="s">
        <v>735</v>
      </c>
      <c r="R204" s="29" t="s">
        <v>669</v>
      </c>
    </row>
    <row r="205" spans="1:18" ht="14.25" customHeight="1" x14ac:dyDescent="0.25">
      <c r="A205" s="1" t="s">
        <v>344</v>
      </c>
      <c r="B205" s="1" t="s">
        <v>345</v>
      </c>
      <c r="C205" s="1" t="s">
        <v>658</v>
      </c>
      <c r="D205" s="22">
        <v>6</v>
      </c>
      <c r="E205" s="22">
        <v>1</v>
      </c>
      <c r="F205" s="79"/>
      <c r="G205" s="16">
        <v>4</v>
      </c>
      <c r="H205" s="16">
        <v>4</v>
      </c>
      <c r="I205" s="16">
        <v>0</v>
      </c>
      <c r="J205" s="16">
        <v>0</v>
      </c>
      <c r="L205" s="127">
        <v>5</v>
      </c>
      <c r="M205" s="127">
        <v>5</v>
      </c>
      <c r="N205" s="127">
        <v>0</v>
      </c>
      <c r="O205" s="127">
        <v>0</v>
      </c>
      <c r="Q205" s="1" t="s">
        <v>736</v>
      </c>
      <c r="R205" s="29" t="s">
        <v>669</v>
      </c>
    </row>
    <row r="206" spans="1:18" ht="14.25" customHeight="1" x14ac:dyDescent="0.25">
      <c r="A206" s="1" t="s">
        <v>346</v>
      </c>
      <c r="B206" s="1" t="s">
        <v>347</v>
      </c>
      <c r="C206" s="1" t="s">
        <v>663</v>
      </c>
      <c r="D206" s="25">
        <v>5</v>
      </c>
      <c r="E206" s="25">
        <v>0</v>
      </c>
      <c r="F206" s="79"/>
      <c r="G206" s="16">
        <v>10</v>
      </c>
      <c r="H206" s="16">
        <v>8</v>
      </c>
      <c r="I206" s="16">
        <v>2</v>
      </c>
      <c r="J206" s="16">
        <v>0</v>
      </c>
      <c r="L206" s="127">
        <v>15</v>
      </c>
      <c r="M206" s="127">
        <v>12</v>
      </c>
      <c r="N206" s="127">
        <v>3</v>
      </c>
      <c r="O206" s="127">
        <v>0</v>
      </c>
      <c r="Q206" s="1" t="s">
        <v>735</v>
      </c>
      <c r="R206" s="29" t="s">
        <v>669</v>
      </c>
    </row>
    <row r="207" spans="1:18" ht="14.25" customHeight="1" x14ac:dyDescent="0.25">
      <c r="A207" s="1" t="s">
        <v>348</v>
      </c>
      <c r="B207" s="1" t="s">
        <v>349</v>
      </c>
      <c r="C207" s="1" t="s">
        <v>662</v>
      </c>
      <c r="D207" s="22">
        <v>0</v>
      </c>
      <c r="E207" s="22">
        <v>0</v>
      </c>
      <c r="F207" s="79"/>
      <c r="G207" s="16">
        <v>5</v>
      </c>
      <c r="H207" s="16">
        <v>4</v>
      </c>
      <c r="I207" s="16">
        <v>1</v>
      </c>
      <c r="J207" s="16">
        <v>0</v>
      </c>
      <c r="L207" s="127">
        <v>4</v>
      </c>
      <c r="M207" s="127">
        <v>4</v>
      </c>
      <c r="N207" s="127">
        <v>0</v>
      </c>
      <c r="O207" s="127">
        <v>0</v>
      </c>
      <c r="Q207" s="1" t="s">
        <v>735</v>
      </c>
      <c r="R207" s="29" t="s">
        <v>669</v>
      </c>
    </row>
    <row r="208" spans="1:18" ht="14.25" customHeight="1" x14ac:dyDescent="0.25">
      <c r="A208" s="1" t="s">
        <v>350</v>
      </c>
      <c r="B208" s="1" t="s">
        <v>819</v>
      </c>
      <c r="C208" s="1" t="s">
        <v>654</v>
      </c>
      <c r="D208" s="25">
        <v>41</v>
      </c>
      <c r="E208" s="25">
        <v>5</v>
      </c>
      <c r="F208" s="79"/>
      <c r="G208" s="45">
        <v>76</v>
      </c>
      <c r="H208" s="45">
        <v>67</v>
      </c>
      <c r="I208" s="45">
        <v>8</v>
      </c>
      <c r="J208" s="45">
        <v>1</v>
      </c>
      <c r="L208" s="127">
        <v>79</v>
      </c>
      <c r="M208" s="127">
        <v>68</v>
      </c>
      <c r="N208" s="127">
        <v>10</v>
      </c>
      <c r="O208" s="127">
        <v>1</v>
      </c>
      <c r="Q208" s="1" t="s">
        <v>737</v>
      </c>
      <c r="R208" s="29" t="s">
        <v>670</v>
      </c>
    </row>
    <row r="209" spans="1:18" ht="14.25" customHeight="1" x14ac:dyDescent="0.25">
      <c r="A209" s="1" t="s">
        <v>352</v>
      </c>
      <c r="B209" s="1" t="s">
        <v>820</v>
      </c>
      <c r="C209" s="1" t="s">
        <v>661</v>
      </c>
      <c r="D209" s="22">
        <v>16</v>
      </c>
      <c r="E209" s="22">
        <v>2</v>
      </c>
      <c r="F209" s="79"/>
      <c r="G209" s="16">
        <v>20</v>
      </c>
      <c r="H209" s="16">
        <v>19</v>
      </c>
      <c r="I209" s="16">
        <v>1</v>
      </c>
      <c r="J209" s="16">
        <v>0</v>
      </c>
      <c r="L209" s="127">
        <v>12</v>
      </c>
      <c r="M209" s="127">
        <v>11</v>
      </c>
      <c r="N209" s="127">
        <v>1</v>
      </c>
      <c r="O209" s="127">
        <v>0</v>
      </c>
      <c r="Q209" s="1" t="s">
        <v>736</v>
      </c>
      <c r="R209" s="29" t="s">
        <v>669</v>
      </c>
    </row>
    <row r="210" spans="1:18" ht="14.25" customHeight="1" x14ac:dyDescent="0.25">
      <c r="A210" s="1" t="s">
        <v>354</v>
      </c>
      <c r="B210" s="1" t="s">
        <v>355</v>
      </c>
      <c r="C210" s="1" t="s">
        <v>661</v>
      </c>
      <c r="D210" s="22">
        <v>1</v>
      </c>
      <c r="E210" s="22">
        <v>0</v>
      </c>
      <c r="F210" s="79"/>
      <c r="G210" s="16">
        <v>3</v>
      </c>
      <c r="H210" s="16">
        <v>3</v>
      </c>
      <c r="I210" s="16">
        <v>0</v>
      </c>
      <c r="J210" s="16">
        <v>0</v>
      </c>
      <c r="L210" s="127">
        <v>1</v>
      </c>
      <c r="M210" s="127">
        <v>1</v>
      </c>
      <c r="N210" s="127">
        <v>0</v>
      </c>
      <c r="O210" s="127">
        <v>0</v>
      </c>
      <c r="Q210" s="1" t="s">
        <v>735</v>
      </c>
      <c r="R210" s="29" t="s">
        <v>669</v>
      </c>
    </row>
    <row r="211" spans="1:18" ht="14.25" customHeight="1" x14ac:dyDescent="0.25">
      <c r="A211" s="1" t="s">
        <v>356</v>
      </c>
      <c r="B211" s="1" t="s">
        <v>357</v>
      </c>
      <c r="C211" s="1" t="s">
        <v>658</v>
      </c>
      <c r="D211" s="22">
        <v>2</v>
      </c>
      <c r="E211" s="22">
        <v>0</v>
      </c>
      <c r="F211" s="79"/>
      <c r="G211" s="16">
        <v>3</v>
      </c>
      <c r="H211" s="16">
        <v>3</v>
      </c>
      <c r="I211" s="16">
        <v>0</v>
      </c>
      <c r="J211" s="16">
        <v>0</v>
      </c>
      <c r="L211" s="127">
        <v>3</v>
      </c>
      <c r="M211" s="127">
        <v>3</v>
      </c>
      <c r="N211" s="127">
        <v>0</v>
      </c>
      <c r="O211" s="127">
        <v>0</v>
      </c>
      <c r="Q211" s="1" t="s">
        <v>735</v>
      </c>
      <c r="R211" s="29" t="s">
        <v>669</v>
      </c>
    </row>
    <row r="212" spans="1:18" ht="14.25" customHeight="1" x14ac:dyDescent="0.25">
      <c r="A212" s="1" t="s">
        <v>358</v>
      </c>
      <c r="B212" s="1" t="s">
        <v>821</v>
      </c>
      <c r="C212" s="1" t="s">
        <v>660</v>
      </c>
      <c r="D212" s="22">
        <v>13</v>
      </c>
      <c r="E212" s="22">
        <v>1</v>
      </c>
      <c r="F212" s="79"/>
      <c r="G212" s="16">
        <v>22</v>
      </c>
      <c r="H212" s="16">
        <v>20</v>
      </c>
      <c r="I212" s="16">
        <v>2</v>
      </c>
      <c r="J212" s="16">
        <v>0</v>
      </c>
      <c r="L212" s="127">
        <v>13</v>
      </c>
      <c r="M212" s="127">
        <v>13</v>
      </c>
      <c r="N212" s="127">
        <v>0</v>
      </c>
      <c r="O212" s="127">
        <v>0</v>
      </c>
      <c r="Q212" s="1" t="s">
        <v>735</v>
      </c>
      <c r="R212" s="29" t="s">
        <v>669</v>
      </c>
    </row>
    <row r="213" spans="1:18" ht="14.25" customHeight="1" x14ac:dyDescent="0.25">
      <c r="A213" s="1" t="s">
        <v>360</v>
      </c>
      <c r="B213" s="1" t="s">
        <v>361</v>
      </c>
      <c r="C213" s="1" t="s">
        <v>659</v>
      </c>
      <c r="D213" s="22">
        <v>2</v>
      </c>
      <c r="E213" s="22">
        <v>0</v>
      </c>
      <c r="F213" s="79"/>
      <c r="G213" s="16">
        <v>5</v>
      </c>
      <c r="H213" s="16">
        <v>5</v>
      </c>
      <c r="I213" s="16">
        <v>0</v>
      </c>
      <c r="J213" s="16">
        <v>0</v>
      </c>
      <c r="L213" s="127">
        <v>10</v>
      </c>
      <c r="M213" s="127">
        <v>8</v>
      </c>
      <c r="N213" s="127">
        <v>2</v>
      </c>
      <c r="O213" s="127">
        <v>0</v>
      </c>
      <c r="Q213" s="1" t="s">
        <v>735</v>
      </c>
      <c r="R213" s="29" t="s">
        <v>669</v>
      </c>
    </row>
    <row r="214" spans="1:18" ht="14.25" customHeight="1" x14ac:dyDescent="0.25">
      <c r="A214" s="1" t="s">
        <v>362</v>
      </c>
      <c r="B214" s="1" t="s">
        <v>363</v>
      </c>
      <c r="C214" s="1" t="s">
        <v>658</v>
      </c>
      <c r="D214" s="22">
        <v>3</v>
      </c>
      <c r="E214" s="22">
        <v>0</v>
      </c>
      <c r="F214" s="79"/>
      <c r="G214" s="128">
        <v>1</v>
      </c>
      <c r="H214" s="128">
        <v>1</v>
      </c>
      <c r="I214" s="128">
        <v>0</v>
      </c>
      <c r="J214" s="128">
        <v>0</v>
      </c>
      <c r="L214" s="127">
        <v>2</v>
      </c>
      <c r="M214" s="127">
        <v>1</v>
      </c>
      <c r="N214" s="127">
        <v>1</v>
      </c>
      <c r="O214" s="127">
        <v>0</v>
      </c>
      <c r="Q214" s="1" t="s">
        <v>735</v>
      </c>
      <c r="R214" s="29" t="s">
        <v>669</v>
      </c>
    </row>
    <row r="215" spans="1:18" ht="14.25" customHeight="1" x14ac:dyDescent="0.25">
      <c r="A215" s="1" t="s">
        <v>364</v>
      </c>
      <c r="B215" s="1" t="s">
        <v>365</v>
      </c>
      <c r="C215" s="1" t="s">
        <v>660</v>
      </c>
      <c r="D215" s="22">
        <v>11</v>
      </c>
      <c r="E215" s="22">
        <v>0</v>
      </c>
      <c r="F215" s="79"/>
      <c r="G215" s="16">
        <v>14</v>
      </c>
      <c r="H215" s="16">
        <v>12</v>
      </c>
      <c r="I215" s="16">
        <v>2</v>
      </c>
      <c r="J215" s="16">
        <v>0</v>
      </c>
      <c r="L215" s="127">
        <v>9</v>
      </c>
      <c r="M215" s="127">
        <v>8</v>
      </c>
      <c r="N215" s="127">
        <v>1</v>
      </c>
      <c r="O215" s="127">
        <v>0</v>
      </c>
      <c r="Q215" s="1" t="s">
        <v>735</v>
      </c>
      <c r="R215" s="29" t="s">
        <v>669</v>
      </c>
    </row>
    <row r="216" spans="1:18" ht="14.25" customHeight="1" x14ac:dyDescent="0.25">
      <c r="A216" s="1" t="s">
        <v>366</v>
      </c>
      <c r="B216" s="1" t="s">
        <v>367</v>
      </c>
      <c r="C216" s="1" t="s">
        <v>659</v>
      </c>
      <c r="D216" s="22">
        <v>2</v>
      </c>
      <c r="E216" s="22">
        <v>1</v>
      </c>
      <c r="F216" s="79"/>
      <c r="G216" s="16">
        <v>5</v>
      </c>
      <c r="H216" s="16">
        <v>3</v>
      </c>
      <c r="I216" s="16">
        <v>2</v>
      </c>
      <c r="J216" s="16">
        <v>0</v>
      </c>
      <c r="L216" s="127">
        <v>9</v>
      </c>
      <c r="M216" s="127">
        <v>9</v>
      </c>
      <c r="N216" s="127">
        <v>0</v>
      </c>
      <c r="O216" s="127">
        <v>0</v>
      </c>
      <c r="Q216" s="1" t="s">
        <v>735</v>
      </c>
      <c r="R216" s="29" t="s">
        <v>669</v>
      </c>
    </row>
    <row r="217" spans="1:18" ht="14.25" customHeight="1" x14ac:dyDescent="0.25">
      <c r="A217" s="1" t="s">
        <v>368</v>
      </c>
      <c r="B217" s="1" t="s">
        <v>369</v>
      </c>
      <c r="C217" s="1" t="s">
        <v>661</v>
      </c>
      <c r="D217" s="22">
        <v>8</v>
      </c>
      <c r="E217" s="22">
        <v>1</v>
      </c>
      <c r="F217" s="79"/>
      <c r="G217" s="16">
        <v>7</v>
      </c>
      <c r="H217" s="16">
        <v>6</v>
      </c>
      <c r="I217" s="16">
        <v>1</v>
      </c>
      <c r="J217" s="16">
        <v>0</v>
      </c>
      <c r="L217" s="127">
        <v>11</v>
      </c>
      <c r="M217" s="127">
        <v>10</v>
      </c>
      <c r="N217" s="127">
        <v>1</v>
      </c>
      <c r="O217" s="127">
        <v>0</v>
      </c>
      <c r="Q217" s="1" t="s">
        <v>735</v>
      </c>
      <c r="R217" s="29" t="s">
        <v>669</v>
      </c>
    </row>
    <row r="218" spans="1:18" ht="14.25" customHeight="1" x14ac:dyDescent="0.25">
      <c r="A218" s="1" t="s">
        <v>370</v>
      </c>
      <c r="B218" s="1" t="s">
        <v>371</v>
      </c>
      <c r="C218" s="1" t="s">
        <v>663</v>
      </c>
      <c r="D218" s="22">
        <v>1</v>
      </c>
      <c r="E218" s="22">
        <v>0</v>
      </c>
      <c r="F218" s="79"/>
      <c r="G218" s="16">
        <v>2</v>
      </c>
      <c r="H218" s="16">
        <v>2</v>
      </c>
      <c r="I218" s="16">
        <v>0</v>
      </c>
      <c r="J218" s="16">
        <v>0</v>
      </c>
      <c r="L218" s="127">
        <v>3</v>
      </c>
      <c r="M218" s="127">
        <v>3</v>
      </c>
      <c r="N218" s="127">
        <v>0</v>
      </c>
      <c r="O218" s="127">
        <v>0</v>
      </c>
      <c r="Q218" s="1" t="s">
        <v>735</v>
      </c>
      <c r="R218" s="29" t="s">
        <v>669</v>
      </c>
    </row>
    <row r="219" spans="1:18" ht="14.25" customHeight="1" x14ac:dyDescent="0.25">
      <c r="A219" s="1" t="s">
        <v>372</v>
      </c>
      <c r="B219" s="1" t="s">
        <v>373</v>
      </c>
      <c r="C219" s="1" t="s">
        <v>662</v>
      </c>
      <c r="D219" s="22">
        <v>6</v>
      </c>
      <c r="E219" s="22">
        <v>0</v>
      </c>
      <c r="F219" s="79"/>
      <c r="G219" s="16">
        <v>0</v>
      </c>
      <c r="H219" s="16">
        <v>0</v>
      </c>
      <c r="I219" s="16">
        <v>0</v>
      </c>
      <c r="J219" s="16">
        <v>0</v>
      </c>
      <c r="L219" s="127">
        <v>2</v>
      </c>
      <c r="M219" s="127">
        <v>1</v>
      </c>
      <c r="N219" s="127">
        <v>1</v>
      </c>
      <c r="O219" s="127">
        <v>0</v>
      </c>
      <c r="Q219" s="1" t="s">
        <v>736</v>
      </c>
      <c r="R219" s="29" t="s">
        <v>669</v>
      </c>
    </row>
    <row r="220" spans="1:18" ht="14.25" customHeight="1" x14ac:dyDescent="0.25">
      <c r="A220" s="1" t="s">
        <v>374</v>
      </c>
      <c r="B220" s="1" t="s">
        <v>375</v>
      </c>
      <c r="C220" s="1" t="s">
        <v>658</v>
      </c>
      <c r="D220" s="22">
        <v>1</v>
      </c>
      <c r="E220" s="22">
        <v>1</v>
      </c>
      <c r="F220" s="79"/>
      <c r="G220" s="16">
        <v>0</v>
      </c>
      <c r="H220" s="16">
        <v>0</v>
      </c>
      <c r="I220" s="16">
        <v>0</v>
      </c>
      <c r="J220" s="16">
        <v>0</v>
      </c>
      <c r="L220" s="127">
        <v>1</v>
      </c>
      <c r="M220" s="127">
        <v>0</v>
      </c>
      <c r="N220" s="127">
        <v>1</v>
      </c>
      <c r="O220" s="127">
        <v>0</v>
      </c>
      <c r="Q220" s="1" t="s">
        <v>735</v>
      </c>
      <c r="R220" s="29" t="s">
        <v>669</v>
      </c>
    </row>
    <row r="221" spans="1:18" ht="14.25" customHeight="1" x14ac:dyDescent="0.25">
      <c r="A221" s="1" t="s">
        <v>376</v>
      </c>
      <c r="B221" s="1" t="s">
        <v>377</v>
      </c>
      <c r="C221" s="1" t="s">
        <v>658</v>
      </c>
      <c r="D221" s="22">
        <v>14</v>
      </c>
      <c r="E221" s="22">
        <v>2</v>
      </c>
      <c r="F221" s="79"/>
      <c r="G221" s="45">
        <v>13</v>
      </c>
      <c r="H221" s="45">
        <v>10</v>
      </c>
      <c r="I221" s="45">
        <v>3</v>
      </c>
      <c r="J221" s="45">
        <v>0</v>
      </c>
      <c r="L221" s="127">
        <v>26</v>
      </c>
      <c r="M221" s="127">
        <v>22</v>
      </c>
      <c r="N221" s="127">
        <v>4</v>
      </c>
      <c r="O221" s="127">
        <v>0</v>
      </c>
      <c r="Q221" s="1" t="s">
        <v>737</v>
      </c>
      <c r="R221" s="29" t="s">
        <v>670</v>
      </c>
    </row>
    <row r="222" spans="1:18" ht="14.25" customHeight="1" x14ac:dyDescent="0.25">
      <c r="A222" s="1" t="s">
        <v>378</v>
      </c>
      <c r="B222" s="1" t="s">
        <v>379</v>
      </c>
      <c r="C222" s="1" t="s">
        <v>663</v>
      </c>
      <c r="D222" s="22">
        <v>0</v>
      </c>
      <c r="E222" s="22">
        <v>0</v>
      </c>
      <c r="F222" s="79"/>
      <c r="G222" s="16">
        <v>2</v>
      </c>
      <c r="H222" s="16">
        <v>2</v>
      </c>
      <c r="I222" s="16">
        <v>0</v>
      </c>
      <c r="J222" s="16">
        <v>0</v>
      </c>
      <c r="L222" s="127">
        <v>0</v>
      </c>
      <c r="M222" s="127">
        <v>0</v>
      </c>
      <c r="N222" s="127">
        <v>0</v>
      </c>
      <c r="O222" s="127">
        <v>0</v>
      </c>
      <c r="Q222" s="1" t="s">
        <v>735</v>
      </c>
      <c r="R222" s="29" t="s">
        <v>669</v>
      </c>
    </row>
    <row r="223" spans="1:18" ht="14.25" customHeight="1" x14ac:dyDescent="0.25">
      <c r="A223" s="1" t="s">
        <v>380</v>
      </c>
      <c r="B223" s="1" t="s">
        <v>822</v>
      </c>
      <c r="C223" s="1" t="s">
        <v>659</v>
      </c>
      <c r="D223" s="25">
        <v>34</v>
      </c>
      <c r="E223" s="25">
        <v>6</v>
      </c>
      <c r="F223" s="79"/>
      <c r="G223" s="45">
        <v>30</v>
      </c>
      <c r="H223" s="45">
        <v>25</v>
      </c>
      <c r="I223" s="45">
        <v>4</v>
      </c>
      <c r="J223" s="45">
        <v>1</v>
      </c>
      <c r="L223" s="127">
        <v>21</v>
      </c>
      <c r="M223" s="127">
        <v>18</v>
      </c>
      <c r="N223" s="127">
        <v>2</v>
      </c>
      <c r="O223" s="127">
        <v>1</v>
      </c>
      <c r="Q223" s="1" t="s">
        <v>737</v>
      </c>
      <c r="R223" s="29" t="s">
        <v>670</v>
      </c>
    </row>
    <row r="224" spans="1:18" ht="14.25" customHeight="1" x14ac:dyDescent="0.25">
      <c r="A224" s="1" t="s">
        <v>382</v>
      </c>
      <c r="B224" s="1" t="s">
        <v>823</v>
      </c>
      <c r="C224" s="1" t="s">
        <v>658</v>
      </c>
      <c r="D224" s="22">
        <v>35</v>
      </c>
      <c r="E224" s="22">
        <v>2</v>
      </c>
      <c r="F224" s="79"/>
      <c r="G224" s="45">
        <v>43</v>
      </c>
      <c r="H224" s="45">
        <v>36</v>
      </c>
      <c r="I224" s="45">
        <v>7</v>
      </c>
      <c r="J224" s="45">
        <v>0</v>
      </c>
      <c r="L224" s="127">
        <v>34</v>
      </c>
      <c r="M224" s="127">
        <v>30</v>
      </c>
      <c r="N224" s="127">
        <v>4</v>
      </c>
      <c r="O224" s="127">
        <v>0</v>
      </c>
      <c r="Q224" s="1" t="s">
        <v>737</v>
      </c>
      <c r="R224" s="29" t="s">
        <v>670</v>
      </c>
    </row>
    <row r="225" spans="1:18" ht="14.25" customHeight="1" x14ac:dyDescent="0.25">
      <c r="A225" s="1" t="s">
        <v>384</v>
      </c>
      <c r="B225" s="1" t="s">
        <v>385</v>
      </c>
      <c r="C225" s="1" t="s">
        <v>662</v>
      </c>
      <c r="D225" s="22">
        <v>2</v>
      </c>
      <c r="E225" s="22">
        <v>0</v>
      </c>
      <c r="F225" s="79"/>
      <c r="G225" s="16">
        <v>5</v>
      </c>
      <c r="H225" s="16">
        <v>4</v>
      </c>
      <c r="I225" s="16">
        <v>1</v>
      </c>
      <c r="J225" s="16">
        <v>0</v>
      </c>
      <c r="L225" s="127">
        <v>22</v>
      </c>
      <c r="M225" s="127">
        <v>17</v>
      </c>
      <c r="N225" s="127">
        <v>5</v>
      </c>
      <c r="O225" s="127">
        <v>0</v>
      </c>
      <c r="Q225" s="1" t="s">
        <v>736</v>
      </c>
      <c r="R225" s="29" t="s">
        <v>669</v>
      </c>
    </row>
    <row r="226" spans="1:18" ht="14.25" customHeight="1" x14ac:dyDescent="0.25">
      <c r="A226" s="1" t="s">
        <v>386</v>
      </c>
      <c r="B226" s="1" t="s">
        <v>387</v>
      </c>
      <c r="C226" s="1" t="s">
        <v>658</v>
      </c>
      <c r="D226" s="22">
        <v>1</v>
      </c>
      <c r="E226" s="22">
        <v>0</v>
      </c>
      <c r="F226" s="79"/>
      <c r="G226" s="16">
        <v>3</v>
      </c>
      <c r="H226" s="16">
        <v>0</v>
      </c>
      <c r="I226" s="16">
        <v>0</v>
      </c>
      <c r="J226" s="16">
        <v>3</v>
      </c>
      <c r="L226" s="127">
        <v>3</v>
      </c>
      <c r="M226" s="127">
        <v>3</v>
      </c>
      <c r="N226" s="127">
        <v>0</v>
      </c>
      <c r="O226" s="127">
        <v>0</v>
      </c>
      <c r="Q226" s="1" t="s">
        <v>735</v>
      </c>
      <c r="R226" s="29" t="s">
        <v>669</v>
      </c>
    </row>
    <row r="227" spans="1:18" ht="14.25" customHeight="1" x14ac:dyDescent="0.25">
      <c r="A227" s="1" t="s">
        <v>388</v>
      </c>
      <c r="B227" s="1" t="s">
        <v>389</v>
      </c>
      <c r="C227" s="1" t="s">
        <v>657</v>
      </c>
      <c r="D227" s="22">
        <v>3</v>
      </c>
      <c r="E227" s="22">
        <v>0</v>
      </c>
      <c r="F227" s="79"/>
      <c r="G227" s="16">
        <v>2</v>
      </c>
      <c r="H227" s="16">
        <v>2</v>
      </c>
      <c r="I227" s="16">
        <v>0</v>
      </c>
      <c r="J227" s="16">
        <v>0</v>
      </c>
      <c r="L227" s="127">
        <v>2</v>
      </c>
      <c r="M227" s="127">
        <v>2</v>
      </c>
      <c r="N227" s="127">
        <v>0</v>
      </c>
      <c r="O227" s="127">
        <v>0</v>
      </c>
      <c r="Q227" s="1" t="s">
        <v>736</v>
      </c>
      <c r="R227" s="29" t="s">
        <v>669</v>
      </c>
    </row>
    <row r="228" spans="1:18" ht="14.25" customHeight="1" x14ac:dyDescent="0.25">
      <c r="A228" s="1" t="s">
        <v>390</v>
      </c>
      <c r="B228" s="1" t="s">
        <v>824</v>
      </c>
      <c r="C228" s="1" t="s">
        <v>656</v>
      </c>
      <c r="D228" s="25">
        <v>33</v>
      </c>
      <c r="E228" s="25">
        <v>3</v>
      </c>
      <c r="F228" s="79"/>
      <c r="G228" s="45">
        <v>61</v>
      </c>
      <c r="H228" s="45">
        <v>51</v>
      </c>
      <c r="I228" s="45">
        <v>10</v>
      </c>
      <c r="J228" s="45">
        <v>0</v>
      </c>
      <c r="L228" s="127">
        <v>45</v>
      </c>
      <c r="M228" s="127">
        <v>31</v>
      </c>
      <c r="N228" s="127">
        <v>11</v>
      </c>
      <c r="O228" s="127">
        <v>3</v>
      </c>
      <c r="Q228" s="1" t="s">
        <v>737</v>
      </c>
      <c r="R228" s="29" t="s">
        <v>670</v>
      </c>
    </row>
    <row r="229" spans="1:18" ht="14.25" customHeight="1" x14ac:dyDescent="0.25">
      <c r="A229" s="1" t="s">
        <v>392</v>
      </c>
      <c r="B229" s="1" t="s">
        <v>393</v>
      </c>
      <c r="C229" s="1" t="s">
        <v>657</v>
      </c>
      <c r="D229" s="22">
        <v>1</v>
      </c>
      <c r="E229" s="22">
        <v>0</v>
      </c>
      <c r="F229" s="79"/>
      <c r="G229" s="16">
        <v>0</v>
      </c>
      <c r="H229" s="16">
        <v>0</v>
      </c>
      <c r="I229" s="16">
        <v>0</v>
      </c>
      <c r="J229" s="16">
        <v>0</v>
      </c>
      <c r="L229" s="127">
        <v>0</v>
      </c>
      <c r="M229" s="127">
        <v>0</v>
      </c>
      <c r="N229" s="127">
        <v>0</v>
      </c>
      <c r="O229" s="127">
        <v>0</v>
      </c>
      <c r="Q229" s="1" t="s">
        <v>735</v>
      </c>
      <c r="R229" s="29" t="s">
        <v>669</v>
      </c>
    </row>
    <row r="230" spans="1:18" ht="14.25" customHeight="1" x14ac:dyDescent="0.25">
      <c r="A230" s="1" t="s">
        <v>394</v>
      </c>
      <c r="B230" s="1" t="s">
        <v>825</v>
      </c>
      <c r="C230" s="1" t="s">
        <v>659</v>
      </c>
      <c r="D230" s="26">
        <v>21</v>
      </c>
      <c r="E230" s="26">
        <v>6</v>
      </c>
      <c r="F230" s="79"/>
      <c r="G230" s="16">
        <v>31</v>
      </c>
      <c r="H230" s="16">
        <v>25</v>
      </c>
      <c r="I230" s="16">
        <v>4</v>
      </c>
      <c r="J230" s="16">
        <v>2</v>
      </c>
      <c r="L230" s="127">
        <v>29</v>
      </c>
      <c r="M230" s="127">
        <v>20</v>
      </c>
      <c r="N230" s="127">
        <v>7</v>
      </c>
      <c r="O230" s="127">
        <v>2</v>
      </c>
      <c r="Q230" s="1" t="s">
        <v>735</v>
      </c>
      <c r="R230" s="29" t="s">
        <v>669</v>
      </c>
    </row>
    <row r="231" spans="1:18" ht="14.25" customHeight="1" x14ac:dyDescent="0.25">
      <c r="A231" s="1" t="s">
        <v>396</v>
      </c>
      <c r="B231" s="1" t="s">
        <v>826</v>
      </c>
      <c r="C231" s="1" t="s">
        <v>661</v>
      </c>
      <c r="D231" s="22">
        <v>20</v>
      </c>
      <c r="E231" s="22">
        <v>4</v>
      </c>
      <c r="F231" s="79"/>
      <c r="G231" s="16">
        <v>26</v>
      </c>
      <c r="H231" s="16">
        <v>25</v>
      </c>
      <c r="I231" s="16">
        <v>1</v>
      </c>
      <c r="J231" s="16">
        <v>0</v>
      </c>
      <c r="L231" s="127">
        <v>23</v>
      </c>
      <c r="M231" s="127">
        <v>19</v>
      </c>
      <c r="N231" s="127">
        <v>4</v>
      </c>
      <c r="O231" s="127">
        <v>0</v>
      </c>
      <c r="Q231" s="1" t="s">
        <v>737</v>
      </c>
      <c r="R231" s="29" t="s">
        <v>669</v>
      </c>
    </row>
    <row r="232" spans="1:18" ht="14.25" customHeight="1" x14ac:dyDescent="0.25">
      <c r="A232" s="1" t="s">
        <v>398</v>
      </c>
      <c r="B232" s="1" t="s">
        <v>399</v>
      </c>
      <c r="C232" s="1" t="s">
        <v>661</v>
      </c>
      <c r="D232" s="25">
        <v>11</v>
      </c>
      <c r="E232" s="25">
        <v>2</v>
      </c>
      <c r="F232" s="79"/>
      <c r="G232" s="45">
        <v>13</v>
      </c>
      <c r="H232" s="45">
        <v>12</v>
      </c>
      <c r="I232" s="45">
        <v>1</v>
      </c>
      <c r="J232" s="45">
        <v>0</v>
      </c>
      <c r="L232" s="127">
        <v>10</v>
      </c>
      <c r="M232" s="127">
        <v>9</v>
      </c>
      <c r="N232" s="127">
        <v>1</v>
      </c>
      <c r="O232" s="127">
        <v>0</v>
      </c>
      <c r="Q232" s="1" t="s">
        <v>737</v>
      </c>
      <c r="R232" s="29" t="s">
        <v>670</v>
      </c>
    </row>
    <row r="233" spans="1:18" ht="14.25" customHeight="1" x14ac:dyDescent="0.25">
      <c r="A233" s="1" t="s">
        <v>400</v>
      </c>
      <c r="B233" s="1" t="s">
        <v>827</v>
      </c>
      <c r="C233" s="1" t="s">
        <v>656</v>
      </c>
      <c r="D233" s="25">
        <v>37</v>
      </c>
      <c r="E233" s="25">
        <v>4</v>
      </c>
      <c r="F233" s="79"/>
      <c r="G233" s="45">
        <v>42</v>
      </c>
      <c r="H233" s="45">
        <v>33</v>
      </c>
      <c r="I233" s="45">
        <v>6</v>
      </c>
      <c r="J233" s="45">
        <v>3</v>
      </c>
      <c r="L233" s="127">
        <v>19</v>
      </c>
      <c r="M233" s="127">
        <v>17</v>
      </c>
      <c r="N233" s="127">
        <v>1</v>
      </c>
      <c r="O233" s="127">
        <v>1</v>
      </c>
      <c r="Q233" s="1" t="s">
        <v>737</v>
      </c>
      <c r="R233" s="29" t="s">
        <v>670</v>
      </c>
    </row>
    <row r="234" spans="1:18" ht="14.25" customHeight="1" x14ac:dyDescent="0.25">
      <c r="A234" s="1" t="s">
        <v>402</v>
      </c>
      <c r="B234" s="1" t="s">
        <v>828</v>
      </c>
      <c r="C234" s="1" t="s">
        <v>657</v>
      </c>
      <c r="D234" s="22">
        <v>17</v>
      </c>
      <c r="E234" s="22">
        <v>3</v>
      </c>
      <c r="F234" s="79"/>
      <c r="G234" s="16">
        <v>19</v>
      </c>
      <c r="H234" s="16">
        <v>15</v>
      </c>
      <c r="I234" s="16">
        <v>4</v>
      </c>
      <c r="J234" s="16">
        <v>0</v>
      </c>
      <c r="L234" s="127">
        <v>23</v>
      </c>
      <c r="M234" s="127">
        <v>23</v>
      </c>
      <c r="N234" s="127">
        <v>0</v>
      </c>
      <c r="O234" s="127">
        <v>0</v>
      </c>
      <c r="Q234" s="1" t="s">
        <v>736</v>
      </c>
      <c r="R234" s="29" t="s">
        <v>669</v>
      </c>
    </row>
    <row r="235" spans="1:18" ht="14.25" customHeight="1" x14ac:dyDescent="0.25">
      <c r="A235" s="1" t="s">
        <v>404</v>
      </c>
      <c r="B235" s="1" t="s">
        <v>405</v>
      </c>
      <c r="C235" s="1" t="s">
        <v>661</v>
      </c>
      <c r="D235" s="22">
        <v>2</v>
      </c>
      <c r="E235" s="22">
        <v>0</v>
      </c>
      <c r="F235" s="79"/>
      <c r="G235" s="16">
        <v>1</v>
      </c>
      <c r="H235" s="16">
        <v>1</v>
      </c>
      <c r="I235" s="16">
        <v>0</v>
      </c>
      <c r="J235" s="16">
        <v>0</v>
      </c>
      <c r="L235" s="127">
        <v>4</v>
      </c>
      <c r="M235" s="127">
        <v>4</v>
      </c>
      <c r="N235" s="127">
        <v>0</v>
      </c>
      <c r="O235" s="127">
        <v>0</v>
      </c>
      <c r="Q235" s="1" t="s">
        <v>735</v>
      </c>
      <c r="R235" s="29" t="s">
        <v>669</v>
      </c>
    </row>
    <row r="236" spans="1:18" ht="14.25" customHeight="1" x14ac:dyDescent="0.25">
      <c r="A236" s="1" t="s">
        <v>406</v>
      </c>
      <c r="B236" s="1" t="s">
        <v>829</v>
      </c>
      <c r="C236" s="1" t="s">
        <v>656</v>
      </c>
      <c r="D236" s="25">
        <v>22</v>
      </c>
      <c r="E236" s="25">
        <v>6</v>
      </c>
      <c r="F236" s="79"/>
      <c r="G236" s="45">
        <v>31</v>
      </c>
      <c r="H236" s="45">
        <v>26</v>
      </c>
      <c r="I236" s="45">
        <v>5</v>
      </c>
      <c r="J236" s="45">
        <v>0</v>
      </c>
      <c r="L236" s="127">
        <v>25</v>
      </c>
      <c r="M236" s="127">
        <v>19</v>
      </c>
      <c r="N236" s="127">
        <v>6</v>
      </c>
      <c r="O236" s="127">
        <v>0</v>
      </c>
      <c r="Q236" s="1" t="s">
        <v>737</v>
      </c>
      <c r="R236" s="29" t="s">
        <v>670</v>
      </c>
    </row>
    <row r="237" spans="1:18" ht="14.25" customHeight="1" x14ac:dyDescent="0.25">
      <c r="A237" s="1" t="s">
        <v>408</v>
      </c>
      <c r="B237" s="1" t="s">
        <v>830</v>
      </c>
      <c r="C237" s="1" t="s">
        <v>654</v>
      </c>
      <c r="D237" s="22">
        <v>60</v>
      </c>
      <c r="E237" s="22">
        <v>6</v>
      </c>
      <c r="F237" s="79"/>
      <c r="G237" s="16">
        <v>65</v>
      </c>
      <c r="H237" s="16">
        <v>60</v>
      </c>
      <c r="I237" s="16">
        <v>5</v>
      </c>
      <c r="J237" s="16">
        <v>0</v>
      </c>
      <c r="L237" s="127">
        <v>26</v>
      </c>
      <c r="M237" s="127">
        <v>17</v>
      </c>
      <c r="N237" s="127">
        <v>7</v>
      </c>
      <c r="O237" s="127">
        <v>2</v>
      </c>
      <c r="Q237" s="1" t="s">
        <v>737</v>
      </c>
      <c r="R237" s="29" t="s">
        <v>669</v>
      </c>
    </row>
    <row r="238" spans="1:18" ht="14.25" customHeight="1" x14ac:dyDescent="0.25">
      <c r="A238" s="1" t="s">
        <v>410</v>
      </c>
      <c r="B238" s="1" t="s">
        <v>411</v>
      </c>
      <c r="C238" s="1" t="s">
        <v>663</v>
      </c>
      <c r="D238" s="22">
        <v>0</v>
      </c>
      <c r="E238" s="22">
        <v>0</v>
      </c>
      <c r="F238" s="79"/>
      <c r="G238" s="16">
        <v>0</v>
      </c>
      <c r="H238" s="16">
        <v>0</v>
      </c>
      <c r="I238" s="16">
        <v>0</v>
      </c>
      <c r="J238" s="16">
        <v>0</v>
      </c>
      <c r="L238" s="127">
        <v>0</v>
      </c>
      <c r="M238" s="127">
        <v>0</v>
      </c>
      <c r="N238" s="127">
        <v>0</v>
      </c>
      <c r="O238" s="127">
        <v>0</v>
      </c>
      <c r="Q238" s="1" t="s">
        <v>735</v>
      </c>
      <c r="R238" s="29" t="s">
        <v>669</v>
      </c>
    </row>
    <row r="239" spans="1:18" ht="14.25" customHeight="1" x14ac:dyDescent="0.25">
      <c r="A239" s="1" t="s">
        <v>412</v>
      </c>
      <c r="B239" s="1" t="s">
        <v>413</v>
      </c>
      <c r="C239" s="1" t="s">
        <v>662</v>
      </c>
      <c r="D239" s="22">
        <v>5</v>
      </c>
      <c r="E239" s="22">
        <v>1</v>
      </c>
      <c r="F239" s="79"/>
      <c r="G239" s="16">
        <v>4</v>
      </c>
      <c r="H239" s="16">
        <v>3</v>
      </c>
      <c r="I239" s="16">
        <v>1</v>
      </c>
      <c r="J239" s="16">
        <v>0</v>
      </c>
      <c r="L239" s="127">
        <v>7</v>
      </c>
      <c r="M239" s="127">
        <v>7</v>
      </c>
      <c r="N239" s="127">
        <v>0</v>
      </c>
      <c r="O239" s="127">
        <v>0</v>
      </c>
      <c r="Q239" s="1" t="s">
        <v>735</v>
      </c>
      <c r="R239" s="29" t="s">
        <v>669</v>
      </c>
    </row>
    <row r="240" spans="1:18" ht="14.25" customHeight="1" x14ac:dyDescent="0.25">
      <c r="A240" s="1" t="s">
        <v>414</v>
      </c>
      <c r="B240" s="1" t="s">
        <v>415</v>
      </c>
      <c r="C240" s="1" t="s">
        <v>656</v>
      </c>
      <c r="D240" s="22">
        <v>1</v>
      </c>
      <c r="E240" s="22">
        <v>0</v>
      </c>
      <c r="F240" s="79"/>
      <c r="G240" s="16">
        <v>3</v>
      </c>
      <c r="H240" s="16">
        <v>2</v>
      </c>
      <c r="I240" s="16">
        <v>1</v>
      </c>
      <c r="J240" s="16">
        <v>0</v>
      </c>
      <c r="L240" s="127">
        <v>2</v>
      </c>
      <c r="M240" s="127">
        <v>1</v>
      </c>
      <c r="N240" s="127">
        <v>1</v>
      </c>
      <c r="O240" s="127">
        <v>0</v>
      </c>
      <c r="Q240" s="1" t="s">
        <v>735</v>
      </c>
      <c r="R240" s="29" t="s">
        <v>669</v>
      </c>
    </row>
    <row r="241" spans="1:18" ht="14.25" customHeight="1" x14ac:dyDescent="0.25">
      <c r="A241" s="1" t="s">
        <v>416</v>
      </c>
      <c r="B241" s="1" t="s">
        <v>417</v>
      </c>
      <c r="C241" s="1" t="s">
        <v>657</v>
      </c>
      <c r="D241" s="22">
        <v>1</v>
      </c>
      <c r="E241" s="22">
        <v>0</v>
      </c>
      <c r="F241" s="79"/>
      <c r="G241" s="16">
        <v>0</v>
      </c>
      <c r="H241" s="16">
        <v>0</v>
      </c>
      <c r="I241" s="16">
        <v>0</v>
      </c>
      <c r="J241" s="16">
        <v>0</v>
      </c>
      <c r="L241" s="127">
        <v>0</v>
      </c>
      <c r="M241" s="127">
        <v>0</v>
      </c>
      <c r="N241" s="127">
        <v>0</v>
      </c>
      <c r="O241" s="127">
        <v>0</v>
      </c>
      <c r="Q241" s="1" t="s">
        <v>735</v>
      </c>
      <c r="R241" s="29" t="s">
        <v>669</v>
      </c>
    </row>
    <row r="242" spans="1:18" ht="14.25" customHeight="1" x14ac:dyDescent="0.25">
      <c r="A242" s="1" t="s">
        <v>418</v>
      </c>
      <c r="B242" s="1" t="s">
        <v>831</v>
      </c>
      <c r="C242" s="1" t="s">
        <v>654</v>
      </c>
      <c r="D242" s="25">
        <v>19</v>
      </c>
      <c r="E242" s="25">
        <v>0</v>
      </c>
      <c r="F242" s="79"/>
      <c r="G242" s="45">
        <v>19</v>
      </c>
      <c r="H242" s="45">
        <v>14</v>
      </c>
      <c r="I242" s="45">
        <v>4</v>
      </c>
      <c r="J242" s="45">
        <v>1</v>
      </c>
      <c r="L242" s="127">
        <v>14</v>
      </c>
      <c r="M242" s="127">
        <v>13</v>
      </c>
      <c r="N242" s="127">
        <v>1</v>
      </c>
      <c r="O242" s="127">
        <v>0</v>
      </c>
      <c r="Q242" s="1" t="s">
        <v>737</v>
      </c>
      <c r="R242" s="29" t="s">
        <v>670</v>
      </c>
    </row>
    <row r="243" spans="1:18" ht="14.25" customHeight="1" x14ac:dyDescent="0.25">
      <c r="A243" s="1" t="s">
        <v>420</v>
      </c>
      <c r="B243" s="1" t="s">
        <v>421</v>
      </c>
      <c r="C243" s="1" t="s">
        <v>660</v>
      </c>
      <c r="D243" s="22">
        <v>0</v>
      </c>
      <c r="E243" s="22">
        <v>0</v>
      </c>
      <c r="F243" s="79"/>
      <c r="G243" s="16">
        <v>0</v>
      </c>
      <c r="H243" s="16">
        <v>0</v>
      </c>
      <c r="I243" s="16">
        <v>0</v>
      </c>
      <c r="J243" s="16">
        <v>0</v>
      </c>
      <c r="L243" s="127">
        <v>1</v>
      </c>
      <c r="M243" s="127">
        <v>1</v>
      </c>
      <c r="N243" s="127">
        <v>0</v>
      </c>
      <c r="O243" s="127">
        <v>0</v>
      </c>
      <c r="Q243" s="1" t="s">
        <v>735</v>
      </c>
      <c r="R243" s="29" t="s">
        <v>669</v>
      </c>
    </row>
    <row r="244" spans="1:18" ht="14.25" customHeight="1" x14ac:dyDescent="0.25">
      <c r="A244" s="1" t="s">
        <v>422</v>
      </c>
      <c r="B244" s="1" t="s">
        <v>423</v>
      </c>
      <c r="C244" s="1" t="s">
        <v>657</v>
      </c>
      <c r="D244" s="22">
        <v>12</v>
      </c>
      <c r="E244" s="22">
        <v>2</v>
      </c>
      <c r="F244" s="79"/>
      <c r="G244" s="16">
        <v>8</v>
      </c>
      <c r="H244" s="16">
        <v>7</v>
      </c>
      <c r="I244" s="16">
        <v>1</v>
      </c>
      <c r="J244" s="16">
        <v>0</v>
      </c>
      <c r="L244" s="127">
        <v>3</v>
      </c>
      <c r="M244" s="127">
        <v>3</v>
      </c>
      <c r="N244" s="127">
        <v>0</v>
      </c>
      <c r="O244" s="127">
        <v>0</v>
      </c>
      <c r="Q244" s="1" t="s">
        <v>735</v>
      </c>
      <c r="R244" s="29" t="s">
        <v>669</v>
      </c>
    </row>
    <row r="245" spans="1:18" ht="14.25" customHeight="1" x14ac:dyDescent="0.25">
      <c r="A245" s="1" t="s">
        <v>424</v>
      </c>
      <c r="B245" s="1" t="s">
        <v>425</v>
      </c>
      <c r="C245" s="1" t="s">
        <v>659</v>
      </c>
      <c r="D245" s="22">
        <v>0</v>
      </c>
      <c r="E245" s="22">
        <v>0</v>
      </c>
      <c r="F245" s="79"/>
      <c r="G245" s="16">
        <v>11</v>
      </c>
      <c r="H245" s="16">
        <v>3</v>
      </c>
      <c r="I245" s="16">
        <v>0</v>
      </c>
      <c r="J245" s="16">
        <v>8</v>
      </c>
      <c r="L245" s="127">
        <v>3</v>
      </c>
      <c r="M245" s="127">
        <v>3</v>
      </c>
      <c r="N245" s="127">
        <v>0</v>
      </c>
      <c r="O245" s="127">
        <v>0</v>
      </c>
      <c r="Q245" s="1" t="s">
        <v>735</v>
      </c>
      <c r="R245" s="29" t="s">
        <v>669</v>
      </c>
    </row>
    <row r="246" spans="1:18" ht="14.25" customHeight="1" x14ac:dyDescent="0.25">
      <c r="A246" s="1" t="s">
        <v>426</v>
      </c>
      <c r="B246" s="1" t="s">
        <v>427</v>
      </c>
      <c r="C246" s="1" t="s">
        <v>657</v>
      </c>
      <c r="D246" s="22">
        <v>1</v>
      </c>
      <c r="E246" s="22">
        <v>0</v>
      </c>
      <c r="F246" s="79"/>
      <c r="G246" s="16">
        <v>0</v>
      </c>
      <c r="H246" s="16">
        <v>0</v>
      </c>
      <c r="I246" s="16">
        <v>0</v>
      </c>
      <c r="J246" s="16">
        <v>0</v>
      </c>
      <c r="L246" s="127">
        <v>0</v>
      </c>
      <c r="M246" s="127">
        <v>0</v>
      </c>
      <c r="N246" s="127">
        <v>0</v>
      </c>
      <c r="O246" s="127">
        <v>0</v>
      </c>
      <c r="Q246" s="1" t="s">
        <v>735</v>
      </c>
      <c r="R246" s="29" t="s">
        <v>669</v>
      </c>
    </row>
    <row r="247" spans="1:18" ht="14.25" customHeight="1" x14ac:dyDescent="0.25">
      <c r="A247" s="1" t="s">
        <v>428</v>
      </c>
      <c r="B247" s="1" t="s">
        <v>429</v>
      </c>
      <c r="C247" s="1" t="s">
        <v>656</v>
      </c>
      <c r="D247" s="22">
        <v>1</v>
      </c>
      <c r="E247" s="22">
        <v>0</v>
      </c>
      <c r="F247" s="79"/>
      <c r="G247" s="16">
        <v>4</v>
      </c>
      <c r="H247" s="16">
        <v>3</v>
      </c>
      <c r="I247" s="16">
        <v>1</v>
      </c>
      <c r="J247" s="16">
        <v>0</v>
      </c>
      <c r="L247" s="127">
        <v>8</v>
      </c>
      <c r="M247" s="127">
        <v>7</v>
      </c>
      <c r="N247" s="127">
        <v>1</v>
      </c>
      <c r="O247" s="127">
        <v>0</v>
      </c>
      <c r="Q247" s="1" t="s">
        <v>735</v>
      </c>
      <c r="R247" s="29" t="s">
        <v>669</v>
      </c>
    </row>
    <row r="248" spans="1:18" ht="14.25" customHeight="1" x14ac:dyDescent="0.25">
      <c r="A248" s="1" t="s">
        <v>430</v>
      </c>
      <c r="B248" s="1" t="s">
        <v>431</v>
      </c>
      <c r="C248" s="1" t="s">
        <v>660</v>
      </c>
      <c r="D248" s="22">
        <v>6</v>
      </c>
      <c r="E248" s="22">
        <v>0</v>
      </c>
      <c r="F248" s="79"/>
      <c r="G248" s="45">
        <v>2</v>
      </c>
      <c r="H248" s="45">
        <v>2</v>
      </c>
      <c r="I248" s="45">
        <v>0</v>
      </c>
      <c r="J248" s="45">
        <v>0</v>
      </c>
      <c r="L248" s="127">
        <v>5</v>
      </c>
      <c r="M248" s="127">
        <v>5</v>
      </c>
      <c r="N248" s="127">
        <v>0</v>
      </c>
      <c r="O248" s="127">
        <v>0</v>
      </c>
      <c r="Q248" s="1" t="s">
        <v>736</v>
      </c>
      <c r="R248" s="29" t="s">
        <v>670</v>
      </c>
    </row>
    <row r="249" spans="1:18" ht="14.25" customHeight="1" x14ac:dyDescent="0.25">
      <c r="A249" s="1" t="s">
        <v>432</v>
      </c>
      <c r="B249" s="1" t="s">
        <v>433</v>
      </c>
      <c r="C249" s="1" t="s">
        <v>662</v>
      </c>
      <c r="D249" s="25">
        <v>0</v>
      </c>
      <c r="E249" s="25">
        <v>2</v>
      </c>
      <c r="F249" s="79"/>
      <c r="G249" s="45">
        <v>6</v>
      </c>
      <c r="H249" s="45">
        <v>3</v>
      </c>
      <c r="I249" s="45">
        <v>0</v>
      </c>
      <c r="J249" s="45">
        <v>3</v>
      </c>
      <c r="L249" s="127">
        <v>32</v>
      </c>
      <c r="M249" s="127">
        <v>29</v>
      </c>
      <c r="N249" s="127">
        <v>3</v>
      </c>
      <c r="O249" s="127">
        <v>0</v>
      </c>
      <c r="Q249" s="1" t="s">
        <v>735</v>
      </c>
      <c r="R249" s="29" t="s">
        <v>670</v>
      </c>
    </row>
    <row r="250" spans="1:18" ht="14.25" customHeight="1" x14ac:dyDescent="0.25">
      <c r="A250" s="1" t="s">
        <v>434</v>
      </c>
      <c r="B250" s="1" t="s">
        <v>435</v>
      </c>
      <c r="C250" s="1" t="s">
        <v>656</v>
      </c>
      <c r="D250" s="22">
        <v>5</v>
      </c>
      <c r="E250" s="22">
        <v>2</v>
      </c>
      <c r="F250" s="79"/>
      <c r="G250" s="16">
        <v>4</v>
      </c>
      <c r="H250" s="16">
        <v>3</v>
      </c>
      <c r="I250" s="16">
        <v>1</v>
      </c>
      <c r="J250" s="16">
        <v>0</v>
      </c>
      <c r="L250" s="127">
        <v>4</v>
      </c>
      <c r="M250" s="127">
        <v>3</v>
      </c>
      <c r="N250" s="127">
        <v>1</v>
      </c>
      <c r="O250" s="127">
        <v>0</v>
      </c>
      <c r="Q250" s="1" t="s">
        <v>735</v>
      </c>
      <c r="R250" s="29" t="s">
        <v>669</v>
      </c>
    </row>
    <row r="251" spans="1:18" ht="14.25" customHeight="1" x14ac:dyDescent="0.25">
      <c r="A251" s="1" t="s">
        <v>436</v>
      </c>
      <c r="B251" s="1" t="s">
        <v>437</v>
      </c>
      <c r="C251" s="1" t="s">
        <v>658</v>
      </c>
      <c r="D251" s="22">
        <v>0</v>
      </c>
      <c r="E251" s="22">
        <v>0</v>
      </c>
      <c r="F251" s="79"/>
      <c r="G251" s="16">
        <v>9</v>
      </c>
      <c r="H251" s="16">
        <v>9</v>
      </c>
      <c r="I251" s="16">
        <v>0</v>
      </c>
      <c r="J251" s="16">
        <v>0</v>
      </c>
      <c r="L251" s="127">
        <v>2</v>
      </c>
      <c r="M251" s="127">
        <v>2</v>
      </c>
      <c r="N251" s="127">
        <v>0</v>
      </c>
      <c r="O251" s="127">
        <v>0</v>
      </c>
      <c r="Q251" s="1" t="s">
        <v>735</v>
      </c>
      <c r="R251" s="29" t="s">
        <v>669</v>
      </c>
    </row>
    <row r="252" spans="1:18" ht="14.25" customHeight="1" x14ac:dyDescent="0.25">
      <c r="A252" s="1" t="s">
        <v>438</v>
      </c>
      <c r="B252" s="1" t="s">
        <v>439</v>
      </c>
      <c r="C252" s="1" t="s">
        <v>656</v>
      </c>
      <c r="D252" s="22">
        <v>9</v>
      </c>
      <c r="E252" s="22">
        <v>1</v>
      </c>
      <c r="F252" s="79"/>
      <c r="G252" s="16">
        <v>5</v>
      </c>
      <c r="H252" s="16">
        <v>5</v>
      </c>
      <c r="I252" s="16">
        <v>0</v>
      </c>
      <c r="J252" s="16">
        <v>0</v>
      </c>
      <c r="L252" s="127">
        <v>8</v>
      </c>
      <c r="M252" s="127">
        <v>7</v>
      </c>
      <c r="N252" s="127">
        <v>1</v>
      </c>
      <c r="O252" s="127">
        <v>0</v>
      </c>
      <c r="Q252" s="1" t="s">
        <v>735</v>
      </c>
      <c r="R252" s="29" t="s">
        <v>669</v>
      </c>
    </row>
    <row r="253" spans="1:18" ht="14.25" customHeight="1" x14ac:dyDescent="0.25">
      <c r="A253" s="1" t="s">
        <v>440</v>
      </c>
      <c r="B253" s="1" t="s">
        <v>441</v>
      </c>
      <c r="C253" s="1" t="s">
        <v>658</v>
      </c>
      <c r="D253" s="22">
        <v>2</v>
      </c>
      <c r="E253" s="22">
        <v>0</v>
      </c>
      <c r="F253" s="79"/>
      <c r="G253" s="16">
        <v>3</v>
      </c>
      <c r="H253" s="16">
        <v>3</v>
      </c>
      <c r="I253" s="16">
        <v>0</v>
      </c>
      <c r="J253" s="16">
        <v>0</v>
      </c>
      <c r="L253" s="127">
        <v>0</v>
      </c>
      <c r="M253" s="127">
        <v>0</v>
      </c>
      <c r="N253" s="127">
        <v>0</v>
      </c>
      <c r="O253" s="127">
        <v>0</v>
      </c>
      <c r="Q253" s="1" t="s">
        <v>735</v>
      </c>
      <c r="R253" s="29" t="s">
        <v>669</v>
      </c>
    </row>
    <row r="254" spans="1:18" ht="14.25" customHeight="1" x14ac:dyDescent="0.25">
      <c r="A254" s="1" t="s">
        <v>442</v>
      </c>
      <c r="B254" s="1" t="s">
        <v>443</v>
      </c>
      <c r="C254" s="1" t="s">
        <v>660</v>
      </c>
      <c r="D254" s="22">
        <v>1</v>
      </c>
      <c r="E254" s="22">
        <v>0</v>
      </c>
      <c r="F254" s="79"/>
      <c r="G254" s="16">
        <v>2</v>
      </c>
      <c r="H254" s="16">
        <v>2</v>
      </c>
      <c r="I254" s="16">
        <v>0</v>
      </c>
      <c r="J254" s="16">
        <v>0</v>
      </c>
      <c r="L254" s="127">
        <v>2</v>
      </c>
      <c r="M254" s="127">
        <v>2</v>
      </c>
      <c r="N254" s="127">
        <v>0</v>
      </c>
      <c r="O254" s="127">
        <v>0</v>
      </c>
      <c r="Q254" s="1" t="s">
        <v>735</v>
      </c>
      <c r="R254" s="29" t="s">
        <v>669</v>
      </c>
    </row>
    <row r="255" spans="1:18" ht="14.25" customHeight="1" x14ac:dyDescent="0.25">
      <c r="A255" s="1" t="s">
        <v>444</v>
      </c>
      <c r="B255" s="1" t="s">
        <v>832</v>
      </c>
      <c r="C255" s="1" t="s">
        <v>657</v>
      </c>
      <c r="D255" s="22">
        <v>26</v>
      </c>
      <c r="E255" s="22">
        <v>0</v>
      </c>
      <c r="F255" s="79"/>
      <c r="G255" s="16">
        <v>49</v>
      </c>
      <c r="H255" s="16">
        <v>46</v>
      </c>
      <c r="I255" s="16">
        <v>3</v>
      </c>
      <c r="J255" s="16">
        <v>0</v>
      </c>
      <c r="L255" s="127">
        <v>26</v>
      </c>
      <c r="M255" s="127">
        <v>21</v>
      </c>
      <c r="N255" s="127">
        <v>5</v>
      </c>
      <c r="O255" s="127">
        <v>0</v>
      </c>
      <c r="Q255" s="1" t="s">
        <v>736</v>
      </c>
      <c r="R255" s="29" t="s">
        <v>669</v>
      </c>
    </row>
    <row r="256" spans="1:18" ht="14.25" customHeight="1" x14ac:dyDescent="0.25">
      <c r="A256" s="1" t="s">
        <v>446</v>
      </c>
      <c r="B256" s="1" t="s">
        <v>447</v>
      </c>
      <c r="C256" s="1" t="s">
        <v>662</v>
      </c>
      <c r="D256" s="22">
        <v>11</v>
      </c>
      <c r="E256" s="22">
        <v>1</v>
      </c>
      <c r="F256" s="79"/>
      <c r="G256" s="16">
        <v>10</v>
      </c>
      <c r="H256" s="16">
        <v>8</v>
      </c>
      <c r="I256" s="16">
        <v>2</v>
      </c>
      <c r="J256" s="16">
        <v>0</v>
      </c>
      <c r="L256" s="127">
        <v>14</v>
      </c>
      <c r="M256" s="127">
        <v>11</v>
      </c>
      <c r="N256" s="127">
        <v>3</v>
      </c>
      <c r="O256" s="127">
        <v>0</v>
      </c>
      <c r="Q256" s="1" t="s">
        <v>735</v>
      </c>
      <c r="R256" s="29" t="s">
        <v>669</v>
      </c>
    </row>
    <row r="257" spans="1:18" ht="14.25" customHeight="1" x14ac:dyDescent="0.25">
      <c r="A257" s="1" t="s">
        <v>448</v>
      </c>
      <c r="B257" s="1" t="s">
        <v>449</v>
      </c>
      <c r="C257" s="1" t="s">
        <v>660</v>
      </c>
      <c r="D257" s="22">
        <v>8</v>
      </c>
      <c r="E257" s="22">
        <v>1</v>
      </c>
      <c r="F257" s="79"/>
      <c r="G257" s="16">
        <v>1</v>
      </c>
      <c r="H257" s="16">
        <v>1</v>
      </c>
      <c r="I257" s="16">
        <v>0</v>
      </c>
      <c r="J257" s="16">
        <v>0</v>
      </c>
      <c r="L257" s="127">
        <v>8</v>
      </c>
      <c r="M257" s="127">
        <v>8</v>
      </c>
      <c r="N257" s="127">
        <v>0</v>
      </c>
      <c r="O257" s="127">
        <v>0</v>
      </c>
      <c r="Q257" s="1" t="s">
        <v>735</v>
      </c>
      <c r="R257" s="29" t="s">
        <v>669</v>
      </c>
    </row>
    <row r="258" spans="1:18" ht="14.25" customHeight="1" x14ac:dyDescent="0.25">
      <c r="A258" s="1" t="s">
        <v>450</v>
      </c>
      <c r="B258" s="1" t="s">
        <v>451</v>
      </c>
      <c r="C258" s="1" t="s">
        <v>661</v>
      </c>
      <c r="D258" s="22">
        <v>2</v>
      </c>
      <c r="E258" s="22">
        <v>0</v>
      </c>
      <c r="F258" s="79"/>
      <c r="G258" s="16">
        <v>7</v>
      </c>
      <c r="H258" s="16">
        <v>5</v>
      </c>
      <c r="I258" s="16">
        <v>0</v>
      </c>
      <c r="J258" s="16">
        <v>2</v>
      </c>
      <c r="L258" s="127">
        <v>3</v>
      </c>
      <c r="M258" s="127">
        <v>3</v>
      </c>
      <c r="N258" s="127">
        <v>0</v>
      </c>
      <c r="O258" s="127">
        <v>0</v>
      </c>
      <c r="Q258" s="1" t="s">
        <v>735</v>
      </c>
      <c r="R258" s="29" t="s">
        <v>669</v>
      </c>
    </row>
    <row r="259" spans="1:18" ht="14.25" customHeight="1" x14ac:dyDescent="0.25">
      <c r="A259" s="1" t="s">
        <v>452</v>
      </c>
      <c r="B259" s="1" t="s">
        <v>453</v>
      </c>
      <c r="C259" s="1" t="s">
        <v>657</v>
      </c>
      <c r="D259" s="22">
        <v>4</v>
      </c>
      <c r="E259" s="22">
        <v>0</v>
      </c>
      <c r="F259" s="79"/>
      <c r="G259" s="16">
        <v>9</v>
      </c>
      <c r="H259" s="16">
        <v>8</v>
      </c>
      <c r="I259" s="16">
        <v>1</v>
      </c>
      <c r="J259" s="16">
        <v>0</v>
      </c>
      <c r="L259" s="127">
        <v>11</v>
      </c>
      <c r="M259" s="127">
        <v>10</v>
      </c>
      <c r="N259" s="127">
        <v>1</v>
      </c>
      <c r="O259" s="127">
        <v>0</v>
      </c>
      <c r="Q259" s="1" t="s">
        <v>736</v>
      </c>
      <c r="R259" s="29" t="s">
        <v>669</v>
      </c>
    </row>
    <row r="260" spans="1:18" ht="14.25" customHeight="1" x14ac:dyDescent="0.25">
      <c r="A260" s="1" t="s">
        <v>454</v>
      </c>
      <c r="B260" s="1" t="s">
        <v>455</v>
      </c>
      <c r="C260" s="1" t="s">
        <v>660</v>
      </c>
      <c r="D260" s="22">
        <v>0</v>
      </c>
      <c r="E260" s="22">
        <v>0</v>
      </c>
      <c r="F260" s="79"/>
      <c r="G260" s="16">
        <v>0</v>
      </c>
      <c r="H260" s="16">
        <v>0</v>
      </c>
      <c r="I260" s="16">
        <v>0</v>
      </c>
      <c r="J260" s="16">
        <v>0</v>
      </c>
      <c r="L260" s="127">
        <v>2</v>
      </c>
      <c r="M260" s="127">
        <v>2</v>
      </c>
      <c r="N260" s="127">
        <v>0</v>
      </c>
      <c r="O260" s="127">
        <v>0</v>
      </c>
      <c r="Q260" s="1" t="s">
        <v>735</v>
      </c>
      <c r="R260" s="29" t="s">
        <v>669</v>
      </c>
    </row>
    <row r="261" spans="1:18" ht="14.25" customHeight="1" x14ac:dyDescent="0.25">
      <c r="A261" s="1" t="s">
        <v>456</v>
      </c>
      <c r="B261" s="1" t="s">
        <v>457</v>
      </c>
      <c r="C261" s="1" t="s">
        <v>656</v>
      </c>
      <c r="D261" s="22">
        <v>2</v>
      </c>
      <c r="E261" s="22">
        <v>0</v>
      </c>
      <c r="F261" s="79"/>
      <c r="G261" s="16">
        <v>4</v>
      </c>
      <c r="H261" s="16">
        <v>4</v>
      </c>
      <c r="I261" s="16">
        <v>0</v>
      </c>
      <c r="J261" s="16">
        <v>0</v>
      </c>
      <c r="L261" s="127">
        <v>7</v>
      </c>
      <c r="M261" s="127">
        <v>7</v>
      </c>
      <c r="N261" s="127">
        <v>0</v>
      </c>
      <c r="O261" s="127">
        <v>0</v>
      </c>
      <c r="Q261" s="1" t="s">
        <v>735</v>
      </c>
      <c r="R261" s="29" t="s">
        <v>669</v>
      </c>
    </row>
    <row r="262" spans="1:18" ht="14.25" customHeight="1" x14ac:dyDescent="0.25">
      <c r="A262" s="1" t="s">
        <v>458</v>
      </c>
      <c r="B262" s="1" t="s">
        <v>833</v>
      </c>
      <c r="C262" s="1" t="s">
        <v>660</v>
      </c>
      <c r="D262" s="22">
        <v>15</v>
      </c>
      <c r="E262" s="22">
        <v>5</v>
      </c>
      <c r="F262" s="79"/>
      <c r="G262" s="16">
        <v>20</v>
      </c>
      <c r="H262" s="16">
        <v>19</v>
      </c>
      <c r="I262" s="16">
        <v>1</v>
      </c>
      <c r="J262" s="16">
        <v>0</v>
      </c>
      <c r="L262" s="127">
        <v>26</v>
      </c>
      <c r="M262" s="127">
        <v>21</v>
      </c>
      <c r="N262" s="127">
        <v>5</v>
      </c>
      <c r="O262" s="127">
        <v>0</v>
      </c>
      <c r="Q262" s="1" t="s">
        <v>736</v>
      </c>
      <c r="R262" s="29" t="s">
        <v>669</v>
      </c>
    </row>
    <row r="263" spans="1:18" ht="14.25" customHeight="1" x14ac:dyDescent="0.25">
      <c r="A263" s="1" t="s">
        <v>461</v>
      </c>
      <c r="B263" s="1" t="s">
        <v>462</v>
      </c>
      <c r="C263" s="1" t="s">
        <v>662</v>
      </c>
      <c r="D263" s="22">
        <v>13</v>
      </c>
      <c r="E263" s="22">
        <v>1</v>
      </c>
      <c r="F263" s="79"/>
      <c r="G263" s="16">
        <v>13</v>
      </c>
      <c r="H263" s="16">
        <v>12</v>
      </c>
      <c r="I263" s="16">
        <v>1</v>
      </c>
      <c r="J263" s="16">
        <v>0</v>
      </c>
      <c r="L263" s="127">
        <v>21</v>
      </c>
      <c r="M263" s="127">
        <v>19</v>
      </c>
      <c r="N263" s="127">
        <v>2</v>
      </c>
      <c r="O263" s="127">
        <v>0</v>
      </c>
      <c r="Q263" s="1" t="s">
        <v>736</v>
      </c>
      <c r="R263" s="29" t="s">
        <v>669</v>
      </c>
    </row>
    <row r="264" spans="1:18" ht="14.25" customHeight="1" x14ac:dyDescent="0.25">
      <c r="A264" s="1" t="s">
        <v>463</v>
      </c>
      <c r="B264" s="1" t="s">
        <v>834</v>
      </c>
      <c r="C264" s="1" t="s">
        <v>656</v>
      </c>
      <c r="D264" s="22">
        <v>25</v>
      </c>
      <c r="E264" s="22">
        <v>2</v>
      </c>
      <c r="F264" s="79"/>
      <c r="G264" s="16">
        <v>27</v>
      </c>
      <c r="H264" s="16">
        <v>20</v>
      </c>
      <c r="I264" s="16">
        <v>7</v>
      </c>
      <c r="J264" s="16">
        <v>0</v>
      </c>
      <c r="L264" s="127">
        <v>29</v>
      </c>
      <c r="M264" s="127">
        <v>24</v>
      </c>
      <c r="N264" s="127">
        <v>5</v>
      </c>
      <c r="O264" s="127">
        <v>0</v>
      </c>
      <c r="Q264" s="1" t="s">
        <v>737</v>
      </c>
      <c r="R264" s="29" t="s">
        <v>669</v>
      </c>
    </row>
    <row r="265" spans="1:18" ht="14.25" customHeight="1" x14ac:dyDescent="0.25">
      <c r="A265" s="1" t="s">
        <v>465</v>
      </c>
      <c r="B265" s="1" t="s">
        <v>466</v>
      </c>
      <c r="C265" s="1" t="s">
        <v>662</v>
      </c>
      <c r="D265" s="22">
        <v>6</v>
      </c>
      <c r="E265" s="22">
        <v>1</v>
      </c>
      <c r="F265" s="79"/>
      <c r="G265" s="16">
        <v>2</v>
      </c>
      <c r="H265" s="16">
        <v>2</v>
      </c>
      <c r="I265" s="16">
        <v>0</v>
      </c>
      <c r="J265" s="16">
        <v>0</v>
      </c>
      <c r="L265" s="127">
        <v>4</v>
      </c>
      <c r="M265" s="127">
        <v>4</v>
      </c>
      <c r="N265" s="127">
        <v>0</v>
      </c>
      <c r="O265" s="127">
        <v>0</v>
      </c>
      <c r="Q265" s="1" t="s">
        <v>735</v>
      </c>
      <c r="R265" s="29" t="s">
        <v>669</v>
      </c>
    </row>
    <row r="266" spans="1:18" ht="14.25" customHeight="1" x14ac:dyDescent="0.25">
      <c r="A266" s="1" t="s">
        <v>467</v>
      </c>
      <c r="B266" s="1" t="s">
        <v>468</v>
      </c>
      <c r="C266" s="1" t="s">
        <v>656</v>
      </c>
      <c r="D266" s="22">
        <v>4</v>
      </c>
      <c r="E266" s="22">
        <v>2</v>
      </c>
      <c r="F266" s="79"/>
      <c r="G266" s="16">
        <v>1</v>
      </c>
      <c r="H266" s="16">
        <v>1</v>
      </c>
      <c r="I266" s="16">
        <v>0</v>
      </c>
      <c r="J266" s="16">
        <v>0</v>
      </c>
      <c r="L266" s="127">
        <v>1</v>
      </c>
      <c r="M266" s="127">
        <v>1</v>
      </c>
      <c r="N266" s="127">
        <v>0</v>
      </c>
      <c r="O266" s="127">
        <v>0</v>
      </c>
      <c r="Q266" s="1" t="s">
        <v>735</v>
      </c>
      <c r="R266" s="29" t="s">
        <v>669</v>
      </c>
    </row>
    <row r="267" spans="1:18" ht="14.25" customHeight="1" x14ac:dyDescent="0.25">
      <c r="A267" s="1" t="s">
        <v>469</v>
      </c>
      <c r="B267" s="1" t="s">
        <v>470</v>
      </c>
      <c r="C267" s="1" t="s">
        <v>659</v>
      </c>
      <c r="D267" s="22">
        <v>0</v>
      </c>
      <c r="E267" s="22">
        <v>0</v>
      </c>
      <c r="F267" s="79"/>
      <c r="G267" s="16">
        <v>4</v>
      </c>
      <c r="H267" s="16">
        <v>4</v>
      </c>
      <c r="I267" s="16">
        <v>0</v>
      </c>
      <c r="J267" s="16">
        <v>0</v>
      </c>
      <c r="L267" s="127">
        <v>0</v>
      </c>
      <c r="M267" s="127">
        <v>0</v>
      </c>
      <c r="N267" s="127">
        <v>0</v>
      </c>
      <c r="O267" s="127">
        <v>0</v>
      </c>
      <c r="Q267" s="1" t="s">
        <v>735</v>
      </c>
      <c r="R267" s="29" t="s">
        <v>669</v>
      </c>
    </row>
    <row r="268" spans="1:18" ht="14.25" customHeight="1" x14ac:dyDescent="0.25">
      <c r="A268" s="1" t="s">
        <v>471</v>
      </c>
      <c r="B268" s="1" t="s">
        <v>472</v>
      </c>
      <c r="C268" s="1" t="s">
        <v>658</v>
      </c>
      <c r="D268" s="25">
        <v>1</v>
      </c>
      <c r="E268" s="25">
        <v>0</v>
      </c>
      <c r="F268" s="79"/>
      <c r="G268" s="16">
        <v>2</v>
      </c>
      <c r="H268" s="16">
        <v>2</v>
      </c>
      <c r="I268" s="16">
        <v>0</v>
      </c>
      <c r="J268" s="16">
        <v>0</v>
      </c>
      <c r="L268" s="127">
        <v>0</v>
      </c>
      <c r="M268" s="127">
        <v>0</v>
      </c>
      <c r="N268" s="127">
        <v>0</v>
      </c>
      <c r="O268" s="127">
        <v>0</v>
      </c>
      <c r="Q268" s="1" t="s">
        <v>735</v>
      </c>
      <c r="R268" s="29" t="s">
        <v>669</v>
      </c>
    </row>
    <row r="269" spans="1:18" ht="14.25" customHeight="1" x14ac:dyDescent="0.25">
      <c r="A269" s="1" t="s">
        <v>473</v>
      </c>
      <c r="B269" s="1" t="s">
        <v>474</v>
      </c>
      <c r="C269" s="1" t="s">
        <v>661</v>
      </c>
      <c r="D269" s="22">
        <v>3</v>
      </c>
      <c r="E269" s="22">
        <v>0</v>
      </c>
      <c r="F269" s="79"/>
      <c r="G269" s="16">
        <v>3</v>
      </c>
      <c r="H269" s="16">
        <v>2</v>
      </c>
      <c r="I269" s="16">
        <v>1</v>
      </c>
      <c r="J269" s="16">
        <v>0</v>
      </c>
      <c r="L269" s="127">
        <v>4</v>
      </c>
      <c r="M269" s="127">
        <v>3</v>
      </c>
      <c r="N269" s="127">
        <v>1</v>
      </c>
      <c r="O269" s="127">
        <v>0</v>
      </c>
      <c r="Q269" s="1" t="s">
        <v>735</v>
      </c>
      <c r="R269" s="29" t="s">
        <v>669</v>
      </c>
    </row>
    <row r="270" spans="1:18" ht="14.25" customHeight="1" x14ac:dyDescent="0.25">
      <c r="A270" s="1" t="s">
        <v>475</v>
      </c>
      <c r="B270" s="1" t="s">
        <v>476</v>
      </c>
      <c r="C270" s="1" t="s">
        <v>661</v>
      </c>
      <c r="D270" s="22">
        <v>3</v>
      </c>
      <c r="E270" s="22">
        <v>0</v>
      </c>
      <c r="F270" s="79"/>
      <c r="G270" s="16">
        <v>7</v>
      </c>
      <c r="H270" s="16">
        <v>6</v>
      </c>
      <c r="I270" s="16">
        <v>1</v>
      </c>
      <c r="J270" s="16">
        <v>0</v>
      </c>
      <c r="L270" s="127">
        <v>7</v>
      </c>
      <c r="M270" s="127">
        <v>7</v>
      </c>
      <c r="N270" s="127">
        <v>0</v>
      </c>
      <c r="O270" s="127">
        <v>0</v>
      </c>
      <c r="Q270" s="1" t="s">
        <v>735</v>
      </c>
      <c r="R270" s="29" t="s">
        <v>669</v>
      </c>
    </row>
    <row r="271" spans="1:18" ht="14.25" customHeight="1" x14ac:dyDescent="0.25">
      <c r="A271" s="1" t="s">
        <v>477</v>
      </c>
      <c r="B271" s="1" t="s">
        <v>478</v>
      </c>
      <c r="C271" s="1" t="s">
        <v>658</v>
      </c>
      <c r="D271" s="22">
        <v>4</v>
      </c>
      <c r="E271" s="22">
        <v>0</v>
      </c>
      <c r="F271" s="79"/>
      <c r="G271" s="16">
        <v>5</v>
      </c>
      <c r="H271" s="16">
        <v>4</v>
      </c>
      <c r="I271" s="16">
        <v>1</v>
      </c>
      <c r="J271" s="16">
        <v>0</v>
      </c>
      <c r="L271" s="127">
        <v>6</v>
      </c>
      <c r="M271" s="127">
        <v>6</v>
      </c>
      <c r="N271" s="127">
        <v>0</v>
      </c>
      <c r="O271" s="127">
        <v>0</v>
      </c>
      <c r="Q271" s="1" t="s">
        <v>735</v>
      </c>
      <c r="R271" s="29" t="s">
        <v>669</v>
      </c>
    </row>
    <row r="272" spans="1:18" ht="14.25" customHeight="1" x14ac:dyDescent="0.25">
      <c r="A272" s="1" t="s">
        <v>479</v>
      </c>
      <c r="B272" s="1" t="s">
        <v>480</v>
      </c>
      <c r="C272" s="1" t="s">
        <v>658</v>
      </c>
      <c r="D272" s="22">
        <v>1</v>
      </c>
      <c r="E272" s="22">
        <v>0</v>
      </c>
      <c r="F272" s="79"/>
      <c r="G272" s="16">
        <v>4</v>
      </c>
      <c r="H272" s="16">
        <v>2</v>
      </c>
      <c r="I272" s="16">
        <v>2</v>
      </c>
      <c r="J272" s="16">
        <v>0</v>
      </c>
      <c r="L272" s="127">
        <v>3</v>
      </c>
      <c r="M272" s="127">
        <v>3</v>
      </c>
      <c r="N272" s="127">
        <v>0</v>
      </c>
      <c r="O272" s="127">
        <v>0</v>
      </c>
      <c r="Q272" s="1" t="s">
        <v>735</v>
      </c>
      <c r="R272" s="29" t="s">
        <v>669</v>
      </c>
    </row>
    <row r="273" spans="1:18" ht="14.25" customHeight="1" x14ac:dyDescent="0.25">
      <c r="A273" s="1" t="s">
        <v>481</v>
      </c>
      <c r="B273" s="1" t="s">
        <v>482</v>
      </c>
      <c r="C273" s="1" t="s">
        <v>657</v>
      </c>
      <c r="D273" s="22">
        <v>3</v>
      </c>
      <c r="E273" s="22">
        <v>0</v>
      </c>
      <c r="F273" s="79"/>
      <c r="G273" s="16">
        <v>3</v>
      </c>
      <c r="H273" s="16">
        <v>3</v>
      </c>
      <c r="I273" s="16">
        <v>0</v>
      </c>
      <c r="J273" s="16">
        <v>0</v>
      </c>
      <c r="L273" s="127">
        <v>0</v>
      </c>
      <c r="M273" s="127">
        <v>0</v>
      </c>
      <c r="N273" s="127">
        <v>0</v>
      </c>
      <c r="O273" s="127">
        <v>0</v>
      </c>
      <c r="Q273" s="1" t="s">
        <v>735</v>
      </c>
      <c r="R273" s="29" t="s">
        <v>669</v>
      </c>
    </row>
    <row r="274" spans="1:18" ht="14.25" customHeight="1" x14ac:dyDescent="0.25">
      <c r="A274" s="1" t="s">
        <v>483</v>
      </c>
      <c r="B274" s="1" t="s">
        <v>484</v>
      </c>
      <c r="C274" s="1" t="s">
        <v>659</v>
      </c>
      <c r="D274" s="22">
        <v>0</v>
      </c>
      <c r="E274" s="22">
        <v>0</v>
      </c>
      <c r="F274" s="79"/>
      <c r="G274" s="16">
        <v>1</v>
      </c>
      <c r="H274" s="16">
        <v>1</v>
      </c>
      <c r="I274" s="16">
        <v>0</v>
      </c>
      <c r="J274" s="16">
        <v>0</v>
      </c>
      <c r="L274" s="127">
        <v>3</v>
      </c>
      <c r="M274" s="127">
        <v>2</v>
      </c>
      <c r="N274" s="127">
        <v>1</v>
      </c>
      <c r="O274" s="127">
        <v>0</v>
      </c>
      <c r="Q274" s="1" t="s">
        <v>735</v>
      </c>
      <c r="R274" s="29" t="s">
        <v>669</v>
      </c>
    </row>
    <row r="275" spans="1:18" ht="14.25" customHeight="1" x14ac:dyDescent="0.25">
      <c r="A275" s="1" t="s">
        <v>485</v>
      </c>
      <c r="B275" s="1" t="s">
        <v>486</v>
      </c>
      <c r="C275" s="1" t="s">
        <v>658</v>
      </c>
      <c r="D275" s="22">
        <v>3</v>
      </c>
      <c r="E275" s="22">
        <v>1</v>
      </c>
      <c r="F275" s="79"/>
      <c r="G275" s="16">
        <v>2</v>
      </c>
      <c r="H275" s="16">
        <v>2</v>
      </c>
      <c r="I275" s="16">
        <v>0</v>
      </c>
      <c r="J275" s="16">
        <v>0</v>
      </c>
      <c r="L275" s="127">
        <v>0</v>
      </c>
      <c r="M275" s="127">
        <v>0</v>
      </c>
      <c r="N275" s="127">
        <v>0</v>
      </c>
      <c r="O275" s="127">
        <v>0</v>
      </c>
      <c r="Q275" s="1" t="s">
        <v>735</v>
      </c>
      <c r="R275" s="29" t="s">
        <v>669</v>
      </c>
    </row>
    <row r="276" spans="1:18" ht="14.25" customHeight="1" x14ac:dyDescent="0.25">
      <c r="A276" s="1" t="s">
        <v>487</v>
      </c>
      <c r="B276" s="1" t="s">
        <v>488</v>
      </c>
      <c r="C276" s="1" t="s">
        <v>656</v>
      </c>
      <c r="D276" s="22">
        <v>7</v>
      </c>
      <c r="E276" s="22">
        <v>1</v>
      </c>
      <c r="F276" s="79"/>
      <c r="G276" s="16">
        <v>2</v>
      </c>
      <c r="H276" s="16">
        <v>0</v>
      </c>
      <c r="I276" s="16">
        <v>2</v>
      </c>
      <c r="J276" s="16">
        <v>0</v>
      </c>
      <c r="L276" s="127">
        <v>3</v>
      </c>
      <c r="M276" s="127">
        <v>3</v>
      </c>
      <c r="N276" s="127">
        <v>0</v>
      </c>
      <c r="O276" s="127">
        <v>0</v>
      </c>
      <c r="Q276" s="1" t="s">
        <v>735</v>
      </c>
      <c r="R276" s="29" t="s">
        <v>669</v>
      </c>
    </row>
    <row r="277" spans="1:18" ht="14.25" customHeight="1" x14ac:dyDescent="0.25">
      <c r="A277" s="1" t="s">
        <v>489</v>
      </c>
      <c r="B277" s="1" t="s">
        <v>490</v>
      </c>
      <c r="C277" s="1" t="s">
        <v>657</v>
      </c>
      <c r="D277" s="22">
        <v>2</v>
      </c>
      <c r="E277" s="22">
        <v>0</v>
      </c>
      <c r="F277" s="79"/>
      <c r="G277" s="16">
        <v>0</v>
      </c>
      <c r="H277" s="16">
        <v>0</v>
      </c>
      <c r="I277" s="16">
        <v>0</v>
      </c>
      <c r="J277" s="16">
        <v>0</v>
      </c>
      <c r="L277" s="127">
        <v>5</v>
      </c>
      <c r="M277" s="127">
        <v>4</v>
      </c>
      <c r="N277" s="127">
        <v>1</v>
      </c>
      <c r="O277" s="127">
        <v>0</v>
      </c>
      <c r="Q277" s="1" t="s">
        <v>735</v>
      </c>
      <c r="R277" s="29" t="s">
        <v>669</v>
      </c>
    </row>
    <row r="278" spans="1:18" ht="14.25" customHeight="1" x14ac:dyDescent="0.25">
      <c r="A278" s="1" t="s">
        <v>491</v>
      </c>
      <c r="B278" s="1" t="s">
        <v>492</v>
      </c>
      <c r="C278" s="1" t="s">
        <v>661</v>
      </c>
      <c r="D278" s="22">
        <v>8</v>
      </c>
      <c r="E278" s="22">
        <v>0</v>
      </c>
      <c r="F278" s="79"/>
      <c r="G278" s="16">
        <v>4</v>
      </c>
      <c r="H278" s="16">
        <v>3</v>
      </c>
      <c r="I278" s="16">
        <v>1</v>
      </c>
      <c r="J278" s="16">
        <v>0</v>
      </c>
      <c r="L278" s="127">
        <v>3</v>
      </c>
      <c r="M278" s="127">
        <v>3</v>
      </c>
      <c r="N278" s="127">
        <v>0</v>
      </c>
      <c r="O278" s="127">
        <v>0</v>
      </c>
      <c r="Q278" s="1" t="s">
        <v>736</v>
      </c>
      <c r="R278" s="29" t="s">
        <v>669</v>
      </c>
    </row>
    <row r="279" spans="1:18" ht="14.25" customHeight="1" x14ac:dyDescent="0.25">
      <c r="A279" s="1" t="s">
        <v>493</v>
      </c>
      <c r="B279" s="1" t="s">
        <v>494</v>
      </c>
      <c r="C279" s="1" t="s">
        <v>662</v>
      </c>
      <c r="D279" s="22">
        <v>1</v>
      </c>
      <c r="E279" s="22">
        <v>0</v>
      </c>
      <c r="F279" s="79"/>
      <c r="G279" s="16">
        <v>0</v>
      </c>
      <c r="H279" s="16">
        <v>0</v>
      </c>
      <c r="I279" s="16">
        <v>0</v>
      </c>
      <c r="J279" s="16">
        <v>0</v>
      </c>
      <c r="L279" s="127">
        <v>0</v>
      </c>
      <c r="M279" s="127">
        <v>0</v>
      </c>
      <c r="N279" s="127">
        <v>0</v>
      </c>
      <c r="O279" s="127">
        <v>0</v>
      </c>
      <c r="Q279" s="1" t="s">
        <v>735</v>
      </c>
      <c r="R279" s="29" t="s">
        <v>669</v>
      </c>
    </row>
    <row r="280" spans="1:18" ht="14.25" customHeight="1" x14ac:dyDescent="0.25">
      <c r="A280" s="1" t="s">
        <v>495</v>
      </c>
      <c r="B280" s="1" t="s">
        <v>496</v>
      </c>
      <c r="C280" s="1" t="s">
        <v>663</v>
      </c>
      <c r="D280" s="22">
        <v>4</v>
      </c>
      <c r="E280" s="22">
        <v>0</v>
      </c>
      <c r="F280" s="79"/>
      <c r="G280" s="16">
        <v>1</v>
      </c>
      <c r="H280" s="16">
        <v>1</v>
      </c>
      <c r="I280" s="16">
        <v>0</v>
      </c>
      <c r="J280" s="16">
        <v>0</v>
      </c>
      <c r="L280" s="127">
        <v>1</v>
      </c>
      <c r="M280" s="127">
        <v>1</v>
      </c>
      <c r="N280" s="127">
        <v>0</v>
      </c>
      <c r="O280" s="127">
        <v>0</v>
      </c>
      <c r="Q280" s="1" t="s">
        <v>735</v>
      </c>
      <c r="R280" s="29" t="s">
        <v>669</v>
      </c>
    </row>
    <row r="281" spans="1:18" ht="14.25" customHeight="1" x14ac:dyDescent="0.25">
      <c r="A281" s="1" t="s">
        <v>497</v>
      </c>
      <c r="B281" s="1" t="s">
        <v>835</v>
      </c>
      <c r="C281" s="1" t="s">
        <v>656</v>
      </c>
      <c r="D281" s="22">
        <v>23</v>
      </c>
      <c r="E281" s="22">
        <v>3</v>
      </c>
      <c r="F281" s="79"/>
      <c r="G281" s="45">
        <v>29</v>
      </c>
      <c r="H281" s="45">
        <v>23</v>
      </c>
      <c r="I281" s="45">
        <v>6</v>
      </c>
      <c r="J281" s="45">
        <v>0</v>
      </c>
      <c r="L281" s="127">
        <v>29</v>
      </c>
      <c r="M281" s="127">
        <v>28</v>
      </c>
      <c r="N281" s="127">
        <v>1</v>
      </c>
      <c r="O281" s="127">
        <v>0</v>
      </c>
      <c r="Q281" s="1" t="s">
        <v>736</v>
      </c>
      <c r="R281" s="29" t="s">
        <v>670</v>
      </c>
    </row>
    <row r="282" spans="1:18" ht="14.25" customHeight="1" x14ac:dyDescent="0.25">
      <c r="A282" s="1" t="s">
        <v>499</v>
      </c>
      <c r="B282" s="1" t="s">
        <v>836</v>
      </c>
      <c r="C282" s="1" t="s">
        <v>659</v>
      </c>
      <c r="D282" s="22">
        <v>44</v>
      </c>
      <c r="E282" s="22">
        <v>4</v>
      </c>
      <c r="F282" s="79"/>
      <c r="G282" s="16">
        <v>72</v>
      </c>
      <c r="H282" s="16">
        <v>60</v>
      </c>
      <c r="I282" s="16">
        <v>12</v>
      </c>
      <c r="J282" s="16">
        <v>0</v>
      </c>
      <c r="L282" s="127">
        <v>11</v>
      </c>
      <c r="M282" s="127">
        <v>10</v>
      </c>
      <c r="N282" s="127">
        <v>1</v>
      </c>
      <c r="O282" s="127">
        <v>0</v>
      </c>
      <c r="Q282" s="1" t="s">
        <v>737</v>
      </c>
      <c r="R282" s="29" t="s">
        <v>669</v>
      </c>
    </row>
    <row r="283" spans="1:18" ht="14.25" customHeight="1" x14ac:dyDescent="0.25">
      <c r="A283" s="1" t="s">
        <v>501</v>
      </c>
      <c r="B283" s="1" t="s">
        <v>837</v>
      </c>
      <c r="C283" s="1" t="s">
        <v>654</v>
      </c>
      <c r="D283" s="25">
        <v>32</v>
      </c>
      <c r="E283" s="25">
        <v>2</v>
      </c>
      <c r="F283" s="79"/>
      <c r="G283" s="45">
        <v>44</v>
      </c>
      <c r="H283" s="45">
        <v>39</v>
      </c>
      <c r="I283" s="45">
        <v>3</v>
      </c>
      <c r="J283" s="45">
        <v>2</v>
      </c>
      <c r="L283" s="127">
        <v>47</v>
      </c>
      <c r="M283" s="127">
        <v>41</v>
      </c>
      <c r="N283" s="127">
        <v>5</v>
      </c>
      <c r="O283" s="127">
        <v>1</v>
      </c>
      <c r="Q283" s="1" t="s">
        <v>737</v>
      </c>
      <c r="R283" s="29" t="s">
        <v>670</v>
      </c>
    </row>
    <row r="284" spans="1:18" ht="14.25" customHeight="1" x14ac:dyDescent="0.25">
      <c r="A284" s="1" t="s">
        <v>503</v>
      </c>
      <c r="B284" s="1" t="s">
        <v>504</v>
      </c>
      <c r="C284" s="1" t="s">
        <v>656</v>
      </c>
      <c r="D284" s="22">
        <v>18</v>
      </c>
      <c r="E284" s="22">
        <v>3</v>
      </c>
      <c r="F284" s="79"/>
      <c r="G284" s="16">
        <v>4</v>
      </c>
      <c r="H284" s="16">
        <v>3</v>
      </c>
      <c r="I284" s="16">
        <v>1</v>
      </c>
      <c r="J284" s="16">
        <v>0</v>
      </c>
      <c r="L284" s="127">
        <v>8</v>
      </c>
      <c r="M284" s="127">
        <v>7</v>
      </c>
      <c r="N284" s="127">
        <v>1</v>
      </c>
      <c r="O284" s="127">
        <v>0</v>
      </c>
      <c r="Q284" s="1" t="s">
        <v>735</v>
      </c>
      <c r="R284" s="29" t="s">
        <v>669</v>
      </c>
    </row>
    <row r="285" spans="1:18" ht="14.25" customHeight="1" x14ac:dyDescent="0.25">
      <c r="A285" s="1" t="s">
        <v>505</v>
      </c>
      <c r="B285" s="1" t="s">
        <v>506</v>
      </c>
      <c r="C285" s="1" t="s">
        <v>659</v>
      </c>
      <c r="D285" s="22">
        <v>13</v>
      </c>
      <c r="E285" s="22">
        <v>1</v>
      </c>
      <c r="F285" s="79"/>
      <c r="G285" s="45">
        <v>5</v>
      </c>
      <c r="H285" s="45">
        <v>5</v>
      </c>
      <c r="I285" s="45">
        <v>0</v>
      </c>
      <c r="J285" s="45">
        <v>0</v>
      </c>
      <c r="L285" s="127">
        <v>11</v>
      </c>
      <c r="M285" s="127">
        <v>9</v>
      </c>
      <c r="N285" s="127">
        <v>2</v>
      </c>
      <c r="O285" s="127">
        <v>0</v>
      </c>
      <c r="Q285" s="1" t="s">
        <v>735</v>
      </c>
      <c r="R285" s="29" t="s">
        <v>670</v>
      </c>
    </row>
    <row r="286" spans="1:18" ht="14.25" customHeight="1" x14ac:dyDescent="0.25">
      <c r="A286" s="1" t="s">
        <v>507</v>
      </c>
      <c r="B286" s="1" t="s">
        <v>838</v>
      </c>
      <c r="C286" s="1" t="s">
        <v>659</v>
      </c>
      <c r="D286" s="22">
        <v>15</v>
      </c>
      <c r="E286" s="22">
        <v>1</v>
      </c>
      <c r="F286" s="79"/>
      <c r="G286" s="16">
        <v>22</v>
      </c>
      <c r="H286" s="16">
        <v>15</v>
      </c>
      <c r="I286" s="16">
        <v>7</v>
      </c>
      <c r="J286" s="16">
        <v>0</v>
      </c>
      <c r="L286" s="127">
        <v>20</v>
      </c>
      <c r="M286" s="127">
        <v>15</v>
      </c>
      <c r="N286" s="127">
        <v>5</v>
      </c>
      <c r="O286" s="127">
        <v>0</v>
      </c>
      <c r="Q286" s="1" t="s">
        <v>735</v>
      </c>
      <c r="R286" s="29" t="s">
        <v>669</v>
      </c>
    </row>
    <row r="287" spans="1:18" ht="14.25" customHeight="1" x14ac:dyDescent="0.25">
      <c r="A287" s="1" t="s">
        <v>509</v>
      </c>
      <c r="B287" s="1" t="s">
        <v>738</v>
      </c>
      <c r="C287" s="1" t="s">
        <v>657</v>
      </c>
      <c r="D287" s="25">
        <v>2</v>
      </c>
      <c r="E287" s="25">
        <v>0</v>
      </c>
      <c r="F287" s="79"/>
      <c r="G287" s="16">
        <v>9</v>
      </c>
      <c r="H287" s="16">
        <v>8</v>
      </c>
      <c r="I287" s="16">
        <v>1</v>
      </c>
      <c r="J287" s="16">
        <v>0</v>
      </c>
      <c r="L287" s="127">
        <v>14</v>
      </c>
      <c r="M287" s="127">
        <v>14</v>
      </c>
      <c r="N287" s="127">
        <v>0</v>
      </c>
      <c r="O287" s="127">
        <v>0</v>
      </c>
      <c r="Q287" s="1" t="s">
        <v>736</v>
      </c>
      <c r="R287" s="29" t="s">
        <v>669</v>
      </c>
    </row>
    <row r="288" spans="1:18" ht="14.25" customHeight="1" x14ac:dyDescent="0.25">
      <c r="A288" s="1" t="s">
        <v>511</v>
      </c>
      <c r="B288" s="1" t="s">
        <v>512</v>
      </c>
      <c r="C288" s="1" t="s">
        <v>662</v>
      </c>
      <c r="D288" s="22">
        <v>15</v>
      </c>
      <c r="E288" s="22">
        <v>2</v>
      </c>
      <c r="F288" s="79"/>
      <c r="G288" s="16">
        <v>7</v>
      </c>
      <c r="H288" s="16">
        <v>4</v>
      </c>
      <c r="I288" s="16">
        <v>3</v>
      </c>
      <c r="J288" s="16">
        <v>0</v>
      </c>
      <c r="L288" s="127">
        <v>7</v>
      </c>
      <c r="M288" s="127">
        <v>7</v>
      </c>
      <c r="N288" s="127">
        <v>0</v>
      </c>
      <c r="O288" s="127">
        <v>0</v>
      </c>
      <c r="Q288" s="1" t="s">
        <v>735</v>
      </c>
      <c r="R288" s="29" t="s">
        <v>669</v>
      </c>
    </row>
    <row r="289" spans="1:18" ht="14.25" customHeight="1" x14ac:dyDescent="0.25">
      <c r="A289" s="1" t="s">
        <v>513</v>
      </c>
      <c r="B289" s="1" t="s">
        <v>514</v>
      </c>
      <c r="C289" s="1" t="s">
        <v>662</v>
      </c>
      <c r="D289" s="22">
        <v>2</v>
      </c>
      <c r="E289" s="22">
        <v>0</v>
      </c>
      <c r="F289" s="79"/>
      <c r="G289" s="16">
        <v>1</v>
      </c>
      <c r="H289" s="16">
        <v>1</v>
      </c>
      <c r="I289" s="16">
        <v>0</v>
      </c>
      <c r="J289" s="16">
        <v>0</v>
      </c>
      <c r="L289" s="127">
        <v>2</v>
      </c>
      <c r="M289" s="127">
        <v>1</v>
      </c>
      <c r="N289" s="127">
        <v>1</v>
      </c>
      <c r="O289" s="127">
        <v>0</v>
      </c>
      <c r="Q289" s="1" t="s">
        <v>735</v>
      </c>
      <c r="R289" s="29" t="s">
        <v>669</v>
      </c>
    </row>
    <row r="290" spans="1:18" ht="14.25" customHeight="1" x14ac:dyDescent="0.25">
      <c r="A290" s="1" t="s">
        <v>515</v>
      </c>
      <c r="B290" s="1" t="s">
        <v>516</v>
      </c>
      <c r="C290" s="1" t="s">
        <v>659</v>
      </c>
      <c r="D290" s="22">
        <v>17</v>
      </c>
      <c r="E290" s="22">
        <v>2</v>
      </c>
      <c r="F290" s="79"/>
      <c r="G290" s="16">
        <v>6</v>
      </c>
      <c r="H290" s="16">
        <v>6</v>
      </c>
      <c r="I290" s="16">
        <v>0</v>
      </c>
      <c r="J290" s="16">
        <v>0</v>
      </c>
      <c r="L290" s="127">
        <v>11</v>
      </c>
      <c r="M290" s="127">
        <v>7</v>
      </c>
      <c r="N290" s="127">
        <v>4</v>
      </c>
      <c r="O290" s="127">
        <v>0</v>
      </c>
      <c r="Q290" s="1" t="s">
        <v>735</v>
      </c>
      <c r="R290" s="29" t="s">
        <v>669</v>
      </c>
    </row>
    <row r="291" spans="1:18" ht="14.25" customHeight="1" x14ac:dyDescent="0.25">
      <c r="A291" s="1" t="s">
        <v>517</v>
      </c>
      <c r="B291" s="1" t="s">
        <v>518</v>
      </c>
      <c r="C291" s="1" t="s">
        <v>657</v>
      </c>
      <c r="D291" s="22">
        <v>10</v>
      </c>
      <c r="E291" s="22">
        <v>1</v>
      </c>
      <c r="F291" s="79"/>
      <c r="G291" s="16">
        <v>10</v>
      </c>
      <c r="H291" s="16">
        <v>9</v>
      </c>
      <c r="I291" s="16">
        <v>1</v>
      </c>
      <c r="J291" s="16">
        <v>0</v>
      </c>
      <c r="L291" s="127">
        <v>7</v>
      </c>
      <c r="M291" s="127">
        <v>7</v>
      </c>
      <c r="N291" s="127">
        <v>0</v>
      </c>
      <c r="O291" s="127">
        <v>0</v>
      </c>
      <c r="Q291" s="1" t="s">
        <v>735</v>
      </c>
      <c r="R291" s="29" t="s">
        <v>669</v>
      </c>
    </row>
    <row r="292" spans="1:18" ht="14.25" customHeight="1" x14ac:dyDescent="0.25">
      <c r="A292" s="1" t="s">
        <v>519</v>
      </c>
      <c r="B292" s="1" t="s">
        <v>520</v>
      </c>
      <c r="C292" s="1" t="s">
        <v>663</v>
      </c>
      <c r="D292" s="22">
        <v>4</v>
      </c>
      <c r="E292" s="22">
        <v>1</v>
      </c>
      <c r="F292" s="79"/>
      <c r="G292" s="16">
        <v>2</v>
      </c>
      <c r="H292" s="16">
        <v>2</v>
      </c>
      <c r="I292" s="16">
        <v>0</v>
      </c>
      <c r="J292" s="16">
        <v>0</v>
      </c>
      <c r="L292" s="127">
        <v>3</v>
      </c>
      <c r="M292" s="127">
        <v>2</v>
      </c>
      <c r="N292" s="127">
        <v>1</v>
      </c>
      <c r="O292" s="127">
        <v>0</v>
      </c>
      <c r="Q292" s="1" t="s">
        <v>735</v>
      </c>
      <c r="R292" s="29" t="s">
        <v>669</v>
      </c>
    </row>
    <row r="293" spans="1:18" ht="14.25" customHeight="1" x14ac:dyDescent="0.25">
      <c r="A293" s="1" t="s">
        <v>521</v>
      </c>
      <c r="B293" s="1" t="s">
        <v>839</v>
      </c>
      <c r="C293" s="1" t="s">
        <v>662</v>
      </c>
      <c r="D293" s="22">
        <v>17</v>
      </c>
      <c r="E293" s="22">
        <v>1</v>
      </c>
      <c r="F293" s="79"/>
      <c r="G293" s="16">
        <v>19</v>
      </c>
      <c r="H293" s="16">
        <v>17</v>
      </c>
      <c r="I293" s="16">
        <v>2</v>
      </c>
      <c r="J293" s="16">
        <v>0</v>
      </c>
      <c r="L293" s="127">
        <v>34</v>
      </c>
      <c r="M293" s="127">
        <v>26</v>
      </c>
      <c r="N293" s="127">
        <v>8</v>
      </c>
      <c r="O293" s="127">
        <v>0</v>
      </c>
      <c r="Q293" s="1" t="s">
        <v>735</v>
      </c>
      <c r="R293" s="29" t="s">
        <v>669</v>
      </c>
    </row>
    <row r="294" spans="1:18" ht="14.25" customHeight="1" x14ac:dyDescent="0.25">
      <c r="A294" s="1" t="s">
        <v>523</v>
      </c>
      <c r="B294" s="1" t="s">
        <v>524</v>
      </c>
      <c r="C294" s="1" t="s">
        <v>662</v>
      </c>
      <c r="D294" s="22">
        <v>13</v>
      </c>
      <c r="E294" s="22">
        <v>0</v>
      </c>
      <c r="F294" s="79"/>
      <c r="G294" s="16">
        <v>17</v>
      </c>
      <c r="H294" s="16">
        <v>16</v>
      </c>
      <c r="I294" s="16">
        <v>1</v>
      </c>
      <c r="J294" s="16">
        <v>0</v>
      </c>
      <c r="L294" s="127">
        <v>10</v>
      </c>
      <c r="M294" s="127">
        <v>10</v>
      </c>
      <c r="N294" s="127">
        <v>0</v>
      </c>
      <c r="O294" s="127">
        <v>0</v>
      </c>
      <c r="Q294" s="1" t="s">
        <v>735</v>
      </c>
      <c r="R294" s="29" t="s">
        <v>669</v>
      </c>
    </row>
    <row r="295" spans="1:18" ht="14.25" customHeight="1" x14ac:dyDescent="0.25">
      <c r="A295" s="1" t="s">
        <v>525</v>
      </c>
      <c r="B295" s="1" t="s">
        <v>526</v>
      </c>
      <c r="C295" s="1" t="s">
        <v>661</v>
      </c>
      <c r="D295" s="22">
        <v>2</v>
      </c>
      <c r="E295" s="22">
        <v>0</v>
      </c>
      <c r="F295" s="79"/>
      <c r="G295" s="16">
        <v>2</v>
      </c>
      <c r="H295" s="16">
        <v>2</v>
      </c>
      <c r="I295" s="16">
        <v>0</v>
      </c>
      <c r="J295" s="16">
        <v>0</v>
      </c>
      <c r="L295" s="127">
        <v>4</v>
      </c>
      <c r="M295" s="127">
        <v>4</v>
      </c>
      <c r="N295" s="127">
        <v>0</v>
      </c>
      <c r="O295" s="127">
        <v>0</v>
      </c>
      <c r="Q295" s="1" t="s">
        <v>735</v>
      </c>
      <c r="R295" s="29" t="s">
        <v>669</v>
      </c>
    </row>
    <row r="296" spans="1:18" ht="14.25" customHeight="1" x14ac:dyDescent="0.25">
      <c r="A296" s="1" t="s">
        <v>527</v>
      </c>
      <c r="B296" s="1" t="s">
        <v>528</v>
      </c>
      <c r="C296" s="1" t="s">
        <v>659</v>
      </c>
      <c r="D296" s="22">
        <v>6</v>
      </c>
      <c r="E296" s="22">
        <v>0</v>
      </c>
      <c r="F296" s="79"/>
      <c r="G296" s="16">
        <v>3</v>
      </c>
      <c r="H296" s="16">
        <v>1</v>
      </c>
      <c r="I296" s="16">
        <v>2</v>
      </c>
      <c r="J296" s="16">
        <v>0</v>
      </c>
      <c r="L296" s="127">
        <v>8</v>
      </c>
      <c r="M296" s="127">
        <v>8</v>
      </c>
      <c r="N296" s="127">
        <v>0</v>
      </c>
      <c r="O296" s="127">
        <v>0</v>
      </c>
      <c r="Q296" s="1" t="s">
        <v>735</v>
      </c>
      <c r="R296" s="29" t="s">
        <v>669</v>
      </c>
    </row>
    <row r="297" spans="1:18" ht="14.25" customHeight="1" x14ac:dyDescent="0.25">
      <c r="A297" s="1" t="s">
        <v>529</v>
      </c>
      <c r="B297" s="1" t="s">
        <v>530</v>
      </c>
      <c r="C297" s="1" t="s">
        <v>663</v>
      </c>
      <c r="D297" s="22">
        <v>4</v>
      </c>
      <c r="E297" s="22">
        <v>0</v>
      </c>
      <c r="F297" s="79"/>
      <c r="G297" s="16">
        <v>0</v>
      </c>
      <c r="H297" s="16">
        <v>0</v>
      </c>
      <c r="I297" s="16">
        <v>0</v>
      </c>
      <c r="J297" s="16">
        <v>0</v>
      </c>
      <c r="L297" s="127">
        <v>5</v>
      </c>
      <c r="M297" s="127">
        <v>5</v>
      </c>
      <c r="N297" s="127">
        <v>0</v>
      </c>
      <c r="O297" s="127">
        <v>0</v>
      </c>
      <c r="Q297" s="1" t="s">
        <v>735</v>
      </c>
      <c r="R297" s="29" t="s">
        <v>669</v>
      </c>
    </row>
    <row r="298" spans="1:18" ht="14.25" customHeight="1" x14ac:dyDescent="0.25">
      <c r="A298" s="1" t="s">
        <v>531</v>
      </c>
      <c r="B298" s="1" t="s">
        <v>532</v>
      </c>
      <c r="C298" s="1" t="s">
        <v>656</v>
      </c>
      <c r="D298" s="22">
        <v>12</v>
      </c>
      <c r="E298" s="22">
        <v>4</v>
      </c>
      <c r="F298" s="79"/>
      <c r="G298" s="16">
        <v>5</v>
      </c>
      <c r="H298" s="16">
        <v>3</v>
      </c>
      <c r="I298" s="16">
        <v>2</v>
      </c>
      <c r="J298" s="16">
        <v>0</v>
      </c>
      <c r="L298" s="127">
        <v>6</v>
      </c>
      <c r="M298" s="127">
        <v>5</v>
      </c>
      <c r="N298" s="127">
        <v>1</v>
      </c>
      <c r="O298" s="127">
        <v>0</v>
      </c>
      <c r="Q298" s="1" t="s">
        <v>735</v>
      </c>
      <c r="R298" s="29" t="s">
        <v>669</v>
      </c>
    </row>
    <row r="299" spans="1:18" ht="14.25" customHeight="1" x14ac:dyDescent="0.25">
      <c r="A299" s="1" t="s">
        <v>533</v>
      </c>
      <c r="B299" s="1" t="s">
        <v>534</v>
      </c>
      <c r="C299" s="1" t="s">
        <v>654</v>
      </c>
      <c r="D299" s="22">
        <v>8</v>
      </c>
      <c r="E299" s="22">
        <v>1</v>
      </c>
      <c r="F299" s="79"/>
      <c r="G299" s="16">
        <v>3</v>
      </c>
      <c r="H299" s="16">
        <v>3</v>
      </c>
      <c r="I299" s="16">
        <v>0</v>
      </c>
      <c r="J299" s="16">
        <v>0</v>
      </c>
      <c r="L299" s="127">
        <v>5</v>
      </c>
      <c r="M299" s="127">
        <v>5</v>
      </c>
      <c r="N299" s="127">
        <v>0</v>
      </c>
      <c r="O299" s="127">
        <v>0</v>
      </c>
      <c r="Q299" s="1" t="s">
        <v>737</v>
      </c>
      <c r="R299" s="29" t="s">
        <v>669</v>
      </c>
    </row>
    <row r="300" spans="1:18" ht="14.25" customHeight="1" x14ac:dyDescent="0.25">
      <c r="A300" s="1" t="s">
        <v>535</v>
      </c>
      <c r="B300" s="1" t="s">
        <v>536</v>
      </c>
      <c r="C300" s="1" t="s">
        <v>656</v>
      </c>
      <c r="D300" s="22">
        <v>6</v>
      </c>
      <c r="E300" s="22">
        <v>1</v>
      </c>
      <c r="F300" s="79"/>
      <c r="G300" s="16">
        <v>9</v>
      </c>
      <c r="H300" s="16">
        <v>7</v>
      </c>
      <c r="I300" s="16">
        <v>2</v>
      </c>
      <c r="J300" s="16">
        <v>0</v>
      </c>
      <c r="L300" s="127">
        <v>32</v>
      </c>
      <c r="M300" s="127">
        <v>29</v>
      </c>
      <c r="N300" s="127">
        <v>3</v>
      </c>
      <c r="O300" s="127">
        <v>0</v>
      </c>
      <c r="Q300" s="1" t="s">
        <v>735</v>
      </c>
      <c r="R300" s="29" t="s">
        <v>669</v>
      </c>
    </row>
    <row r="301" spans="1:18" ht="14.25" customHeight="1" x14ac:dyDescent="0.25">
      <c r="A301" s="1" t="s">
        <v>537</v>
      </c>
      <c r="B301" s="1" t="s">
        <v>840</v>
      </c>
      <c r="C301" s="1" t="s">
        <v>661</v>
      </c>
      <c r="D301" s="22">
        <v>28</v>
      </c>
      <c r="E301" s="22">
        <v>0</v>
      </c>
      <c r="F301" s="79"/>
      <c r="G301" s="16">
        <v>45</v>
      </c>
      <c r="H301" s="16">
        <v>38</v>
      </c>
      <c r="I301" s="16">
        <v>7</v>
      </c>
      <c r="J301" s="16">
        <v>0</v>
      </c>
      <c r="L301" s="127">
        <v>35</v>
      </c>
      <c r="M301" s="127">
        <v>31</v>
      </c>
      <c r="N301" s="127">
        <v>4</v>
      </c>
      <c r="O301" s="127">
        <v>0</v>
      </c>
      <c r="Q301" s="1" t="s">
        <v>735</v>
      </c>
      <c r="R301" s="29" t="s">
        <v>669</v>
      </c>
    </row>
    <row r="302" spans="1:18" ht="14.25" customHeight="1" x14ac:dyDescent="0.25">
      <c r="A302" s="1" t="s">
        <v>539</v>
      </c>
      <c r="B302" s="1" t="s">
        <v>841</v>
      </c>
      <c r="C302" s="1" t="s">
        <v>657</v>
      </c>
      <c r="D302" s="22">
        <v>19</v>
      </c>
      <c r="E302" s="22">
        <v>0</v>
      </c>
      <c r="F302" s="79"/>
      <c r="G302" s="16">
        <v>43</v>
      </c>
      <c r="H302" s="16">
        <v>39</v>
      </c>
      <c r="I302" s="16">
        <v>4</v>
      </c>
      <c r="J302" s="16">
        <v>0</v>
      </c>
      <c r="L302" s="127">
        <v>36</v>
      </c>
      <c r="M302" s="127">
        <v>33</v>
      </c>
      <c r="N302" s="127">
        <v>3</v>
      </c>
      <c r="O302" s="127">
        <v>0</v>
      </c>
      <c r="Q302" s="1" t="s">
        <v>735</v>
      </c>
      <c r="R302" s="29" t="s">
        <v>669</v>
      </c>
    </row>
    <row r="303" spans="1:18" ht="14.25" customHeight="1" x14ac:dyDescent="0.25">
      <c r="A303" s="1" t="s">
        <v>541</v>
      </c>
      <c r="B303" s="1" t="s">
        <v>542</v>
      </c>
      <c r="C303" s="1" t="s">
        <v>662</v>
      </c>
      <c r="D303" s="22">
        <v>8</v>
      </c>
      <c r="E303" s="22">
        <v>2</v>
      </c>
      <c r="F303" s="79"/>
      <c r="G303" s="16">
        <v>4</v>
      </c>
      <c r="H303" s="16">
        <v>4</v>
      </c>
      <c r="I303" s="16">
        <v>0</v>
      </c>
      <c r="J303" s="16">
        <v>0</v>
      </c>
      <c r="L303" s="127">
        <v>3</v>
      </c>
      <c r="M303" s="127">
        <v>2</v>
      </c>
      <c r="N303" s="127">
        <v>1</v>
      </c>
      <c r="O303" s="127">
        <v>0</v>
      </c>
      <c r="Q303" s="1" t="s">
        <v>735</v>
      </c>
      <c r="R303" s="29" t="s">
        <v>669</v>
      </c>
    </row>
    <row r="304" spans="1:18" ht="14.25" customHeight="1" x14ac:dyDescent="0.25">
      <c r="A304" s="1" t="s">
        <v>543</v>
      </c>
      <c r="B304" s="1" t="s">
        <v>544</v>
      </c>
      <c r="C304" s="1" t="s">
        <v>656</v>
      </c>
      <c r="D304" s="22">
        <v>2</v>
      </c>
      <c r="E304" s="22">
        <v>0</v>
      </c>
      <c r="F304" s="79"/>
      <c r="G304" s="16">
        <v>2</v>
      </c>
      <c r="H304" s="16">
        <v>2</v>
      </c>
      <c r="I304" s="16">
        <v>0</v>
      </c>
      <c r="J304" s="16">
        <v>0</v>
      </c>
      <c r="L304" s="127">
        <v>1</v>
      </c>
      <c r="M304" s="127">
        <v>1</v>
      </c>
      <c r="N304" s="127">
        <v>0</v>
      </c>
      <c r="O304" s="127">
        <v>0</v>
      </c>
      <c r="Q304" s="1" t="s">
        <v>736</v>
      </c>
      <c r="R304" s="29" t="s">
        <v>669</v>
      </c>
    </row>
    <row r="305" spans="1:18" ht="14.25" customHeight="1" x14ac:dyDescent="0.25">
      <c r="A305" s="1" t="s">
        <v>545</v>
      </c>
      <c r="B305" s="1" t="s">
        <v>842</v>
      </c>
      <c r="C305" s="1" t="s">
        <v>661</v>
      </c>
      <c r="D305" s="22">
        <v>20</v>
      </c>
      <c r="E305" s="22">
        <v>2</v>
      </c>
      <c r="F305" s="79"/>
      <c r="G305" s="16">
        <v>23</v>
      </c>
      <c r="H305" s="16">
        <v>22</v>
      </c>
      <c r="I305" s="16">
        <v>1</v>
      </c>
      <c r="J305" s="16">
        <v>0</v>
      </c>
      <c r="L305" s="127">
        <v>14</v>
      </c>
      <c r="M305" s="127">
        <v>14</v>
      </c>
      <c r="N305" s="127">
        <v>0</v>
      </c>
      <c r="O305" s="127">
        <v>0</v>
      </c>
      <c r="Q305" s="1" t="s">
        <v>736</v>
      </c>
      <c r="R305" s="29" t="s">
        <v>669</v>
      </c>
    </row>
    <row r="306" spans="1:18" ht="14.25" customHeight="1" x14ac:dyDescent="0.25">
      <c r="A306" s="1" t="s">
        <v>547</v>
      </c>
      <c r="B306" s="1" t="s">
        <v>548</v>
      </c>
      <c r="C306" s="1" t="s">
        <v>661</v>
      </c>
      <c r="D306" s="22">
        <v>3</v>
      </c>
      <c r="E306" s="22">
        <v>0</v>
      </c>
      <c r="F306" s="79"/>
      <c r="G306" s="16">
        <v>3</v>
      </c>
      <c r="H306" s="16">
        <v>3</v>
      </c>
      <c r="I306" s="16">
        <v>0</v>
      </c>
      <c r="J306" s="16">
        <v>0</v>
      </c>
      <c r="L306" s="127">
        <v>7</v>
      </c>
      <c r="M306" s="127">
        <v>6</v>
      </c>
      <c r="N306" s="127">
        <v>1</v>
      </c>
      <c r="O306" s="127">
        <v>0</v>
      </c>
      <c r="Q306" s="1" t="s">
        <v>737</v>
      </c>
      <c r="R306" s="29" t="s">
        <v>669</v>
      </c>
    </row>
    <row r="307" spans="1:18" ht="14.25" customHeight="1" x14ac:dyDescent="0.25">
      <c r="A307" s="1" t="s">
        <v>549</v>
      </c>
      <c r="B307" s="1" t="s">
        <v>550</v>
      </c>
      <c r="C307" s="1" t="s">
        <v>662</v>
      </c>
      <c r="D307" s="22">
        <v>9</v>
      </c>
      <c r="E307" s="22">
        <v>1</v>
      </c>
      <c r="F307" s="79"/>
      <c r="G307" s="16">
        <v>10</v>
      </c>
      <c r="H307" s="16">
        <v>10</v>
      </c>
      <c r="I307" s="16">
        <v>0</v>
      </c>
      <c r="J307" s="16">
        <v>0</v>
      </c>
      <c r="L307" s="127">
        <v>13</v>
      </c>
      <c r="M307" s="127">
        <v>11</v>
      </c>
      <c r="N307" s="127">
        <v>2</v>
      </c>
      <c r="O307" s="127">
        <v>0</v>
      </c>
      <c r="Q307" s="1" t="s">
        <v>735</v>
      </c>
      <c r="R307" s="29" t="s">
        <v>669</v>
      </c>
    </row>
    <row r="308" spans="1:18" ht="14.25" customHeight="1" x14ac:dyDescent="0.25">
      <c r="A308" s="1" t="s">
        <v>551</v>
      </c>
      <c r="B308" s="1" t="s">
        <v>552</v>
      </c>
      <c r="C308" s="1" t="s">
        <v>659</v>
      </c>
      <c r="D308" s="22">
        <v>5</v>
      </c>
      <c r="E308" s="22">
        <v>1</v>
      </c>
      <c r="F308" s="79"/>
      <c r="G308" s="16">
        <v>6</v>
      </c>
      <c r="H308" s="16">
        <v>4</v>
      </c>
      <c r="I308" s="16">
        <v>2</v>
      </c>
      <c r="J308" s="16">
        <v>0</v>
      </c>
      <c r="L308" s="127">
        <v>6</v>
      </c>
      <c r="M308" s="127">
        <v>6</v>
      </c>
      <c r="N308" s="127">
        <v>0</v>
      </c>
      <c r="O308" s="127">
        <v>0</v>
      </c>
      <c r="Q308" s="1" t="s">
        <v>735</v>
      </c>
      <c r="R308" s="29" t="s">
        <v>669</v>
      </c>
    </row>
    <row r="309" spans="1:18" ht="14.25" customHeight="1" x14ac:dyDescent="0.25">
      <c r="A309" s="1" t="s">
        <v>553</v>
      </c>
      <c r="B309" s="1" t="s">
        <v>554</v>
      </c>
      <c r="C309" s="1" t="s">
        <v>656</v>
      </c>
      <c r="D309" s="22">
        <v>5</v>
      </c>
      <c r="E309" s="22">
        <v>1</v>
      </c>
      <c r="F309" s="79"/>
      <c r="G309" s="16">
        <v>2</v>
      </c>
      <c r="H309" s="16">
        <v>2</v>
      </c>
      <c r="I309" s="16">
        <v>0</v>
      </c>
      <c r="J309" s="16">
        <v>0</v>
      </c>
      <c r="L309" s="127">
        <v>9</v>
      </c>
      <c r="M309" s="127">
        <v>7</v>
      </c>
      <c r="N309" s="127">
        <v>2</v>
      </c>
      <c r="O309" s="127">
        <v>0</v>
      </c>
      <c r="Q309" s="1" t="s">
        <v>735</v>
      </c>
      <c r="R309" s="29" t="s">
        <v>669</v>
      </c>
    </row>
    <row r="310" spans="1:18" ht="14.25" customHeight="1" x14ac:dyDescent="0.25">
      <c r="A310" s="1" t="s">
        <v>555</v>
      </c>
      <c r="B310" s="1" t="s">
        <v>556</v>
      </c>
      <c r="C310" s="1" t="s">
        <v>661</v>
      </c>
      <c r="D310" s="22">
        <v>0</v>
      </c>
      <c r="E310" s="22">
        <v>0</v>
      </c>
      <c r="F310" s="79"/>
      <c r="G310" s="16">
        <v>2</v>
      </c>
      <c r="H310" s="16">
        <v>2</v>
      </c>
      <c r="I310" s="16">
        <v>0</v>
      </c>
      <c r="J310" s="16">
        <v>0</v>
      </c>
      <c r="L310" s="127">
        <v>1</v>
      </c>
      <c r="M310" s="127">
        <v>1</v>
      </c>
      <c r="N310" s="127">
        <v>0</v>
      </c>
      <c r="O310" s="127">
        <v>0</v>
      </c>
      <c r="Q310" s="1" t="s">
        <v>735</v>
      </c>
      <c r="R310" s="29" t="s">
        <v>669</v>
      </c>
    </row>
    <row r="311" spans="1:18" ht="14.25" customHeight="1" x14ac:dyDescent="0.25">
      <c r="A311" s="1" t="s">
        <v>557</v>
      </c>
      <c r="B311" s="1" t="s">
        <v>843</v>
      </c>
      <c r="C311" s="1" t="s">
        <v>656</v>
      </c>
      <c r="D311" s="22">
        <v>33</v>
      </c>
      <c r="E311" s="22">
        <v>8</v>
      </c>
      <c r="F311" s="79"/>
      <c r="G311" s="16">
        <v>46</v>
      </c>
      <c r="H311" s="16">
        <v>35</v>
      </c>
      <c r="I311" s="16">
        <v>11</v>
      </c>
      <c r="J311" s="16">
        <v>0</v>
      </c>
      <c r="L311" s="127">
        <v>23</v>
      </c>
      <c r="M311" s="127">
        <v>16</v>
      </c>
      <c r="N311" s="127">
        <v>5</v>
      </c>
      <c r="O311" s="127">
        <v>2</v>
      </c>
      <c r="Q311" s="1" t="s">
        <v>737</v>
      </c>
      <c r="R311" s="29" t="s">
        <v>669</v>
      </c>
    </row>
    <row r="312" spans="1:18" ht="14.25" customHeight="1" x14ac:dyDescent="0.25">
      <c r="A312" s="1" t="s">
        <v>559</v>
      </c>
      <c r="B312" s="1" t="s">
        <v>560</v>
      </c>
      <c r="C312" s="1" t="s">
        <v>659</v>
      </c>
      <c r="D312" s="22">
        <v>1</v>
      </c>
      <c r="E312" s="22">
        <v>0</v>
      </c>
      <c r="F312" s="79"/>
      <c r="G312" s="16">
        <v>2</v>
      </c>
      <c r="H312" s="16">
        <v>2</v>
      </c>
      <c r="I312" s="16">
        <v>0</v>
      </c>
      <c r="J312" s="16">
        <v>0</v>
      </c>
      <c r="L312" s="127">
        <v>1</v>
      </c>
      <c r="M312" s="127">
        <v>1</v>
      </c>
      <c r="N312" s="127">
        <v>0</v>
      </c>
      <c r="O312" s="127">
        <v>0</v>
      </c>
      <c r="Q312" s="1" t="s">
        <v>735</v>
      </c>
      <c r="R312" s="29" t="s">
        <v>669</v>
      </c>
    </row>
    <row r="313" spans="1:18" ht="14.25" customHeight="1" x14ac:dyDescent="0.25">
      <c r="A313" s="1" t="s">
        <v>561</v>
      </c>
      <c r="B313" s="1" t="s">
        <v>562</v>
      </c>
      <c r="C313" s="1" t="s">
        <v>659</v>
      </c>
      <c r="D313" s="22">
        <v>4</v>
      </c>
      <c r="E313" s="22">
        <v>0</v>
      </c>
      <c r="F313" s="79"/>
      <c r="G313" s="16">
        <v>9</v>
      </c>
      <c r="H313" s="16">
        <v>7</v>
      </c>
      <c r="I313" s="16">
        <v>2</v>
      </c>
      <c r="J313" s="16">
        <v>0</v>
      </c>
      <c r="L313" s="127">
        <v>9</v>
      </c>
      <c r="M313" s="127">
        <v>7</v>
      </c>
      <c r="N313" s="127">
        <v>2</v>
      </c>
      <c r="O313" s="127">
        <v>0</v>
      </c>
      <c r="Q313" s="1" t="s">
        <v>735</v>
      </c>
      <c r="R313" s="29" t="s">
        <v>669</v>
      </c>
    </row>
    <row r="314" spans="1:18" ht="14.25" customHeight="1" x14ac:dyDescent="0.25">
      <c r="A314" s="1" t="s">
        <v>563</v>
      </c>
      <c r="B314" s="1" t="s">
        <v>564</v>
      </c>
      <c r="C314" s="1" t="s">
        <v>656</v>
      </c>
      <c r="D314" s="22">
        <v>4</v>
      </c>
      <c r="E314" s="22">
        <v>2</v>
      </c>
      <c r="F314" s="79"/>
      <c r="G314" s="16">
        <v>8</v>
      </c>
      <c r="H314" s="16">
        <v>6</v>
      </c>
      <c r="I314" s="16">
        <v>2</v>
      </c>
      <c r="J314" s="16">
        <v>0</v>
      </c>
      <c r="L314" s="127">
        <v>12</v>
      </c>
      <c r="M314" s="127">
        <v>12</v>
      </c>
      <c r="N314" s="127">
        <v>0</v>
      </c>
      <c r="O314" s="127">
        <v>0</v>
      </c>
      <c r="Q314" s="1" t="s">
        <v>735</v>
      </c>
      <c r="R314" s="29" t="s">
        <v>669</v>
      </c>
    </row>
    <row r="315" spans="1:18" ht="14.25" customHeight="1" x14ac:dyDescent="0.25">
      <c r="A315" s="1" t="s">
        <v>565</v>
      </c>
      <c r="B315" s="1" t="s">
        <v>844</v>
      </c>
      <c r="C315" s="1" t="s">
        <v>661</v>
      </c>
      <c r="D315" s="22">
        <v>20</v>
      </c>
      <c r="E315" s="22">
        <v>1</v>
      </c>
      <c r="F315" s="79"/>
      <c r="G315" s="45">
        <v>24</v>
      </c>
      <c r="H315" s="45">
        <v>21</v>
      </c>
      <c r="I315" s="45">
        <v>3</v>
      </c>
      <c r="J315" s="45">
        <v>0</v>
      </c>
      <c r="L315" s="127">
        <v>19</v>
      </c>
      <c r="M315" s="127">
        <v>13</v>
      </c>
      <c r="N315" s="127">
        <v>6</v>
      </c>
      <c r="O315" s="127">
        <v>0</v>
      </c>
      <c r="Q315" s="1" t="s">
        <v>737</v>
      </c>
      <c r="R315" s="29" t="s">
        <v>670</v>
      </c>
    </row>
    <row r="316" spans="1:18" ht="14.25" customHeight="1" x14ac:dyDescent="0.25">
      <c r="A316" s="1" t="s">
        <v>567</v>
      </c>
      <c r="B316" s="1" t="s">
        <v>568</v>
      </c>
      <c r="C316" s="1" t="s">
        <v>661</v>
      </c>
      <c r="D316" s="22">
        <v>2</v>
      </c>
      <c r="E316" s="22">
        <v>0</v>
      </c>
      <c r="F316" s="79"/>
      <c r="G316" s="16">
        <v>4</v>
      </c>
      <c r="H316" s="16">
        <v>3</v>
      </c>
      <c r="I316" s="16">
        <v>1</v>
      </c>
      <c r="J316" s="16">
        <v>0</v>
      </c>
      <c r="L316" s="127">
        <v>3</v>
      </c>
      <c r="M316" s="127">
        <v>3</v>
      </c>
      <c r="N316" s="127">
        <v>0</v>
      </c>
      <c r="O316" s="127">
        <v>0</v>
      </c>
      <c r="Q316" s="1" t="s">
        <v>735</v>
      </c>
      <c r="R316" s="29" t="s">
        <v>669</v>
      </c>
    </row>
    <row r="317" spans="1:18" ht="14.25" customHeight="1" x14ac:dyDescent="0.25">
      <c r="A317" s="1" t="s">
        <v>569</v>
      </c>
      <c r="B317" s="1" t="s">
        <v>845</v>
      </c>
      <c r="C317" s="1" t="s">
        <v>654</v>
      </c>
      <c r="D317" s="25">
        <v>11</v>
      </c>
      <c r="E317" s="25">
        <v>1</v>
      </c>
      <c r="F317" s="79"/>
      <c r="G317" s="45">
        <v>21</v>
      </c>
      <c r="H317" s="45">
        <v>19</v>
      </c>
      <c r="I317" s="45">
        <v>1</v>
      </c>
      <c r="J317" s="45">
        <v>1</v>
      </c>
      <c r="L317" s="127">
        <v>10</v>
      </c>
      <c r="M317" s="127">
        <v>6</v>
      </c>
      <c r="N317" s="127">
        <v>1</v>
      </c>
      <c r="O317" s="127">
        <v>3</v>
      </c>
      <c r="Q317" s="1" t="s">
        <v>737</v>
      </c>
      <c r="R317" s="29" t="s">
        <v>670</v>
      </c>
    </row>
    <row r="318" spans="1:18" ht="14.25" customHeight="1" x14ac:dyDescent="0.25">
      <c r="A318" s="1" t="s">
        <v>571</v>
      </c>
      <c r="B318" s="1" t="s">
        <v>572</v>
      </c>
      <c r="C318" s="1" t="s">
        <v>657</v>
      </c>
      <c r="D318" s="22">
        <v>2</v>
      </c>
      <c r="E318" s="22">
        <v>1</v>
      </c>
      <c r="F318" s="79"/>
      <c r="G318" s="16">
        <v>5</v>
      </c>
      <c r="H318" s="16">
        <v>4</v>
      </c>
      <c r="I318" s="16">
        <v>1</v>
      </c>
      <c r="J318" s="16">
        <v>0</v>
      </c>
      <c r="L318" s="127">
        <v>3</v>
      </c>
      <c r="M318" s="127">
        <v>3</v>
      </c>
      <c r="N318" s="127">
        <v>0</v>
      </c>
      <c r="O318" s="127">
        <v>0</v>
      </c>
      <c r="Q318" s="1" t="s">
        <v>737</v>
      </c>
      <c r="R318" s="29" t="s">
        <v>669</v>
      </c>
    </row>
    <row r="319" spans="1:18" ht="14.25" customHeight="1" x14ac:dyDescent="0.25">
      <c r="A319" s="1" t="s">
        <v>573</v>
      </c>
      <c r="B319" s="1" t="s">
        <v>846</v>
      </c>
      <c r="C319" s="1" t="s">
        <v>656</v>
      </c>
      <c r="D319" s="22">
        <v>15</v>
      </c>
      <c r="E319" s="22">
        <v>2</v>
      </c>
      <c r="F319" s="79"/>
      <c r="G319" s="16">
        <v>20</v>
      </c>
      <c r="H319" s="16">
        <v>14</v>
      </c>
      <c r="I319" s="16">
        <v>6</v>
      </c>
      <c r="J319" s="16">
        <v>0</v>
      </c>
      <c r="L319" s="127">
        <v>7</v>
      </c>
      <c r="M319" s="127">
        <v>7</v>
      </c>
      <c r="N319" s="127">
        <v>0</v>
      </c>
      <c r="O319" s="127">
        <v>0</v>
      </c>
      <c r="Q319" s="1" t="s">
        <v>736</v>
      </c>
      <c r="R319" s="29" t="s">
        <v>669</v>
      </c>
    </row>
    <row r="320" spans="1:18" ht="14.25" customHeight="1" x14ac:dyDescent="0.25">
      <c r="A320" s="1" t="s">
        <v>575</v>
      </c>
      <c r="B320" s="1" t="s">
        <v>576</v>
      </c>
      <c r="C320" s="1" t="s">
        <v>659</v>
      </c>
      <c r="D320" s="22">
        <v>0</v>
      </c>
      <c r="E320" s="22">
        <v>0</v>
      </c>
      <c r="F320" s="79"/>
      <c r="G320" s="16">
        <v>2</v>
      </c>
      <c r="H320" s="16">
        <v>2</v>
      </c>
      <c r="I320" s="16">
        <v>0</v>
      </c>
      <c r="J320" s="16">
        <v>0</v>
      </c>
      <c r="L320" s="127">
        <v>0</v>
      </c>
      <c r="M320" s="127">
        <v>0</v>
      </c>
      <c r="N320" s="127">
        <v>0</v>
      </c>
      <c r="O320" s="127">
        <v>0</v>
      </c>
      <c r="Q320" s="1" t="s">
        <v>735</v>
      </c>
      <c r="R320" s="29" t="s">
        <v>669</v>
      </c>
    </row>
    <row r="321" spans="1:18" ht="14.25" customHeight="1" x14ac:dyDescent="0.25">
      <c r="A321" s="1" t="s">
        <v>577</v>
      </c>
      <c r="B321" s="1" t="s">
        <v>578</v>
      </c>
      <c r="C321" s="1" t="s">
        <v>656</v>
      </c>
      <c r="D321" s="22">
        <v>8</v>
      </c>
      <c r="E321" s="22">
        <v>2</v>
      </c>
      <c r="F321" s="79"/>
      <c r="G321" s="16">
        <v>10</v>
      </c>
      <c r="H321" s="16">
        <v>9</v>
      </c>
      <c r="I321" s="16">
        <v>1</v>
      </c>
      <c r="J321" s="16">
        <v>0</v>
      </c>
      <c r="L321" s="127">
        <v>9</v>
      </c>
      <c r="M321" s="127">
        <v>9</v>
      </c>
      <c r="N321" s="127">
        <v>0</v>
      </c>
      <c r="O321" s="127">
        <v>0</v>
      </c>
      <c r="Q321" s="1" t="s">
        <v>735</v>
      </c>
      <c r="R321" s="29" t="s">
        <v>669</v>
      </c>
    </row>
    <row r="322" spans="1:18" ht="14.25" customHeight="1" x14ac:dyDescent="0.25">
      <c r="A322" s="1" t="s">
        <v>579</v>
      </c>
      <c r="B322" s="1" t="s">
        <v>580</v>
      </c>
      <c r="C322" s="1" t="s">
        <v>660</v>
      </c>
      <c r="D322" s="22">
        <v>7</v>
      </c>
      <c r="E322" s="22">
        <v>1</v>
      </c>
      <c r="F322" s="79"/>
      <c r="G322" s="16">
        <v>7</v>
      </c>
      <c r="H322" s="16">
        <v>6</v>
      </c>
      <c r="I322" s="16">
        <v>1</v>
      </c>
      <c r="J322" s="16">
        <v>0</v>
      </c>
      <c r="L322" s="127">
        <v>9</v>
      </c>
      <c r="M322" s="127">
        <v>7</v>
      </c>
      <c r="N322" s="127">
        <v>2</v>
      </c>
      <c r="O322" s="127">
        <v>0</v>
      </c>
      <c r="Q322" s="1" t="s">
        <v>736</v>
      </c>
      <c r="R322" s="29" t="s">
        <v>669</v>
      </c>
    </row>
    <row r="323" spans="1:18" ht="14.25" customHeight="1" x14ac:dyDescent="0.25">
      <c r="A323" s="1" t="s">
        <v>581</v>
      </c>
      <c r="B323" s="1" t="s">
        <v>847</v>
      </c>
      <c r="C323" s="1" t="s">
        <v>662</v>
      </c>
      <c r="D323" s="26">
        <v>26</v>
      </c>
      <c r="E323" s="26">
        <v>3</v>
      </c>
      <c r="F323" s="79"/>
      <c r="G323" s="16">
        <v>20</v>
      </c>
      <c r="H323" s="16">
        <v>16</v>
      </c>
      <c r="I323" s="16">
        <v>4</v>
      </c>
      <c r="J323" s="16">
        <v>0</v>
      </c>
      <c r="L323" s="127">
        <v>11</v>
      </c>
      <c r="M323" s="127">
        <v>11</v>
      </c>
      <c r="N323" s="127">
        <v>0</v>
      </c>
      <c r="O323" s="127">
        <v>0</v>
      </c>
      <c r="Q323" s="1" t="s">
        <v>736</v>
      </c>
      <c r="R323" s="29" t="s">
        <v>669</v>
      </c>
    </row>
    <row r="324" spans="1:18" ht="14.25" customHeight="1" x14ac:dyDescent="0.25">
      <c r="A324" s="1" t="s">
        <v>583</v>
      </c>
      <c r="B324" s="1" t="s">
        <v>848</v>
      </c>
      <c r="C324" s="1" t="s">
        <v>654</v>
      </c>
      <c r="D324" s="22">
        <v>47</v>
      </c>
      <c r="E324" s="22">
        <v>1</v>
      </c>
      <c r="F324" s="79"/>
      <c r="G324" s="16">
        <v>44</v>
      </c>
      <c r="H324" s="16">
        <v>36</v>
      </c>
      <c r="I324" s="16">
        <v>8</v>
      </c>
      <c r="J324" s="16">
        <v>0</v>
      </c>
      <c r="L324" s="127">
        <v>22</v>
      </c>
      <c r="M324" s="127">
        <v>16</v>
      </c>
      <c r="N324" s="127">
        <v>1</v>
      </c>
      <c r="O324" s="127">
        <v>5</v>
      </c>
      <c r="Q324" s="1" t="s">
        <v>736</v>
      </c>
      <c r="R324" s="29" t="s">
        <v>669</v>
      </c>
    </row>
    <row r="325" spans="1:18" ht="14.25" customHeight="1" x14ac:dyDescent="0.25">
      <c r="A325" s="1" t="s">
        <v>585</v>
      </c>
      <c r="B325" s="1" t="s">
        <v>586</v>
      </c>
      <c r="C325" s="1" t="s">
        <v>654</v>
      </c>
      <c r="D325" s="22">
        <v>5</v>
      </c>
      <c r="E325" s="22">
        <v>1</v>
      </c>
      <c r="F325" s="79"/>
      <c r="G325" s="45">
        <v>13</v>
      </c>
      <c r="H325" s="45">
        <v>12</v>
      </c>
      <c r="I325" s="45">
        <v>1</v>
      </c>
      <c r="J325" s="45">
        <v>0</v>
      </c>
      <c r="L325" s="127">
        <v>25</v>
      </c>
      <c r="M325" s="127">
        <v>20</v>
      </c>
      <c r="N325" s="127">
        <v>5</v>
      </c>
      <c r="O325" s="127">
        <v>0</v>
      </c>
      <c r="Q325" s="1" t="s">
        <v>736</v>
      </c>
      <c r="R325" s="29" t="s">
        <v>670</v>
      </c>
    </row>
    <row r="326" spans="1:18" ht="14.25" customHeight="1" x14ac:dyDescent="0.25">
      <c r="A326" s="1" t="s">
        <v>587</v>
      </c>
      <c r="B326" s="1" t="s">
        <v>588</v>
      </c>
      <c r="C326" s="1" t="s">
        <v>657</v>
      </c>
      <c r="D326" s="22">
        <v>5</v>
      </c>
      <c r="E326" s="22">
        <v>1</v>
      </c>
      <c r="F326" s="79"/>
      <c r="G326" s="16">
        <v>4</v>
      </c>
      <c r="H326" s="16">
        <v>4</v>
      </c>
      <c r="I326" s="16">
        <v>0</v>
      </c>
      <c r="J326" s="16">
        <v>0</v>
      </c>
      <c r="L326" s="127">
        <v>21</v>
      </c>
      <c r="M326" s="127">
        <v>14</v>
      </c>
      <c r="N326" s="127">
        <v>4</v>
      </c>
      <c r="O326" s="127">
        <v>3</v>
      </c>
      <c r="Q326" s="1" t="s">
        <v>736</v>
      </c>
      <c r="R326" s="29" t="s">
        <v>669</v>
      </c>
    </row>
    <row r="327" spans="1:18" ht="14.25" customHeight="1" x14ac:dyDescent="0.25">
      <c r="A327" s="1" t="s">
        <v>589</v>
      </c>
      <c r="B327" s="1" t="s">
        <v>849</v>
      </c>
      <c r="C327" s="1" t="s">
        <v>662</v>
      </c>
      <c r="D327" s="22">
        <v>18</v>
      </c>
      <c r="E327" s="22">
        <v>3</v>
      </c>
      <c r="F327" s="79"/>
      <c r="G327" s="16">
        <v>21</v>
      </c>
      <c r="H327" s="16">
        <v>17</v>
      </c>
      <c r="I327" s="16">
        <v>4</v>
      </c>
      <c r="J327" s="16">
        <v>0</v>
      </c>
      <c r="L327" s="127">
        <v>12</v>
      </c>
      <c r="M327" s="127">
        <v>11</v>
      </c>
      <c r="N327" s="127">
        <v>1</v>
      </c>
      <c r="O327" s="127">
        <v>0</v>
      </c>
      <c r="Q327" s="1" t="s">
        <v>737</v>
      </c>
      <c r="R327" s="29" t="s">
        <v>669</v>
      </c>
    </row>
    <row r="328" spans="1:18" ht="14.25" customHeight="1" x14ac:dyDescent="0.25">
      <c r="A328" s="1" t="s">
        <v>591</v>
      </c>
      <c r="B328" s="1" t="s">
        <v>592</v>
      </c>
      <c r="C328" s="1" t="s">
        <v>659</v>
      </c>
      <c r="D328" s="25">
        <v>13</v>
      </c>
      <c r="E328" s="25">
        <v>0</v>
      </c>
      <c r="F328" s="79"/>
      <c r="G328" s="45">
        <v>6</v>
      </c>
      <c r="H328" s="45">
        <v>5</v>
      </c>
      <c r="I328" s="45">
        <v>1</v>
      </c>
      <c r="J328" s="45">
        <v>0</v>
      </c>
      <c r="L328" s="127">
        <v>14</v>
      </c>
      <c r="M328" s="127">
        <v>12</v>
      </c>
      <c r="N328" s="127">
        <v>1</v>
      </c>
      <c r="O328" s="127">
        <v>1</v>
      </c>
      <c r="Q328" s="1" t="s">
        <v>737</v>
      </c>
      <c r="R328" s="29" t="s">
        <v>670</v>
      </c>
    </row>
    <row r="329" spans="1:18" ht="14.25" customHeight="1" x14ac:dyDescent="0.25">
      <c r="A329" s="1" t="s">
        <v>593</v>
      </c>
      <c r="B329" s="1" t="s">
        <v>594</v>
      </c>
      <c r="C329" s="1" t="s">
        <v>659</v>
      </c>
      <c r="D329" s="22">
        <v>20</v>
      </c>
      <c r="E329" s="22">
        <v>2</v>
      </c>
      <c r="F329" s="79"/>
      <c r="G329" s="16">
        <v>8</v>
      </c>
      <c r="H329" s="16">
        <v>6</v>
      </c>
      <c r="I329" s="16">
        <v>2</v>
      </c>
      <c r="J329" s="16">
        <v>0</v>
      </c>
      <c r="L329" s="127">
        <v>14</v>
      </c>
      <c r="M329" s="127">
        <v>10</v>
      </c>
      <c r="N329" s="127">
        <v>4</v>
      </c>
      <c r="O329" s="127">
        <v>0</v>
      </c>
      <c r="Q329" s="1" t="s">
        <v>735</v>
      </c>
      <c r="R329" s="29" t="s">
        <v>669</v>
      </c>
    </row>
    <row r="330" spans="1:18" ht="14.25" customHeight="1" x14ac:dyDescent="0.25">
      <c r="A330" s="1" t="s">
        <v>595</v>
      </c>
      <c r="B330" s="1" t="s">
        <v>596</v>
      </c>
      <c r="C330" s="1" t="s">
        <v>656</v>
      </c>
      <c r="D330" s="22">
        <v>4</v>
      </c>
      <c r="E330" s="22">
        <v>1</v>
      </c>
      <c r="F330" s="79"/>
      <c r="G330" s="16">
        <v>1</v>
      </c>
      <c r="H330" s="16">
        <v>1</v>
      </c>
      <c r="I330" s="16">
        <v>0</v>
      </c>
      <c r="J330" s="16">
        <v>0</v>
      </c>
      <c r="L330" s="127">
        <v>2</v>
      </c>
      <c r="M330" s="127">
        <v>1</v>
      </c>
      <c r="N330" s="127">
        <v>1</v>
      </c>
      <c r="O330" s="127">
        <v>0</v>
      </c>
      <c r="Q330" s="1" t="s">
        <v>735</v>
      </c>
      <c r="R330" s="29" t="s">
        <v>669</v>
      </c>
    </row>
    <row r="331" spans="1:18" ht="14.25" customHeight="1" x14ac:dyDescent="0.25">
      <c r="A331" s="1" t="s">
        <v>597</v>
      </c>
      <c r="B331" s="1" t="s">
        <v>598</v>
      </c>
      <c r="C331" s="1" t="s">
        <v>656</v>
      </c>
      <c r="D331" s="22">
        <v>7</v>
      </c>
      <c r="E331" s="22">
        <v>1</v>
      </c>
      <c r="F331" s="79"/>
      <c r="G331" s="16">
        <v>4</v>
      </c>
      <c r="H331" s="16">
        <v>4</v>
      </c>
      <c r="I331" s="16">
        <v>0</v>
      </c>
      <c r="J331" s="16">
        <v>0</v>
      </c>
      <c r="L331" s="127">
        <v>3</v>
      </c>
      <c r="M331" s="127">
        <v>3</v>
      </c>
      <c r="N331" s="127">
        <v>0</v>
      </c>
      <c r="O331" s="127">
        <v>0</v>
      </c>
      <c r="Q331" s="1" t="s">
        <v>735</v>
      </c>
      <c r="R331" s="29" t="s">
        <v>669</v>
      </c>
    </row>
    <row r="332" spans="1:18" ht="14.25" customHeight="1" x14ac:dyDescent="0.25">
      <c r="A332" s="1" t="s">
        <v>599</v>
      </c>
      <c r="B332" s="1" t="s">
        <v>600</v>
      </c>
      <c r="C332" s="1" t="s">
        <v>658</v>
      </c>
      <c r="D332" s="22">
        <v>5</v>
      </c>
      <c r="E332" s="22">
        <v>0</v>
      </c>
      <c r="F332" s="79"/>
      <c r="G332" s="16">
        <v>12</v>
      </c>
      <c r="H332" s="16">
        <v>11</v>
      </c>
      <c r="I332" s="16">
        <v>1</v>
      </c>
      <c r="J332" s="16">
        <v>0</v>
      </c>
      <c r="L332" s="127">
        <v>10</v>
      </c>
      <c r="M332" s="127">
        <v>7</v>
      </c>
      <c r="N332" s="127">
        <v>3</v>
      </c>
      <c r="O332" s="127">
        <v>0</v>
      </c>
      <c r="Q332" s="1" t="s">
        <v>735</v>
      </c>
      <c r="R332" s="29" t="s">
        <v>669</v>
      </c>
    </row>
    <row r="333" spans="1:18" ht="14.25" customHeight="1" x14ac:dyDescent="0.25">
      <c r="A333" s="1" t="s">
        <v>601</v>
      </c>
      <c r="B333" s="1" t="s">
        <v>602</v>
      </c>
      <c r="C333" s="1" t="s">
        <v>659</v>
      </c>
      <c r="D333" s="25">
        <v>3</v>
      </c>
      <c r="E333" s="25">
        <v>0</v>
      </c>
      <c r="F333" s="79"/>
      <c r="G333" s="16">
        <v>18</v>
      </c>
      <c r="H333" s="16">
        <v>13</v>
      </c>
      <c r="I333" s="16">
        <v>5</v>
      </c>
      <c r="J333" s="16">
        <v>0</v>
      </c>
      <c r="L333" s="127">
        <v>13</v>
      </c>
      <c r="M333" s="127">
        <v>13</v>
      </c>
      <c r="N333" s="127">
        <v>0</v>
      </c>
      <c r="O333" s="127">
        <v>0</v>
      </c>
      <c r="Q333" s="1" t="s">
        <v>735</v>
      </c>
      <c r="R333" s="29" t="s">
        <v>669</v>
      </c>
    </row>
    <row r="334" spans="1:18" ht="14.25" customHeight="1" x14ac:dyDescent="0.25">
      <c r="A334" s="1" t="s">
        <v>603</v>
      </c>
      <c r="B334" s="1" t="s">
        <v>850</v>
      </c>
      <c r="C334" s="1" t="s">
        <v>656</v>
      </c>
      <c r="D334" s="22">
        <v>14</v>
      </c>
      <c r="E334" s="22">
        <v>2</v>
      </c>
      <c r="F334" s="79"/>
      <c r="G334" s="16">
        <v>20</v>
      </c>
      <c r="H334" s="16">
        <v>18</v>
      </c>
      <c r="I334" s="16">
        <v>2</v>
      </c>
      <c r="J334" s="16">
        <v>0</v>
      </c>
      <c r="L334" s="127">
        <v>18</v>
      </c>
      <c r="M334" s="127">
        <v>14</v>
      </c>
      <c r="N334" s="127">
        <v>4</v>
      </c>
      <c r="O334" s="127">
        <v>0</v>
      </c>
      <c r="Q334" s="1" t="s">
        <v>735</v>
      </c>
      <c r="R334" s="29" t="s">
        <v>669</v>
      </c>
    </row>
    <row r="335" spans="1:18" ht="14.25" customHeight="1" x14ac:dyDescent="0.25">
      <c r="A335" s="1" t="s">
        <v>605</v>
      </c>
      <c r="B335" s="1" t="s">
        <v>606</v>
      </c>
      <c r="C335" s="1" t="s">
        <v>661</v>
      </c>
      <c r="D335" s="22">
        <v>0</v>
      </c>
      <c r="E335" s="22">
        <v>0</v>
      </c>
      <c r="F335" s="79"/>
      <c r="G335" s="16">
        <v>0</v>
      </c>
      <c r="H335" s="16">
        <v>0</v>
      </c>
      <c r="I335" s="16">
        <v>0</v>
      </c>
      <c r="J335" s="16">
        <v>0</v>
      </c>
      <c r="L335" s="127">
        <v>0</v>
      </c>
      <c r="M335" s="127">
        <v>0</v>
      </c>
      <c r="N335" s="127">
        <v>0</v>
      </c>
      <c r="O335" s="127">
        <v>0</v>
      </c>
      <c r="Q335" s="1" t="s">
        <v>735</v>
      </c>
      <c r="R335" s="29" t="s">
        <v>669</v>
      </c>
    </row>
    <row r="336" spans="1:18" ht="14.25" customHeight="1" x14ac:dyDescent="0.25">
      <c r="A336" s="1" t="s">
        <v>607</v>
      </c>
      <c r="B336" s="1" t="s">
        <v>608</v>
      </c>
      <c r="C336" s="1" t="s">
        <v>661</v>
      </c>
      <c r="D336" s="22">
        <v>2</v>
      </c>
      <c r="E336" s="22">
        <v>1</v>
      </c>
      <c r="F336" s="79"/>
      <c r="G336" s="16">
        <v>2</v>
      </c>
      <c r="H336" s="16">
        <v>2</v>
      </c>
      <c r="I336" s="16">
        <v>0</v>
      </c>
      <c r="J336" s="16">
        <v>0</v>
      </c>
      <c r="L336" s="127">
        <v>10</v>
      </c>
      <c r="M336" s="127">
        <v>9</v>
      </c>
      <c r="N336" s="127">
        <v>1</v>
      </c>
      <c r="O336" s="127">
        <v>0</v>
      </c>
      <c r="Q336" s="1" t="s">
        <v>735</v>
      </c>
      <c r="R336" s="29" t="s">
        <v>669</v>
      </c>
    </row>
    <row r="337" spans="1:18" ht="14.25" customHeight="1" x14ac:dyDescent="0.25">
      <c r="A337" s="1" t="s">
        <v>609</v>
      </c>
      <c r="B337" s="1" t="s">
        <v>610</v>
      </c>
      <c r="C337" s="1" t="s">
        <v>657</v>
      </c>
      <c r="D337" s="22">
        <v>0</v>
      </c>
      <c r="E337" s="22">
        <v>0</v>
      </c>
      <c r="F337" s="79"/>
      <c r="G337" s="16">
        <v>0</v>
      </c>
      <c r="H337" s="16">
        <v>0</v>
      </c>
      <c r="I337" s="16">
        <v>0</v>
      </c>
      <c r="J337" s="16">
        <v>0</v>
      </c>
      <c r="L337" s="127">
        <v>0</v>
      </c>
      <c r="M337" s="127">
        <v>0</v>
      </c>
      <c r="N337" s="127">
        <v>0</v>
      </c>
      <c r="O337" s="127">
        <v>0</v>
      </c>
      <c r="Q337" s="1" t="s">
        <v>735</v>
      </c>
      <c r="R337" s="29" t="s">
        <v>669</v>
      </c>
    </row>
    <row r="338" spans="1:18" ht="14.25" customHeight="1" x14ac:dyDescent="0.25">
      <c r="A338" s="1" t="s">
        <v>611</v>
      </c>
      <c r="B338" s="1" t="s">
        <v>612</v>
      </c>
      <c r="C338" s="1" t="s">
        <v>658</v>
      </c>
      <c r="D338" s="22">
        <v>1</v>
      </c>
      <c r="E338" s="22">
        <v>0</v>
      </c>
      <c r="F338" s="79"/>
      <c r="G338" s="16">
        <v>0</v>
      </c>
      <c r="H338" s="16">
        <v>0</v>
      </c>
      <c r="I338" s="16">
        <v>0</v>
      </c>
      <c r="J338" s="16">
        <v>0</v>
      </c>
      <c r="L338" s="127">
        <v>1</v>
      </c>
      <c r="M338" s="127">
        <v>1</v>
      </c>
      <c r="N338" s="127">
        <v>0</v>
      </c>
      <c r="O338" s="127">
        <v>0</v>
      </c>
      <c r="Q338" s="1" t="s">
        <v>735</v>
      </c>
      <c r="R338" s="29" t="s">
        <v>669</v>
      </c>
    </row>
    <row r="339" spans="1:18" ht="14.25" customHeight="1" x14ac:dyDescent="0.25">
      <c r="A339" s="1" t="s">
        <v>613</v>
      </c>
      <c r="B339" s="1" t="s">
        <v>614</v>
      </c>
      <c r="C339" s="1" t="s">
        <v>656</v>
      </c>
      <c r="D339" s="22">
        <v>0</v>
      </c>
      <c r="E339" s="22">
        <v>0</v>
      </c>
      <c r="F339" s="79"/>
      <c r="G339" s="16">
        <v>7</v>
      </c>
      <c r="H339" s="16">
        <v>4</v>
      </c>
      <c r="I339" s="16">
        <v>3</v>
      </c>
      <c r="J339" s="16">
        <v>0</v>
      </c>
      <c r="L339" s="127">
        <v>2</v>
      </c>
      <c r="M339" s="127">
        <v>2</v>
      </c>
      <c r="N339" s="127">
        <v>0</v>
      </c>
      <c r="O339" s="127">
        <v>0</v>
      </c>
      <c r="Q339" s="1" t="s">
        <v>735</v>
      </c>
      <c r="R339" s="29" t="s">
        <v>669</v>
      </c>
    </row>
    <row r="340" spans="1:18" ht="14.25" customHeight="1" x14ac:dyDescent="0.25">
      <c r="A340" s="1" t="s">
        <v>615</v>
      </c>
      <c r="B340" s="1" t="s">
        <v>616</v>
      </c>
      <c r="C340" s="1" t="s">
        <v>661</v>
      </c>
      <c r="D340" s="22">
        <v>2</v>
      </c>
      <c r="E340" s="22">
        <v>0</v>
      </c>
      <c r="F340" s="79"/>
      <c r="G340" s="16">
        <v>4</v>
      </c>
      <c r="H340" s="16">
        <v>4</v>
      </c>
      <c r="I340" s="16">
        <v>0</v>
      </c>
      <c r="J340" s="16">
        <v>0</v>
      </c>
      <c r="L340" s="127">
        <v>2</v>
      </c>
      <c r="M340" s="127">
        <v>2</v>
      </c>
      <c r="N340" s="127">
        <v>0</v>
      </c>
      <c r="O340" s="127">
        <v>0</v>
      </c>
      <c r="Q340" s="1" t="s">
        <v>735</v>
      </c>
      <c r="R340" s="29" t="s">
        <v>669</v>
      </c>
    </row>
    <row r="341" spans="1:18" ht="14.25" customHeight="1" x14ac:dyDescent="0.25">
      <c r="A341" s="1" t="s">
        <v>617</v>
      </c>
      <c r="B341" s="1" t="s">
        <v>851</v>
      </c>
      <c r="C341" s="1" t="s">
        <v>654</v>
      </c>
      <c r="D341" s="25">
        <v>260</v>
      </c>
      <c r="E341" s="25">
        <v>17</v>
      </c>
      <c r="F341" s="79"/>
      <c r="G341" s="45">
        <v>217</v>
      </c>
      <c r="H341" s="45">
        <v>156</v>
      </c>
      <c r="I341" s="45">
        <v>10</v>
      </c>
      <c r="J341" s="45">
        <v>51</v>
      </c>
      <c r="L341" s="127">
        <v>306</v>
      </c>
      <c r="M341" s="127">
        <v>260</v>
      </c>
      <c r="N341" s="127">
        <v>45</v>
      </c>
      <c r="O341" s="127">
        <v>1</v>
      </c>
      <c r="Q341" s="1" t="s">
        <v>737</v>
      </c>
      <c r="R341" s="29" t="s">
        <v>670</v>
      </c>
    </row>
    <row r="342" spans="1:18" ht="14.25" customHeight="1" x14ac:dyDescent="0.25">
      <c r="A342" s="1" t="s">
        <v>619</v>
      </c>
      <c r="B342" s="1" t="s">
        <v>620</v>
      </c>
      <c r="C342" s="1" t="s">
        <v>661</v>
      </c>
      <c r="D342" s="22">
        <v>11</v>
      </c>
      <c r="E342" s="22">
        <v>2</v>
      </c>
      <c r="F342" s="79"/>
      <c r="G342" s="45">
        <v>18</v>
      </c>
      <c r="H342" s="45">
        <v>14</v>
      </c>
      <c r="I342" s="45">
        <v>4</v>
      </c>
      <c r="J342" s="45">
        <v>0</v>
      </c>
      <c r="L342" s="127">
        <v>18</v>
      </c>
      <c r="M342" s="127">
        <v>13</v>
      </c>
      <c r="N342" s="127">
        <v>5</v>
      </c>
      <c r="O342" s="127">
        <v>0</v>
      </c>
      <c r="Q342" s="1" t="s">
        <v>736</v>
      </c>
      <c r="R342" s="29" t="s">
        <v>670</v>
      </c>
    </row>
    <row r="343" spans="1:18" ht="14.25" customHeight="1" x14ac:dyDescent="0.25">
      <c r="A343" s="1" t="s">
        <v>621</v>
      </c>
      <c r="B343" s="1" t="s">
        <v>852</v>
      </c>
      <c r="C343" s="1" t="s">
        <v>657</v>
      </c>
      <c r="D343" s="22">
        <v>28</v>
      </c>
      <c r="E343" s="22">
        <v>5</v>
      </c>
      <c r="F343" s="79"/>
      <c r="G343" s="16">
        <v>30</v>
      </c>
      <c r="H343" s="16">
        <v>27</v>
      </c>
      <c r="I343" s="16">
        <v>3</v>
      </c>
      <c r="J343" s="16">
        <v>0</v>
      </c>
      <c r="L343" s="127">
        <v>17</v>
      </c>
      <c r="M343" s="127">
        <v>16</v>
      </c>
      <c r="N343" s="127">
        <v>1</v>
      </c>
      <c r="O343" s="127">
        <v>0</v>
      </c>
      <c r="Q343" s="1" t="s">
        <v>735</v>
      </c>
      <c r="R343" s="29" t="s">
        <v>669</v>
      </c>
    </row>
    <row r="344" spans="1:18" ht="14.25" customHeight="1" x14ac:dyDescent="0.25">
      <c r="A344" s="1" t="s">
        <v>623</v>
      </c>
      <c r="B344" s="1" t="s">
        <v>853</v>
      </c>
      <c r="C344" s="1" t="s">
        <v>661</v>
      </c>
      <c r="D344" s="22">
        <v>18</v>
      </c>
      <c r="E344" s="22">
        <v>1</v>
      </c>
      <c r="F344" s="79"/>
      <c r="G344" s="16">
        <v>31</v>
      </c>
      <c r="H344" s="16">
        <v>24</v>
      </c>
      <c r="I344" s="16">
        <v>6</v>
      </c>
      <c r="J344" s="16">
        <v>1</v>
      </c>
      <c r="L344" s="127">
        <v>22</v>
      </c>
      <c r="M344" s="127">
        <v>15</v>
      </c>
      <c r="N344" s="127">
        <v>7</v>
      </c>
      <c r="O344" s="127">
        <v>0</v>
      </c>
      <c r="Q344" s="1" t="s">
        <v>736</v>
      </c>
      <c r="R344" s="29" t="s">
        <v>669</v>
      </c>
    </row>
    <row r="345" spans="1:18" ht="14.25" customHeight="1" x14ac:dyDescent="0.25">
      <c r="A345" s="1" t="s">
        <v>625</v>
      </c>
      <c r="B345" s="1" t="s">
        <v>626</v>
      </c>
      <c r="C345" s="1" t="s">
        <v>656</v>
      </c>
      <c r="D345" s="25">
        <v>4</v>
      </c>
      <c r="E345" s="25">
        <v>0</v>
      </c>
      <c r="F345" s="79"/>
      <c r="G345" s="16">
        <v>9</v>
      </c>
      <c r="H345" s="16">
        <v>8</v>
      </c>
      <c r="I345" s="16">
        <v>1</v>
      </c>
      <c r="J345" s="16">
        <v>0</v>
      </c>
      <c r="L345" s="127">
        <v>8</v>
      </c>
      <c r="M345" s="127">
        <v>8</v>
      </c>
      <c r="N345" s="127">
        <v>0</v>
      </c>
      <c r="O345" s="127">
        <v>0</v>
      </c>
      <c r="Q345" s="1" t="s">
        <v>737</v>
      </c>
      <c r="R345" s="29" t="s">
        <v>669</v>
      </c>
    </row>
    <row r="346" spans="1:18" ht="14.25" customHeight="1" x14ac:dyDescent="0.25">
      <c r="A346" s="1" t="s">
        <v>627</v>
      </c>
      <c r="B346" s="1" t="s">
        <v>628</v>
      </c>
      <c r="C346" s="1" t="s">
        <v>656</v>
      </c>
      <c r="D346" s="25">
        <v>8</v>
      </c>
      <c r="E346" s="25">
        <v>2</v>
      </c>
      <c r="F346" s="79"/>
      <c r="G346" s="45">
        <v>11</v>
      </c>
      <c r="H346" s="45">
        <v>9</v>
      </c>
      <c r="I346" s="45">
        <v>2</v>
      </c>
      <c r="J346" s="45">
        <v>0</v>
      </c>
      <c r="L346" s="127">
        <v>11</v>
      </c>
      <c r="M346" s="127">
        <v>8</v>
      </c>
      <c r="N346" s="127">
        <v>3</v>
      </c>
      <c r="O346" s="127">
        <v>0</v>
      </c>
      <c r="Q346" s="1" t="s">
        <v>735</v>
      </c>
      <c r="R346" s="29" t="s">
        <v>670</v>
      </c>
    </row>
    <row r="347" spans="1:18" ht="14.25" customHeight="1" x14ac:dyDescent="0.25">
      <c r="A347" s="1" t="s">
        <v>629</v>
      </c>
      <c r="B347" s="1" t="s">
        <v>630</v>
      </c>
      <c r="C347" s="1" t="s">
        <v>657</v>
      </c>
      <c r="D347" s="22">
        <v>11</v>
      </c>
      <c r="E347" s="22">
        <v>3</v>
      </c>
      <c r="F347" s="79"/>
      <c r="G347" s="16">
        <v>14</v>
      </c>
      <c r="H347" s="16">
        <v>14</v>
      </c>
      <c r="I347" s="16">
        <v>0</v>
      </c>
      <c r="J347" s="16">
        <v>0</v>
      </c>
      <c r="L347" s="127">
        <v>16</v>
      </c>
      <c r="M347" s="127">
        <v>10</v>
      </c>
      <c r="N347" s="127">
        <v>4</v>
      </c>
      <c r="O347" s="127">
        <v>2</v>
      </c>
      <c r="Q347" s="1" t="s">
        <v>735</v>
      </c>
      <c r="R347" s="29" t="s">
        <v>669</v>
      </c>
    </row>
    <row r="348" spans="1:18" ht="14.25" customHeight="1" x14ac:dyDescent="0.25">
      <c r="A348" s="1" t="s">
        <v>631</v>
      </c>
      <c r="B348" s="1" t="s">
        <v>632</v>
      </c>
      <c r="C348" s="1" t="s">
        <v>656</v>
      </c>
      <c r="D348" s="22">
        <v>12</v>
      </c>
      <c r="E348" s="22">
        <v>1</v>
      </c>
      <c r="F348" s="79"/>
      <c r="G348" s="128">
        <v>18</v>
      </c>
      <c r="H348" s="128">
        <v>14</v>
      </c>
      <c r="I348" s="128">
        <v>4</v>
      </c>
      <c r="J348" s="128">
        <v>0</v>
      </c>
      <c r="L348" s="127">
        <v>11</v>
      </c>
      <c r="M348" s="127">
        <v>9</v>
      </c>
      <c r="N348" s="127">
        <v>2</v>
      </c>
      <c r="O348" s="127">
        <v>0</v>
      </c>
      <c r="Q348" s="1" t="s">
        <v>735</v>
      </c>
      <c r="R348" s="29" t="s">
        <v>669</v>
      </c>
    </row>
    <row r="349" spans="1:18" ht="14.25" customHeight="1" x14ac:dyDescent="0.25">
      <c r="A349" s="1" t="s">
        <v>633</v>
      </c>
      <c r="B349" s="1" t="s">
        <v>634</v>
      </c>
      <c r="C349" s="1" t="s">
        <v>656</v>
      </c>
      <c r="D349" s="22">
        <v>11</v>
      </c>
      <c r="E349" s="22">
        <v>1</v>
      </c>
      <c r="F349" s="79"/>
      <c r="G349" s="16">
        <v>10</v>
      </c>
      <c r="H349" s="16">
        <v>9</v>
      </c>
      <c r="I349" s="16">
        <v>1</v>
      </c>
      <c r="J349" s="16">
        <v>0</v>
      </c>
      <c r="L349" s="127">
        <v>7</v>
      </c>
      <c r="M349" s="127">
        <v>6</v>
      </c>
      <c r="N349" s="127">
        <v>1</v>
      </c>
      <c r="O349" s="127">
        <v>0</v>
      </c>
      <c r="Q349" s="1" t="s">
        <v>735</v>
      </c>
      <c r="R349" s="29" t="s">
        <v>669</v>
      </c>
    </row>
    <row r="350" spans="1:18" ht="14.25" customHeight="1" x14ac:dyDescent="0.25">
      <c r="A350" s="1" t="s">
        <v>635</v>
      </c>
      <c r="B350" s="1" t="s">
        <v>854</v>
      </c>
      <c r="C350" s="1" t="s">
        <v>662</v>
      </c>
      <c r="D350" s="26">
        <v>18</v>
      </c>
      <c r="E350" s="26">
        <v>3</v>
      </c>
      <c r="F350" s="79"/>
      <c r="G350" s="16">
        <v>19</v>
      </c>
      <c r="H350" s="16">
        <v>18</v>
      </c>
      <c r="I350" s="16">
        <v>1</v>
      </c>
      <c r="J350" s="16">
        <v>0</v>
      </c>
      <c r="L350" s="127">
        <v>19</v>
      </c>
      <c r="M350" s="127">
        <v>16</v>
      </c>
      <c r="N350" s="127">
        <v>3</v>
      </c>
      <c r="O350" s="127">
        <v>0</v>
      </c>
      <c r="Q350" s="1" t="s">
        <v>735</v>
      </c>
      <c r="R350" s="29" t="s">
        <v>669</v>
      </c>
    </row>
    <row r="351" spans="1:18" ht="14.25" customHeight="1" x14ac:dyDescent="0.25">
      <c r="A351" s="1" t="s">
        <v>637</v>
      </c>
      <c r="B351" s="1" t="s">
        <v>638</v>
      </c>
      <c r="C351" s="1" t="s">
        <v>662</v>
      </c>
      <c r="D351" s="25">
        <v>10</v>
      </c>
      <c r="E351" s="25">
        <v>4</v>
      </c>
      <c r="F351" s="79"/>
      <c r="G351" s="45">
        <v>12</v>
      </c>
      <c r="H351" s="45">
        <v>7</v>
      </c>
      <c r="I351" s="45">
        <v>4</v>
      </c>
      <c r="J351" s="45">
        <v>1</v>
      </c>
      <c r="L351" s="127">
        <v>24</v>
      </c>
      <c r="M351" s="127">
        <v>19</v>
      </c>
      <c r="N351" s="127">
        <v>3</v>
      </c>
      <c r="O351" s="127">
        <v>2</v>
      </c>
      <c r="Q351" s="1" t="s">
        <v>737</v>
      </c>
      <c r="R351" s="29" t="s">
        <v>670</v>
      </c>
    </row>
    <row r="352" spans="1:18" ht="14.25" customHeight="1" x14ac:dyDescent="0.25">
      <c r="A352" s="1" t="s">
        <v>639</v>
      </c>
      <c r="B352" s="1" t="s">
        <v>855</v>
      </c>
      <c r="C352" s="1" t="s">
        <v>656</v>
      </c>
      <c r="D352" s="25">
        <v>11</v>
      </c>
      <c r="E352" s="25">
        <v>2</v>
      </c>
      <c r="F352" s="79"/>
      <c r="G352" s="16">
        <v>35</v>
      </c>
      <c r="H352" s="16">
        <v>31</v>
      </c>
      <c r="I352" s="16">
        <v>4</v>
      </c>
      <c r="J352" s="16">
        <v>0</v>
      </c>
      <c r="L352" s="127">
        <v>11</v>
      </c>
      <c r="M352" s="127">
        <v>9</v>
      </c>
      <c r="N352" s="127">
        <v>2</v>
      </c>
      <c r="O352" s="127">
        <v>0</v>
      </c>
      <c r="Q352" s="1" t="s">
        <v>737</v>
      </c>
      <c r="R352" s="29" t="s">
        <v>669</v>
      </c>
    </row>
    <row r="353" spans="1:18" ht="14.25" customHeight="1" x14ac:dyDescent="0.25">
      <c r="A353" s="1" t="s">
        <v>641</v>
      </c>
      <c r="B353" s="1" t="s">
        <v>642</v>
      </c>
      <c r="C353" s="1" t="s">
        <v>662</v>
      </c>
      <c r="D353" s="22">
        <v>2</v>
      </c>
      <c r="E353" s="22">
        <v>0</v>
      </c>
      <c r="F353" s="79"/>
      <c r="G353" s="16">
        <v>3</v>
      </c>
      <c r="H353" s="16">
        <v>3</v>
      </c>
      <c r="I353" s="16">
        <v>0</v>
      </c>
      <c r="J353" s="16">
        <v>0</v>
      </c>
      <c r="L353" s="127">
        <v>11</v>
      </c>
      <c r="M353" s="127">
        <v>10</v>
      </c>
      <c r="N353" s="127">
        <v>1</v>
      </c>
      <c r="O353" s="127">
        <v>0</v>
      </c>
      <c r="Q353" s="1" t="s">
        <v>735</v>
      </c>
      <c r="R353" s="29" t="s">
        <v>669</v>
      </c>
    </row>
    <row r="354" spans="1:18" ht="14.25" customHeight="1" x14ac:dyDescent="0.25">
      <c r="A354" s="1" t="s">
        <v>643</v>
      </c>
      <c r="B354" s="1" t="s">
        <v>644</v>
      </c>
      <c r="C354" s="1" t="s">
        <v>656</v>
      </c>
      <c r="D354" s="22">
        <v>13</v>
      </c>
      <c r="E354" s="22">
        <v>2</v>
      </c>
      <c r="F354" s="79"/>
      <c r="G354" s="16">
        <v>14</v>
      </c>
      <c r="H354" s="16">
        <v>13</v>
      </c>
      <c r="I354" s="16">
        <v>1</v>
      </c>
      <c r="J354" s="16">
        <v>0</v>
      </c>
      <c r="L354" s="127">
        <v>24</v>
      </c>
      <c r="M354" s="127">
        <v>21</v>
      </c>
      <c r="N354" s="127">
        <v>3</v>
      </c>
      <c r="O354" s="127">
        <v>0</v>
      </c>
      <c r="Q354" s="1" t="s">
        <v>735</v>
      </c>
      <c r="R354" s="29" t="s">
        <v>669</v>
      </c>
    </row>
    <row r="355" spans="1:18" ht="14.25" customHeight="1" x14ac:dyDescent="0.25">
      <c r="A355" s="1" t="s">
        <v>645</v>
      </c>
      <c r="B355" s="1" t="s">
        <v>646</v>
      </c>
      <c r="C355" s="1" t="s">
        <v>657</v>
      </c>
      <c r="D355" s="22">
        <v>0</v>
      </c>
      <c r="E355" s="22">
        <v>0</v>
      </c>
      <c r="F355" s="79"/>
      <c r="G355" s="16">
        <v>0</v>
      </c>
      <c r="H355" s="16">
        <v>0</v>
      </c>
      <c r="I355" s="16">
        <v>0</v>
      </c>
      <c r="J355" s="16">
        <v>0</v>
      </c>
      <c r="L355" s="127">
        <v>0</v>
      </c>
      <c r="M355" s="127">
        <v>0</v>
      </c>
      <c r="N355" s="127">
        <v>0</v>
      </c>
      <c r="O355" s="127">
        <v>0</v>
      </c>
      <c r="Q355" s="1" t="s">
        <v>735</v>
      </c>
      <c r="R355" s="29" t="s">
        <v>669</v>
      </c>
    </row>
    <row r="356" spans="1:18" ht="14.25" customHeight="1" x14ac:dyDescent="0.25">
      <c r="A356" s="1" t="s">
        <v>647</v>
      </c>
      <c r="B356" s="1" t="s">
        <v>648</v>
      </c>
      <c r="C356" s="1" t="s">
        <v>662</v>
      </c>
      <c r="D356" s="22">
        <v>1</v>
      </c>
      <c r="E356" s="22">
        <v>0</v>
      </c>
      <c r="F356" s="79"/>
      <c r="G356" s="16">
        <v>4</v>
      </c>
      <c r="H356" s="16">
        <v>3</v>
      </c>
      <c r="I356" s="16">
        <v>1</v>
      </c>
      <c r="J356" s="16">
        <v>0</v>
      </c>
      <c r="L356" s="127">
        <v>9</v>
      </c>
      <c r="M356" s="127">
        <v>6</v>
      </c>
      <c r="N356" s="127">
        <v>3</v>
      </c>
      <c r="O356" s="127">
        <v>0</v>
      </c>
      <c r="Q356" s="1" t="s">
        <v>735</v>
      </c>
      <c r="R356" s="29" t="s">
        <v>669</v>
      </c>
    </row>
    <row r="357" spans="1:18" ht="14.25" customHeight="1" x14ac:dyDescent="0.25">
      <c r="A357" s="1" t="s">
        <v>649</v>
      </c>
      <c r="B357" s="1" t="s">
        <v>856</v>
      </c>
      <c r="C357" s="1" t="s">
        <v>660</v>
      </c>
      <c r="D357" s="28">
        <v>18</v>
      </c>
      <c r="E357" s="28">
        <v>4</v>
      </c>
      <c r="F357" s="79"/>
      <c r="G357" s="16">
        <v>29</v>
      </c>
      <c r="H357" s="16">
        <v>26</v>
      </c>
      <c r="I357" s="16">
        <v>3</v>
      </c>
      <c r="J357" s="16">
        <v>0</v>
      </c>
      <c r="L357" s="127">
        <v>9</v>
      </c>
      <c r="M357" s="127">
        <v>9</v>
      </c>
      <c r="N357" s="127">
        <v>0</v>
      </c>
      <c r="O357" s="127">
        <v>0</v>
      </c>
      <c r="Q357" s="1" t="s">
        <v>735</v>
      </c>
      <c r="R357" s="29" t="s">
        <v>669</v>
      </c>
    </row>
    <row r="358" spans="1:18" ht="14.25" customHeight="1" thickBot="1" x14ac:dyDescent="0.3">
      <c r="A358" s="7"/>
      <c r="B358" s="7"/>
      <c r="C358" s="7"/>
      <c r="D358" s="37"/>
      <c r="E358" s="7"/>
      <c r="F358" s="7"/>
      <c r="G358" s="7"/>
      <c r="H358" s="7"/>
      <c r="I358" s="7"/>
      <c r="J358" s="7"/>
      <c r="K358" s="7"/>
      <c r="L358" s="7"/>
      <c r="M358" s="7"/>
      <c r="N358" s="7"/>
      <c r="O358" s="7"/>
    </row>
    <row r="359" spans="1:18" ht="8.25" customHeight="1" x14ac:dyDescent="0.25"/>
    <row r="360" spans="1:18" x14ac:dyDescent="0.25">
      <c r="A360" s="13" t="s">
        <v>875</v>
      </c>
      <c r="B360" s="13"/>
      <c r="C360" s="13"/>
      <c r="G360" s="13"/>
      <c r="H360" s="13"/>
      <c r="I360" s="13"/>
      <c r="J360" s="13"/>
    </row>
    <row r="361" spans="1:18" ht="33.5" customHeight="1" x14ac:dyDescent="0.25">
      <c r="A361" s="165" t="s">
        <v>771</v>
      </c>
      <c r="B361" s="165"/>
      <c r="C361" s="165"/>
      <c r="D361" s="165"/>
      <c r="E361" s="165"/>
      <c r="F361" s="165"/>
      <c r="G361" s="165"/>
      <c r="H361" s="165"/>
      <c r="I361" s="165"/>
      <c r="J361" s="165"/>
      <c r="K361" s="165"/>
      <c r="L361" s="165"/>
      <c r="M361" s="165"/>
      <c r="N361" s="165"/>
      <c r="O361" s="165"/>
      <c r="P361" s="165"/>
      <c r="Q361" s="165"/>
      <c r="R361" s="165"/>
    </row>
    <row r="362" spans="1:18" ht="9" customHeight="1" x14ac:dyDescent="0.25">
      <c r="A362" s="13" t="s">
        <v>758</v>
      </c>
      <c r="B362" s="13"/>
      <c r="C362" s="13"/>
      <c r="G362" s="13"/>
      <c r="H362" s="13"/>
      <c r="I362" s="13"/>
      <c r="J362" s="13"/>
    </row>
    <row r="363" spans="1:18" x14ac:dyDescent="0.25">
      <c r="A363" s="146" t="s">
        <v>874</v>
      </c>
      <c r="B363" s="13"/>
      <c r="C363" s="13"/>
      <c r="D363" s="102"/>
      <c r="E363" s="13"/>
      <c r="F363" s="13"/>
      <c r="G363" s="13"/>
      <c r="H363" s="13"/>
      <c r="I363" s="13"/>
      <c r="K363" s="1"/>
      <c r="L363" s="1"/>
      <c r="M363" s="1"/>
      <c r="N363" s="1"/>
      <c r="Q363" s="29"/>
      <c r="R363" s="29"/>
    </row>
    <row r="364" spans="1:18" ht="13" customHeight="1" x14ac:dyDescent="0.25">
      <c r="A364" s="13" t="s">
        <v>745</v>
      </c>
      <c r="B364" s="13"/>
      <c r="C364" s="13"/>
      <c r="D364" s="13"/>
      <c r="E364" s="13"/>
      <c r="F364" s="13"/>
      <c r="G364" s="13"/>
      <c r="H364" s="13"/>
      <c r="I364" s="13"/>
      <c r="K364" s="1"/>
      <c r="L364" s="1"/>
      <c r="M364" s="1"/>
      <c r="N364" s="1"/>
      <c r="Q364" s="29"/>
      <c r="R364" s="29"/>
    </row>
    <row r="365" spans="1:18" ht="24" customHeight="1" x14ac:dyDescent="0.25">
      <c r="A365" s="160" t="s">
        <v>767</v>
      </c>
      <c r="B365" s="160"/>
      <c r="C365" s="160"/>
      <c r="D365" s="160"/>
      <c r="E365" s="160"/>
      <c r="F365" s="160"/>
      <c r="G365" s="160"/>
      <c r="H365" s="160"/>
      <c r="I365" s="160"/>
      <c r="J365" s="160"/>
      <c r="K365" s="160"/>
      <c r="L365" s="160"/>
      <c r="M365" s="160"/>
      <c r="N365" s="160"/>
      <c r="O365" s="143"/>
      <c r="P365" s="143"/>
      <c r="Q365" s="29"/>
      <c r="R365" s="29"/>
    </row>
    <row r="366" spans="1:18" ht="13.5" customHeight="1" x14ac:dyDescent="0.25">
      <c r="A366" s="13" t="s">
        <v>756</v>
      </c>
      <c r="B366" s="13"/>
      <c r="C366" s="13"/>
      <c r="D366" s="13"/>
      <c r="E366" s="102" t="s">
        <v>664</v>
      </c>
      <c r="F366" s="13"/>
      <c r="G366" s="13"/>
      <c r="H366" s="13"/>
      <c r="I366" s="13"/>
      <c r="K366" s="1"/>
      <c r="L366" s="1"/>
      <c r="M366" s="1"/>
      <c r="N366" s="1"/>
      <c r="Q366" s="29"/>
      <c r="R366" s="29"/>
    </row>
    <row r="367" spans="1:18" ht="13.5" customHeight="1" x14ac:dyDescent="0.25">
      <c r="A367" s="13" t="s">
        <v>879</v>
      </c>
      <c r="B367" s="13"/>
      <c r="C367" s="13"/>
      <c r="D367" s="13"/>
      <c r="E367" s="102"/>
      <c r="F367" s="13"/>
      <c r="G367" s="13"/>
      <c r="H367" s="13"/>
      <c r="I367" s="13"/>
      <c r="K367" s="1"/>
      <c r="L367" s="1"/>
      <c r="M367" s="1"/>
      <c r="N367" s="1"/>
      <c r="Q367" s="29"/>
      <c r="R367" s="29"/>
    </row>
    <row r="368" spans="1:18" x14ac:dyDescent="0.25">
      <c r="A368" s="11" t="s">
        <v>877</v>
      </c>
      <c r="B368" s="11"/>
      <c r="C368" s="13"/>
      <c r="D368" s="13"/>
      <c r="E368" s="13"/>
      <c r="F368" s="13"/>
      <c r="G368" s="13"/>
      <c r="H368" s="13"/>
      <c r="I368" s="13"/>
      <c r="K368" s="1"/>
      <c r="L368" s="1"/>
      <c r="M368" s="1"/>
      <c r="N368" s="1"/>
      <c r="Q368" s="29"/>
      <c r="R368" s="29"/>
    </row>
    <row r="369" spans="1:18" x14ac:dyDescent="0.25">
      <c r="A369" s="88" t="s">
        <v>878</v>
      </c>
      <c r="B369" s="88"/>
      <c r="C369" s="88"/>
      <c r="D369" s="13"/>
      <c r="E369" s="13"/>
      <c r="F369" s="13"/>
      <c r="G369" s="13"/>
      <c r="H369" s="13"/>
      <c r="I369" s="13"/>
      <c r="K369" s="1"/>
      <c r="L369" s="1"/>
      <c r="M369" s="1"/>
      <c r="N369" s="1"/>
      <c r="Q369" s="29"/>
      <c r="R369" s="29"/>
    </row>
    <row r="370" spans="1:18" x14ac:dyDescent="0.25">
      <c r="A370" s="40" t="s">
        <v>880</v>
      </c>
      <c r="B370" s="144"/>
      <c r="C370" s="144"/>
      <c r="D370" s="144"/>
      <c r="E370" s="13"/>
      <c r="F370" s="13"/>
      <c r="G370" s="13"/>
      <c r="H370" s="13"/>
      <c r="I370" s="13"/>
      <c r="K370" s="1"/>
      <c r="L370" s="1"/>
      <c r="M370" s="1"/>
      <c r="N370" s="1"/>
      <c r="Q370" s="29"/>
      <c r="R370" s="29"/>
    </row>
    <row r="371" spans="1:18" x14ac:dyDescent="0.25">
      <c r="A371" s="95" t="s">
        <v>748</v>
      </c>
      <c r="B371" s="13"/>
      <c r="C371" s="13"/>
      <c r="D371" s="13"/>
      <c r="E371" s="13"/>
      <c r="F371" s="13"/>
      <c r="G371" s="13"/>
      <c r="H371" s="13"/>
      <c r="I371" s="13"/>
      <c r="K371" s="1"/>
      <c r="L371" s="1"/>
      <c r="M371" s="1"/>
      <c r="N371" s="1"/>
      <c r="Q371" s="29"/>
      <c r="R371" s="29"/>
    </row>
    <row r="372" spans="1:18" ht="8" customHeight="1" x14ac:dyDescent="0.25">
      <c r="A372" s="13"/>
      <c r="B372" s="13"/>
      <c r="C372" s="13"/>
      <c r="D372" s="13"/>
      <c r="E372" s="13"/>
      <c r="F372" s="13"/>
      <c r="G372" s="13"/>
      <c r="H372" s="13"/>
      <c r="I372" s="13"/>
      <c r="K372" s="1"/>
      <c r="L372" s="1"/>
      <c r="M372" s="1"/>
      <c r="N372" s="1"/>
      <c r="R372" s="29"/>
    </row>
    <row r="373" spans="1:18" s="13" customFormat="1" ht="10" x14ac:dyDescent="0.2">
      <c r="A373" s="13" t="s">
        <v>665</v>
      </c>
      <c r="B373" s="132" t="s">
        <v>752</v>
      </c>
      <c r="I373" s="46" t="s">
        <v>667</v>
      </c>
      <c r="J373" s="47" t="s">
        <v>740</v>
      </c>
      <c r="K373" s="40"/>
      <c r="L373" s="40"/>
      <c r="M373" s="40"/>
      <c r="N373" s="40"/>
    </row>
    <row r="374" spans="1:18" s="13" customFormat="1" ht="10" x14ac:dyDescent="0.2">
      <c r="A374" s="13" t="s">
        <v>772</v>
      </c>
      <c r="B374" s="21" t="s">
        <v>706</v>
      </c>
      <c r="I374" s="46" t="s">
        <v>666</v>
      </c>
      <c r="J374" s="48" t="s">
        <v>741</v>
      </c>
      <c r="K374" s="40"/>
      <c r="L374" s="40"/>
      <c r="M374" s="40"/>
      <c r="N374" s="40"/>
    </row>
    <row r="375" spans="1:18" s="13" customFormat="1" ht="10" x14ac:dyDescent="0.2">
      <c r="D375" s="30"/>
      <c r="K375" s="40"/>
      <c r="L375" s="40"/>
      <c r="M375" s="40"/>
      <c r="N375" s="40"/>
    </row>
    <row r="376" spans="1:18" s="13" customFormat="1" ht="10" x14ac:dyDescent="0.2">
      <c r="D376" s="30"/>
      <c r="K376" s="40"/>
      <c r="L376" s="40"/>
      <c r="M376" s="40"/>
      <c r="N376" s="40"/>
    </row>
    <row r="377" spans="1:18" s="13" customFormat="1" ht="10" x14ac:dyDescent="0.2">
      <c r="D377" s="30"/>
      <c r="K377" s="40"/>
      <c r="L377" s="40"/>
      <c r="M377" s="40"/>
      <c r="N377" s="40"/>
    </row>
    <row r="378" spans="1:18" s="13" customFormat="1" ht="10" x14ac:dyDescent="0.2">
      <c r="D378" s="30"/>
      <c r="K378" s="40"/>
      <c r="L378" s="40"/>
      <c r="M378" s="40"/>
      <c r="N378" s="40"/>
    </row>
    <row r="379" spans="1:18" s="13" customFormat="1" ht="10" x14ac:dyDescent="0.2">
      <c r="D379" s="30"/>
      <c r="K379" s="40"/>
      <c r="L379" s="40"/>
      <c r="M379" s="40"/>
      <c r="N379" s="40"/>
    </row>
    <row r="380" spans="1:18" s="13" customFormat="1" ht="10" x14ac:dyDescent="0.2">
      <c r="D380" s="30"/>
      <c r="K380" s="40"/>
      <c r="L380" s="40"/>
      <c r="M380" s="40"/>
      <c r="N380" s="40"/>
    </row>
    <row r="381" spans="1:18" s="13" customFormat="1" ht="10" x14ac:dyDescent="0.2">
      <c r="D381" s="30"/>
      <c r="K381" s="40"/>
      <c r="L381" s="40"/>
      <c r="M381" s="40"/>
      <c r="N381" s="40"/>
    </row>
    <row r="382" spans="1:18" s="13" customFormat="1" ht="10" x14ac:dyDescent="0.2">
      <c r="D382" s="30"/>
      <c r="K382" s="40"/>
      <c r="L382" s="40"/>
      <c r="M382" s="40"/>
      <c r="N382" s="40"/>
    </row>
  </sheetData>
  <sheetProtection sheet="1" objects="1" scenarios="1"/>
  <mergeCells count="6">
    <mergeCell ref="A365:N365"/>
    <mergeCell ref="K4:N4"/>
    <mergeCell ref="G4:J4"/>
    <mergeCell ref="D4:E4"/>
    <mergeCell ref="B5:C5"/>
    <mergeCell ref="A361:R361"/>
  </mergeCells>
  <conditionalFormatting sqref="D33:E357">
    <cfRule type="expression" dxfId="62" priority="23" stopIfTrue="1">
      <formula>AND(H33="E",I33=1)</formula>
    </cfRule>
    <cfRule type="expression" dxfId="61" priority="24" stopIfTrue="1">
      <formula>H33="C"</formula>
    </cfRule>
  </conditionalFormatting>
  <conditionalFormatting sqref="D32">
    <cfRule type="expression" dxfId="60" priority="25" stopIfTrue="1">
      <formula>AND(#REF!="E",I32=1)</formula>
    </cfRule>
    <cfRule type="expression" dxfId="59" priority="26" stopIfTrue="1">
      <formula>#REF!="C"</formula>
    </cfRule>
  </conditionalFormatting>
  <conditionalFormatting sqref="E32">
    <cfRule type="expression" dxfId="58" priority="21" stopIfTrue="1">
      <formula>AND(#REF!="E",J32=1)</formula>
    </cfRule>
    <cfRule type="expression" dxfId="57" priority="22" stopIfTrue="1">
      <formula>#REF!="C"</formula>
    </cfRule>
  </conditionalFormatting>
  <conditionalFormatting sqref="G32:G357">
    <cfRule type="expression" dxfId="56" priority="16">
      <formula>$R32="yes"</formula>
    </cfRule>
    <cfRule type="expression" dxfId="55" priority="18">
      <formula>K32="yes"</formula>
    </cfRule>
  </conditionalFormatting>
  <conditionalFormatting sqref="H32:J357">
    <cfRule type="expression" dxfId="54" priority="12">
      <formula>$R32="yes"</formula>
    </cfRule>
    <cfRule type="expression" dxfId="53" priority="13">
      <formula>O32="yes"</formula>
    </cfRule>
  </conditionalFormatting>
  <conditionalFormatting sqref="L32:O357">
    <cfRule type="expression" dxfId="52" priority="7">
      <formula>$Q32="Spotlight"</formula>
    </cfRule>
    <cfRule type="expression" dxfId="51" priority="8">
      <formula>$Q32="StreetCount"</formula>
    </cfRule>
  </conditionalFormatting>
  <hyperlinks>
    <hyperlink ref="B373" r:id="rId1" xr:uid="{94BE25FF-BD6B-4FE5-9921-8C749B1A0FAA}"/>
    <hyperlink ref="E366" r:id="rId2" xr:uid="{D7A85577-5481-457D-99A3-47A70DBF977A}"/>
  </hyperlinks>
  <pageMargins left="0.70866141732283472" right="0.70866141732283472" top="0.74803149606299213" bottom="0.74803149606299213" header="0.31496062992125984" footer="0.31496062992125984"/>
  <pageSetup paperSize="9" scale="63" fitToHeight="0" orientation="portrait" r:id="rId3"/>
  <ignoredErrors>
    <ignoredError sqref="E17:J17 E20:J20 E23:J23 E25:J25 E27:J27 E29:J29 E16:J16 E18:J18 F21:J21 E24:J24 E26:J26 E28:J28 E19:J19 E22:J22 E12 G12:J12"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W383"/>
  <sheetViews>
    <sheetView showGridLines="0" zoomScale="90" zoomScaleNormal="90" workbookViewId="0">
      <pane xSplit="2" topLeftCell="C1" activePane="topRight" state="frozen"/>
      <selection pane="topRight" activeCell="C6" sqref="C6"/>
    </sheetView>
  </sheetViews>
  <sheetFormatPr defaultColWidth="8.84375" defaultRowHeight="12.5" x14ac:dyDescent="0.25"/>
  <cols>
    <col min="1" max="1" width="10.765625" style="1" customWidth="1"/>
    <col min="2" max="2" width="22.921875" style="1" customWidth="1"/>
    <col min="3" max="3" width="18.07421875" style="1" bestFit="1" customWidth="1"/>
    <col min="4" max="6" width="9.84375" style="1" customWidth="1"/>
    <col min="7" max="7" width="2.69140625" style="1" customWidth="1"/>
    <col min="8" max="12" width="9.84375" style="1" customWidth="1"/>
    <col min="13" max="13" width="2" style="1" customWidth="1"/>
    <col min="14" max="14" width="8.84375" style="97" customWidth="1"/>
    <col min="15" max="15" width="8.84375" style="1" customWidth="1"/>
    <col min="16" max="19" width="8.84375" style="1"/>
    <col min="20" max="20" width="8.84375" style="1" customWidth="1"/>
    <col min="21" max="21" width="8.84375" style="1" hidden="1" customWidth="1"/>
    <col min="22" max="22" width="9.53515625" style="29" hidden="1" customWidth="1"/>
    <col min="23" max="23" width="8.84375" style="1" hidden="1" customWidth="1"/>
    <col min="24" max="16384" width="8.84375" style="1"/>
  </cols>
  <sheetData>
    <row r="1" spans="1:18" ht="22.5" customHeight="1" x14ac:dyDescent="0.25">
      <c r="A1" s="4" t="s">
        <v>881</v>
      </c>
      <c r="B1" s="2"/>
      <c r="C1" s="2"/>
      <c r="D1" s="2"/>
      <c r="E1" s="2"/>
      <c r="F1" s="2"/>
      <c r="G1" s="2"/>
      <c r="H1" s="2"/>
      <c r="I1" s="2"/>
      <c r="J1" s="2"/>
      <c r="K1" s="2"/>
      <c r="L1" s="2"/>
      <c r="M1" s="2"/>
      <c r="N1" s="108"/>
      <c r="O1" s="2"/>
      <c r="P1" s="2"/>
      <c r="Q1" s="2"/>
      <c r="R1" s="2"/>
    </row>
    <row r="2" spans="1:18" ht="17.25" customHeight="1" x14ac:dyDescent="0.35">
      <c r="A2" s="35" t="s">
        <v>759</v>
      </c>
      <c r="B2" s="3"/>
      <c r="C2" s="3"/>
      <c r="D2" s="3"/>
      <c r="E2" s="3"/>
      <c r="F2" s="3"/>
      <c r="G2" s="3"/>
      <c r="H2" s="3"/>
      <c r="I2" s="3"/>
      <c r="J2" s="3"/>
      <c r="K2" s="3"/>
      <c r="L2" s="3"/>
      <c r="M2" s="3"/>
      <c r="N2" s="108"/>
      <c r="O2" s="3"/>
      <c r="P2" s="3"/>
      <c r="Q2" s="3"/>
      <c r="R2" s="3"/>
    </row>
    <row r="3" spans="1:18" ht="13.5" thickBot="1" x14ac:dyDescent="0.35">
      <c r="A3" s="36"/>
      <c r="B3" s="36"/>
      <c r="C3" s="36"/>
      <c r="D3" s="36"/>
      <c r="E3" s="36"/>
      <c r="F3" s="36"/>
      <c r="G3" s="36"/>
      <c r="H3" s="36"/>
      <c r="I3" s="36"/>
      <c r="J3" s="36"/>
      <c r="K3" s="36"/>
      <c r="L3" s="89"/>
      <c r="R3" s="89" t="s">
        <v>684</v>
      </c>
    </row>
    <row r="4" spans="1:18" ht="14.25" customHeight="1" x14ac:dyDescent="0.3">
      <c r="A4" s="105"/>
      <c r="B4" s="105"/>
      <c r="C4" s="105"/>
      <c r="D4" s="167">
        <v>2016</v>
      </c>
      <c r="E4" s="167"/>
      <c r="F4" s="167"/>
      <c r="G4" s="105"/>
      <c r="H4" s="166">
        <v>2017</v>
      </c>
      <c r="I4" s="166"/>
      <c r="J4" s="166"/>
      <c r="K4" s="166"/>
      <c r="L4" s="166"/>
      <c r="M4" s="105"/>
      <c r="N4" s="166">
        <v>2018</v>
      </c>
      <c r="O4" s="166"/>
      <c r="P4" s="166"/>
      <c r="Q4" s="166"/>
      <c r="R4" s="166"/>
    </row>
    <row r="5" spans="1:18" ht="42" customHeight="1" x14ac:dyDescent="0.25">
      <c r="A5" s="5" t="s">
        <v>651</v>
      </c>
      <c r="B5" s="164" t="s">
        <v>725</v>
      </c>
      <c r="C5" s="164"/>
      <c r="D5" s="6" t="s">
        <v>685</v>
      </c>
      <c r="E5" s="6" t="s">
        <v>673</v>
      </c>
      <c r="F5" s="6" t="s">
        <v>727</v>
      </c>
      <c r="G5" s="5"/>
      <c r="H5" s="6" t="s">
        <v>685</v>
      </c>
      <c r="I5" s="6" t="s">
        <v>672</v>
      </c>
      <c r="J5" s="6" t="s">
        <v>673</v>
      </c>
      <c r="K5" s="6" t="s">
        <v>727</v>
      </c>
      <c r="L5" s="6" t="s">
        <v>728</v>
      </c>
      <c r="N5" s="109" t="s">
        <v>685</v>
      </c>
      <c r="O5" s="6" t="s">
        <v>672</v>
      </c>
      <c r="P5" s="6" t="s">
        <v>673</v>
      </c>
      <c r="Q5" s="6" t="s">
        <v>727</v>
      </c>
      <c r="R5" s="6" t="s">
        <v>728</v>
      </c>
    </row>
    <row r="6" spans="1:18" ht="14.25" customHeight="1" x14ac:dyDescent="0.25">
      <c r="A6" s="8"/>
      <c r="B6" s="8"/>
      <c r="C6" s="8"/>
      <c r="D6" s="8"/>
      <c r="E6" s="8"/>
      <c r="F6" s="8"/>
      <c r="G6" s="8"/>
      <c r="H6" s="81" t="s">
        <v>705</v>
      </c>
      <c r="I6" s="8"/>
      <c r="J6" s="8"/>
      <c r="K6" s="8"/>
      <c r="L6" s="8"/>
    </row>
    <row r="7" spans="1:18" ht="14.25" customHeight="1" x14ac:dyDescent="0.3">
      <c r="A7" s="42" t="s">
        <v>675</v>
      </c>
      <c r="B7" s="18" t="s">
        <v>652</v>
      </c>
      <c r="C7" s="18"/>
      <c r="D7" s="32">
        <f>SUM(D32:D357)</f>
        <v>4134</v>
      </c>
      <c r="E7" s="32">
        <f>SUM(E32:E357)</f>
        <v>714</v>
      </c>
      <c r="F7" s="32">
        <f>SUM(F32:F357)</f>
        <v>194</v>
      </c>
      <c r="G7" s="77"/>
      <c r="H7" s="32">
        <f>SUM(H32:H357)</f>
        <v>4751</v>
      </c>
      <c r="I7" s="32">
        <f>SUM(I32:I357)</f>
        <v>3396</v>
      </c>
      <c r="J7" s="32">
        <f>SUM(J32:J357)</f>
        <v>760</v>
      </c>
      <c r="K7" s="32">
        <f>SUM(K32:K357)</f>
        <v>193</v>
      </c>
      <c r="L7" s="32">
        <f>SUM(L32:L357)</f>
        <v>402</v>
      </c>
      <c r="N7" s="110">
        <v>4677</v>
      </c>
      <c r="O7" s="110">
        <v>3013</v>
      </c>
      <c r="P7" s="110">
        <v>1048</v>
      </c>
      <c r="Q7" s="110">
        <v>153</v>
      </c>
      <c r="R7" s="110">
        <v>463</v>
      </c>
    </row>
    <row r="8" spans="1:18" ht="14.25" customHeight="1" x14ac:dyDescent="0.3">
      <c r="A8" s="8"/>
      <c r="B8" s="19" t="s">
        <v>655</v>
      </c>
      <c r="C8" s="19"/>
      <c r="D8" s="32"/>
      <c r="E8" s="33">
        <f>E7/D7*100</f>
        <v>17.271407837445572</v>
      </c>
      <c r="F8" s="33">
        <f>F7/D7*100</f>
        <v>4.6927914852443156</v>
      </c>
      <c r="G8" s="77"/>
      <c r="H8" s="32"/>
      <c r="I8" s="33">
        <f>I7/$H7*100</f>
        <v>71.479688486634402</v>
      </c>
      <c r="J8" s="33">
        <f>J7/$H7*100</f>
        <v>15.996632287939381</v>
      </c>
      <c r="K8" s="33">
        <f>K7/$H7*100</f>
        <v>4.0623026731214482</v>
      </c>
      <c r="L8" s="33">
        <f>L7/$H7*100</f>
        <v>8.4613765523047775</v>
      </c>
      <c r="O8" s="98">
        <v>64.42163780200984</v>
      </c>
      <c r="P8" s="98">
        <v>22.40752619200342</v>
      </c>
      <c r="Q8" s="98">
        <v>3.2713277742142401</v>
      </c>
      <c r="R8" s="98">
        <v>9.8995082317725043</v>
      </c>
    </row>
    <row r="9" spans="1:18" ht="14.25" customHeight="1" x14ac:dyDescent="0.3">
      <c r="A9" s="8"/>
      <c r="B9" s="18"/>
      <c r="C9" s="18"/>
      <c r="D9" s="32"/>
      <c r="E9" s="32"/>
      <c r="F9" s="32"/>
      <c r="G9" s="77"/>
      <c r="H9" s="32"/>
      <c r="I9" s="32"/>
      <c r="J9" s="32"/>
      <c r="K9" s="32"/>
      <c r="L9" s="32"/>
    </row>
    <row r="10" spans="1:18" ht="14.25" customHeight="1" x14ac:dyDescent="0.3">
      <c r="A10" s="38" t="s">
        <v>676</v>
      </c>
      <c r="B10" s="38" t="s">
        <v>654</v>
      </c>
      <c r="C10" s="18"/>
      <c r="D10" s="32">
        <f>SUMIF($C$32:$C$357,$B10,D$32:D$357)</f>
        <v>964</v>
      </c>
      <c r="E10" s="32">
        <f>SUMIF($C$32:$C$357,$B10,E$32:E$357)</f>
        <v>303</v>
      </c>
      <c r="F10" s="32">
        <f>SUMIF($C$32:$C$357,$B10,F$32:F$357)</f>
        <v>115</v>
      </c>
      <c r="G10" s="77"/>
      <c r="H10" s="32">
        <f>SUMIF($C$32:$C$357,$B10,H$32:H$357)</f>
        <v>1137</v>
      </c>
      <c r="I10" s="32">
        <f>SUMIF($C$32:$C$357,$B10,I$32:I$357)</f>
        <v>456</v>
      </c>
      <c r="J10" s="32">
        <f>SUMIF($C$32:$C$357,$B10,J$32:J$357)</f>
        <v>326</v>
      </c>
      <c r="K10" s="32">
        <f>SUMIF($C$32:$C$357,$B10,K$32:K$357)</f>
        <v>127</v>
      </c>
      <c r="L10" s="32">
        <f>SUMIF($C$32:$C$357,$B10,L$32:L$357)</f>
        <v>228</v>
      </c>
      <c r="N10" s="32">
        <v>1283</v>
      </c>
      <c r="O10" s="32">
        <v>417</v>
      </c>
      <c r="P10" s="32">
        <v>610</v>
      </c>
      <c r="Q10" s="32">
        <v>93</v>
      </c>
      <c r="R10" s="32">
        <v>163</v>
      </c>
    </row>
    <row r="11" spans="1:18" ht="14.25" customHeight="1" x14ac:dyDescent="0.3">
      <c r="A11" s="38"/>
      <c r="B11" s="19" t="s">
        <v>671</v>
      </c>
      <c r="C11" s="18"/>
      <c r="D11" s="33"/>
      <c r="E11" s="33">
        <f>E10/$D10*100</f>
        <v>31.431535269709542</v>
      </c>
      <c r="F11" s="33">
        <f>F10/$D10*100</f>
        <v>11.929460580912863</v>
      </c>
      <c r="G11" s="77"/>
      <c r="H11" s="33"/>
      <c r="I11" s="33">
        <f>I10/$H10*100</f>
        <v>40.105540897097626</v>
      </c>
      <c r="J11" s="33">
        <f>J10/$H10*100</f>
        <v>28.671943711521546</v>
      </c>
      <c r="K11" s="33">
        <f>K10/$H10*100</f>
        <v>11.169744942832015</v>
      </c>
      <c r="L11" s="33">
        <f>L10/$H10*100</f>
        <v>20.052770448548813</v>
      </c>
      <c r="O11" s="33">
        <v>32.501948558067028</v>
      </c>
      <c r="P11" s="33">
        <v>47.544816835541695</v>
      </c>
      <c r="Q11" s="33">
        <v>7.2486360093530795</v>
      </c>
      <c r="R11" s="33">
        <v>12.704598597038192</v>
      </c>
    </row>
    <row r="12" spans="1:18" ht="14.25" customHeight="1" x14ac:dyDescent="0.3">
      <c r="A12" s="87" t="s">
        <v>677</v>
      </c>
      <c r="B12" s="38" t="s">
        <v>733</v>
      </c>
      <c r="C12" s="18"/>
      <c r="D12" s="32">
        <f>D7-D10</f>
        <v>3170</v>
      </c>
      <c r="E12" s="32">
        <f t="shared" ref="E12:L12" si="0">E7-E10</f>
        <v>411</v>
      </c>
      <c r="F12" s="32">
        <f t="shared" si="0"/>
        <v>79</v>
      </c>
      <c r="G12" s="77"/>
      <c r="H12" s="32">
        <f t="shared" si="0"/>
        <v>3614</v>
      </c>
      <c r="I12" s="32">
        <f t="shared" si="0"/>
        <v>2940</v>
      </c>
      <c r="J12" s="32">
        <f t="shared" si="0"/>
        <v>434</v>
      </c>
      <c r="K12" s="32">
        <f t="shared" si="0"/>
        <v>66</v>
      </c>
      <c r="L12" s="32">
        <f t="shared" si="0"/>
        <v>174</v>
      </c>
      <c r="N12" s="32">
        <v>3394</v>
      </c>
      <c r="O12" s="32">
        <v>2596</v>
      </c>
      <c r="P12" s="32">
        <v>438</v>
      </c>
      <c r="Q12" s="32">
        <v>60</v>
      </c>
      <c r="R12" s="32">
        <v>300</v>
      </c>
    </row>
    <row r="13" spans="1:18" ht="14.25" customHeight="1" x14ac:dyDescent="0.3">
      <c r="A13" s="84"/>
      <c r="B13" s="19" t="s">
        <v>734</v>
      </c>
      <c r="C13" s="18"/>
      <c r="D13" s="33"/>
      <c r="E13" s="33">
        <f>E12/$D12*100</f>
        <v>12.965299684542586</v>
      </c>
      <c r="F13" s="33">
        <f>F12/$D12*100</f>
        <v>2.4921135646687698</v>
      </c>
      <c r="G13" s="77"/>
      <c r="H13" s="33"/>
      <c r="I13" s="33">
        <f>I12/$H12*100</f>
        <v>81.350304371887106</v>
      </c>
      <c r="J13" s="33">
        <f>J12/$H12*100</f>
        <v>12.008854454897619</v>
      </c>
      <c r="K13" s="33">
        <f>K12/$H12*100</f>
        <v>1.8262313226342002</v>
      </c>
      <c r="L13" s="33">
        <f>L12/$H12*100</f>
        <v>4.8146098505810739</v>
      </c>
      <c r="O13" s="33">
        <v>76.487919858573946</v>
      </c>
      <c r="P13" s="33">
        <v>12.905126694166174</v>
      </c>
      <c r="Q13" s="33">
        <v>1.7678255745433118</v>
      </c>
      <c r="R13" s="33">
        <v>8.8391278727165581</v>
      </c>
    </row>
    <row r="14" spans="1:18" ht="14.25" customHeight="1" x14ac:dyDescent="0.3">
      <c r="A14" s="38"/>
      <c r="B14" s="19"/>
      <c r="C14" s="18"/>
      <c r="D14" s="33"/>
      <c r="E14" s="33"/>
      <c r="F14" s="33"/>
      <c r="G14" s="77"/>
      <c r="H14" s="33"/>
      <c r="I14" s="33"/>
      <c r="J14" s="33"/>
      <c r="K14" s="33"/>
      <c r="L14" s="33"/>
    </row>
    <row r="15" spans="1:18" ht="14.25" customHeight="1" x14ac:dyDescent="0.3">
      <c r="A15" s="38" t="s">
        <v>707</v>
      </c>
      <c r="B15" s="38" t="s">
        <v>663</v>
      </c>
      <c r="C15" s="18"/>
      <c r="D15" s="32">
        <f>SUMIF($C$32:$C$357,$B15,D$32:D$357)</f>
        <v>45</v>
      </c>
      <c r="E15" s="32">
        <f>SUMIF($C$32:$C$357,$B15,E$32:E$357)</f>
        <v>1</v>
      </c>
      <c r="F15" s="32">
        <f>SUMIF($C$32:$C$357,$B15,F$32:F$357)</f>
        <v>1</v>
      </c>
      <c r="G15" s="77"/>
      <c r="H15" s="32">
        <f>SUMIF($C$32:$C$357,$B15,H$32:H$357)</f>
        <v>51</v>
      </c>
      <c r="I15" s="32">
        <f>SUMIF($C$32:$C$357,$B15,I$32:I$357)</f>
        <v>48</v>
      </c>
      <c r="J15" s="32">
        <f>SUMIF($C$32:$C$357,$B15,J$32:J$357)</f>
        <v>0</v>
      </c>
      <c r="K15" s="32">
        <f>SUMIF($C$32:$C$357,$B15,K$32:K$357)</f>
        <v>1</v>
      </c>
      <c r="L15" s="32">
        <f>SUMIF($C$32:$C$357,$B15,L$32:L$357)</f>
        <v>2</v>
      </c>
      <c r="N15" s="32">
        <v>66</v>
      </c>
      <c r="O15" s="32">
        <v>59</v>
      </c>
      <c r="P15" s="32">
        <v>4</v>
      </c>
      <c r="Q15" s="32">
        <v>1</v>
      </c>
      <c r="R15" s="32">
        <v>2</v>
      </c>
    </row>
    <row r="16" spans="1:18" ht="14.25" customHeight="1" x14ac:dyDescent="0.3">
      <c r="A16" s="38"/>
      <c r="B16" s="19" t="s">
        <v>715</v>
      </c>
      <c r="C16" s="18"/>
      <c r="D16" s="33"/>
      <c r="E16" s="33">
        <f>E15/$D15*100</f>
        <v>2.2222222222222223</v>
      </c>
      <c r="F16" s="33">
        <f>F15/$D15*100</f>
        <v>2.2222222222222223</v>
      </c>
      <c r="G16" s="77"/>
      <c r="H16" s="33"/>
      <c r="I16" s="33">
        <f>I15/$H15*100</f>
        <v>94.117647058823522</v>
      </c>
      <c r="J16" s="33">
        <f>J15/$H15*100</f>
        <v>0</v>
      </c>
      <c r="K16" s="33">
        <f>K15/$H15*100</f>
        <v>1.9607843137254901</v>
      </c>
      <c r="L16" s="33">
        <f>L15/$H15*100</f>
        <v>3.9215686274509802</v>
      </c>
      <c r="N16" s="33"/>
      <c r="O16" s="33">
        <v>89.393939393939391</v>
      </c>
      <c r="P16" s="33">
        <v>6.0606060606060606</v>
      </c>
      <c r="Q16" s="33">
        <v>1.5151515151515151</v>
      </c>
      <c r="R16" s="33">
        <v>3.0303030303030303</v>
      </c>
    </row>
    <row r="17" spans="1:23" ht="14.25" customHeight="1" x14ac:dyDescent="0.3">
      <c r="A17" s="38" t="s">
        <v>708</v>
      </c>
      <c r="B17" s="38" t="s">
        <v>657</v>
      </c>
      <c r="C17" s="18"/>
      <c r="D17" s="32">
        <f>SUMIF($C$32:$C$357,$B17,D$32:D$357)</f>
        <v>313</v>
      </c>
      <c r="E17" s="32">
        <f>SUMIF($C$32:$C$357,$B17,E$32:E$357)</f>
        <v>37</v>
      </c>
      <c r="F17" s="32">
        <f>SUMIF($C$32:$C$357,$B17,F$32:F$357)</f>
        <v>5</v>
      </c>
      <c r="G17" s="77"/>
      <c r="H17" s="32">
        <f>SUMIF($C$32:$C$357,$B17,H$32:H$357)</f>
        <v>434</v>
      </c>
      <c r="I17" s="32">
        <f>SUMIF($C$32:$C$357,$B17,I$32:I$357)</f>
        <v>385</v>
      </c>
      <c r="J17" s="32">
        <f>SUMIF($C$32:$C$357,$B17,J$32:J$357)</f>
        <v>34</v>
      </c>
      <c r="K17" s="32">
        <f>SUMIF($C$32:$C$357,$B17,K$32:K$357)</f>
        <v>3</v>
      </c>
      <c r="L17" s="32">
        <f>SUMIF($C$32:$C$357,$B17,L$32:L$357)</f>
        <v>12</v>
      </c>
      <c r="N17" s="32">
        <v>428</v>
      </c>
      <c r="O17" s="32">
        <v>330</v>
      </c>
      <c r="P17" s="32">
        <v>29</v>
      </c>
      <c r="Q17" s="32">
        <v>10</v>
      </c>
      <c r="R17" s="32">
        <v>59</v>
      </c>
    </row>
    <row r="18" spans="1:23" ht="14.25" customHeight="1" x14ac:dyDescent="0.3">
      <c r="A18" s="38"/>
      <c r="B18" s="19" t="s">
        <v>716</v>
      </c>
      <c r="C18" s="18"/>
      <c r="D18" s="33"/>
      <c r="E18" s="33">
        <f>E17/$D17*100</f>
        <v>11.821086261980831</v>
      </c>
      <c r="F18" s="33">
        <f>F17/$D17*100</f>
        <v>1.5974440894568689</v>
      </c>
      <c r="G18" s="77"/>
      <c r="H18" s="33"/>
      <c r="I18" s="33">
        <f>I17/$H17*100</f>
        <v>88.709677419354833</v>
      </c>
      <c r="J18" s="33">
        <f>J17/$H17*100</f>
        <v>7.8341013824884786</v>
      </c>
      <c r="K18" s="33">
        <f>K17/$H17*100</f>
        <v>0.69124423963133641</v>
      </c>
      <c r="L18" s="33">
        <f>L17/$H17*100</f>
        <v>2.7649769585253456</v>
      </c>
      <c r="N18" s="33"/>
      <c r="O18" s="33">
        <v>77.10280373831776</v>
      </c>
      <c r="P18" s="33">
        <v>6.7757009345794383</v>
      </c>
      <c r="Q18" s="33">
        <v>2.3364485981308412</v>
      </c>
      <c r="R18" s="33">
        <v>13.785046728971961</v>
      </c>
    </row>
    <row r="19" spans="1:23" ht="14.25" customHeight="1" x14ac:dyDescent="0.3">
      <c r="A19" s="38" t="s">
        <v>709</v>
      </c>
      <c r="B19" s="38" t="s">
        <v>660</v>
      </c>
      <c r="C19" s="18"/>
      <c r="D19" s="32">
        <f>SUMIF($C$32:$C$357,$B19,D$32:D$357)</f>
        <v>172</v>
      </c>
      <c r="E19" s="32">
        <f>SUMIF($C$32:$C$357,$B19,E$32:E$357)</f>
        <v>14</v>
      </c>
      <c r="F19" s="32">
        <f>SUMIF($C$32:$C$357,$B19,F$32:F$357)</f>
        <v>2</v>
      </c>
      <c r="G19" s="77"/>
      <c r="H19" s="32">
        <f>SUMIF($C$32:$C$357,$B19,H$32:H$357)</f>
        <v>207</v>
      </c>
      <c r="I19" s="32">
        <f>SUMIF($C$32:$C$357,$B19,I$32:I$357)</f>
        <v>195</v>
      </c>
      <c r="J19" s="32">
        <f>SUMIF($C$32:$C$357,$B19,J$32:J$357)</f>
        <v>8</v>
      </c>
      <c r="K19" s="32">
        <f>SUMIF($C$32:$C$357,$B19,K$32:K$357)</f>
        <v>3</v>
      </c>
      <c r="L19" s="32">
        <f>SUMIF($C$32:$C$357,$B19,L$32:L$357)</f>
        <v>1</v>
      </c>
      <c r="N19" s="32">
        <v>246</v>
      </c>
      <c r="O19" s="32">
        <v>221</v>
      </c>
      <c r="P19" s="32">
        <v>19</v>
      </c>
      <c r="Q19" s="32">
        <v>4</v>
      </c>
      <c r="R19" s="32">
        <v>2</v>
      </c>
    </row>
    <row r="20" spans="1:23" ht="14.25" customHeight="1" x14ac:dyDescent="0.3">
      <c r="A20" s="38"/>
      <c r="B20" s="19" t="s">
        <v>717</v>
      </c>
      <c r="C20" s="18"/>
      <c r="D20" s="33"/>
      <c r="E20" s="33">
        <f>E19/$D19*100</f>
        <v>8.1395348837209305</v>
      </c>
      <c r="F20" s="33">
        <f>F19/$D19*100</f>
        <v>1.1627906976744187</v>
      </c>
      <c r="G20" s="77"/>
      <c r="H20" s="33"/>
      <c r="I20" s="33">
        <f>I19/$H19*100</f>
        <v>94.20289855072464</v>
      </c>
      <c r="J20" s="33">
        <f>J19/$H19*100</f>
        <v>3.8647342995169081</v>
      </c>
      <c r="K20" s="33">
        <f>K19/$H19*100</f>
        <v>1.4492753623188406</v>
      </c>
      <c r="L20" s="33">
        <f>L19/$H19*100</f>
        <v>0.48309178743961351</v>
      </c>
      <c r="N20" s="33"/>
      <c r="O20" s="33">
        <v>89.837398373983731</v>
      </c>
      <c r="P20" s="33">
        <v>7.7235772357723578</v>
      </c>
      <c r="Q20" s="33">
        <v>1.6260162601626018</v>
      </c>
      <c r="R20" s="33">
        <v>0.81300813008130091</v>
      </c>
    </row>
    <row r="21" spans="1:23" ht="14.25" customHeight="1" x14ac:dyDescent="0.3">
      <c r="A21" s="38" t="s">
        <v>710</v>
      </c>
      <c r="B21" s="38" t="s">
        <v>658</v>
      </c>
      <c r="C21" s="18"/>
      <c r="D21" s="32">
        <f>SUMIF($C$32:$C$357,$B21,D$32:D$357)</f>
        <v>255</v>
      </c>
      <c r="E21" s="32">
        <f>SUMIF($C$32:$C$357,$B21,E$32:E$357)</f>
        <v>35</v>
      </c>
      <c r="F21" s="32">
        <f>SUMIF($C$32:$C$357,$B21,F$32:F$357)</f>
        <v>6</v>
      </c>
      <c r="G21" s="77"/>
      <c r="H21" s="32">
        <f>SUMIF($C$32:$C$357,$B21,H$32:H$357)</f>
        <v>313</v>
      </c>
      <c r="I21" s="32">
        <f>SUMIF($C$32:$C$357,$B21,I$32:I$357)</f>
        <v>233</v>
      </c>
      <c r="J21" s="32">
        <f>SUMIF($C$32:$C$357,$B21,J$32:J$357)</f>
        <v>55</v>
      </c>
      <c r="K21" s="32">
        <f>SUMIF($C$32:$C$357,$B21,K$32:K$357)</f>
        <v>5</v>
      </c>
      <c r="L21" s="32">
        <f>SUMIF($C$32:$C$357,$B21,L$32:L$357)</f>
        <v>20</v>
      </c>
      <c r="N21" s="32">
        <v>358</v>
      </c>
      <c r="O21" s="32">
        <v>274</v>
      </c>
      <c r="P21" s="32">
        <v>62</v>
      </c>
      <c r="Q21" s="32">
        <v>2</v>
      </c>
      <c r="R21" s="32">
        <v>20</v>
      </c>
    </row>
    <row r="22" spans="1:23" ht="14.25" customHeight="1" x14ac:dyDescent="0.3">
      <c r="A22" s="38"/>
      <c r="B22" s="19" t="s">
        <v>718</v>
      </c>
      <c r="C22" s="18"/>
      <c r="D22" s="33"/>
      <c r="E22" s="33">
        <f>E21/$D21*100</f>
        <v>13.725490196078432</v>
      </c>
      <c r="F22" s="33">
        <f>F21/$D21*100</f>
        <v>2.3529411764705883</v>
      </c>
      <c r="G22" s="77"/>
      <c r="H22" s="33"/>
      <c r="I22" s="33">
        <f>I21/$H21*100</f>
        <v>74.440894568690098</v>
      </c>
      <c r="J22" s="33">
        <f>J21/$H21*100</f>
        <v>17.571884984025559</v>
      </c>
      <c r="K22" s="33">
        <f>K21/$H21*100</f>
        <v>1.5974440894568689</v>
      </c>
      <c r="L22" s="33">
        <f>L21/$H21*100</f>
        <v>6.3897763578274756</v>
      </c>
      <c r="N22" s="33"/>
      <c r="O22" s="33">
        <v>76.536312849162016</v>
      </c>
      <c r="P22" s="33">
        <v>17.318435754189945</v>
      </c>
      <c r="Q22" s="33">
        <v>0.55865921787709494</v>
      </c>
      <c r="R22" s="33">
        <v>5.5865921787709496</v>
      </c>
    </row>
    <row r="23" spans="1:23" ht="14.25" customHeight="1" x14ac:dyDescent="0.3">
      <c r="A23" s="38" t="s">
        <v>711</v>
      </c>
      <c r="B23" s="38" t="s">
        <v>662</v>
      </c>
      <c r="C23" s="18"/>
      <c r="D23" s="32">
        <f>SUMIF($C$32:$C$357,$B23,D$32:D$357)</f>
        <v>289</v>
      </c>
      <c r="E23" s="32">
        <f>SUMIF($C$32:$C$357,$B23,E$32:E$357)</f>
        <v>49</v>
      </c>
      <c r="F23" s="32">
        <f>SUMIF($C$32:$C$357,$B23,F$32:F$357)</f>
        <v>17</v>
      </c>
      <c r="G23" s="77"/>
      <c r="H23" s="32">
        <f>SUMIF($C$32:$C$357,$B23,H$32:H$357)</f>
        <v>295</v>
      </c>
      <c r="I23" s="32">
        <f>SUMIF($C$32:$C$357,$B23,I$32:I$357)</f>
        <v>228</v>
      </c>
      <c r="J23" s="32">
        <f>SUMIF($C$32:$C$357,$B23,J$32:J$357)</f>
        <v>18</v>
      </c>
      <c r="K23" s="32">
        <f>SUMIF($C$32:$C$357,$B23,K$32:K$357)</f>
        <v>5</v>
      </c>
      <c r="L23" s="32">
        <f>SUMIF($C$32:$C$357,$B23,L$32:L$357)</f>
        <v>44</v>
      </c>
      <c r="N23" s="32">
        <v>420</v>
      </c>
      <c r="O23" s="32">
        <v>313</v>
      </c>
      <c r="P23" s="32">
        <v>48</v>
      </c>
      <c r="Q23" s="32">
        <v>9</v>
      </c>
      <c r="R23" s="32">
        <v>50</v>
      </c>
    </row>
    <row r="24" spans="1:23" ht="14.25" customHeight="1" x14ac:dyDescent="0.3">
      <c r="A24" s="38"/>
      <c r="B24" s="19" t="s">
        <v>719</v>
      </c>
      <c r="C24" s="18"/>
      <c r="D24" s="33"/>
      <c r="E24" s="33">
        <f>E23/$D23*100</f>
        <v>16.955017301038062</v>
      </c>
      <c r="F24" s="33">
        <f>F23/$D23*100</f>
        <v>5.8823529411764701</v>
      </c>
      <c r="G24" s="77"/>
      <c r="H24" s="33"/>
      <c r="I24" s="33">
        <f>I23/$H23*100</f>
        <v>77.288135593220346</v>
      </c>
      <c r="J24" s="33">
        <f>J23/$H23*100</f>
        <v>6.1016949152542379</v>
      </c>
      <c r="K24" s="33">
        <f>K23/$H23*100</f>
        <v>1.6949152542372881</v>
      </c>
      <c r="L24" s="33">
        <f>L23/$H23*100</f>
        <v>14.915254237288137</v>
      </c>
      <c r="N24" s="33"/>
      <c r="O24" s="33">
        <v>74.523809523809518</v>
      </c>
      <c r="P24" s="33">
        <v>11.428571428571429</v>
      </c>
      <c r="Q24" s="33">
        <v>2.1428571428571428</v>
      </c>
      <c r="R24" s="33">
        <v>11.904761904761903</v>
      </c>
    </row>
    <row r="25" spans="1:23" ht="14.25" customHeight="1" x14ac:dyDescent="0.3">
      <c r="A25" s="38" t="s">
        <v>712</v>
      </c>
      <c r="B25" s="38" t="s">
        <v>659</v>
      </c>
      <c r="C25" s="18"/>
      <c r="D25" s="32">
        <f>SUMIF($C$32:$C$357,$B25,D$32:D$357)</f>
        <v>604</v>
      </c>
      <c r="E25" s="32">
        <f>SUMIF($C$32:$C$357,$B25,E$32:E$357)</f>
        <v>135</v>
      </c>
      <c r="F25" s="32">
        <f>SUMIF($C$32:$C$357,$B25,F$32:F$357)</f>
        <v>9</v>
      </c>
      <c r="G25" s="77"/>
      <c r="H25" s="32">
        <f>SUMIF($C$32:$C$357,$B25,H$32:H$357)</f>
        <v>615</v>
      </c>
      <c r="I25" s="32">
        <f>SUMIF($C$32:$C$357,$B25,I$32:I$357)</f>
        <v>425</v>
      </c>
      <c r="J25" s="32">
        <f>SUMIF($C$32:$C$357,$B25,J$32:J$357)</f>
        <v>149</v>
      </c>
      <c r="K25" s="32">
        <f>SUMIF($C$32:$C$357,$B25,K$32:K$357)</f>
        <v>10</v>
      </c>
      <c r="L25" s="32">
        <f>SUMIF($C$32:$C$357,$B25,L$32:L$357)</f>
        <v>31</v>
      </c>
      <c r="N25" s="32">
        <v>484</v>
      </c>
      <c r="O25" s="32">
        <v>321</v>
      </c>
      <c r="P25" s="32">
        <v>109</v>
      </c>
      <c r="Q25" s="32">
        <v>8</v>
      </c>
      <c r="R25" s="32">
        <v>46</v>
      </c>
    </row>
    <row r="26" spans="1:23" ht="14.25" customHeight="1" x14ac:dyDescent="0.3">
      <c r="A26" s="38"/>
      <c r="B26" s="19" t="s">
        <v>720</v>
      </c>
      <c r="C26" s="18"/>
      <c r="D26" s="33"/>
      <c r="E26" s="33">
        <f>E25/$D25*100</f>
        <v>22.350993377483444</v>
      </c>
      <c r="F26" s="33">
        <f>F25/$D25*100</f>
        <v>1.490066225165563</v>
      </c>
      <c r="G26" s="77"/>
      <c r="H26" s="33"/>
      <c r="I26" s="33">
        <f>I25/$H25*100</f>
        <v>69.105691056910572</v>
      </c>
      <c r="J26" s="33">
        <f>J25/$H25*100</f>
        <v>24.227642276422763</v>
      </c>
      <c r="K26" s="33">
        <f>K25/$H25*100</f>
        <v>1.6260162601626018</v>
      </c>
      <c r="L26" s="33">
        <f>L25/$H25*100</f>
        <v>5.0406504065040654</v>
      </c>
      <c r="N26" s="33"/>
      <c r="O26" s="33">
        <v>66.322314049586765</v>
      </c>
      <c r="P26" s="33">
        <v>22.520661157024794</v>
      </c>
      <c r="Q26" s="33">
        <v>1.6528925619834711</v>
      </c>
      <c r="R26" s="33">
        <v>9.5041322314049594</v>
      </c>
    </row>
    <row r="27" spans="1:23" ht="14.25" customHeight="1" x14ac:dyDescent="0.3">
      <c r="A27" s="38" t="s">
        <v>713</v>
      </c>
      <c r="B27" s="38" t="s">
        <v>656</v>
      </c>
      <c r="C27" s="18"/>
      <c r="D27" s="32">
        <f>SUMIF($C$32:$C$357,$B27,D$32:D$357)</f>
        <v>956</v>
      </c>
      <c r="E27" s="32">
        <f>SUMIF($C$32:$C$357,$B27,E$32:E$357)</f>
        <v>112</v>
      </c>
      <c r="F27" s="32">
        <f>SUMIF($C$32:$C$357,$B27,F$32:F$357)</f>
        <v>30</v>
      </c>
      <c r="G27" s="77"/>
      <c r="H27" s="32">
        <f>SUMIF($C$32:$C$357,$B27,H$32:H$357)</f>
        <v>1119</v>
      </c>
      <c r="I27" s="32">
        <f>SUMIF($C$32:$C$357,$B27,I$32:I$357)</f>
        <v>929</v>
      </c>
      <c r="J27" s="32">
        <f>SUMIF($C$32:$C$357,$B27,J$32:J$357)</f>
        <v>127</v>
      </c>
      <c r="K27" s="32">
        <f>SUMIF($C$32:$C$357,$B27,K$32:K$357)</f>
        <v>23</v>
      </c>
      <c r="L27" s="32">
        <f>SUMIF($C$32:$C$357,$B27,L$32:L$357)</f>
        <v>40</v>
      </c>
      <c r="N27" s="32">
        <v>934</v>
      </c>
      <c r="O27" s="32">
        <v>703</v>
      </c>
      <c r="P27" s="32">
        <v>126</v>
      </c>
      <c r="Q27" s="32">
        <v>16</v>
      </c>
      <c r="R27" s="32">
        <v>89</v>
      </c>
    </row>
    <row r="28" spans="1:23" ht="14.25" customHeight="1" x14ac:dyDescent="0.3">
      <c r="A28" s="38"/>
      <c r="B28" s="19" t="s">
        <v>721</v>
      </c>
      <c r="C28" s="18"/>
      <c r="D28" s="33"/>
      <c r="E28" s="33">
        <f>E27/$D27*100</f>
        <v>11.715481171548117</v>
      </c>
      <c r="F28" s="33">
        <f>F27/$D27*100</f>
        <v>3.1380753138075312</v>
      </c>
      <c r="G28" s="77"/>
      <c r="H28" s="33"/>
      <c r="I28" s="33">
        <f>I27/$H27*100</f>
        <v>83.020554066130472</v>
      </c>
      <c r="J28" s="33">
        <f>J27/$H27*100</f>
        <v>11.349419124218052</v>
      </c>
      <c r="K28" s="33">
        <f>K27/$H27*100</f>
        <v>2.0554066130473636</v>
      </c>
      <c r="L28" s="33">
        <f>L27/$H27*100</f>
        <v>3.5746201966041107</v>
      </c>
      <c r="N28" s="33"/>
      <c r="O28" s="33">
        <v>75.267665952890795</v>
      </c>
      <c r="P28" s="33">
        <v>13.49036402569593</v>
      </c>
      <c r="Q28" s="33">
        <v>1.7130620985010707</v>
      </c>
      <c r="R28" s="33">
        <v>9.5289079229122056</v>
      </c>
    </row>
    <row r="29" spans="1:23" ht="14.25" customHeight="1" x14ac:dyDescent="0.3">
      <c r="A29" s="38" t="s">
        <v>714</v>
      </c>
      <c r="B29" s="38" t="s">
        <v>661</v>
      </c>
      <c r="C29" s="18"/>
      <c r="D29" s="32">
        <f>SUMIF($C$32:$C$357,$B29,D$32:D$357)</f>
        <v>536</v>
      </c>
      <c r="E29" s="32">
        <f>SUMIF($C$32:$C$357,$B29,E$32:E$357)</f>
        <v>28</v>
      </c>
      <c r="F29" s="32">
        <f>SUMIF($C$32:$C$357,$B29,F$32:F$357)</f>
        <v>9</v>
      </c>
      <c r="G29" s="77"/>
      <c r="H29" s="32">
        <f>SUMIF($C$32:$C$357,$B29,H$32:H$357)</f>
        <v>580</v>
      </c>
      <c r="I29" s="32">
        <f>SUMIF($C$32:$C$357,$B29,I$32:I$357)</f>
        <v>497</v>
      </c>
      <c r="J29" s="32">
        <f>SUMIF($C$32:$C$357,$B29,J$32:J$357)</f>
        <v>43</v>
      </c>
      <c r="K29" s="32">
        <f>SUMIF($C$32:$C$357,$B29,K$32:K$357)</f>
        <v>16</v>
      </c>
      <c r="L29" s="32">
        <f>SUMIF($C$32:$C$357,$B29,L$32:L$357)</f>
        <v>24</v>
      </c>
      <c r="N29" s="32">
        <v>458</v>
      </c>
      <c r="O29" s="32">
        <v>375</v>
      </c>
      <c r="P29" s="32">
        <v>41</v>
      </c>
      <c r="Q29" s="32">
        <v>10</v>
      </c>
      <c r="R29" s="32">
        <v>32</v>
      </c>
    </row>
    <row r="30" spans="1:23" ht="14.25" customHeight="1" x14ac:dyDescent="0.3">
      <c r="A30" s="38"/>
      <c r="B30" s="19" t="s">
        <v>722</v>
      </c>
      <c r="C30" s="18"/>
      <c r="D30" s="33"/>
      <c r="E30" s="33">
        <f>E29/$D29*100</f>
        <v>5.2238805970149249</v>
      </c>
      <c r="F30" s="33">
        <f>F29/$D29*100</f>
        <v>1.6791044776119404</v>
      </c>
      <c r="G30" s="77"/>
      <c r="H30" s="33"/>
      <c r="I30" s="33">
        <f>I29/$H29*100</f>
        <v>85.689655172413794</v>
      </c>
      <c r="J30" s="33">
        <f>J29/$H29*100</f>
        <v>7.4137931034482758</v>
      </c>
      <c r="K30" s="33">
        <f>K29/$H29*100</f>
        <v>2.7586206896551726</v>
      </c>
      <c r="L30" s="33">
        <f>L29/$H29*100</f>
        <v>4.1379310344827589</v>
      </c>
      <c r="O30" s="33">
        <v>81.877729257641917</v>
      </c>
      <c r="P30" s="33">
        <v>8.9519650655021827</v>
      </c>
      <c r="Q30" s="33">
        <v>2.1834061135371177</v>
      </c>
      <c r="R30" s="33">
        <v>6.9868995633187767</v>
      </c>
    </row>
    <row r="31" spans="1:23" ht="14.25" customHeight="1" x14ac:dyDescent="0.25">
      <c r="A31" s="8"/>
      <c r="B31" s="8"/>
      <c r="C31" s="8"/>
      <c r="D31" s="8"/>
      <c r="E31" s="8"/>
      <c r="F31" s="8"/>
      <c r="G31" s="80"/>
      <c r="H31" s="32"/>
      <c r="I31" s="32"/>
      <c r="J31" s="32"/>
      <c r="K31" s="32"/>
      <c r="L31" s="32"/>
      <c r="V31" s="29" t="s">
        <v>749</v>
      </c>
      <c r="W31" s="29"/>
    </row>
    <row r="32" spans="1:23" ht="14.25" customHeight="1" x14ac:dyDescent="0.25">
      <c r="A32" s="1" t="s">
        <v>0</v>
      </c>
      <c r="B32" s="1" t="s">
        <v>1</v>
      </c>
      <c r="C32" s="1" t="s">
        <v>656</v>
      </c>
      <c r="D32" s="22">
        <v>3</v>
      </c>
      <c r="E32" s="22">
        <v>0</v>
      </c>
      <c r="F32" s="22">
        <v>0</v>
      </c>
      <c r="G32" s="79"/>
      <c r="H32" s="16">
        <v>2</v>
      </c>
      <c r="I32" s="16">
        <v>2</v>
      </c>
      <c r="J32" s="16">
        <v>0</v>
      </c>
      <c r="K32" s="16">
        <v>0</v>
      </c>
      <c r="L32" s="16">
        <v>0</v>
      </c>
      <c r="N32" s="107">
        <v>0</v>
      </c>
      <c r="O32" s="107">
        <v>0</v>
      </c>
      <c r="P32" s="107">
        <v>0</v>
      </c>
      <c r="Q32" s="107">
        <v>0</v>
      </c>
      <c r="R32" s="107">
        <v>0</v>
      </c>
      <c r="V32" s="29" t="s">
        <v>737</v>
      </c>
      <c r="W32" s="29"/>
    </row>
    <row r="33" spans="1:23" ht="14.25" customHeight="1" x14ac:dyDescent="0.25">
      <c r="A33" s="1" t="s">
        <v>2</v>
      </c>
      <c r="B33" s="1" t="s">
        <v>3</v>
      </c>
      <c r="C33" s="1" t="s">
        <v>657</v>
      </c>
      <c r="D33" s="22">
        <v>3</v>
      </c>
      <c r="E33" s="22">
        <v>0</v>
      </c>
      <c r="F33" s="22">
        <v>0</v>
      </c>
      <c r="G33" s="79"/>
      <c r="H33" s="16">
        <v>1</v>
      </c>
      <c r="I33" s="16">
        <v>1</v>
      </c>
      <c r="J33" s="16">
        <v>0</v>
      </c>
      <c r="K33" s="16">
        <v>0</v>
      </c>
      <c r="L33" s="16">
        <v>0</v>
      </c>
      <c r="N33" s="107">
        <v>3</v>
      </c>
      <c r="O33" s="107">
        <v>2</v>
      </c>
      <c r="P33" s="107">
        <v>0</v>
      </c>
      <c r="Q33" s="107">
        <v>0</v>
      </c>
      <c r="R33" s="107">
        <v>1</v>
      </c>
      <c r="V33" s="29" t="s">
        <v>735</v>
      </c>
      <c r="W33" s="29"/>
    </row>
    <row r="34" spans="1:23" ht="14.25" customHeight="1" x14ac:dyDescent="0.25">
      <c r="A34" s="1" t="s">
        <v>4</v>
      </c>
      <c r="B34" s="1" t="s">
        <v>5</v>
      </c>
      <c r="C34" s="1" t="s">
        <v>658</v>
      </c>
      <c r="D34" s="22">
        <v>4</v>
      </c>
      <c r="E34" s="22">
        <v>0</v>
      </c>
      <c r="F34" s="22">
        <v>0</v>
      </c>
      <c r="G34" s="79"/>
      <c r="H34" s="16">
        <v>4</v>
      </c>
      <c r="I34" s="16">
        <v>4</v>
      </c>
      <c r="J34" s="16">
        <v>0</v>
      </c>
      <c r="K34" s="16">
        <v>0</v>
      </c>
      <c r="L34" s="16">
        <v>0</v>
      </c>
      <c r="N34" s="107">
        <v>6</v>
      </c>
      <c r="O34" s="107">
        <v>6</v>
      </c>
      <c r="P34" s="107">
        <v>0</v>
      </c>
      <c r="Q34" s="107">
        <v>0</v>
      </c>
      <c r="R34" s="107">
        <v>0</v>
      </c>
      <c r="V34" s="29" t="s">
        <v>735</v>
      </c>
      <c r="W34" s="29"/>
    </row>
    <row r="35" spans="1:23" ht="14.25" customHeight="1" x14ac:dyDescent="0.25">
      <c r="A35" s="1" t="s">
        <v>6</v>
      </c>
      <c r="B35" s="1" t="s">
        <v>7</v>
      </c>
      <c r="C35" s="1" t="s">
        <v>656</v>
      </c>
      <c r="D35" s="22">
        <v>19</v>
      </c>
      <c r="E35" s="22">
        <v>3</v>
      </c>
      <c r="F35" s="22">
        <v>0</v>
      </c>
      <c r="G35" s="79"/>
      <c r="H35" s="16">
        <v>17</v>
      </c>
      <c r="I35" s="16">
        <v>16</v>
      </c>
      <c r="J35" s="16">
        <v>1</v>
      </c>
      <c r="K35" s="16">
        <v>0</v>
      </c>
      <c r="L35" s="16">
        <v>0</v>
      </c>
      <c r="N35" s="107">
        <v>18</v>
      </c>
      <c r="O35" s="107">
        <v>13</v>
      </c>
      <c r="P35" s="107">
        <v>5</v>
      </c>
      <c r="Q35" s="107">
        <v>0</v>
      </c>
      <c r="R35" s="107">
        <v>0</v>
      </c>
      <c r="V35" s="29" t="s">
        <v>736</v>
      </c>
      <c r="W35" s="29"/>
    </row>
    <row r="36" spans="1:23" ht="14.25" customHeight="1" x14ac:dyDescent="0.25">
      <c r="A36" s="1" t="s">
        <v>8</v>
      </c>
      <c r="B36" s="1" t="s">
        <v>9</v>
      </c>
      <c r="C36" s="1" t="s">
        <v>658</v>
      </c>
      <c r="D36" s="22">
        <v>9</v>
      </c>
      <c r="E36" s="22">
        <v>0</v>
      </c>
      <c r="F36" s="22">
        <v>0</v>
      </c>
      <c r="G36" s="79"/>
      <c r="H36" s="16">
        <v>5</v>
      </c>
      <c r="I36" s="16">
        <v>5</v>
      </c>
      <c r="J36" s="16">
        <v>0</v>
      </c>
      <c r="K36" s="16">
        <v>0</v>
      </c>
      <c r="L36" s="16">
        <v>0</v>
      </c>
      <c r="N36" s="107">
        <v>5</v>
      </c>
      <c r="O36" s="107">
        <v>5</v>
      </c>
      <c r="P36" s="107">
        <v>0</v>
      </c>
      <c r="Q36" s="107">
        <v>0</v>
      </c>
      <c r="R36" s="107">
        <v>0</v>
      </c>
      <c r="V36" s="29" t="s">
        <v>736</v>
      </c>
      <c r="W36" s="29"/>
    </row>
    <row r="37" spans="1:23" ht="14.25" customHeight="1" x14ac:dyDescent="0.25">
      <c r="A37" s="1" t="s">
        <v>10</v>
      </c>
      <c r="B37" s="1" t="s">
        <v>11</v>
      </c>
      <c r="C37" s="1" t="s">
        <v>656</v>
      </c>
      <c r="D37" s="22">
        <v>8</v>
      </c>
      <c r="E37" s="22">
        <v>0</v>
      </c>
      <c r="F37" s="22">
        <v>0</v>
      </c>
      <c r="G37" s="79"/>
      <c r="H37" s="16">
        <v>11</v>
      </c>
      <c r="I37" s="16">
        <v>10</v>
      </c>
      <c r="J37" s="16">
        <v>1</v>
      </c>
      <c r="K37" s="16">
        <v>0</v>
      </c>
      <c r="L37" s="16">
        <v>0</v>
      </c>
      <c r="N37" s="107">
        <v>20</v>
      </c>
      <c r="O37" s="107">
        <v>20</v>
      </c>
      <c r="P37" s="107">
        <v>0</v>
      </c>
      <c r="Q37" s="107">
        <v>0</v>
      </c>
      <c r="R37" s="107">
        <v>0</v>
      </c>
      <c r="V37" s="29" t="s">
        <v>736</v>
      </c>
      <c r="W37" s="29"/>
    </row>
    <row r="38" spans="1:23" ht="14.25" customHeight="1" x14ac:dyDescent="0.25">
      <c r="A38" s="1" t="s">
        <v>12</v>
      </c>
      <c r="B38" s="1" t="s">
        <v>774</v>
      </c>
      <c r="C38" s="1" t="s">
        <v>656</v>
      </c>
      <c r="D38" s="22">
        <v>26</v>
      </c>
      <c r="E38" s="22">
        <v>1</v>
      </c>
      <c r="F38" s="22">
        <v>0</v>
      </c>
      <c r="G38" s="79"/>
      <c r="H38" s="16">
        <v>20</v>
      </c>
      <c r="I38" s="16">
        <v>17</v>
      </c>
      <c r="J38" s="16">
        <v>2</v>
      </c>
      <c r="K38" s="16">
        <v>0</v>
      </c>
      <c r="L38" s="16">
        <v>1</v>
      </c>
      <c r="N38" s="107">
        <v>13</v>
      </c>
      <c r="O38" s="107">
        <v>12</v>
      </c>
      <c r="P38" s="107">
        <v>0</v>
      </c>
      <c r="Q38" s="107">
        <v>1</v>
      </c>
      <c r="R38" s="107">
        <v>0</v>
      </c>
      <c r="V38" s="29" t="s">
        <v>736</v>
      </c>
      <c r="W38" s="29"/>
    </row>
    <row r="39" spans="1:23" ht="14.25" customHeight="1" x14ac:dyDescent="0.25">
      <c r="A39" s="1" t="s">
        <v>14</v>
      </c>
      <c r="B39" s="1" t="s">
        <v>15</v>
      </c>
      <c r="C39" s="1" t="s">
        <v>659</v>
      </c>
      <c r="D39" s="22">
        <v>7</v>
      </c>
      <c r="E39" s="22">
        <v>0</v>
      </c>
      <c r="F39" s="22">
        <v>0</v>
      </c>
      <c r="G39" s="79"/>
      <c r="H39" s="16">
        <v>1</v>
      </c>
      <c r="I39" s="16">
        <v>1</v>
      </c>
      <c r="J39" s="16">
        <v>0</v>
      </c>
      <c r="K39" s="16">
        <v>0</v>
      </c>
      <c r="L39" s="16">
        <v>0</v>
      </c>
      <c r="N39" s="107">
        <v>0</v>
      </c>
      <c r="O39" s="107">
        <v>0</v>
      </c>
      <c r="P39" s="107">
        <v>0</v>
      </c>
      <c r="Q39" s="107">
        <v>0</v>
      </c>
      <c r="R39" s="107">
        <v>0</v>
      </c>
      <c r="V39" s="29" t="s">
        <v>735</v>
      </c>
      <c r="W39" s="29"/>
    </row>
    <row r="40" spans="1:23" ht="14.25" customHeight="1" x14ac:dyDescent="0.25">
      <c r="A40" s="1" t="s">
        <v>16</v>
      </c>
      <c r="B40" s="1" t="s">
        <v>17</v>
      </c>
      <c r="C40" s="1" t="s">
        <v>654</v>
      </c>
      <c r="D40" s="22">
        <v>5</v>
      </c>
      <c r="E40" s="22">
        <v>3</v>
      </c>
      <c r="F40" s="22">
        <v>1</v>
      </c>
      <c r="G40" s="79"/>
      <c r="H40" s="16">
        <v>0</v>
      </c>
      <c r="I40" s="16">
        <v>0</v>
      </c>
      <c r="J40" s="16">
        <v>0</v>
      </c>
      <c r="K40" s="16">
        <v>0</v>
      </c>
      <c r="L40" s="16">
        <v>0</v>
      </c>
      <c r="N40" s="107">
        <v>9</v>
      </c>
      <c r="O40" s="107">
        <v>6</v>
      </c>
      <c r="P40" s="107">
        <v>2</v>
      </c>
      <c r="Q40" s="107">
        <v>0</v>
      </c>
      <c r="R40" s="107">
        <v>1</v>
      </c>
      <c r="V40" s="29" t="s">
        <v>737</v>
      </c>
      <c r="W40" s="29"/>
    </row>
    <row r="41" spans="1:23" ht="14.25" customHeight="1" x14ac:dyDescent="0.25">
      <c r="A41" s="1" t="s">
        <v>18</v>
      </c>
      <c r="B41" s="1" t="s">
        <v>775</v>
      </c>
      <c r="C41" s="1" t="s">
        <v>654</v>
      </c>
      <c r="D41" s="22">
        <v>22</v>
      </c>
      <c r="E41" s="22">
        <v>8</v>
      </c>
      <c r="F41" s="22">
        <v>3</v>
      </c>
      <c r="G41" s="79"/>
      <c r="H41" s="16">
        <v>21</v>
      </c>
      <c r="I41" s="16">
        <v>9</v>
      </c>
      <c r="J41" s="16">
        <v>10</v>
      </c>
      <c r="K41" s="16">
        <v>2</v>
      </c>
      <c r="L41" s="16">
        <v>0</v>
      </c>
      <c r="N41" s="107">
        <v>24</v>
      </c>
      <c r="O41" s="107">
        <v>12</v>
      </c>
      <c r="P41" s="107">
        <v>10</v>
      </c>
      <c r="Q41" s="107">
        <v>1</v>
      </c>
      <c r="R41" s="107">
        <v>1</v>
      </c>
      <c r="V41" s="29" t="s">
        <v>736</v>
      </c>
      <c r="W41" s="29"/>
    </row>
    <row r="42" spans="1:23" ht="14.25" customHeight="1" x14ac:dyDescent="0.25">
      <c r="A42" s="1" t="s">
        <v>20</v>
      </c>
      <c r="B42" s="1" t="s">
        <v>21</v>
      </c>
      <c r="C42" s="1" t="s">
        <v>660</v>
      </c>
      <c r="D42" s="22">
        <v>2</v>
      </c>
      <c r="E42" s="22">
        <v>0</v>
      </c>
      <c r="F42" s="22">
        <v>0</v>
      </c>
      <c r="G42" s="79"/>
      <c r="H42" s="45">
        <v>0</v>
      </c>
      <c r="I42" s="45">
        <v>0</v>
      </c>
      <c r="J42" s="45">
        <v>0</v>
      </c>
      <c r="K42" s="45">
        <v>0</v>
      </c>
      <c r="L42" s="45">
        <v>0</v>
      </c>
      <c r="N42" s="107">
        <v>17</v>
      </c>
      <c r="O42" s="107">
        <v>17</v>
      </c>
      <c r="P42" s="107">
        <v>0</v>
      </c>
      <c r="Q42" s="107">
        <v>0</v>
      </c>
      <c r="R42" s="107">
        <v>0</v>
      </c>
      <c r="V42" s="29" t="s">
        <v>736</v>
      </c>
      <c r="W42" s="29"/>
    </row>
    <row r="43" spans="1:23" ht="14.25" customHeight="1" x14ac:dyDescent="0.25">
      <c r="A43" s="1" t="s">
        <v>22</v>
      </c>
      <c r="B43" s="1" t="s">
        <v>23</v>
      </c>
      <c r="C43" s="1" t="s">
        <v>657</v>
      </c>
      <c r="D43" s="22">
        <v>4</v>
      </c>
      <c r="E43" s="22">
        <v>0</v>
      </c>
      <c r="F43" s="22">
        <v>0</v>
      </c>
      <c r="G43" s="79"/>
      <c r="H43" s="16">
        <v>0</v>
      </c>
      <c r="I43" s="16">
        <v>0</v>
      </c>
      <c r="J43" s="16">
        <v>0</v>
      </c>
      <c r="K43" s="16">
        <v>0</v>
      </c>
      <c r="L43" s="16">
        <v>0</v>
      </c>
      <c r="N43" s="107">
        <v>0</v>
      </c>
      <c r="O43" s="107">
        <v>0</v>
      </c>
      <c r="P43" s="107">
        <v>0</v>
      </c>
      <c r="Q43" s="107">
        <v>0</v>
      </c>
      <c r="R43" s="107">
        <v>0</v>
      </c>
      <c r="V43" s="29" t="s">
        <v>735</v>
      </c>
      <c r="W43" s="29"/>
    </row>
    <row r="44" spans="1:23" ht="14.25" customHeight="1" x14ac:dyDescent="0.25">
      <c r="A44" s="1" t="s">
        <v>24</v>
      </c>
      <c r="B44" s="1" t="s">
        <v>776</v>
      </c>
      <c r="C44" s="1" t="s">
        <v>659</v>
      </c>
      <c r="D44" s="22">
        <v>17</v>
      </c>
      <c r="E44" s="22">
        <v>4</v>
      </c>
      <c r="F44" s="22">
        <v>0</v>
      </c>
      <c r="G44" s="79"/>
      <c r="H44" s="16">
        <v>24</v>
      </c>
      <c r="I44" s="16">
        <v>21</v>
      </c>
      <c r="J44" s="16">
        <v>3</v>
      </c>
      <c r="K44" s="16">
        <v>0</v>
      </c>
      <c r="L44" s="16">
        <v>0</v>
      </c>
      <c r="N44" s="107">
        <v>12</v>
      </c>
      <c r="O44" s="107">
        <v>12</v>
      </c>
      <c r="P44" s="107">
        <v>0</v>
      </c>
      <c r="Q44" s="107">
        <v>0</v>
      </c>
      <c r="R44" s="107">
        <v>0</v>
      </c>
      <c r="V44" s="29" t="s">
        <v>737</v>
      </c>
      <c r="W44" s="29"/>
    </row>
    <row r="45" spans="1:23" ht="14.25" customHeight="1" x14ac:dyDescent="0.25">
      <c r="A45" s="1" t="s">
        <v>26</v>
      </c>
      <c r="B45" s="1" t="s">
        <v>27</v>
      </c>
      <c r="C45" s="1" t="s">
        <v>656</v>
      </c>
      <c r="D45" s="22">
        <v>26</v>
      </c>
      <c r="E45" s="22">
        <v>3</v>
      </c>
      <c r="F45" s="22">
        <v>0</v>
      </c>
      <c r="G45" s="79"/>
      <c r="H45" s="16">
        <v>15</v>
      </c>
      <c r="I45" s="16">
        <v>13</v>
      </c>
      <c r="J45" s="16">
        <v>1</v>
      </c>
      <c r="K45" s="16">
        <v>1</v>
      </c>
      <c r="L45" s="16">
        <v>0</v>
      </c>
      <c r="N45" s="107">
        <v>8</v>
      </c>
      <c r="O45" s="107">
        <v>8</v>
      </c>
      <c r="P45" s="107">
        <v>0</v>
      </c>
      <c r="Q45" s="107">
        <v>0</v>
      </c>
      <c r="R45" s="107">
        <v>0</v>
      </c>
      <c r="V45" s="29" t="s">
        <v>735</v>
      </c>
      <c r="W45" s="29"/>
    </row>
    <row r="46" spans="1:23" ht="14.25" customHeight="1" x14ac:dyDescent="0.25">
      <c r="A46" s="1" t="s">
        <v>28</v>
      </c>
      <c r="B46" s="1" t="s">
        <v>29</v>
      </c>
      <c r="C46" s="1" t="s">
        <v>658</v>
      </c>
      <c r="D46" s="22">
        <v>10</v>
      </c>
      <c r="E46" s="22">
        <v>0</v>
      </c>
      <c r="F46" s="22">
        <v>0</v>
      </c>
      <c r="G46" s="79"/>
      <c r="H46" s="16">
        <v>13</v>
      </c>
      <c r="I46" s="16">
        <v>13</v>
      </c>
      <c r="J46" s="16">
        <v>0</v>
      </c>
      <c r="K46" s="16">
        <v>0</v>
      </c>
      <c r="L46" s="16">
        <v>0</v>
      </c>
      <c r="N46" s="107">
        <v>16</v>
      </c>
      <c r="O46" s="107">
        <v>16</v>
      </c>
      <c r="P46" s="107">
        <v>0</v>
      </c>
      <c r="Q46" s="107">
        <v>0</v>
      </c>
      <c r="R46" s="107">
        <v>0</v>
      </c>
      <c r="V46" s="29" t="s">
        <v>737</v>
      </c>
      <c r="W46" s="29"/>
    </row>
    <row r="47" spans="1:23" ht="14.25" customHeight="1" x14ac:dyDescent="0.25">
      <c r="A47" s="1" t="s">
        <v>30</v>
      </c>
      <c r="B47" s="1" t="s">
        <v>777</v>
      </c>
      <c r="C47" s="1" t="s">
        <v>661</v>
      </c>
      <c r="D47" s="22">
        <v>25</v>
      </c>
      <c r="E47" s="22">
        <v>2</v>
      </c>
      <c r="F47" s="22">
        <v>0</v>
      </c>
      <c r="G47" s="79"/>
      <c r="H47" s="16">
        <v>34</v>
      </c>
      <c r="I47" s="16">
        <v>27</v>
      </c>
      <c r="J47" s="16">
        <v>6</v>
      </c>
      <c r="K47" s="16">
        <v>0</v>
      </c>
      <c r="L47" s="16">
        <v>1</v>
      </c>
      <c r="N47" s="107">
        <v>20</v>
      </c>
      <c r="O47" s="107">
        <v>20</v>
      </c>
      <c r="P47" s="107">
        <v>0</v>
      </c>
      <c r="Q47" s="107">
        <v>0</v>
      </c>
      <c r="R47" s="107">
        <v>0</v>
      </c>
      <c r="V47" s="29" t="s">
        <v>735</v>
      </c>
      <c r="W47" s="29"/>
    </row>
    <row r="48" spans="1:23" ht="14.25" customHeight="1" x14ac:dyDescent="0.25">
      <c r="A48" s="1" t="s">
        <v>32</v>
      </c>
      <c r="B48" s="1" t="s">
        <v>778</v>
      </c>
      <c r="C48" s="1" t="s">
        <v>659</v>
      </c>
      <c r="D48" s="22">
        <v>59</v>
      </c>
      <c r="E48" s="22">
        <v>24</v>
      </c>
      <c r="F48" s="22">
        <v>3</v>
      </c>
      <c r="G48" s="79"/>
      <c r="H48" s="16">
        <v>76</v>
      </c>
      <c r="I48" s="16">
        <v>47</v>
      </c>
      <c r="J48" s="16">
        <v>27</v>
      </c>
      <c r="K48" s="16">
        <v>2</v>
      </c>
      <c r="L48" s="16">
        <v>0</v>
      </c>
      <c r="N48" s="107">
        <v>51</v>
      </c>
      <c r="O48" s="107">
        <v>31</v>
      </c>
      <c r="P48" s="107">
        <v>15</v>
      </c>
      <c r="Q48" s="107">
        <v>0</v>
      </c>
      <c r="R48" s="107">
        <v>5</v>
      </c>
      <c r="V48" s="29" t="s">
        <v>736</v>
      </c>
      <c r="W48" s="29"/>
    </row>
    <row r="49" spans="1:23" ht="14.25" customHeight="1" x14ac:dyDescent="0.25">
      <c r="A49" s="1" t="s">
        <v>34</v>
      </c>
      <c r="B49" s="1" t="s">
        <v>35</v>
      </c>
      <c r="C49" s="1" t="s">
        <v>654</v>
      </c>
      <c r="D49" s="22">
        <v>11</v>
      </c>
      <c r="E49" s="22">
        <v>0</v>
      </c>
      <c r="F49" s="22">
        <v>0</v>
      </c>
      <c r="G49" s="79"/>
      <c r="H49" s="16">
        <v>16</v>
      </c>
      <c r="I49" s="16">
        <v>12</v>
      </c>
      <c r="J49" s="16">
        <v>3</v>
      </c>
      <c r="K49" s="16">
        <v>0</v>
      </c>
      <c r="L49" s="16">
        <v>1</v>
      </c>
      <c r="N49" s="107">
        <v>5</v>
      </c>
      <c r="O49" s="107">
        <v>5</v>
      </c>
      <c r="P49" s="107">
        <v>0</v>
      </c>
      <c r="Q49" s="107">
        <v>0</v>
      </c>
      <c r="R49" s="107">
        <v>0</v>
      </c>
      <c r="V49" s="29" t="s">
        <v>735</v>
      </c>
      <c r="W49" s="29"/>
    </row>
    <row r="50" spans="1:23" ht="14.25" customHeight="1" x14ac:dyDescent="0.25">
      <c r="A50" s="1" t="s">
        <v>36</v>
      </c>
      <c r="B50" s="1" t="s">
        <v>779</v>
      </c>
      <c r="C50" s="1" t="s">
        <v>662</v>
      </c>
      <c r="D50" s="25">
        <v>55</v>
      </c>
      <c r="E50" s="25">
        <v>0</v>
      </c>
      <c r="F50" s="25">
        <v>5</v>
      </c>
      <c r="G50" s="79"/>
      <c r="H50" s="45">
        <v>57</v>
      </c>
      <c r="I50" s="45">
        <v>35</v>
      </c>
      <c r="J50" s="45">
        <v>1</v>
      </c>
      <c r="K50" s="45">
        <v>3</v>
      </c>
      <c r="L50" s="45">
        <v>18</v>
      </c>
      <c r="N50" s="107">
        <v>91</v>
      </c>
      <c r="O50" s="107">
        <v>45</v>
      </c>
      <c r="P50" s="107">
        <v>6</v>
      </c>
      <c r="Q50" s="107">
        <v>7</v>
      </c>
      <c r="R50" s="107">
        <v>33</v>
      </c>
      <c r="V50" s="29" t="s">
        <v>737</v>
      </c>
      <c r="W50" s="29"/>
    </row>
    <row r="51" spans="1:23" ht="14.25" customHeight="1" x14ac:dyDescent="0.25">
      <c r="A51" s="1" t="s">
        <v>38</v>
      </c>
      <c r="B51" s="1" t="s">
        <v>39</v>
      </c>
      <c r="C51" s="1" t="s">
        <v>658</v>
      </c>
      <c r="D51" s="22">
        <v>0</v>
      </c>
      <c r="E51" s="22">
        <v>0</v>
      </c>
      <c r="F51" s="22">
        <v>0</v>
      </c>
      <c r="G51" s="79"/>
      <c r="H51" s="16">
        <v>0</v>
      </c>
      <c r="I51" s="16">
        <v>0</v>
      </c>
      <c r="J51" s="16">
        <v>0</v>
      </c>
      <c r="K51" s="16">
        <v>0</v>
      </c>
      <c r="L51" s="16">
        <v>0</v>
      </c>
      <c r="N51" s="107">
        <v>2</v>
      </c>
      <c r="O51" s="107">
        <v>2</v>
      </c>
      <c r="P51" s="107">
        <v>0</v>
      </c>
      <c r="Q51" s="107">
        <v>0</v>
      </c>
      <c r="R51" s="107">
        <v>0</v>
      </c>
      <c r="V51" s="29" t="s">
        <v>735</v>
      </c>
      <c r="W51" s="29"/>
    </row>
    <row r="52" spans="1:23" ht="14.25" customHeight="1" x14ac:dyDescent="0.25">
      <c r="A52" s="1" t="s">
        <v>40</v>
      </c>
      <c r="B52" s="1" t="s">
        <v>41</v>
      </c>
      <c r="C52" s="1" t="s">
        <v>657</v>
      </c>
      <c r="D52" s="22">
        <v>2</v>
      </c>
      <c r="E52" s="22">
        <v>0</v>
      </c>
      <c r="F52" s="22">
        <v>0</v>
      </c>
      <c r="G52" s="79"/>
      <c r="H52" s="16">
        <v>2</v>
      </c>
      <c r="I52" s="16">
        <v>2</v>
      </c>
      <c r="J52" s="16">
        <v>0</v>
      </c>
      <c r="K52" s="16">
        <v>0</v>
      </c>
      <c r="L52" s="16">
        <v>0</v>
      </c>
      <c r="N52" s="107">
        <v>15</v>
      </c>
      <c r="O52" s="107">
        <v>15</v>
      </c>
      <c r="P52" s="107">
        <v>0</v>
      </c>
      <c r="Q52" s="107">
        <v>0</v>
      </c>
      <c r="R52" s="107">
        <v>0</v>
      </c>
      <c r="V52" s="29" t="s">
        <v>735</v>
      </c>
      <c r="W52" s="29"/>
    </row>
    <row r="53" spans="1:23" ht="14.25" customHeight="1" x14ac:dyDescent="0.25">
      <c r="A53" s="1" t="s">
        <v>42</v>
      </c>
      <c r="B53" s="1" t="s">
        <v>43</v>
      </c>
      <c r="C53" s="1" t="s">
        <v>657</v>
      </c>
      <c r="D53" s="22">
        <v>11</v>
      </c>
      <c r="E53" s="22">
        <v>0</v>
      </c>
      <c r="F53" s="22">
        <v>0</v>
      </c>
      <c r="G53" s="79"/>
      <c r="H53" s="16">
        <v>13</v>
      </c>
      <c r="I53" s="16">
        <v>12</v>
      </c>
      <c r="J53" s="16">
        <v>1</v>
      </c>
      <c r="K53" s="16">
        <v>0</v>
      </c>
      <c r="L53" s="16">
        <v>0</v>
      </c>
      <c r="N53" s="107">
        <v>12</v>
      </c>
      <c r="O53" s="107">
        <v>12</v>
      </c>
      <c r="P53" s="107">
        <v>0</v>
      </c>
      <c r="Q53" s="107">
        <v>0</v>
      </c>
      <c r="R53" s="107">
        <v>0</v>
      </c>
      <c r="V53" s="29" t="s">
        <v>736</v>
      </c>
      <c r="W53" s="29"/>
    </row>
    <row r="54" spans="1:23" ht="14.25" customHeight="1" x14ac:dyDescent="0.25">
      <c r="A54" s="1" t="s">
        <v>44</v>
      </c>
      <c r="B54" s="1" t="s">
        <v>45</v>
      </c>
      <c r="C54" s="1" t="s">
        <v>658</v>
      </c>
      <c r="D54" s="22">
        <v>7</v>
      </c>
      <c r="E54" s="22">
        <v>0</v>
      </c>
      <c r="F54" s="22">
        <v>0</v>
      </c>
      <c r="G54" s="79"/>
      <c r="H54" s="16">
        <v>5</v>
      </c>
      <c r="I54" s="16">
        <v>5</v>
      </c>
      <c r="J54" s="16">
        <v>0</v>
      </c>
      <c r="K54" s="16">
        <v>0</v>
      </c>
      <c r="L54" s="16">
        <v>0</v>
      </c>
      <c r="N54" s="107">
        <v>2</v>
      </c>
      <c r="O54" s="107">
        <v>0</v>
      </c>
      <c r="P54" s="107">
        <v>2</v>
      </c>
      <c r="Q54" s="107">
        <v>0</v>
      </c>
      <c r="R54" s="107">
        <v>0</v>
      </c>
      <c r="V54" s="29" t="s">
        <v>735</v>
      </c>
      <c r="W54" s="29"/>
    </row>
    <row r="55" spans="1:23" ht="14.25" customHeight="1" x14ac:dyDescent="0.25">
      <c r="A55" s="1" t="s">
        <v>46</v>
      </c>
      <c r="B55" s="1" t="s">
        <v>47</v>
      </c>
      <c r="C55" s="1" t="s">
        <v>657</v>
      </c>
      <c r="D55" s="22">
        <v>8</v>
      </c>
      <c r="E55" s="22">
        <v>1</v>
      </c>
      <c r="F55" s="22">
        <v>0</v>
      </c>
      <c r="G55" s="79"/>
      <c r="H55" s="16">
        <v>17</v>
      </c>
      <c r="I55" s="16">
        <v>16</v>
      </c>
      <c r="J55" s="16">
        <v>1</v>
      </c>
      <c r="K55" s="16">
        <v>0</v>
      </c>
      <c r="L55" s="16">
        <v>0</v>
      </c>
      <c r="N55" s="107">
        <v>21</v>
      </c>
      <c r="O55" s="107">
        <v>21</v>
      </c>
      <c r="P55" s="107">
        <v>0</v>
      </c>
      <c r="Q55" s="107">
        <v>0</v>
      </c>
      <c r="R55" s="107">
        <v>0</v>
      </c>
      <c r="V55" s="29" t="s">
        <v>735</v>
      </c>
      <c r="W55" s="29"/>
    </row>
    <row r="56" spans="1:23" ht="14.25" customHeight="1" x14ac:dyDescent="0.25">
      <c r="A56" s="1" t="s">
        <v>48</v>
      </c>
      <c r="B56" s="1" t="s">
        <v>49</v>
      </c>
      <c r="C56" s="1" t="s">
        <v>658</v>
      </c>
      <c r="D56" s="22">
        <v>5</v>
      </c>
      <c r="E56" s="22">
        <v>2</v>
      </c>
      <c r="F56" s="22">
        <v>0</v>
      </c>
      <c r="G56" s="79"/>
      <c r="H56" s="16">
        <v>15</v>
      </c>
      <c r="I56" s="16">
        <v>7</v>
      </c>
      <c r="J56" s="16">
        <v>8</v>
      </c>
      <c r="K56" s="16">
        <v>0</v>
      </c>
      <c r="L56" s="16">
        <v>0</v>
      </c>
      <c r="N56" s="107">
        <v>22</v>
      </c>
      <c r="O56" s="107">
        <v>9</v>
      </c>
      <c r="P56" s="107">
        <v>13</v>
      </c>
      <c r="Q56" s="107">
        <v>0</v>
      </c>
      <c r="R56" s="107">
        <v>0</v>
      </c>
      <c r="V56" s="29" t="s">
        <v>735</v>
      </c>
      <c r="W56" s="29"/>
    </row>
    <row r="57" spans="1:23" ht="14.25" customHeight="1" x14ac:dyDescent="0.25">
      <c r="A57" s="1" t="s">
        <v>50</v>
      </c>
      <c r="B57" s="1" t="s">
        <v>780</v>
      </c>
      <c r="C57" s="1" t="s">
        <v>661</v>
      </c>
      <c r="D57" s="25">
        <v>39</v>
      </c>
      <c r="E57" s="25">
        <v>5</v>
      </c>
      <c r="F57" s="25">
        <v>0</v>
      </c>
      <c r="G57" s="79"/>
      <c r="H57" s="45">
        <v>48</v>
      </c>
      <c r="I57" s="45">
        <v>41</v>
      </c>
      <c r="J57" s="45">
        <v>4</v>
      </c>
      <c r="K57" s="45">
        <v>0</v>
      </c>
      <c r="L57" s="45">
        <v>3</v>
      </c>
      <c r="N57" s="107">
        <v>29</v>
      </c>
      <c r="O57" s="107">
        <v>20</v>
      </c>
      <c r="P57" s="107">
        <v>6</v>
      </c>
      <c r="Q57" s="107">
        <v>2</v>
      </c>
      <c r="R57" s="107">
        <v>1</v>
      </c>
      <c r="V57" s="29" t="s">
        <v>737</v>
      </c>
      <c r="W57" s="29"/>
    </row>
    <row r="58" spans="1:23" ht="14.25" customHeight="1" x14ac:dyDescent="0.25">
      <c r="A58" s="1" t="s">
        <v>52</v>
      </c>
      <c r="B58" s="1" t="s">
        <v>53</v>
      </c>
      <c r="C58" s="1" t="s">
        <v>656</v>
      </c>
      <c r="D58" s="22">
        <v>10</v>
      </c>
      <c r="E58" s="22">
        <v>0</v>
      </c>
      <c r="F58" s="22">
        <v>0</v>
      </c>
      <c r="G58" s="79"/>
      <c r="H58" s="16">
        <v>6</v>
      </c>
      <c r="I58" s="16">
        <v>0</v>
      </c>
      <c r="J58" s="16">
        <v>0</v>
      </c>
      <c r="K58" s="16">
        <v>0</v>
      </c>
      <c r="L58" s="16">
        <v>6</v>
      </c>
      <c r="N58" s="107">
        <v>19</v>
      </c>
      <c r="O58" s="107">
        <v>0</v>
      </c>
      <c r="P58" s="107">
        <v>0</v>
      </c>
      <c r="Q58" s="107">
        <v>0</v>
      </c>
      <c r="R58" s="107">
        <v>19</v>
      </c>
      <c r="V58" s="29" t="s">
        <v>735</v>
      </c>
      <c r="W58" s="29"/>
    </row>
    <row r="59" spans="1:23" ht="14.25" customHeight="1" x14ac:dyDescent="0.25">
      <c r="A59" s="1" t="s">
        <v>54</v>
      </c>
      <c r="B59" s="1" t="s">
        <v>55</v>
      </c>
      <c r="C59" s="1" t="s">
        <v>660</v>
      </c>
      <c r="D59" s="25">
        <v>10</v>
      </c>
      <c r="E59" s="25">
        <v>2</v>
      </c>
      <c r="F59" s="25">
        <v>0</v>
      </c>
      <c r="G59" s="79"/>
      <c r="H59" s="45">
        <v>15</v>
      </c>
      <c r="I59" s="45">
        <v>14</v>
      </c>
      <c r="J59" s="45">
        <v>1</v>
      </c>
      <c r="K59" s="45">
        <v>0</v>
      </c>
      <c r="L59" s="45">
        <v>0</v>
      </c>
      <c r="N59" s="107">
        <v>24</v>
      </c>
      <c r="O59" s="107">
        <v>18</v>
      </c>
      <c r="P59" s="107">
        <v>5</v>
      </c>
      <c r="Q59" s="107">
        <v>1</v>
      </c>
      <c r="R59" s="107">
        <v>0</v>
      </c>
      <c r="V59" s="29" t="s">
        <v>736</v>
      </c>
      <c r="W59" s="29"/>
    </row>
    <row r="60" spans="1:23" ht="14.25" customHeight="1" x14ac:dyDescent="0.25">
      <c r="A60" s="1" t="s">
        <v>56</v>
      </c>
      <c r="B60" s="1" t="s">
        <v>57</v>
      </c>
      <c r="C60" s="1" t="s">
        <v>659</v>
      </c>
      <c r="D60" s="22">
        <v>1</v>
      </c>
      <c r="E60" s="22">
        <v>0</v>
      </c>
      <c r="F60" s="22">
        <v>0</v>
      </c>
      <c r="G60" s="79"/>
      <c r="H60" s="16">
        <v>0</v>
      </c>
      <c r="I60" s="16">
        <v>0</v>
      </c>
      <c r="J60" s="16">
        <v>0</v>
      </c>
      <c r="K60" s="16">
        <v>0</v>
      </c>
      <c r="L60" s="16">
        <v>0</v>
      </c>
      <c r="N60" s="107">
        <v>5</v>
      </c>
      <c r="O60" s="107">
        <v>5</v>
      </c>
      <c r="P60" s="107">
        <v>0</v>
      </c>
      <c r="Q60" s="107">
        <v>0</v>
      </c>
      <c r="R60" s="107">
        <v>0</v>
      </c>
      <c r="V60" s="29" t="s">
        <v>735</v>
      </c>
      <c r="W60" s="29"/>
    </row>
    <row r="61" spans="1:23" ht="14.25" customHeight="1" x14ac:dyDescent="0.25">
      <c r="A61" s="1" t="s">
        <v>58</v>
      </c>
      <c r="B61" s="1" t="s">
        <v>59</v>
      </c>
      <c r="C61" s="1" t="s">
        <v>659</v>
      </c>
      <c r="D61" s="22">
        <v>3</v>
      </c>
      <c r="E61" s="22">
        <v>2</v>
      </c>
      <c r="F61" s="22">
        <v>1</v>
      </c>
      <c r="G61" s="79"/>
      <c r="H61" s="16">
        <v>1</v>
      </c>
      <c r="I61" s="16">
        <v>1</v>
      </c>
      <c r="J61" s="16">
        <v>0</v>
      </c>
      <c r="K61" s="16">
        <v>0</v>
      </c>
      <c r="L61" s="16">
        <v>0</v>
      </c>
      <c r="N61" s="107">
        <v>5</v>
      </c>
      <c r="O61" s="107">
        <v>3</v>
      </c>
      <c r="P61" s="107">
        <v>0</v>
      </c>
      <c r="Q61" s="107">
        <v>0</v>
      </c>
      <c r="R61" s="107">
        <v>2</v>
      </c>
      <c r="V61" s="29" t="s">
        <v>735</v>
      </c>
      <c r="W61" s="29"/>
    </row>
    <row r="62" spans="1:23" ht="14.25" customHeight="1" x14ac:dyDescent="0.25">
      <c r="A62" s="1" t="s">
        <v>60</v>
      </c>
      <c r="B62" s="1" t="s">
        <v>781</v>
      </c>
      <c r="C62" s="1" t="s">
        <v>654</v>
      </c>
      <c r="D62" s="25">
        <v>24</v>
      </c>
      <c r="E62" s="25">
        <v>11</v>
      </c>
      <c r="F62" s="25">
        <v>8</v>
      </c>
      <c r="G62" s="79"/>
      <c r="H62" s="16">
        <v>29</v>
      </c>
      <c r="I62" s="16">
        <v>6</v>
      </c>
      <c r="J62" s="16">
        <v>6</v>
      </c>
      <c r="K62" s="16">
        <v>7</v>
      </c>
      <c r="L62" s="16">
        <v>10</v>
      </c>
      <c r="N62" s="107">
        <v>30</v>
      </c>
      <c r="O62" s="107">
        <v>4</v>
      </c>
      <c r="P62" s="107">
        <v>16</v>
      </c>
      <c r="Q62" s="107">
        <v>7</v>
      </c>
      <c r="R62" s="107">
        <v>3</v>
      </c>
      <c r="V62" s="29" t="s">
        <v>737</v>
      </c>
      <c r="W62" s="29"/>
    </row>
    <row r="63" spans="1:23" ht="14.25" customHeight="1" x14ac:dyDescent="0.25">
      <c r="A63" s="1" t="s">
        <v>62</v>
      </c>
      <c r="B63" s="1" t="s">
        <v>63</v>
      </c>
      <c r="C63" s="1" t="s">
        <v>659</v>
      </c>
      <c r="D63" s="22">
        <v>1</v>
      </c>
      <c r="E63" s="22">
        <v>0</v>
      </c>
      <c r="F63" s="22">
        <v>0</v>
      </c>
      <c r="G63" s="79"/>
      <c r="H63" s="16">
        <v>0</v>
      </c>
      <c r="I63" s="16">
        <v>0</v>
      </c>
      <c r="J63" s="16">
        <v>0</v>
      </c>
      <c r="K63" s="16">
        <v>0</v>
      </c>
      <c r="L63" s="16">
        <v>0</v>
      </c>
      <c r="N63" s="107">
        <v>2</v>
      </c>
      <c r="O63" s="107">
        <v>2</v>
      </c>
      <c r="P63" s="107">
        <v>0</v>
      </c>
      <c r="Q63" s="107">
        <v>0</v>
      </c>
      <c r="R63" s="107">
        <v>0</v>
      </c>
      <c r="V63" s="29" t="s">
        <v>737</v>
      </c>
      <c r="W63" s="29"/>
    </row>
    <row r="64" spans="1:23" ht="14.25" customHeight="1" x14ac:dyDescent="0.25">
      <c r="A64" s="1" t="s">
        <v>64</v>
      </c>
      <c r="B64" s="1" t="s">
        <v>782</v>
      </c>
      <c r="C64" s="1" t="s">
        <v>656</v>
      </c>
      <c r="D64" s="22">
        <v>144</v>
      </c>
      <c r="E64" s="22">
        <v>11</v>
      </c>
      <c r="F64" s="22">
        <v>7</v>
      </c>
      <c r="G64" s="79"/>
      <c r="H64" s="16">
        <v>178</v>
      </c>
      <c r="I64" s="16">
        <v>139</v>
      </c>
      <c r="J64" s="16">
        <v>21</v>
      </c>
      <c r="K64" s="16">
        <v>6</v>
      </c>
      <c r="L64" s="16">
        <v>12</v>
      </c>
      <c r="N64" s="107">
        <v>64</v>
      </c>
      <c r="O64" s="107">
        <v>39</v>
      </c>
      <c r="P64" s="107">
        <v>8</v>
      </c>
      <c r="Q64" s="107">
        <v>1</v>
      </c>
      <c r="R64" s="107">
        <v>16</v>
      </c>
      <c r="V64" s="29" t="s">
        <v>737</v>
      </c>
      <c r="W64" s="29"/>
    </row>
    <row r="65" spans="1:23" ht="14.25" customHeight="1" x14ac:dyDescent="0.25">
      <c r="A65" s="1" t="s">
        <v>66</v>
      </c>
      <c r="B65" s="1" t="s">
        <v>783</v>
      </c>
      <c r="C65" s="1" t="s">
        <v>661</v>
      </c>
      <c r="D65" s="25">
        <v>74</v>
      </c>
      <c r="E65" s="25">
        <v>9</v>
      </c>
      <c r="F65" s="25">
        <v>2</v>
      </c>
      <c r="G65" s="79"/>
      <c r="H65" s="45">
        <v>86</v>
      </c>
      <c r="I65" s="45">
        <v>57</v>
      </c>
      <c r="J65" s="45">
        <v>12</v>
      </c>
      <c r="K65" s="45">
        <v>12</v>
      </c>
      <c r="L65" s="45">
        <v>5</v>
      </c>
      <c r="N65" s="107">
        <v>82</v>
      </c>
      <c r="O65" s="107">
        <v>54</v>
      </c>
      <c r="P65" s="107">
        <v>11</v>
      </c>
      <c r="Q65" s="107">
        <v>2</v>
      </c>
      <c r="R65" s="107">
        <v>15</v>
      </c>
      <c r="V65" s="29" t="s">
        <v>737</v>
      </c>
      <c r="W65" s="29"/>
    </row>
    <row r="66" spans="1:23" ht="14.25" customHeight="1" x14ac:dyDescent="0.25">
      <c r="A66" s="1" t="s">
        <v>68</v>
      </c>
      <c r="B66" s="1" t="s">
        <v>69</v>
      </c>
      <c r="C66" s="1" t="s">
        <v>659</v>
      </c>
      <c r="D66" s="22">
        <v>0</v>
      </c>
      <c r="E66" s="22">
        <v>0</v>
      </c>
      <c r="F66" s="22">
        <v>0</v>
      </c>
      <c r="G66" s="79"/>
      <c r="H66" s="16">
        <v>2</v>
      </c>
      <c r="I66" s="16">
        <v>1</v>
      </c>
      <c r="J66" s="16">
        <v>0</v>
      </c>
      <c r="K66" s="16">
        <v>0</v>
      </c>
      <c r="L66" s="16">
        <v>1</v>
      </c>
      <c r="N66" s="107">
        <v>2</v>
      </c>
      <c r="O66" s="107">
        <v>0</v>
      </c>
      <c r="P66" s="107">
        <v>0</v>
      </c>
      <c r="Q66" s="107">
        <v>0</v>
      </c>
      <c r="R66" s="107">
        <v>2</v>
      </c>
      <c r="V66" s="29" t="s">
        <v>735</v>
      </c>
      <c r="W66" s="29"/>
    </row>
    <row r="67" spans="1:23" ht="14.25" customHeight="1" x14ac:dyDescent="0.25">
      <c r="A67" s="1" t="s">
        <v>70</v>
      </c>
      <c r="B67" s="1" t="s">
        <v>71</v>
      </c>
      <c r="C67" s="1" t="s">
        <v>654</v>
      </c>
      <c r="D67" s="25">
        <v>3</v>
      </c>
      <c r="E67" s="25">
        <v>0</v>
      </c>
      <c r="F67" s="25">
        <v>0</v>
      </c>
      <c r="G67" s="79"/>
      <c r="H67" s="45">
        <v>5</v>
      </c>
      <c r="I67" s="45">
        <v>4</v>
      </c>
      <c r="J67" s="45">
        <v>1</v>
      </c>
      <c r="K67" s="45">
        <v>0</v>
      </c>
      <c r="L67" s="45">
        <v>0</v>
      </c>
      <c r="N67" s="107">
        <v>6</v>
      </c>
      <c r="O67" s="107">
        <v>6</v>
      </c>
      <c r="P67" s="107">
        <v>0</v>
      </c>
      <c r="Q67" s="107">
        <v>0</v>
      </c>
      <c r="R67" s="107">
        <v>0</v>
      </c>
      <c r="V67" s="29" t="s">
        <v>737</v>
      </c>
      <c r="W67" s="29"/>
    </row>
    <row r="68" spans="1:23" ht="14.25" customHeight="1" x14ac:dyDescent="0.25">
      <c r="A68" s="1" t="s">
        <v>72</v>
      </c>
      <c r="B68" s="1" t="s">
        <v>73</v>
      </c>
      <c r="C68" s="1" t="s">
        <v>662</v>
      </c>
      <c r="D68" s="22">
        <v>2</v>
      </c>
      <c r="E68" s="22">
        <v>0</v>
      </c>
      <c r="F68" s="22">
        <v>0</v>
      </c>
      <c r="G68" s="79"/>
      <c r="H68" s="16">
        <v>1</v>
      </c>
      <c r="I68" s="16">
        <v>0</v>
      </c>
      <c r="J68" s="16">
        <v>0</v>
      </c>
      <c r="K68" s="16">
        <v>0</v>
      </c>
      <c r="L68" s="16">
        <v>1</v>
      </c>
      <c r="N68" s="107">
        <v>0</v>
      </c>
      <c r="O68" s="107">
        <v>0</v>
      </c>
      <c r="P68" s="107">
        <v>0</v>
      </c>
      <c r="Q68" s="107">
        <v>0</v>
      </c>
      <c r="R68" s="107">
        <v>0</v>
      </c>
      <c r="V68" s="29" t="s">
        <v>735</v>
      </c>
      <c r="W68" s="29"/>
    </row>
    <row r="69" spans="1:23" ht="14.25" customHeight="1" x14ac:dyDescent="0.25">
      <c r="A69" s="1" t="s">
        <v>74</v>
      </c>
      <c r="B69" s="1" t="s">
        <v>75</v>
      </c>
      <c r="C69" s="1" t="s">
        <v>659</v>
      </c>
      <c r="D69" s="22">
        <v>3</v>
      </c>
      <c r="E69" s="22">
        <v>0</v>
      </c>
      <c r="F69" s="22">
        <v>0</v>
      </c>
      <c r="G69" s="79"/>
      <c r="H69" s="16">
        <v>2</v>
      </c>
      <c r="I69" s="16">
        <v>1</v>
      </c>
      <c r="J69" s="16">
        <v>0</v>
      </c>
      <c r="K69" s="16">
        <v>0</v>
      </c>
      <c r="L69" s="16">
        <v>1</v>
      </c>
      <c r="N69" s="107">
        <v>0</v>
      </c>
      <c r="O69" s="107">
        <v>0</v>
      </c>
      <c r="P69" s="107">
        <v>0</v>
      </c>
      <c r="Q69" s="107">
        <v>0</v>
      </c>
      <c r="R69" s="107">
        <v>0</v>
      </c>
      <c r="V69" s="29" t="s">
        <v>735</v>
      </c>
      <c r="W69" s="29"/>
    </row>
    <row r="70" spans="1:23" ht="14.25" customHeight="1" x14ac:dyDescent="0.25">
      <c r="A70" s="1" t="s">
        <v>76</v>
      </c>
      <c r="B70" s="1" t="s">
        <v>77</v>
      </c>
      <c r="C70" s="1" t="s">
        <v>658</v>
      </c>
      <c r="D70" s="22">
        <v>1</v>
      </c>
      <c r="E70" s="22">
        <v>0</v>
      </c>
      <c r="F70" s="22">
        <v>0</v>
      </c>
      <c r="G70" s="79"/>
      <c r="H70" s="16">
        <v>1</v>
      </c>
      <c r="I70" s="16">
        <v>1</v>
      </c>
      <c r="J70" s="16">
        <v>0</v>
      </c>
      <c r="K70" s="16">
        <v>0</v>
      </c>
      <c r="L70" s="16">
        <v>0</v>
      </c>
      <c r="N70" s="107">
        <v>3</v>
      </c>
      <c r="O70" s="107">
        <v>3</v>
      </c>
      <c r="P70" s="107">
        <v>0</v>
      </c>
      <c r="Q70" s="107">
        <v>0</v>
      </c>
      <c r="R70" s="107">
        <v>0</v>
      </c>
      <c r="V70" s="29" t="s">
        <v>735</v>
      </c>
      <c r="W70" s="29"/>
    </row>
    <row r="71" spans="1:23" ht="14.25" customHeight="1" x14ac:dyDescent="0.25">
      <c r="A71" s="1" t="s">
        <v>78</v>
      </c>
      <c r="B71" s="1" t="s">
        <v>79</v>
      </c>
      <c r="C71" s="1" t="s">
        <v>657</v>
      </c>
      <c r="D71" s="22">
        <v>4</v>
      </c>
      <c r="E71" s="22">
        <v>0</v>
      </c>
      <c r="F71" s="22">
        <v>0</v>
      </c>
      <c r="G71" s="79"/>
      <c r="H71" s="16">
        <v>1</v>
      </c>
      <c r="I71" s="16">
        <v>1</v>
      </c>
      <c r="J71" s="16">
        <v>0</v>
      </c>
      <c r="K71" s="16">
        <v>0</v>
      </c>
      <c r="L71" s="16">
        <v>0</v>
      </c>
      <c r="N71" s="107">
        <v>1</v>
      </c>
      <c r="O71" s="107">
        <v>1</v>
      </c>
      <c r="P71" s="107">
        <v>0</v>
      </c>
      <c r="Q71" s="107">
        <v>0</v>
      </c>
      <c r="R71" s="107">
        <v>0</v>
      </c>
      <c r="V71" s="29" t="s">
        <v>735</v>
      </c>
      <c r="W71" s="29"/>
    </row>
    <row r="72" spans="1:23" ht="14.25" customHeight="1" x14ac:dyDescent="0.25">
      <c r="A72" s="1" t="s">
        <v>80</v>
      </c>
      <c r="B72" s="1" t="s">
        <v>81</v>
      </c>
      <c r="C72" s="1" t="s">
        <v>657</v>
      </c>
      <c r="D72" s="25">
        <v>3</v>
      </c>
      <c r="E72" s="25">
        <v>3</v>
      </c>
      <c r="F72" s="25">
        <v>0</v>
      </c>
      <c r="G72" s="79"/>
      <c r="H72" s="16">
        <v>10</v>
      </c>
      <c r="I72" s="16">
        <v>9</v>
      </c>
      <c r="J72" s="16">
        <v>0</v>
      </c>
      <c r="K72" s="16">
        <v>0</v>
      </c>
      <c r="L72" s="16">
        <v>1</v>
      </c>
      <c r="N72" s="107">
        <v>3</v>
      </c>
      <c r="O72" s="107">
        <v>3</v>
      </c>
      <c r="P72" s="107">
        <v>0</v>
      </c>
      <c r="Q72" s="107">
        <v>0</v>
      </c>
      <c r="R72" s="107">
        <v>0</v>
      </c>
      <c r="V72" s="29" t="s">
        <v>737</v>
      </c>
      <c r="W72" s="29"/>
    </row>
    <row r="73" spans="1:23" ht="14.25" customHeight="1" x14ac:dyDescent="0.25">
      <c r="A73" s="1" t="s">
        <v>82</v>
      </c>
      <c r="B73" s="1" t="s">
        <v>83</v>
      </c>
      <c r="C73" s="1" t="s">
        <v>660</v>
      </c>
      <c r="D73" s="22">
        <v>6</v>
      </c>
      <c r="E73" s="22">
        <v>0</v>
      </c>
      <c r="F73" s="22">
        <v>0</v>
      </c>
      <c r="G73" s="79"/>
      <c r="H73" s="45">
        <v>6</v>
      </c>
      <c r="I73" s="45">
        <v>6</v>
      </c>
      <c r="J73" s="45">
        <v>0</v>
      </c>
      <c r="K73" s="45">
        <v>0</v>
      </c>
      <c r="L73" s="45">
        <v>0</v>
      </c>
      <c r="N73" s="107">
        <v>5</v>
      </c>
      <c r="O73" s="107">
        <v>5</v>
      </c>
      <c r="P73" s="107">
        <v>0</v>
      </c>
      <c r="Q73" s="107">
        <v>0</v>
      </c>
      <c r="R73" s="107">
        <v>0</v>
      </c>
      <c r="V73" s="29" t="s">
        <v>735</v>
      </c>
      <c r="W73" s="29"/>
    </row>
    <row r="74" spans="1:23" ht="14.25" customHeight="1" x14ac:dyDescent="0.25">
      <c r="A74" s="1" t="s">
        <v>84</v>
      </c>
      <c r="B74" s="1" t="s">
        <v>784</v>
      </c>
      <c r="C74" s="1" t="s">
        <v>659</v>
      </c>
      <c r="D74" s="25">
        <v>40</v>
      </c>
      <c r="E74" s="25">
        <v>0</v>
      </c>
      <c r="F74" s="25">
        <v>0</v>
      </c>
      <c r="G74" s="79"/>
      <c r="H74" s="45">
        <v>26</v>
      </c>
      <c r="I74" s="45">
        <v>16</v>
      </c>
      <c r="J74" s="45">
        <v>4</v>
      </c>
      <c r="K74" s="45">
        <v>0</v>
      </c>
      <c r="L74" s="45">
        <v>6</v>
      </c>
      <c r="N74" s="107">
        <v>27</v>
      </c>
      <c r="O74" s="107">
        <v>18</v>
      </c>
      <c r="P74" s="107">
        <v>7</v>
      </c>
      <c r="Q74" s="107">
        <v>0</v>
      </c>
      <c r="R74" s="107">
        <v>2</v>
      </c>
      <c r="V74" s="29" t="s">
        <v>737</v>
      </c>
      <c r="W74" s="29"/>
    </row>
    <row r="75" spans="1:23" ht="14.25" customHeight="1" x14ac:dyDescent="0.25">
      <c r="A75" s="1" t="s">
        <v>86</v>
      </c>
      <c r="B75" s="1" t="s">
        <v>785</v>
      </c>
      <c r="C75" s="1" t="s">
        <v>654</v>
      </c>
      <c r="D75" s="22">
        <v>17</v>
      </c>
      <c r="E75" s="22">
        <v>6</v>
      </c>
      <c r="F75" s="22">
        <v>1</v>
      </c>
      <c r="G75" s="79"/>
      <c r="H75" s="45">
        <v>127</v>
      </c>
      <c r="I75" s="45">
        <v>35</v>
      </c>
      <c r="J75" s="45">
        <v>59</v>
      </c>
      <c r="K75" s="45">
        <v>2</v>
      </c>
      <c r="L75" s="45">
        <v>31</v>
      </c>
      <c r="N75" s="107">
        <v>141</v>
      </c>
      <c r="O75" s="107">
        <v>28</v>
      </c>
      <c r="P75" s="107">
        <v>113</v>
      </c>
      <c r="Q75" s="107">
        <v>0</v>
      </c>
      <c r="R75" s="107">
        <v>0</v>
      </c>
      <c r="V75" s="29" t="s">
        <v>737</v>
      </c>
      <c r="W75" s="29"/>
    </row>
    <row r="76" spans="1:23" ht="14.25" customHeight="1" x14ac:dyDescent="0.25">
      <c r="A76" s="1" t="s">
        <v>88</v>
      </c>
      <c r="B76" s="1" t="s">
        <v>89</v>
      </c>
      <c r="C76" s="1" t="s">
        <v>662</v>
      </c>
      <c r="D76" s="22">
        <v>4</v>
      </c>
      <c r="E76" s="22">
        <v>1</v>
      </c>
      <c r="F76" s="22">
        <v>0</v>
      </c>
      <c r="G76" s="79"/>
      <c r="H76" s="16">
        <v>5</v>
      </c>
      <c r="I76" s="16">
        <v>5</v>
      </c>
      <c r="J76" s="16">
        <v>0</v>
      </c>
      <c r="K76" s="16">
        <v>0</v>
      </c>
      <c r="L76" s="16">
        <v>0</v>
      </c>
      <c r="N76" s="107">
        <v>2</v>
      </c>
      <c r="O76" s="107">
        <v>2</v>
      </c>
      <c r="P76" s="107">
        <v>0</v>
      </c>
      <c r="Q76" s="107">
        <v>0</v>
      </c>
      <c r="R76" s="107">
        <v>0</v>
      </c>
      <c r="V76" s="29" t="s">
        <v>735</v>
      </c>
      <c r="W76" s="29"/>
    </row>
    <row r="77" spans="1:23" ht="14.25" customHeight="1" x14ac:dyDescent="0.25">
      <c r="A77" s="1" t="s">
        <v>90</v>
      </c>
      <c r="B77" s="1" t="s">
        <v>786</v>
      </c>
      <c r="C77" s="1" t="s">
        <v>656</v>
      </c>
      <c r="D77" s="22">
        <v>50</v>
      </c>
      <c r="E77" s="22">
        <v>14</v>
      </c>
      <c r="F77" s="22">
        <v>1</v>
      </c>
      <c r="G77" s="79"/>
      <c r="H77" s="16">
        <v>36</v>
      </c>
      <c r="I77" s="16">
        <v>31</v>
      </c>
      <c r="J77" s="16">
        <v>4</v>
      </c>
      <c r="K77" s="16">
        <v>1</v>
      </c>
      <c r="L77" s="16">
        <v>0</v>
      </c>
      <c r="N77" s="107">
        <v>33</v>
      </c>
      <c r="O77" s="107">
        <v>23</v>
      </c>
      <c r="P77" s="107">
        <v>4</v>
      </c>
      <c r="Q77" s="107">
        <v>3</v>
      </c>
      <c r="R77" s="107">
        <v>3</v>
      </c>
      <c r="V77" s="29" t="s">
        <v>736</v>
      </c>
      <c r="W77" s="29"/>
    </row>
    <row r="78" spans="1:23" ht="14.25" customHeight="1" x14ac:dyDescent="0.25">
      <c r="A78" s="1" t="s">
        <v>92</v>
      </c>
      <c r="B78" s="1" t="s">
        <v>93</v>
      </c>
      <c r="C78" s="1" t="s">
        <v>657</v>
      </c>
      <c r="D78" s="25">
        <v>1</v>
      </c>
      <c r="E78" s="25">
        <v>0</v>
      </c>
      <c r="F78" s="25">
        <v>0</v>
      </c>
      <c r="G78" s="79"/>
      <c r="H78" s="16">
        <v>1</v>
      </c>
      <c r="I78" s="16">
        <v>1</v>
      </c>
      <c r="J78" s="16">
        <v>0</v>
      </c>
      <c r="K78" s="16">
        <v>0</v>
      </c>
      <c r="L78" s="16">
        <v>0</v>
      </c>
      <c r="N78" s="107">
        <v>3</v>
      </c>
      <c r="O78" s="107">
        <v>3</v>
      </c>
      <c r="P78" s="107">
        <v>0</v>
      </c>
      <c r="Q78" s="107">
        <v>0</v>
      </c>
      <c r="R78" s="107">
        <v>0</v>
      </c>
      <c r="V78" s="29" t="s">
        <v>735</v>
      </c>
      <c r="W78" s="29"/>
    </row>
    <row r="79" spans="1:23" ht="14.25" customHeight="1" x14ac:dyDescent="0.25">
      <c r="A79" s="1" t="s">
        <v>94</v>
      </c>
      <c r="B79" s="1" t="s">
        <v>95</v>
      </c>
      <c r="C79" s="1" t="s">
        <v>659</v>
      </c>
      <c r="D79" s="22">
        <v>0</v>
      </c>
      <c r="E79" s="22">
        <v>0</v>
      </c>
      <c r="F79" s="22">
        <v>0</v>
      </c>
      <c r="G79" s="79"/>
      <c r="H79" s="16">
        <v>0</v>
      </c>
      <c r="I79" s="16">
        <v>0</v>
      </c>
      <c r="J79" s="16">
        <v>0</v>
      </c>
      <c r="K79" s="16">
        <v>0</v>
      </c>
      <c r="L79" s="16">
        <v>0</v>
      </c>
      <c r="N79" s="107">
        <v>0</v>
      </c>
      <c r="O79" s="107">
        <v>0</v>
      </c>
      <c r="P79" s="107">
        <v>0</v>
      </c>
      <c r="Q79" s="107">
        <v>0</v>
      </c>
      <c r="R79" s="107">
        <v>0</v>
      </c>
      <c r="V79" s="29" t="s">
        <v>735</v>
      </c>
      <c r="W79" s="29"/>
    </row>
    <row r="80" spans="1:23" ht="14.25" customHeight="1" x14ac:dyDescent="0.25">
      <c r="A80" s="1" t="s">
        <v>96</v>
      </c>
      <c r="B80" s="1" t="s">
        <v>97</v>
      </c>
      <c r="C80" s="1" t="s">
        <v>659</v>
      </c>
      <c r="D80" s="22">
        <v>19</v>
      </c>
      <c r="E80" s="22">
        <v>0</v>
      </c>
      <c r="F80" s="22">
        <v>0</v>
      </c>
      <c r="G80" s="79"/>
      <c r="H80" s="16">
        <v>13</v>
      </c>
      <c r="I80" s="16">
        <v>13</v>
      </c>
      <c r="J80" s="16">
        <v>0</v>
      </c>
      <c r="K80" s="16">
        <v>0</v>
      </c>
      <c r="L80" s="16">
        <v>0</v>
      </c>
      <c r="N80" s="107">
        <v>17</v>
      </c>
      <c r="O80" s="107">
        <v>15</v>
      </c>
      <c r="P80" s="107">
        <v>1</v>
      </c>
      <c r="Q80" s="107">
        <v>0</v>
      </c>
      <c r="R80" s="107">
        <v>1</v>
      </c>
      <c r="V80" s="29" t="s">
        <v>735</v>
      </c>
      <c r="W80" s="29"/>
    </row>
    <row r="81" spans="1:23" ht="14.25" customHeight="1" x14ac:dyDescent="0.25">
      <c r="A81" s="1" t="s">
        <v>98</v>
      </c>
      <c r="B81" s="1" t="s">
        <v>99</v>
      </c>
      <c r="C81" s="1" t="s">
        <v>658</v>
      </c>
      <c r="D81" s="25">
        <v>1</v>
      </c>
      <c r="E81" s="25">
        <v>0</v>
      </c>
      <c r="F81" s="25">
        <v>0</v>
      </c>
      <c r="G81" s="79"/>
      <c r="H81" s="45">
        <v>0</v>
      </c>
      <c r="I81" s="45">
        <v>0</v>
      </c>
      <c r="J81" s="45">
        <v>0</v>
      </c>
      <c r="K81" s="45">
        <v>0</v>
      </c>
      <c r="L81" s="45">
        <v>0</v>
      </c>
      <c r="N81" s="107">
        <v>3</v>
      </c>
      <c r="O81" s="107">
        <v>3</v>
      </c>
      <c r="P81" s="107">
        <v>0</v>
      </c>
      <c r="Q81" s="107">
        <v>0</v>
      </c>
      <c r="R81" s="107">
        <v>0</v>
      </c>
      <c r="V81" s="29" t="s">
        <v>737</v>
      </c>
      <c r="W81" s="29"/>
    </row>
    <row r="82" spans="1:23" ht="14.25" customHeight="1" x14ac:dyDescent="0.25">
      <c r="A82" s="1" t="s">
        <v>100</v>
      </c>
      <c r="B82" s="1" t="s">
        <v>101</v>
      </c>
      <c r="C82" s="1" t="s">
        <v>659</v>
      </c>
      <c r="D82" s="22">
        <v>14</v>
      </c>
      <c r="E82" s="22">
        <v>1</v>
      </c>
      <c r="F82" s="22">
        <v>0</v>
      </c>
      <c r="G82" s="79"/>
      <c r="H82" s="16">
        <v>17</v>
      </c>
      <c r="I82" s="16">
        <v>17</v>
      </c>
      <c r="J82" s="16">
        <v>0</v>
      </c>
      <c r="K82" s="16">
        <v>0</v>
      </c>
      <c r="L82" s="16">
        <v>0</v>
      </c>
      <c r="N82" s="107">
        <v>14</v>
      </c>
      <c r="O82" s="107">
        <v>5</v>
      </c>
      <c r="P82" s="107">
        <v>0</v>
      </c>
      <c r="Q82" s="107">
        <v>0</v>
      </c>
      <c r="R82" s="107">
        <v>9</v>
      </c>
      <c r="V82" s="29" t="s">
        <v>737</v>
      </c>
      <c r="W82" s="29"/>
    </row>
    <row r="83" spans="1:23" ht="14.25" customHeight="1" x14ac:dyDescent="0.25">
      <c r="A83" s="1" t="s">
        <v>102</v>
      </c>
      <c r="B83" s="1" t="s">
        <v>103</v>
      </c>
      <c r="C83" s="1" t="s">
        <v>661</v>
      </c>
      <c r="D83" s="22">
        <v>11</v>
      </c>
      <c r="E83" s="22">
        <v>0</v>
      </c>
      <c r="F83" s="22">
        <v>0</v>
      </c>
      <c r="G83" s="79"/>
      <c r="H83" s="16">
        <v>9</v>
      </c>
      <c r="I83" s="16">
        <v>6</v>
      </c>
      <c r="J83" s="16">
        <v>1</v>
      </c>
      <c r="K83" s="16">
        <v>1</v>
      </c>
      <c r="L83" s="16">
        <v>1</v>
      </c>
      <c r="N83" s="107">
        <v>2</v>
      </c>
      <c r="O83" s="107">
        <v>2</v>
      </c>
      <c r="P83" s="107">
        <v>0</v>
      </c>
      <c r="Q83" s="107">
        <v>0</v>
      </c>
      <c r="R83" s="107">
        <v>0</v>
      </c>
      <c r="V83" s="29" t="s">
        <v>737</v>
      </c>
      <c r="W83" s="29"/>
    </row>
    <row r="84" spans="1:23" ht="14.25" customHeight="1" x14ac:dyDescent="0.25">
      <c r="A84" s="1" t="s">
        <v>104</v>
      </c>
      <c r="B84" s="1" t="s">
        <v>105</v>
      </c>
      <c r="C84" s="1" t="s">
        <v>656</v>
      </c>
      <c r="D84" s="22">
        <v>17</v>
      </c>
      <c r="E84" s="22">
        <v>2</v>
      </c>
      <c r="F84" s="22">
        <v>0</v>
      </c>
      <c r="G84" s="79"/>
      <c r="H84" s="16">
        <v>9</v>
      </c>
      <c r="I84" s="16">
        <v>9</v>
      </c>
      <c r="J84" s="16">
        <v>0</v>
      </c>
      <c r="K84" s="16">
        <v>0</v>
      </c>
      <c r="L84" s="16">
        <v>0</v>
      </c>
      <c r="N84" s="107">
        <v>11</v>
      </c>
      <c r="O84" s="107">
        <v>9</v>
      </c>
      <c r="P84" s="107">
        <v>2</v>
      </c>
      <c r="Q84" s="107">
        <v>0</v>
      </c>
      <c r="R84" s="107">
        <v>0</v>
      </c>
      <c r="V84" s="29" t="s">
        <v>735</v>
      </c>
      <c r="W84" s="29"/>
    </row>
    <row r="85" spans="1:23" ht="14.25" customHeight="1" x14ac:dyDescent="0.25">
      <c r="A85" s="1" t="s">
        <v>106</v>
      </c>
      <c r="B85" s="1" t="s">
        <v>787</v>
      </c>
      <c r="C85" s="1" t="s">
        <v>657</v>
      </c>
      <c r="D85" s="25">
        <v>4</v>
      </c>
      <c r="E85" s="25">
        <v>0</v>
      </c>
      <c r="F85" s="25">
        <v>0</v>
      </c>
      <c r="G85" s="79"/>
      <c r="H85" s="16">
        <v>21</v>
      </c>
      <c r="I85" s="16">
        <v>15</v>
      </c>
      <c r="J85" s="16">
        <v>4</v>
      </c>
      <c r="K85" s="16">
        <v>0</v>
      </c>
      <c r="L85" s="16">
        <v>2</v>
      </c>
      <c r="N85" s="107">
        <v>10</v>
      </c>
      <c r="O85" s="107">
        <v>9</v>
      </c>
      <c r="P85" s="107">
        <v>0</v>
      </c>
      <c r="Q85" s="107">
        <v>0</v>
      </c>
      <c r="R85" s="107">
        <v>1</v>
      </c>
      <c r="V85" s="29" t="s">
        <v>735</v>
      </c>
      <c r="W85" s="29"/>
    </row>
    <row r="86" spans="1:23" ht="14.25" customHeight="1" x14ac:dyDescent="0.25">
      <c r="A86" s="1" t="s">
        <v>108</v>
      </c>
      <c r="B86" s="1" t="s">
        <v>109</v>
      </c>
      <c r="C86" s="1" t="s">
        <v>657</v>
      </c>
      <c r="D86" s="22">
        <v>7</v>
      </c>
      <c r="E86" s="22">
        <v>0</v>
      </c>
      <c r="F86" s="22">
        <v>0</v>
      </c>
      <c r="G86" s="79"/>
      <c r="H86" s="16">
        <v>18</v>
      </c>
      <c r="I86" s="16">
        <v>18</v>
      </c>
      <c r="J86" s="16">
        <v>0</v>
      </c>
      <c r="K86" s="16">
        <v>0</v>
      </c>
      <c r="L86" s="16">
        <v>0</v>
      </c>
      <c r="N86" s="107">
        <v>17</v>
      </c>
      <c r="O86" s="107">
        <v>16</v>
      </c>
      <c r="P86" s="107">
        <v>0</v>
      </c>
      <c r="Q86" s="107">
        <v>0</v>
      </c>
      <c r="R86" s="107">
        <v>1</v>
      </c>
      <c r="V86" s="29" t="s">
        <v>736</v>
      </c>
      <c r="W86" s="29"/>
    </row>
    <row r="87" spans="1:23" ht="14.25" customHeight="1" x14ac:dyDescent="0.25">
      <c r="A87" s="1" t="s">
        <v>110</v>
      </c>
      <c r="B87" s="1" t="s">
        <v>111</v>
      </c>
      <c r="C87" s="1" t="s">
        <v>658</v>
      </c>
      <c r="D87" s="22">
        <v>10</v>
      </c>
      <c r="E87" s="22">
        <v>0</v>
      </c>
      <c r="F87" s="22">
        <v>0</v>
      </c>
      <c r="G87" s="79"/>
      <c r="H87" s="16">
        <v>12</v>
      </c>
      <c r="I87" s="16">
        <v>11</v>
      </c>
      <c r="J87" s="16">
        <v>1</v>
      </c>
      <c r="K87" s="16">
        <v>0</v>
      </c>
      <c r="L87" s="16">
        <v>0</v>
      </c>
      <c r="N87" s="107">
        <v>18</v>
      </c>
      <c r="O87" s="107">
        <v>18</v>
      </c>
      <c r="P87" s="107">
        <v>0</v>
      </c>
      <c r="Q87" s="107">
        <v>0</v>
      </c>
      <c r="R87" s="107">
        <v>0</v>
      </c>
      <c r="V87" s="29" t="s">
        <v>735</v>
      </c>
      <c r="W87" s="29"/>
    </row>
    <row r="88" spans="1:23" ht="14.25" customHeight="1" x14ac:dyDescent="0.25">
      <c r="A88" s="1" t="s">
        <v>112</v>
      </c>
      <c r="B88" s="1" t="s">
        <v>113</v>
      </c>
      <c r="C88" s="1" t="s">
        <v>656</v>
      </c>
      <c r="D88" s="22">
        <v>19</v>
      </c>
      <c r="E88" s="22">
        <v>5</v>
      </c>
      <c r="F88" s="22">
        <v>0</v>
      </c>
      <c r="G88" s="79"/>
      <c r="H88" s="16">
        <v>10</v>
      </c>
      <c r="I88" s="16">
        <v>10</v>
      </c>
      <c r="J88" s="16">
        <v>0</v>
      </c>
      <c r="K88" s="16">
        <v>0</v>
      </c>
      <c r="L88" s="16">
        <v>0</v>
      </c>
      <c r="N88" s="107">
        <v>16</v>
      </c>
      <c r="O88" s="107">
        <v>12</v>
      </c>
      <c r="P88" s="107">
        <v>3</v>
      </c>
      <c r="Q88" s="107">
        <v>1</v>
      </c>
      <c r="R88" s="107">
        <v>0</v>
      </c>
      <c r="V88" s="29" t="s">
        <v>735</v>
      </c>
      <c r="W88" s="29"/>
    </row>
    <row r="89" spans="1:23" ht="14.25" customHeight="1" x14ac:dyDescent="0.25">
      <c r="A89" s="1" t="s">
        <v>114</v>
      </c>
      <c r="B89" s="1" t="s">
        <v>115</v>
      </c>
      <c r="C89" s="1" t="s">
        <v>656</v>
      </c>
      <c r="D89" s="22">
        <v>1</v>
      </c>
      <c r="E89" s="22">
        <v>0</v>
      </c>
      <c r="F89" s="22">
        <v>0</v>
      </c>
      <c r="G89" s="79"/>
      <c r="H89" s="16">
        <v>1</v>
      </c>
      <c r="I89" s="16">
        <v>1</v>
      </c>
      <c r="J89" s="16">
        <v>0</v>
      </c>
      <c r="K89" s="16">
        <v>0</v>
      </c>
      <c r="L89" s="16">
        <v>0</v>
      </c>
      <c r="N89" s="107">
        <v>1</v>
      </c>
      <c r="O89" s="107">
        <v>1</v>
      </c>
      <c r="P89" s="107">
        <v>0</v>
      </c>
      <c r="Q89" s="107">
        <v>0</v>
      </c>
      <c r="R89" s="107">
        <v>0</v>
      </c>
      <c r="V89" s="29" t="s">
        <v>735</v>
      </c>
      <c r="W89" s="29"/>
    </row>
    <row r="90" spans="1:23" ht="14.25" customHeight="1" x14ac:dyDescent="0.25">
      <c r="A90" s="1" t="s">
        <v>116</v>
      </c>
      <c r="B90" s="1" t="s">
        <v>117</v>
      </c>
      <c r="C90" s="1" t="s">
        <v>657</v>
      </c>
      <c r="D90" s="25">
        <v>0</v>
      </c>
      <c r="E90" s="25">
        <v>0</v>
      </c>
      <c r="F90" s="25">
        <v>0</v>
      </c>
      <c r="G90" s="79"/>
      <c r="H90" s="16">
        <v>0</v>
      </c>
      <c r="I90" s="16">
        <v>0</v>
      </c>
      <c r="J90" s="16">
        <v>0</v>
      </c>
      <c r="K90" s="16">
        <v>0</v>
      </c>
      <c r="L90" s="16">
        <v>0</v>
      </c>
      <c r="N90" s="107">
        <v>3</v>
      </c>
      <c r="O90" s="107">
        <v>2</v>
      </c>
      <c r="P90" s="107">
        <v>1</v>
      </c>
      <c r="Q90" s="107">
        <v>0</v>
      </c>
      <c r="R90" s="107">
        <v>0</v>
      </c>
      <c r="V90" s="29" t="s">
        <v>737</v>
      </c>
      <c r="W90" s="29"/>
    </row>
    <row r="91" spans="1:23" ht="14.25" customHeight="1" x14ac:dyDescent="0.25">
      <c r="A91" s="1" t="s">
        <v>118</v>
      </c>
      <c r="B91" s="1" t="s">
        <v>119</v>
      </c>
      <c r="C91" s="1" t="s">
        <v>661</v>
      </c>
      <c r="D91" s="22">
        <v>10</v>
      </c>
      <c r="E91" s="22">
        <v>1</v>
      </c>
      <c r="F91" s="22">
        <v>0</v>
      </c>
      <c r="G91" s="79"/>
      <c r="H91" s="16">
        <v>5</v>
      </c>
      <c r="I91" s="16">
        <v>5</v>
      </c>
      <c r="J91" s="16">
        <v>0</v>
      </c>
      <c r="K91" s="16">
        <v>0</v>
      </c>
      <c r="L91" s="16">
        <v>0</v>
      </c>
      <c r="N91" s="107">
        <v>6</v>
      </c>
      <c r="O91" s="107">
        <v>6</v>
      </c>
      <c r="P91" s="107">
        <v>0</v>
      </c>
      <c r="Q91" s="107">
        <v>0</v>
      </c>
      <c r="R91" s="107">
        <v>0</v>
      </c>
      <c r="V91" s="29" t="s">
        <v>735</v>
      </c>
      <c r="W91" s="29"/>
    </row>
    <row r="92" spans="1:23" ht="14.25" customHeight="1" x14ac:dyDescent="0.25">
      <c r="A92" s="1" t="s">
        <v>120</v>
      </c>
      <c r="B92" s="1" t="s">
        <v>788</v>
      </c>
      <c r="C92" s="1" t="s">
        <v>654</v>
      </c>
      <c r="D92" s="25">
        <v>50</v>
      </c>
      <c r="E92" s="25">
        <v>15</v>
      </c>
      <c r="F92" s="25">
        <v>7</v>
      </c>
      <c r="G92" s="79"/>
      <c r="H92" s="45">
        <v>36</v>
      </c>
      <c r="I92" s="45">
        <v>23</v>
      </c>
      <c r="J92" s="45">
        <v>6</v>
      </c>
      <c r="K92" s="45">
        <v>1</v>
      </c>
      <c r="L92" s="45">
        <v>6</v>
      </c>
      <c r="N92" s="107">
        <v>67</v>
      </c>
      <c r="O92" s="107">
        <v>36</v>
      </c>
      <c r="P92" s="107">
        <v>10</v>
      </c>
      <c r="Q92" s="107">
        <v>5</v>
      </c>
      <c r="R92" s="107">
        <v>16</v>
      </c>
      <c r="V92" s="29" t="s">
        <v>737</v>
      </c>
      <c r="W92" s="29"/>
    </row>
    <row r="93" spans="1:23" ht="14.25" customHeight="1" x14ac:dyDescent="0.25">
      <c r="A93" s="1" t="s">
        <v>122</v>
      </c>
      <c r="B93" s="1" t="s">
        <v>789</v>
      </c>
      <c r="C93" s="1" t="s">
        <v>659</v>
      </c>
      <c r="D93" s="22">
        <v>20</v>
      </c>
      <c r="E93" s="22">
        <v>3</v>
      </c>
      <c r="F93" s="22">
        <v>0</v>
      </c>
      <c r="G93" s="79"/>
      <c r="H93" s="45">
        <v>20</v>
      </c>
      <c r="I93" s="45">
        <v>16</v>
      </c>
      <c r="J93" s="45">
        <v>0</v>
      </c>
      <c r="K93" s="45">
        <v>0</v>
      </c>
      <c r="L93" s="45">
        <v>4</v>
      </c>
      <c r="N93" s="107">
        <v>13</v>
      </c>
      <c r="O93" s="107">
        <v>7</v>
      </c>
      <c r="P93" s="107">
        <v>0</v>
      </c>
      <c r="Q93" s="107">
        <v>0</v>
      </c>
      <c r="R93" s="107">
        <v>6</v>
      </c>
      <c r="V93" s="29" t="s">
        <v>737</v>
      </c>
      <c r="W93" s="29"/>
    </row>
    <row r="94" spans="1:23" ht="14.25" customHeight="1" x14ac:dyDescent="0.25">
      <c r="A94" s="1" t="s">
        <v>124</v>
      </c>
      <c r="B94" s="1" t="s">
        <v>125</v>
      </c>
      <c r="C94" s="1" t="s">
        <v>657</v>
      </c>
      <c r="D94" s="26">
        <v>0</v>
      </c>
      <c r="E94" s="26">
        <v>0</v>
      </c>
      <c r="F94" s="26">
        <v>0</v>
      </c>
      <c r="G94" s="79"/>
      <c r="H94" s="16">
        <v>1</v>
      </c>
      <c r="I94" s="16">
        <v>1</v>
      </c>
      <c r="J94" s="16">
        <v>0</v>
      </c>
      <c r="K94" s="16">
        <v>0</v>
      </c>
      <c r="L94" s="16">
        <v>0</v>
      </c>
      <c r="N94" s="107">
        <v>0</v>
      </c>
      <c r="O94" s="107">
        <v>0</v>
      </c>
      <c r="P94" s="107">
        <v>0</v>
      </c>
      <c r="Q94" s="107">
        <v>0</v>
      </c>
      <c r="R94" s="107">
        <v>0</v>
      </c>
      <c r="V94" s="29" t="s">
        <v>735</v>
      </c>
      <c r="W94" s="29"/>
    </row>
    <row r="95" spans="1:23" ht="14.25" customHeight="1" x14ac:dyDescent="0.25">
      <c r="A95" s="1" t="s">
        <v>126</v>
      </c>
      <c r="B95" s="1" t="s">
        <v>127</v>
      </c>
      <c r="C95" s="1" t="s">
        <v>658</v>
      </c>
      <c r="D95" s="22">
        <v>6</v>
      </c>
      <c r="E95" s="22">
        <v>0</v>
      </c>
      <c r="F95" s="22">
        <v>0</v>
      </c>
      <c r="G95" s="79"/>
      <c r="H95" s="16">
        <v>4</v>
      </c>
      <c r="I95" s="16">
        <v>2</v>
      </c>
      <c r="J95" s="16">
        <v>2</v>
      </c>
      <c r="K95" s="16">
        <v>0</v>
      </c>
      <c r="L95" s="16">
        <v>0</v>
      </c>
      <c r="N95" s="107">
        <v>28</v>
      </c>
      <c r="O95" s="107">
        <v>15</v>
      </c>
      <c r="P95" s="107">
        <v>13</v>
      </c>
      <c r="Q95" s="107">
        <v>0</v>
      </c>
      <c r="R95" s="107">
        <v>0</v>
      </c>
      <c r="V95" s="29" t="s">
        <v>735</v>
      </c>
      <c r="W95" s="29"/>
    </row>
    <row r="96" spans="1:23" ht="14.25" customHeight="1" x14ac:dyDescent="0.25">
      <c r="A96" s="1" t="s">
        <v>128</v>
      </c>
      <c r="B96" s="1" t="s">
        <v>790</v>
      </c>
      <c r="C96" s="1" t="s">
        <v>661</v>
      </c>
      <c r="D96" s="22">
        <v>99</v>
      </c>
      <c r="E96" s="22">
        <v>0</v>
      </c>
      <c r="F96" s="22">
        <v>6</v>
      </c>
      <c r="G96" s="79"/>
      <c r="H96" s="16">
        <v>68</v>
      </c>
      <c r="I96" s="16">
        <v>65</v>
      </c>
      <c r="J96" s="16">
        <v>2</v>
      </c>
      <c r="K96" s="16">
        <v>1</v>
      </c>
      <c r="L96" s="16">
        <v>0</v>
      </c>
      <c r="N96" s="107">
        <v>53</v>
      </c>
      <c r="O96" s="107">
        <v>45</v>
      </c>
      <c r="P96" s="107">
        <v>1</v>
      </c>
      <c r="Q96" s="107">
        <v>3</v>
      </c>
      <c r="R96" s="107">
        <v>4</v>
      </c>
      <c r="V96" s="29" t="s">
        <v>736</v>
      </c>
      <c r="W96" s="29"/>
    </row>
    <row r="97" spans="1:23" ht="14.25" customHeight="1" x14ac:dyDescent="0.25">
      <c r="A97" s="1" t="s">
        <v>130</v>
      </c>
      <c r="B97" s="1" t="s">
        <v>131</v>
      </c>
      <c r="C97" s="1" t="s">
        <v>661</v>
      </c>
      <c r="D97" s="22">
        <v>6</v>
      </c>
      <c r="E97" s="22">
        <v>0</v>
      </c>
      <c r="F97" s="22">
        <v>0</v>
      </c>
      <c r="G97" s="79"/>
      <c r="H97" s="16">
        <v>1</v>
      </c>
      <c r="I97" s="16">
        <v>1</v>
      </c>
      <c r="J97" s="16">
        <v>0</v>
      </c>
      <c r="K97" s="16">
        <v>0</v>
      </c>
      <c r="L97" s="16">
        <v>0</v>
      </c>
      <c r="N97" s="107">
        <v>5</v>
      </c>
      <c r="O97" s="107">
        <v>3</v>
      </c>
      <c r="P97" s="107">
        <v>0</v>
      </c>
      <c r="Q97" s="107">
        <v>0</v>
      </c>
      <c r="R97" s="107">
        <v>2</v>
      </c>
      <c r="V97" s="29" t="s">
        <v>735</v>
      </c>
      <c r="W97" s="29"/>
    </row>
    <row r="98" spans="1:23" ht="14.25" customHeight="1" x14ac:dyDescent="0.25">
      <c r="A98" s="1" t="s">
        <v>132</v>
      </c>
      <c r="B98" s="1" t="s">
        <v>133</v>
      </c>
      <c r="C98" s="1" t="s">
        <v>663</v>
      </c>
      <c r="D98" s="22">
        <v>12</v>
      </c>
      <c r="E98" s="22">
        <v>0</v>
      </c>
      <c r="F98" s="22">
        <v>0</v>
      </c>
      <c r="G98" s="79"/>
      <c r="H98" s="16">
        <v>13</v>
      </c>
      <c r="I98" s="16">
        <v>12</v>
      </c>
      <c r="J98" s="16">
        <v>0</v>
      </c>
      <c r="K98" s="16">
        <v>0</v>
      </c>
      <c r="L98" s="16">
        <v>1</v>
      </c>
      <c r="N98" s="107">
        <v>12</v>
      </c>
      <c r="O98" s="107">
        <v>11</v>
      </c>
      <c r="P98" s="107">
        <v>0</v>
      </c>
      <c r="Q98" s="107">
        <v>0</v>
      </c>
      <c r="R98" s="107">
        <v>1</v>
      </c>
      <c r="V98" s="29" t="s">
        <v>735</v>
      </c>
      <c r="W98" s="29"/>
    </row>
    <row r="99" spans="1:23" ht="14.25" customHeight="1" x14ac:dyDescent="0.25">
      <c r="A99" s="1" t="s">
        <v>134</v>
      </c>
      <c r="B99" s="1" t="s">
        <v>135</v>
      </c>
      <c r="C99" s="1" t="s">
        <v>662</v>
      </c>
      <c r="D99" s="22">
        <v>13</v>
      </c>
      <c r="E99" s="22">
        <v>10</v>
      </c>
      <c r="F99" s="22">
        <v>0</v>
      </c>
      <c r="G99" s="79"/>
      <c r="H99" s="45">
        <v>8</v>
      </c>
      <c r="I99" s="45">
        <v>7</v>
      </c>
      <c r="J99" s="45">
        <v>1</v>
      </c>
      <c r="K99" s="45">
        <v>0</v>
      </c>
      <c r="L99" s="45">
        <v>0</v>
      </c>
      <c r="N99" s="107">
        <v>25</v>
      </c>
      <c r="O99" s="107">
        <v>14</v>
      </c>
      <c r="P99" s="107">
        <v>6</v>
      </c>
      <c r="Q99" s="107">
        <v>1</v>
      </c>
      <c r="R99" s="107">
        <v>4</v>
      </c>
      <c r="V99" s="29" t="s">
        <v>737</v>
      </c>
      <c r="W99" s="29"/>
    </row>
    <row r="100" spans="1:23" ht="14.25" customHeight="1" x14ac:dyDescent="0.25">
      <c r="A100" s="1" t="s">
        <v>136</v>
      </c>
      <c r="B100" s="1" t="s">
        <v>137</v>
      </c>
      <c r="C100" s="1" t="s">
        <v>660</v>
      </c>
      <c r="D100" s="22">
        <v>1</v>
      </c>
      <c r="E100" s="22">
        <v>0</v>
      </c>
      <c r="F100" s="22">
        <v>0</v>
      </c>
      <c r="G100" s="79"/>
      <c r="H100" s="16">
        <v>1</v>
      </c>
      <c r="I100" s="16">
        <v>1</v>
      </c>
      <c r="J100" s="16">
        <v>0</v>
      </c>
      <c r="K100" s="16">
        <v>0</v>
      </c>
      <c r="L100" s="16">
        <v>0</v>
      </c>
      <c r="N100" s="107">
        <v>2</v>
      </c>
      <c r="O100" s="107">
        <v>2</v>
      </c>
      <c r="P100" s="107">
        <v>0</v>
      </c>
      <c r="Q100" s="107">
        <v>0</v>
      </c>
      <c r="R100" s="107">
        <v>0</v>
      </c>
      <c r="V100" s="29" t="s">
        <v>735</v>
      </c>
      <c r="W100" s="29"/>
    </row>
    <row r="101" spans="1:23" ht="14.25" customHeight="1" x14ac:dyDescent="0.25">
      <c r="A101" s="1" t="s">
        <v>138</v>
      </c>
      <c r="B101" s="1" t="s">
        <v>139</v>
      </c>
      <c r="C101" s="1" t="s">
        <v>656</v>
      </c>
      <c r="D101" s="22">
        <v>15</v>
      </c>
      <c r="E101" s="22">
        <v>4</v>
      </c>
      <c r="F101" s="22">
        <v>2</v>
      </c>
      <c r="G101" s="79"/>
      <c r="H101" s="16">
        <v>17</v>
      </c>
      <c r="I101" s="16">
        <v>15</v>
      </c>
      <c r="J101" s="16">
        <v>1</v>
      </c>
      <c r="K101" s="16">
        <v>1</v>
      </c>
      <c r="L101" s="16">
        <v>0</v>
      </c>
      <c r="N101" s="107">
        <v>28</v>
      </c>
      <c r="O101" s="107">
        <v>20</v>
      </c>
      <c r="P101" s="107">
        <v>6</v>
      </c>
      <c r="Q101" s="107">
        <v>2</v>
      </c>
      <c r="R101" s="107">
        <v>0</v>
      </c>
      <c r="V101" s="29" t="s">
        <v>736</v>
      </c>
      <c r="W101" s="29"/>
    </row>
    <row r="102" spans="1:23" ht="14.25" customHeight="1" x14ac:dyDescent="0.25">
      <c r="A102" s="1" t="s">
        <v>140</v>
      </c>
      <c r="B102" s="1" t="s">
        <v>791</v>
      </c>
      <c r="C102" s="1" t="s">
        <v>654</v>
      </c>
      <c r="D102" s="22">
        <v>68</v>
      </c>
      <c r="E102" s="22">
        <v>10</v>
      </c>
      <c r="F102" s="22">
        <v>3</v>
      </c>
      <c r="G102" s="79"/>
      <c r="H102" s="45">
        <v>31</v>
      </c>
      <c r="I102" s="45">
        <v>17</v>
      </c>
      <c r="J102" s="45">
        <v>2</v>
      </c>
      <c r="K102" s="45">
        <v>7</v>
      </c>
      <c r="L102" s="45">
        <v>5</v>
      </c>
      <c r="N102" s="107">
        <v>15</v>
      </c>
      <c r="O102" s="107">
        <v>5</v>
      </c>
      <c r="P102" s="107">
        <v>7</v>
      </c>
      <c r="Q102" s="107">
        <v>0</v>
      </c>
      <c r="R102" s="107">
        <v>3</v>
      </c>
      <c r="V102" s="29" t="s">
        <v>737</v>
      </c>
      <c r="W102" s="29"/>
    </row>
    <row r="103" spans="1:23" ht="14.25" customHeight="1" x14ac:dyDescent="0.25">
      <c r="A103" s="1" t="s">
        <v>142</v>
      </c>
      <c r="B103" s="1" t="s">
        <v>143</v>
      </c>
      <c r="C103" s="1" t="s">
        <v>659</v>
      </c>
      <c r="D103" s="22">
        <v>6</v>
      </c>
      <c r="E103" s="22">
        <v>0</v>
      </c>
      <c r="F103" s="22">
        <v>1</v>
      </c>
      <c r="G103" s="79"/>
      <c r="H103" s="45">
        <v>7</v>
      </c>
      <c r="I103" s="45">
        <v>7</v>
      </c>
      <c r="J103" s="45">
        <v>0</v>
      </c>
      <c r="K103" s="45">
        <v>0</v>
      </c>
      <c r="L103" s="45">
        <v>0</v>
      </c>
      <c r="N103" s="107">
        <v>14</v>
      </c>
      <c r="O103" s="107">
        <v>12</v>
      </c>
      <c r="P103" s="107">
        <v>0</v>
      </c>
      <c r="Q103" s="107">
        <v>2</v>
      </c>
      <c r="R103" s="107">
        <v>0</v>
      </c>
      <c r="V103" s="29" t="s">
        <v>735</v>
      </c>
      <c r="W103" s="29"/>
    </row>
    <row r="104" spans="1:23" ht="14.25" customHeight="1" x14ac:dyDescent="0.25">
      <c r="A104" s="1" t="s">
        <v>144</v>
      </c>
      <c r="B104" s="1" t="s">
        <v>145</v>
      </c>
      <c r="C104" s="1" t="s">
        <v>663</v>
      </c>
      <c r="D104" s="22">
        <v>5</v>
      </c>
      <c r="E104" s="22">
        <v>0</v>
      </c>
      <c r="F104" s="22">
        <v>0</v>
      </c>
      <c r="G104" s="79"/>
      <c r="H104" s="16">
        <v>3</v>
      </c>
      <c r="I104" s="16">
        <v>3</v>
      </c>
      <c r="J104" s="16">
        <v>0</v>
      </c>
      <c r="K104" s="16">
        <v>0</v>
      </c>
      <c r="L104" s="16">
        <v>0</v>
      </c>
      <c r="N104" s="107">
        <v>3</v>
      </c>
      <c r="O104" s="107">
        <v>3</v>
      </c>
      <c r="P104" s="107">
        <v>0</v>
      </c>
      <c r="Q104" s="107">
        <v>0</v>
      </c>
      <c r="R104" s="107">
        <v>0</v>
      </c>
      <c r="V104" s="29" t="s">
        <v>735</v>
      </c>
      <c r="W104" s="29"/>
    </row>
    <row r="105" spans="1:23" ht="14.25" customHeight="1" x14ac:dyDescent="0.25">
      <c r="A105" s="1" t="s">
        <v>146</v>
      </c>
      <c r="B105" s="1" t="s">
        <v>147</v>
      </c>
      <c r="C105" s="1" t="s">
        <v>656</v>
      </c>
      <c r="D105" s="22">
        <v>9</v>
      </c>
      <c r="E105" s="22">
        <v>5</v>
      </c>
      <c r="F105" s="22">
        <v>0</v>
      </c>
      <c r="G105" s="79"/>
      <c r="H105" s="16">
        <v>9</v>
      </c>
      <c r="I105" s="16">
        <v>5</v>
      </c>
      <c r="J105" s="16">
        <v>2</v>
      </c>
      <c r="K105" s="16">
        <v>2</v>
      </c>
      <c r="L105" s="16">
        <v>0</v>
      </c>
      <c r="N105" s="107">
        <v>12</v>
      </c>
      <c r="O105" s="107">
        <v>7</v>
      </c>
      <c r="P105" s="107">
        <v>4</v>
      </c>
      <c r="Q105" s="107">
        <v>1</v>
      </c>
      <c r="R105" s="107">
        <v>0</v>
      </c>
      <c r="V105" s="29" t="s">
        <v>736</v>
      </c>
      <c r="W105" s="29"/>
    </row>
    <row r="106" spans="1:23" ht="14.25" customHeight="1" x14ac:dyDescent="0.25">
      <c r="A106" s="1" t="s">
        <v>148</v>
      </c>
      <c r="B106" s="1" t="s">
        <v>149</v>
      </c>
      <c r="C106" s="1" t="s">
        <v>658</v>
      </c>
      <c r="D106" s="22">
        <v>4</v>
      </c>
      <c r="E106" s="22">
        <v>0</v>
      </c>
      <c r="F106" s="22">
        <v>0</v>
      </c>
      <c r="G106" s="79"/>
      <c r="H106" s="16">
        <v>2</v>
      </c>
      <c r="I106" s="16">
        <v>2</v>
      </c>
      <c r="J106" s="16">
        <v>0</v>
      </c>
      <c r="K106" s="16">
        <v>0</v>
      </c>
      <c r="L106" s="16">
        <v>0</v>
      </c>
      <c r="N106" s="107">
        <v>3</v>
      </c>
      <c r="O106" s="107">
        <v>3</v>
      </c>
      <c r="P106" s="107">
        <v>0</v>
      </c>
      <c r="Q106" s="107">
        <v>0</v>
      </c>
      <c r="R106" s="107">
        <v>0</v>
      </c>
      <c r="V106" s="29" t="s">
        <v>735</v>
      </c>
      <c r="W106" s="29"/>
    </row>
    <row r="107" spans="1:23" ht="14.25" customHeight="1" x14ac:dyDescent="0.25">
      <c r="A107" s="1" t="s">
        <v>150</v>
      </c>
      <c r="B107" s="1" t="s">
        <v>792</v>
      </c>
      <c r="C107" s="1" t="s">
        <v>658</v>
      </c>
      <c r="D107" s="22">
        <v>21</v>
      </c>
      <c r="E107" s="22">
        <v>3</v>
      </c>
      <c r="F107" s="22">
        <v>0</v>
      </c>
      <c r="G107" s="79"/>
      <c r="H107" s="16">
        <v>37</v>
      </c>
      <c r="I107" s="16">
        <v>23</v>
      </c>
      <c r="J107" s="16">
        <v>7</v>
      </c>
      <c r="K107" s="16">
        <v>2</v>
      </c>
      <c r="L107" s="16">
        <v>5</v>
      </c>
      <c r="N107" s="107">
        <v>26</v>
      </c>
      <c r="O107" s="107">
        <v>24</v>
      </c>
      <c r="P107" s="107">
        <v>2</v>
      </c>
      <c r="Q107" s="107">
        <v>0</v>
      </c>
      <c r="R107" s="107">
        <v>0</v>
      </c>
      <c r="V107" s="29" t="s">
        <v>736</v>
      </c>
      <c r="W107" s="29"/>
    </row>
    <row r="108" spans="1:23" ht="14.25" customHeight="1" x14ac:dyDescent="0.25">
      <c r="A108" s="1" t="s">
        <v>152</v>
      </c>
      <c r="B108" s="1" t="s">
        <v>153</v>
      </c>
      <c r="C108" s="1" t="s">
        <v>658</v>
      </c>
      <c r="D108" s="22">
        <v>2</v>
      </c>
      <c r="E108" s="22">
        <v>0</v>
      </c>
      <c r="F108" s="22">
        <v>0</v>
      </c>
      <c r="G108" s="79"/>
      <c r="H108" s="16">
        <v>2</v>
      </c>
      <c r="I108" s="16">
        <v>2</v>
      </c>
      <c r="J108" s="16">
        <v>0</v>
      </c>
      <c r="K108" s="16">
        <v>0</v>
      </c>
      <c r="L108" s="16">
        <v>0</v>
      </c>
      <c r="N108" s="107">
        <v>1</v>
      </c>
      <c r="O108" s="107">
        <v>0</v>
      </c>
      <c r="P108" s="107">
        <v>0</v>
      </c>
      <c r="Q108" s="107">
        <v>0</v>
      </c>
      <c r="R108" s="107">
        <v>1</v>
      </c>
      <c r="V108" s="29" t="s">
        <v>735</v>
      </c>
      <c r="W108" s="29"/>
    </row>
    <row r="109" spans="1:23" ht="14.25" customHeight="1" x14ac:dyDescent="0.25">
      <c r="A109" s="1" t="s">
        <v>154</v>
      </c>
      <c r="B109" s="1" t="s">
        <v>155</v>
      </c>
      <c r="C109" s="1" t="s">
        <v>660</v>
      </c>
      <c r="D109" s="25">
        <v>13</v>
      </c>
      <c r="E109" s="25">
        <v>1</v>
      </c>
      <c r="F109" s="25">
        <v>0</v>
      </c>
      <c r="G109" s="79"/>
      <c r="H109" s="16">
        <v>8</v>
      </c>
      <c r="I109" s="16">
        <v>8</v>
      </c>
      <c r="J109" s="16">
        <v>0</v>
      </c>
      <c r="K109" s="16">
        <v>0</v>
      </c>
      <c r="L109" s="16">
        <v>0</v>
      </c>
      <c r="N109" s="107">
        <v>27</v>
      </c>
      <c r="O109" s="107">
        <v>27</v>
      </c>
      <c r="P109" s="107">
        <v>0</v>
      </c>
      <c r="Q109" s="107">
        <v>0</v>
      </c>
      <c r="R109" s="107">
        <v>0</v>
      </c>
      <c r="V109" s="29" t="s">
        <v>736</v>
      </c>
      <c r="W109" s="29"/>
    </row>
    <row r="110" spans="1:23" ht="14.25" customHeight="1" x14ac:dyDescent="0.25">
      <c r="A110" s="1" t="s">
        <v>156</v>
      </c>
      <c r="B110" s="1" t="s">
        <v>157</v>
      </c>
      <c r="C110" s="1" t="s">
        <v>656</v>
      </c>
      <c r="D110" s="22">
        <v>9</v>
      </c>
      <c r="E110" s="22">
        <v>0</v>
      </c>
      <c r="F110" s="22">
        <v>0</v>
      </c>
      <c r="G110" s="79"/>
      <c r="H110" s="16">
        <v>13</v>
      </c>
      <c r="I110" s="16">
        <v>11</v>
      </c>
      <c r="J110" s="16">
        <v>2</v>
      </c>
      <c r="K110" s="16">
        <v>0</v>
      </c>
      <c r="L110" s="16">
        <v>0</v>
      </c>
      <c r="N110" s="107">
        <v>20</v>
      </c>
      <c r="O110" s="107">
        <v>16</v>
      </c>
      <c r="P110" s="107">
        <v>4</v>
      </c>
      <c r="Q110" s="107">
        <v>0</v>
      </c>
      <c r="R110" s="107">
        <v>0</v>
      </c>
      <c r="V110" s="29" t="s">
        <v>736</v>
      </c>
      <c r="W110" s="29"/>
    </row>
    <row r="111" spans="1:23" ht="14.25" customHeight="1" x14ac:dyDescent="0.25">
      <c r="A111" s="1" t="s">
        <v>158</v>
      </c>
      <c r="B111" s="1" t="s">
        <v>159</v>
      </c>
      <c r="C111" s="1" t="s">
        <v>662</v>
      </c>
      <c r="D111" s="22">
        <v>3</v>
      </c>
      <c r="E111" s="22">
        <v>2</v>
      </c>
      <c r="F111" s="22">
        <v>0</v>
      </c>
      <c r="G111" s="79"/>
      <c r="H111" s="16">
        <v>11</v>
      </c>
      <c r="I111" s="16">
        <v>11</v>
      </c>
      <c r="J111" s="16">
        <v>0</v>
      </c>
      <c r="K111" s="16">
        <v>0</v>
      </c>
      <c r="L111" s="16">
        <v>0</v>
      </c>
      <c r="N111" s="107">
        <v>5</v>
      </c>
      <c r="O111" s="107">
        <v>5</v>
      </c>
      <c r="P111" s="107">
        <v>0</v>
      </c>
      <c r="Q111" s="107">
        <v>0</v>
      </c>
      <c r="R111" s="107">
        <v>0</v>
      </c>
      <c r="V111" s="29" t="s">
        <v>737</v>
      </c>
      <c r="W111" s="29"/>
    </row>
    <row r="112" spans="1:23" ht="14.25" customHeight="1" x14ac:dyDescent="0.25">
      <c r="A112" s="1" t="s">
        <v>160</v>
      </c>
      <c r="B112" s="1" t="s">
        <v>793</v>
      </c>
      <c r="C112" s="1" t="s">
        <v>654</v>
      </c>
      <c r="D112" s="25">
        <v>27</v>
      </c>
      <c r="E112" s="25">
        <v>18</v>
      </c>
      <c r="F112" s="25">
        <v>5</v>
      </c>
      <c r="G112" s="79"/>
      <c r="H112" s="45">
        <v>62</v>
      </c>
      <c r="I112" s="45">
        <v>9</v>
      </c>
      <c r="J112" s="45">
        <v>31</v>
      </c>
      <c r="K112" s="45">
        <v>18</v>
      </c>
      <c r="L112" s="45">
        <v>4</v>
      </c>
      <c r="N112" s="107">
        <v>33</v>
      </c>
      <c r="O112" s="107">
        <v>4</v>
      </c>
      <c r="P112" s="107">
        <v>19</v>
      </c>
      <c r="Q112" s="107">
        <v>9</v>
      </c>
      <c r="R112" s="107">
        <v>1</v>
      </c>
      <c r="V112" s="29" t="s">
        <v>737</v>
      </c>
      <c r="W112" s="29"/>
    </row>
    <row r="113" spans="1:23" ht="14.25" customHeight="1" x14ac:dyDescent="0.25">
      <c r="A113" s="1" t="s">
        <v>162</v>
      </c>
      <c r="B113" s="1" t="s">
        <v>163</v>
      </c>
      <c r="C113" s="1" t="s">
        <v>659</v>
      </c>
      <c r="D113" s="22">
        <v>4</v>
      </c>
      <c r="E113" s="22">
        <v>0</v>
      </c>
      <c r="F113" s="22">
        <v>0</v>
      </c>
      <c r="G113" s="79"/>
      <c r="H113" s="16">
        <v>2</v>
      </c>
      <c r="I113" s="16">
        <v>0</v>
      </c>
      <c r="J113" s="16">
        <v>0</v>
      </c>
      <c r="K113" s="16">
        <v>0</v>
      </c>
      <c r="L113" s="16">
        <v>2</v>
      </c>
      <c r="N113" s="107">
        <v>1</v>
      </c>
      <c r="O113" s="107">
        <v>1</v>
      </c>
      <c r="P113" s="107">
        <v>0</v>
      </c>
      <c r="Q113" s="107">
        <v>0</v>
      </c>
      <c r="R113" s="107">
        <v>0</v>
      </c>
      <c r="V113" s="29" t="s">
        <v>735</v>
      </c>
      <c r="W113" s="29"/>
    </row>
    <row r="114" spans="1:23" ht="14.25" customHeight="1" x14ac:dyDescent="0.25">
      <c r="A114" s="1" t="s">
        <v>164</v>
      </c>
      <c r="B114" s="1" t="s">
        <v>165</v>
      </c>
      <c r="C114" s="1" t="s">
        <v>661</v>
      </c>
      <c r="D114" s="22">
        <v>5</v>
      </c>
      <c r="E114" s="22">
        <v>0</v>
      </c>
      <c r="F114" s="22">
        <v>0</v>
      </c>
      <c r="G114" s="79"/>
      <c r="H114" s="16">
        <v>6</v>
      </c>
      <c r="I114" s="16">
        <v>6</v>
      </c>
      <c r="J114" s="16">
        <v>0</v>
      </c>
      <c r="K114" s="16">
        <v>0</v>
      </c>
      <c r="L114" s="16">
        <v>0</v>
      </c>
      <c r="N114" s="107">
        <v>5</v>
      </c>
      <c r="O114" s="107">
        <v>5</v>
      </c>
      <c r="P114" s="107">
        <v>0</v>
      </c>
      <c r="Q114" s="107">
        <v>0</v>
      </c>
      <c r="R114" s="107">
        <v>0</v>
      </c>
      <c r="V114" s="29" t="s">
        <v>735</v>
      </c>
      <c r="W114" s="29"/>
    </row>
    <row r="115" spans="1:23" ht="14.25" customHeight="1" x14ac:dyDescent="0.25">
      <c r="A115" s="1" t="s">
        <v>166</v>
      </c>
      <c r="B115" s="1" t="s">
        <v>167</v>
      </c>
      <c r="C115" s="1" t="s">
        <v>661</v>
      </c>
      <c r="D115" s="22">
        <v>0</v>
      </c>
      <c r="E115" s="22">
        <v>0</v>
      </c>
      <c r="F115" s="22">
        <v>0</v>
      </c>
      <c r="G115" s="79"/>
      <c r="H115" s="16">
        <v>1</v>
      </c>
      <c r="I115" s="16">
        <v>1</v>
      </c>
      <c r="J115" s="16">
        <v>0</v>
      </c>
      <c r="K115" s="16">
        <v>0</v>
      </c>
      <c r="L115" s="16">
        <v>0</v>
      </c>
      <c r="N115" s="107">
        <v>2</v>
      </c>
      <c r="O115" s="107">
        <v>2</v>
      </c>
      <c r="P115" s="107">
        <v>0</v>
      </c>
      <c r="Q115" s="107">
        <v>0</v>
      </c>
      <c r="R115" s="107">
        <v>0</v>
      </c>
      <c r="V115" s="29" t="s">
        <v>735</v>
      </c>
      <c r="W115" s="29"/>
    </row>
    <row r="116" spans="1:23" ht="14.25" customHeight="1" x14ac:dyDescent="0.25">
      <c r="A116" s="1" t="s">
        <v>168</v>
      </c>
      <c r="B116" s="1" t="s">
        <v>169</v>
      </c>
      <c r="C116" s="1" t="s">
        <v>656</v>
      </c>
      <c r="D116" s="22">
        <v>2</v>
      </c>
      <c r="E116" s="22">
        <v>0</v>
      </c>
      <c r="F116" s="22">
        <v>0</v>
      </c>
      <c r="G116" s="79"/>
      <c r="H116" s="16">
        <v>2</v>
      </c>
      <c r="I116" s="16">
        <v>2</v>
      </c>
      <c r="J116" s="16">
        <v>0</v>
      </c>
      <c r="K116" s="16">
        <v>0</v>
      </c>
      <c r="L116" s="16">
        <v>0</v>
      </c>
      <c r="N116" s="107">
        <v>4</v>
      </c>
      <c r="O116" s="107">
        <v>4</v>
      </c>
      <c r="P116" s="107">
        <v>0</v>
      </c>
      <c r="Q116" s="107">
        <v>0</v>
      </c>
      <c r="R116" s="107">
        <v>0</v>
      </c>
      <c r="V116" s="29" t="s">
        <v>735</v>
      </c>
      <c r="W116" s="29"/>
    </row>
    <row r="117" spans="1:23" ht="14.25" customHeight="1" x14ac:dyDescent="0.25">
      <c r="A117" s="1" t="s">
        <v>170</v>
      </c>
      <c r="B117" s="1" t="s">
        <v>171</v>
      </c>
      <c r="C117" s="1" t="s">
        <v>659</v>
      </c>
      <c r="D117" s="22">
        <v>9</v>
      </c>
      <c r="E117" s="22">
        <v>1</v>
      </c>
      <c r="F117" s="22">
        <v>0</v>
      </c>
      <c r="G117" s="79"/>
      <c r="H117" s="16">
        <v>3</v>
      </c>
      <c r="I117" s="16">
        <v>3</v>
      </c>
      <c r="J117" s="16">
        <v>0</v>
      </c>
      <c r="K117" s="16">
        <v>0</v>
      </c>
      <c r="L117" s="16">
        <v>0</v>
      </c>
      <c r="N117" s="107">
        <v>9</v>
      </c>
      <c r="O117" s="107">
        <v>8</v>
      </c>
      <c r="P117" s="107">
        <v>0</v>
      </c>
      <c r="Q117" s="107">
        <v>0</v>
      </c>
      <c r="R117" s="107">
        <v>1</v>
      </c>
      <c r="V117" s="29" t="s">
        <v>736</v>
      </c>
      <c r="W117" s="29"/>
    </row>
    <row r="118" spans="1:23" ht="14.25" customHeight="1" x14ac:dyDescent="0.25">
      <c r="A118" s="1" t="s">
        <v>172</v>
      </c>
      <c r="B118" s="1" t="s">
        <v>173</v>
      </c>
      <c r="C118" s="1" t="s">
        <v>658</v>
      </c>
      <c r="D118" s="22">
        <v>7</v>
      </c>
      <c r="E118" s="22">
        <v>1</v>
      </c>
      <c r="F118" s="22">
        <v>0</v>
      </c>
      <c r="G118" s="79"/>
      <c r="H118" s="16">
        <v>9</v>
      </c>
      <c r="I118" s="16">
        <v>9</v>
      </c>
      <c r="J118" s="16">
        <v>0</v>
      </c>
      <c r="K118" s="16">
        <v>0</v>
      </c>
      <c r="L118" s="16">
        <v>0</v>
      </c>
      <c r="N118" s="107">
        <v>18</v>
      </c>
      <c r="O118" s="107">
        <v>18</v>
      </c>
      <c r="P118" s="107">
        <v>0</v>
      </c>
      <c r="Q118" s="107">
        <v>0</v>
      </c>
      <c r="R118" s="107">
        <v>0</v>
      </c>
      <c r="V118" s="29" t="s">
        <v>736</v>
      </c>
      <c r="W118" s="29"/>
    </row>
    <row r="119" spans="1:23" ht="14.25" customHeight="1" x14ac:dyDescent="0.25">
      <c r="A119" s="1" t="s">
        <v>174</v>
      </c>
      <c r="B119" s="1" t="s">
        <v>175</v>
      </c>
      <c r="C119" s="1" t="s">
        <v>658</v>
      </c>
      <c r="D119" s="22">
        <v>4</v>
      </c>
      <c r="E119" s="22">
        <v>0</v>
      </c>
      <c r="F119" s="22">
        <v>0</v>
      </c>
      <c r="G119" s="79"/>
      <c r="H119" s="16">
        <v>6</v>
      </c>
      <c r="I119" s="16">
        <v>5</v>
      </c>
      <c r="J119" s="16">
        <v>0</v>
      </c>
      <c r="K119" s="16">
        <v>1</v>
      </c>
      <c r="L119" s="16">
        <v>0</v>
      </c>
      <c r="N119" s="107">
        <v>7</v>
      </c>
      <c r="O119" s="107">
        <v>7</v>
      </c>
      <c r="P119" s="107">
        <v>0</v>
      </c>
      <c r="Q119" s="107">
        <v>0</v>
      </c>
      <c r="R119" s="107">
        <v>0</v>
      </c>
      <c r="V119" s="29" t="s">
        <v>735</v>
      </c>
      <c r="W119" s="29"/>
    </row>
    <row r="120" spans="1:23" ht="14.25" customHeight="1" x14ac:dyDescent="0.25">
      <c r="A120" s="1" t="s">
        <v>176</v>
      </c>
      <c r="B120" s="1" t="s">
        <v>177</v>
      </c>
      <c r="C120" s="1" t="s">
        <v>660</v>
      </c>
      <c r="D120" s="22">
        <v>13</v>
      </c>
      <c r="E120" s="22">
        <v>0</v>
      </c>
      <c r="F120" s="22">
        <v>0</v>
      </c>
      <c r="G120" s="79"/>
      <c r="H120" s="16">
        <v>10</v>
      </c>
      <c r="I120" s="16">
        <v>10</v>
      </c>
      <c r="J120" s="16">
        <v>0</v>
      </c>
      <c r="K120" s="16">
        <v>0</v>
      </c>
      <c r="L120" s="16">
        <v>0</v>
      </c>
      <c r="N120" s="107">
        <v>8</v>
      </c>
      <c r="O120" s="107">
        <v>7</v>
      </c>
      <c r="P120" s="107">
        <v>0</v>
      </c>
      <c r="Q120" s="107">
        <v>1</v>
      </c>
      <c r="R120" s="107">
        <v>0</v>
      </c>
      <c r="V120" s="29" t="s">
        <v>735</v>
      </c>
      <c r="W120" s="29"/>
    </row>
    <row r="121" spans="1:23" ht="14.25" customHeight="1" x14ac:dyDescent="0.25">
      <c r="A121" s="1" t="s">
        <v>178</v>
      </c>
      <c r="B121" s="1" t="s">
        <v>179</v>
      </c>
      <c r="C121" s="1" t="s">
        <v>662</v>
      </c>
      <c r="D121" s="22">
        <v>6</v>
      </c>
      <c r="E121" s="22">
        <v>2</v>
      </c>
      <c r="F121" s="22">
        <v>0</v>
      </c>
      <c r="G121" s="79"/>
      <c r="H121" s="45">
        <v>16</v>
      </c>
      <c r="I121" s="45">
        <v>8</v>
      </c>
      <c r="J121" s="45">
        <v>0</v>
      </c>
      <c r="K121" s="45">
        <v>0</v>
      </c>
      <c r="L121" s="45">
        <v>8</v>
      </c>
      <c r="N121" s="107">
        <v>11</v>
      </c>
      <c r="O121" s="107">
        <v>8</v>
      </c>
      <c r="P121" s="107">
        <v>3</v>
      </c>
      <c r="Q121" s="107">
        <v>0</v>
      </c>
      <c r="R121" s="107">
        <v>0</v>
      </c>
      <c r="V121" s="29" t="s">
        <v>737</v>
      </c>
      <c r="W121" s="29"/>
    </row>
    <row r="122" spans="1:23" ht="14.25" customHeight="1" x14ac:dyDescent="0.25">
      <c r="A122" s="1" t="s">
        <v>180</v>
      </c>
      <c r="B122" s="1" t="s">
        <v>794</v>
      </c>
      <c r="C122" s="1" t="s">
        <v>656</v>
      </c>
      <c r="D122" s="22">
        <v>19</v>
      </c>
      <c r="E122" s="22">
        <v>1</v>
      </c>
      <c r="F122" s="22">
        <v>0</v>
      </c>
      <c r="G122" s="79"/>
      <c r="H122" s="16">
        <v>41</v>
      </c>
      <c r="I122" s="16">
        <v>37</v>
      </c>
      <c r="J122" s="16">
        <v>2</v>
      </c>
      <c r="K122" s="16">
        <v>1</v>
      </c>
      <c r="L122" s="16">
        <v>1</v>
      </c>
      <c r="N122" s="107">
        <v>6</v>
      </c>
      <c r="O122" s="107">
        <v>6</v>
      </c>
      <c r="P122" s="107">
        <v>0</v>
      </c>
      <c r="Q122" s="107">
        <v>0</v>
      </c>
      <c r="R122" s="107">
        <v>0</v>
      </c>
      <c r="V122" s="29" t="s">
        <v>737</v>
      </c>
      <c r="W122" s="29"/>
    </row>
    <row r="123" spans="1:23" ht="14.25" customHeight="1" x14ac:dyDescent="0.25">
      <c r="A123" s="1" t="s">
        <v>182</v>
      </c>
      <c r="B123" s="1" t="s">
        <v>183</v>
      </c>
      <c r="C123" s="1" t="s">
        <v>656</v>
      </c>
      <c r="D123" s="22">
        <v>0</v>
      </c>
      <c r="E123" s="22">
        <v>0</v>
      </c>
      <c r="F123" s="22">
        <v>0</v>
      </c>
      <c r="G123" s="79"/>
      <c r="H123" s="16">
        <v>0</v>
      </c>
      <c r="I123" s="16">
        <v>0</v>
      </c>
      <c r="J123" s="16">
        <v>0</v>
      </c>
      <c r="K123" s="16">
        <v>0</v>
      </c>
      <c r="L123" s="16">
        <v>0</v>
      </c>
      <c r="N123" s="107">
        <v>0</v>
      </c>
      <c r="O123" s="107">
        <v>0</v>
      </c>
      <c r="P123" s="107">
        <v>0</v>
      </c>
      <c r="Q123" s="107">
        <v>0</v>
      </c>
      <c r="R123" s="107">
        <v>0</v>
      </c>
      <c r="V123" s="29" t="s">
        <v>735</v>
      </c>
      <c r="W123" s="29"/>
    </row>
    <row r="124" spans="1:23" ht="14.25" customHeight="1" x14ac:dyDescent="0.25">
      <c r="A124" s="1" t="s">
        <v>184</v>
      </c>
      <c r="B124" s="1" t="s">
        <v>185</v>
      </c>
      <c r="C124" s="1" t="s">
        <v>657</v>
      </c>
      <c r="D124" s="22">
        <v>0</v>
      </c>
      <c r="E124" s="22">
        <v>0</v>
      </c>
      <c r="F124" s="22">
        <v>0</v>
      </c>
      <c r="G124" s="79"/>
      <c r="H124" s="16">
        <v>1</v>
      </c>
      <c r="I124" s="16">
        <v>0</v>
      </c>
      <c r="J124" s="16">
        <v>0</v>
      </c>
      <c r="K124" s="16">
        <v>0</v>
      </c>
      <c r="L124" s="16">
        <v>1</v>
      </c>
      <c r="N124" s="107">
        <v>0</v>
      </c>
      <c r="O124" s="107">
        <v>0</v>
      </c>
      <c r="P124" s="107">
        <v>0</v>
      </c>
      <c r="Q124" s="107">
        <v>0</v>
      </c>
      <c r="R124" s="107">
        <v>0</v>
      </c>
      <c r="V124" s="29" t="s">
        <v>735</v>
      </c>
      <c r="W124" s="29"/>
    </row>
    <row r="125" spans="1:23" ht="14.25" customHeight="1" x14ac:dyDescent="0.25">
      <c r="A125" s="1" t="s">
        <v>186</v>
      </c>
      <c r="B125" s="1" t="s">
        <v>187</v>
      </c>
      <c r="C125" s="1" t="s">
        <v>656</v>
      </c>
      <c r="D125" s="22">
        <v>4</v>
      </c>
      <c r="E125" s="22">
        <v>0</v>
      </c>
      <c r="F125" s="22">
        <v>0</v>
      </c>
      <c r="G125" s="79"/>
      <c r="H125" s="16">
        <v>8</v>
      </c>
      <c r="I125" s="16">
        <v>7</v>
      </c>
      <c r="J125" s="16">
        <v>1</v>
      </c>
      <c r="K125" s="16">
        <v>0</v>
      </c>
      <c r="L125" s="16">
        <v>0</v>
      </c>
      <c r="N125" s="107">
        <v>11</v>
      </c>
      <c r="O125" s="107">
        <v>10</v>
      </c>
      <c r="P125" s="107">
        <v>1</v>
      </c>
      <c r="Q125" s="107">
        <v>0</v>
      </c>
      <c r="R125" s="107">
        <v>0</v>
      </c>
      <c r="V125" s="29" t="s">
        <v>735</v>
      </c>
      <c r="W125" s="29"/>
    </row>
    <row r="126" spans="1:23" ht="14.25" customHeight="1" x14ac:dyDescent="0.25">
      <c r="A126" s="1" t="s">
        <v>188</v>
      </c>
      <c r="B126" s="1" t="s">
        <v>189</v>
      </c>
      <c r="C126" s="1" t="s">
        <v>654</v>
      </c>
      <c r="D126" s="22">
        <v>6</v>
      </c>
      <c r="E126" s="22">
        <v>1</v>
      </c>
      <c r="F126" s="22">
        <v>0</v>
      </c>
      <c r="G126" s="79"/>
      <c r="H126" s="16">
        <v>9</v>
      </c>
      <c r="I126" s="16">
        <v>2</v>
      </c>
      <c r="J126" s="16">
        <v>7</v>
      </c>
      <c r="K126" s="16">
        <v>0</v>
      </c>
      <c r="L126" s="16">
        <v>0</v>
      </c>
      <c r="N126" s="107">
        <v>78</v>
      </c>
      <c r="O126" s="107">
        <v>2</v>
      </c>
      <c r="P126" s="107">
        <v>75</v>
      </c>
      <c r="Q126" s="107">
        <v>1</v>
      </c>
      <c r="R126" s="107">
        <v>0</v>
      </c>
      <c r="V126" s="29" t="s">
        <v>736</v>
      </c>
      <c r="W126" s="29"/>
    </row>
    <row r="127" spans="1:23" ht="14.25" customHeight="1" x14ac:dyDescent="0.25">
      <c r="A127" s="1" t="s">
        <v>190</v>
      </c>
      <c r="B127" s="1" t="s">
        <v>191</v>
      </c>
      <c r="C127" s="1" t="s">
        <v>659</v>
      </c>
      <c r="D127" s="22">
        <v>2</v>
      </c>
      <c r="E127" s="22">
        <v>0</v>
      </c>
      <c r="F127" s="22">
        <v>0</v>
      </c>
      <c r="G127" s="79"/>
      <c r="H127" s="16">
        <v>2</v>
      </c>
      <c r="I127" s="16">
        <v>2</v>
      </c>
      <c r="J127" s="16">
        <v>0</v>
      </c>
      <c r="K127" s="16">
        <v>0</v>
      </c>
      <c r="L127" s="16">
        <v>0</v>
      </c>
      <c r="N127" s="107">
        <v>3</v>
      </c>
      <c r="O127" s="107">
        <v>2</v>
      </c>
      <c r="P127" s="107">
        <v>0</v>
      </c>
      <c r="Q127" s="107">
        <v>0</v>
      </c>
      <c r="R127" s="107">
        <v>1</v>
      </c>
      <c r="V127" s="29" t="s">
        <v>735</v>
      </c>
      <c r="W127" s="29"/>
    </row>
    <row r="128" spans="1:23" ht="14.25" customHeight="1" x14ac:dyDescent="0.25">
      <c r="A128" s="1" t="s">
        <v>192</v>
      </c>
      <c r="B128" s="1" t="s">
        <v>193</v>
      </c>
      <c r="C128" s="1" t="s">
        <v>656</v>
      </c>
      <c r="D128" s="22">
        <v>3</v>
      </c>
      <c r="E128" s="22">
        <v>1</v>
      </c>
      <c r="F128" s="22">
        <v>0</v>
      </c>
      <c r="G128" s="79"/>
      <c r="H128" s="16">
        <v>3</v>
      </c>
      <c r="I128" s="16">
        <v>2</v>
      </c>
      <c r="J128" s="16">
        <v>1</v>
      </c>
      <c r="K128" s="16">
        <v>0</v>
      </c>
      <c r="L128" s="16">
        <v>0</v>
      </c>
      <c r="N128" s="107">
        <v>6</v>
      </c>
      <c r="O128" s="107">
        <v>3</v>
      </c>
      <c r="P128" s="107">
        <v>2</v>
      </c>
      <c r="Q128" s="107">
        <v>0</v>
      </c>
      <c r="R128" s="107">
        <v>1</v>
      </c>
      <c r="V128" s="29" t="s">
        <v>736</v>
      </c>
      <c r="W128" s="29"/>
    </row>
    <row r="129" spans="1:23" ht="14.25" customHeight="1" x14ac:dyDescent="0.25">
      <c r="A129" s="1" t="s">
        <v>194</v>
      </c>
      <c r="B129" s="1" t="s">
        <v>195</v>
      </c>
      <c r="C129" s="1" t="s">
        <v>658</v>
      </c>
      <c r="D129" s="22">
        <v>4</v>
      </c>
      <c r="E129" s="22">
        <v>0</v>
      </c>
      <c r="F129" s="22">
        <v>0</v>
      </c>
      <c r="G129" s="79"/>
      <c r="H129" s="16">
        <v>3</v>
      </c>
      <c r="I129" s="16">
        <v>3</v>
      </c>
      <c r="J129" s="16">
        <v>0</v>
      </c>
      <c r="K129" s="16">
        <v>0</v>
      </c>
      <c r="L129" s="16">
        <v>0</v>
      </c>
      <c r="N129" s="107">
        <v>9</v>
      </c>
      <c r="O129" s="107">
        <v>7</v>
      </c>
      <c r="P129" s="107">
        <v>0</v>
      </c>
      <c r="Q129" s="107">
        <v>0</v>
      </c>
      <c r="R129" s="107">
        <v>2</v>
      </c>
      <c r="V129" s="29" t="s">
        <v>735</v>
      </c>
      <c r="W129" s="29"/>
    </row>
    <row r="130" spans="1:23" ht="14.25" customHeight="1" x14ac:dyDescent="0.25">
      <c r="A130" s="1" t="s">
        <v>196</v>
      </c>
      <c r="B130" s="1" t="s">
        <v>795</v>
      </c>
      <c r="C130" s="1" t="s">
        <v>661</v>
      </c>
      <c r="D130" s="22">
        <v>41</v>
      </c>
      <c r="E130" s="22">
        <v>0</v>
      </c>
      <c r="F130" s="22">
        <v>0</v>
      </c>
      <c r="G130" s="79"/>
      <c r="H130" s="16">
        <v>35</v>
      </c>
      <c r="I130" s="16">
        <v>34</v>
      </c>
      <c r="J130" s="16">
        <v>1</v>
      </c>
      <c r="K130" s="16">
        <v>0</v>
      </c>
      <c r="L130" s="16">
        <v>0</v>
      </c>
      <c r="N130" s="107">
        <v>17</v>
      </c>
      <c r="O130" s="107">
        <v>15</v>
      </c>
      <c r="P130" s="107">
        <v>0</v>
      </c>
      <c r="Q130" s="107">
        <v>0</v>
      </c>
      <c r="R130" s="107">
        <v>2</v>
      </c>
      <c r="V130" s="29" t="s">
        <v>737</v>
      </c>
      <c r="W130" s="29"/>
    </row>
    <row r="131" spans="1:23" ht="14.25" customHeight="1" x14ac:dyDescent="0.25">
      <c r="A131" s="1" t="s">
        <v>198</v>
      </c>
      <c r="B131" s="1" t="s">
        <v>199</v>
      </c>
      <c r="C131" s="1" t="s">
        <v>656</v>
      </c>
      <c r="D131" s="22">
        <v>18</v>
      </c>
      <c r="E131" s="22">
        <v>0</v>
      </c>
      <c r="F131" s="22">
        <v>0</v>
      </c>
      <c r="G131" s="79"/>
      <c r="H131" s="16">
        <v>10</v>
      </c>
      <c r="I131" s="16">
        <v>10</v>
      </c>
      <c r="J131" s="16">
        <v>0</v>
      </c>
      <c r="K131" s="16">
        <v>0</v>
      </c>
      <c r="L131" s="16">
        <v>0</v>
      </c>
      <c r="N131" s="107">
        <v>19</v>
      </c>
      <c r="O131" s="107">
        <v>17</v>
      </c>
      <c r="P131" s="107">
        <v>1</v>
      </c>
      <c r="Q131" s="107">
        <v>1</v>
      </c>
      <c r="R131" s="107">
        <v>0</v>
      </c>
      <c r="V131" s="29" t="s">
        <v>735</v>
      </c>
      <c r="W131" s="29"/>
    </row>
    <row r="132" spans="1:23" ht="14.25" customHeight="1" x14ac:dyDescent="0.25">
      <c r="A132" s="1" t="s">
        <v>200</v>
      </c>
      <c r="B132" s="1" t="s">
        <v>201</v>
      </c>
      <c r="C132" s="1" t="s">
        <v>659</v>
      </c>
      <c r="D132" s="22">
        <v>7</v>
      </c>
      <c r="E132" s="22">
        <v>0</v>
      </c>
      <c r="F132" s="22">
        <v>0</v>
      </c>
      <c r="G132" s="79"/>
      <c r="H132" s="45">
        <v>9</v>
      </c>
      <c r="I132" s="45">
        <v>1</v>
      </c>
      <c r="J132" s="45">
        <v>8</v>
      </c>
      <c r="K132" s="45">
        <v>0</v>
      </c>
      <c r="L132" s="45">
        <v>0</v>
      </c>
      <c r="N132" s="107">
        <v>23</v>
      </c>
      <c r="O132" s="107">
        <v>4</v>
      </c>
      <c r="P132" s="107">
        <v>19</v>
      </c>
      <c r="Q132" s="107">
        <v>0</v>
      </c>
      <c r="R132" s="107">
        <v>0</v>
      </c>
      <c r="V132" s="29" t="s">
        <v>737</v>
      </c>
      <c r="W132" s="29"/>
    </row>
    <row r="133" spans="1:23" ht="14.25" customHeight="1" x14ac:dyDescent="0.25">
      <c r="A133" s="1" t="s">
        <v>460</v>
      </c>
      <c r="B133" s="1" t="s">
        <v>857</v>
      </c>
      <c r="C133" s="1" t="s">
        <v>656</v>
      </c>
      <c r="D133" s="22">
        <v>9</v>
      </c>
      <c r="E133" s="22">
        <v>1</v>
      </c>
      <c r="F133" s="22">
        <v>0</v>
      </c>
      <c r="G133" s="79"/>
      <c r="H133" s="45">
        <v>16</v>
      </c>
      <c r="I133" s="45">
        <v>13</v>
      </c>
      <c r="J133" s="45">
        <v>3</v>
      </c>
      <c r="K133" s="45">
        <v>0</v>
      </c>
      <c r="L133" s="45">
        <v>0</v>
      </c>
      <c r="N133" s="107">
        <v>18</v>
      </c>
      <c r="O133" s="107">
        <v>15</v>
      </c>
      <c r="P133" s="107">
        <v>1</v>
      </c>
      <c r="Q133" s="107">
        <v>0</v>
      </c>
      <c r="R133" s="107">
        <v>2</v>
      </c>
      <c r="V133" s="29" t="s">
        <v>737</v>
      </c>
      <c r="W133" s="29"/>
    </row>
    <row r="134" spans="1:23" ht="14.25" customHeight="1" x14ac:dyDescent="0.25">
      <c r="A134" s="1" t="s">
        <v>202</v>
      </c>
      <c r="B134" s="1" t="s">
        <v>203</v>
      </c>
      <c r="C134" s="1" t="s">
        <v>659</v>
      </c>
      <c r="D134" s="22">
        <v>6</v>
      </c>
      <c r="E134" s="22">
        <v>0</v>
      </c>
      <c r="F134" s="22">
        <v>0</v>
      </c>
      <c r="G134" s="79"/>
      <c r="H134" s="16">
        <v>7</v>
      </c>
      <c r="I134" s="16">
        <v>6</v>
      </c>
      <c r="J134" s="16">
        <v>1</v>
      </c>
      <c r="K134" s="16">
        <v>0</v>
      </c>
      <c r="L134" s="16">
        <v>0</v>
      </c>
      <c r="N134" s="107">
        <v>2</v>
      </c>
      <c r="O134" s="107">
        <v>2</v>
      </c>
      <c r="P134" s="107">
        <v>0</v>
      </c>
      <c r="Q134" s="107">
        <v>0</v>
      </c>
      <c r="R134" s="107">
        <v>0</v>
      </c>
      <c r="V134" s="29" t="s">
        <v>735</v>
      </c>
      <c r="W134" s="29"/>
    </row>
    <row r="135" spans="1:23" ht="14.25" customHeight="1" x14ac:dyDescent="0.25">
      <c r="A135" s="1" t="s">
        <v>204</v>
      </c>
      <c r="B135" s="1" t="s">
        <v>205</v>
      </c>
      <c r="C135" s="1" t="s">
        <v>661</v>
      </c>
      <c r="D135" s="22">
        <v>0</v>
      </c>
      <c r="E135" s="22">
        <v>0</v>
      </c>
      <c r="F135" s="22">
        <v>0</v>
      </c>
      <c r="G135" s="79"/>
      <c r="H135" s="16">
        <v>1</v>
      </c>
      <c r="I135" s="16">
        <v>1</v>
      </c>
      <c r="J135" s="16">
        <v>0</v>
      </c>
      <c r="K135" s="16">
        <v>0</v>
      </c>
      <c r="L135" s="16">
        <v>0</v>
      </c>
      <c r="N135" s="107">
        <v>1</v>
      </c>
      <c r="O135" s="107">
        <v>1</v>
      </c>
      <c r="P135" s="107">
        <v>0</v>
      </c>
      <c r="Q135" s="107">
        <v>0</v>
      </c>
      <c r="R135" s="107">
        <v>0</v>
      </c>
      <c r="V135" s="29" t="s">
        <v>735</v>
      </c>
      <c r="W135" s="29"/>
    </row>
    <row r="136" spans="1:23" ht="14.25" customHeight="1" x14ac:dyDescent="0.25">
      <c r="A136" s="1" t="s">
        <v>206</v>
      </c>
      <c r="B136" s="1" t="s">
        <v>207</v>
      </c>
      <c r="C136" s="1" t="s">
        <v>657</v>
      </c>
      <c r="D136" s="22">
        <v>5</v>
      </c>
      <c r="E136" s="22">
        <v>0</v>
      </c>
      <c r="F136" s="22">
        <v>0</v>
      </c>
      <c r="G136" s="79"/>
      <c r="H136" s="16">
        <v>2</v>
      </c>
      <c r="I136" s="16">
        <v>2</v>
      </c>
      <c r="J136" s="16">
        <v>0</v>
      </c>
      <c r="K136" s="16">
        <v>0</v>
      </c>
      <c r="L136" s="16">
        <v>0</v>
      </c>
      <c r="N136" s="107">
        <v>2</v>
      </c>
      <c r="O136" s="107">
        <v>2</v>
      </c>
      <c r="P136" s="107">
        <v>0</v>
      </c>
      <c r="Q136" s="107">
        <v>0</v>
      </c>
      <c r="R136" s="107">
        <v>0</v>
      </c>
      <c r="V136" s="29" t="s">
        <v>735</v>
      </c>
      <c r="W136" s="29"/>
    </row>
    <row r="137" spans="1:23" ht="14.25" customHeight="1" x14ac:dyDescent="0.25">
      <c r="A137" s="1" t="s">
        <v>208</v>
      </c>
      <c r="B137" s="1" t="s">
        <v>209</v>
      </c>
      <c r="C137" s="1" t="s">
        <v>663</v>
      </c>
      <c r="D137" s="22">
        <v>4</v>
      </c>
      <c r="E137" s="22">
        <v>0</v>
      </c>
      <c r="F137" s="22">
        <v>0</v>
      </c>
      <c r="G137" s="79"/>
      <c r="H137" s="16">
        <v>8</v>
      </c>
      <c r="I137" s="16">
        <v>8</v>
      </c>
      <c r="J137" s="16">
        <v>0</v>
      </c>
      <c r="K137" s="16">
        <v>0</v>
      </c>
      <c r="L137" s="16">
        <v>0</v>
      </c>
      <c r="N137" s="107">
        <v>10</v>
      </c>
      <c r="O137" s="107">
        <v>5</v>
      </c>
      <c r="P137" s="107">
        <v>4</v>
      </c>
      <c r="Q137" s="107">
        <v>0</v>
      </c>
      <c r="R137" s="107">
        <v>1</v>
      </c>
      <c r="V137" s="29" t="s">
        <v>735</v>
      </c>
      <c r="W137" s="29"/>
    </row>
    <row r="138" spans="1:23" ht="14.25" customHeight="1" x14ac:dyDescent="0.25">
      <c r="A138" s="1" t="s">
        <v>210</v>
      </c>
      <c r="B138" s="1" t="s">
        <v>211</v>
      </c>
      <c r="C138" s="1" t="s">
        <v>658</v>
      </c>
      <c r="D138" s="22">
        <v>0</v>
      </c>
      <c r="E138" s="22">
        <v>0</v>
      </c>
      <c r="F138" s="22">
        <v>0</v>
      </c>
      <c r="G138" s="79"/>
      <c r="H138" s="16">
        <v>0</v>
      </c>
      <c r="I138" s="16">
        <v>0</v>
      </c>
      <c r="J138" s="16">
        <v>0</v>
      </c>
      <c r="K138" s="16">
        <v>0</v>
      </c>
      <c r="L138" s="16">
        <v>0</v>
      </c>
      <c r="N138" s="107">
        <v>0</v>
      </c>
      <c r="O138" s="107">
        <v>0</v>
      </c>
      <c r="P138" s="107">
        <v>0</v>
      </c>
      <c r="Q138" s="107">
        <v>0</v>
      </c>
      <c r="R138" s="107">
        <v>0</v>
      </c>
      <c r="V138" s="29" t="s">
        <v>735</v>
      </c>
      <c r="W138" s="29"/>
    </row>
    <row r="139" spans="1:23" ht="14.25" customHeight="1" x14ac:dyDescent="0.25">
      <c r="A139" s="1" t="s">
        <v>212</v>
      </c>
      <c r="B139" s="1" t="s">
        <v>213</v>
      </c>
      <c r="C139" s="1" t="s">
        <v>661</v>
      </c>
      <c r="D139" s="22">
        <v>23</v>
      </c>
      <c r="E139" s="22">
        <v>7</v>
      </c>
      <c r="F139" s="22">
        <v>0</v>
      </c>
      <c r="G139" s="79"/>
      <c r="H139" s="16">
        <v>15</v>
      </c>
      <c r="I139" s="16">
        <v>8</v>
      </c>
      <c r="J139" s="16">
        <v>7</v>
      </c>
      <c r="K139" s="16">
        <v>0</v>
      </c>
      <c r="L139" s="16">
        <v>0</v>
      </c>
      <c r="N139" s="107">
        <v>6</v>
      </c>
      <c r="O139" s="107">
        <v>4</v>
      </c>
      <c r="P139" s="107">
        <v>0</v>
      </c>
      <c r="Q139" s="107">
        <v>0</v>
      </c>
      <c r="R139" s="107">
        <v>2</v>
      </c>
      <c r="V139" s="29" t="s">
        <v>737</v>
      </c>
      <c r="W139" s="29"/>
    </row>
    <row r="140" spans="1:23" ht="14.25" customHeight="1" x14ac:dyDescent="0.25">
      <c r="A140" s="1" t="s">
        <v>214</v>
      </c>
      <c r="B140" s="1" t="s">
        <v>215</v>
      </c>
      <c r="C140" s="1" t="s">
        <v>656</v>
      </c>
      <c r="D140" s="22">
        <v>6</v>
      </c>
      <c r="E140" s="22">
        <v>0</v>
      </c>
      <c r="F140" s="22">
        <v>0</v>
      </c>
      <c r="G140" s="79"/>
      <c r="H140" s="16">
        <v>9</v>
      </c>
      <c r="I140" s="16">
        <v>9</v>
      </c>
      <c r="J140" s="16">
        <v>0</v>
      </c>
      <c r="K140" s="16">
        <v>0</v>
      </c>
      <c r="L140" s="16">
        <v>0</v>
      </c>
      <c r="N140" s="107">
        <v>0</v>
      </c>
      <c r="O140" s="107">
        <v>0</v>
      </c>
      <c r="P140" s="107">
        <v>0</v>
      </c>
      <c r="Q140" s="107">
        <v>0</v>
      </c>
      <c r="R140" s="107">
        <v>0</v>
      </c>
      <c r="V140" s="29" t="s">
        <v>735</v>
      </c>
      <c r="W140" s="29"/>
    </row>
    <row r="141" spans="1:23" ht="14.25" customHeight="1" x14ac:dyDescent="0.25">
      <c r="A141" s="1" t="s">
        <v>216</v>
      </c>
      <c r="B141" s="1" t="s">
        <v>217</v>
      </c>
      <c r="C141" s="1" t="s">
        <v>656</v>
      </c>
      <c r="D141" s="22">
        <v>12</v>
      </c>
      <c r="E141" s="22">
        <v>5</v>
      </c>
      <c r="F141" s="22">
        <v>0</v>
      </c>
      <c r="G141" s="79"/>
      <c r="H141" s="16">
        <v>9</v>
      </c>
      <c r="I141" s="16">
        <v>5</v>
      </c>
      <c r="J141" s="16">
        <v>2</v>
      </c>
      <c r="K141" s="16">
        <v>2</v>
      </c>
      <c r="L141" s="16">
        <v>0</v>
      </c>
      <c r="N141" s="107">
        <v>21</v>
      </c>
      <c r="O141" s="107">
        <v>12</v>
      </c>
      <c r="P141" s="107">
        <v>5</v>
      </c>
      <c r="Q141" s="107">
        <v>4</v>
      </c>
      <c r="R141" s="107">
        <v>0</v>
      </c>
      <c r="V141" s="29" t="s">
        <v>736</v>
      </c>
      <c r="W141" s="29"/>
    </row>
    <row r="142" spans="1:23" ht="14.25" customHeight="1" x14ac:dyDescent="0.25">
      <c r="A142" s="1" t="s">
        <v>218</v>
      </c>
      <c r="B142" s="1" t="s">
        <v>219</v>
      </c>
      <c r="C142" s="1" t="s">
        <v>659</v>
      </c>
      <c r="D142" s="22">
        <v>7</v>
      </c>
      <c r="E142" s="22">
        <v>1</v>
      </c>
      <c r="F142" s="22">
        <v>0</v>
      </c>
      <c r="G142" s="79"/>
      <c r="H142" s="16">
        <v>3</v>
      </c>
      <c r="I142" s="16">
        <v>2</v>
      </c>
      <c r="J142" s="16">
        <v>1</v>
      </c>
      <c r="K142" s="16">
        <v>0</v>
      </c>
      <c r="L142" s="16">
        <v>0</v>
      </c>
      <c r="N142" s="107">
        <v>10</v>
      </c>
      <c r="O142" s="107">
        <v>9</v>
      </c>
      <c r="P142" s="107">
        <v>1</v>
      </c>
      <c r="Q142" s="107">
        <v>0</v>
      </c>
      <c r="R142" s="107">
        <v>0</v>
      </c>
      <c r="V142" s="29" t="s">
        <v>736</v>
      </c>
      <c r="W142" s="29"/>
    </row>
    <row r="143" spans="1:23" ht="14.25" customHeight="1" x14ac:dyDescent="0.25">
      <c r="A143" s="1" t="s">
        <v>220</v>
      </c>
      <c r="B143" s="1" t="s">
        <v>221</v>
      </c>
      <c r="C143" s="1" t="s">
        <v>654</v>
      </c>
      <c r="D143" s="25">
        <v>8</v>
      </c>
      <c r="E143" s="25">
        <v>1</v>
      </c>
      <c r="F143" s="25">
        <v>0</v>
      </c>
      <c r="G143" s="79"/>
      <c r="H143" s="16">
        <v>8</v>
      </c>
      <c r="I143" s="16">
        <v>3</v>
      </c>
      <c r="J143" s="16">
        <v>0</v>
      </c>
      <c r="K143" s="16">
        <v>4</v>
      </c>
      <c r="L143" s="16">
        <v>1</v>
      </c>
      <c r="N143" s="107">
        <v>7</v>
      </c>
      <c r="O143" s="107">
        <v>4</v>
      </c>
      <c r="P143" s="107">
        <v>2</v>
      </c>
      <c r="Q143" s="107">
        <v>1</v>
      </c>
      <c r="R143" s="107">
        <v>0</v>
      </c>
      <c r="V143" s="29" t="s">
        <v>737</v>
      </c>
      <c r="W143" s="29"/>
    </row>
    <row r="144" spans="1:23" ht="14.25" customHeight="1" x14ac:dyDescent="0.25">
      <c r="A144" s="1" t="s">
        <v>222</v>
      </c>
      <c r="B144" s="1" t="s">
        <v>223</v>
      </c>
      <c r="C144" s="1" t="s">
        <v>656</v>
      </c>
      <c r="D144" s="22">
        <v>13</v>
      </c>
      <c r="E144" s="22">
        <v>3</v>
      </c>
      <c r="F144" s="22">
        <v>1</v>
      </c>
      <c r="G144" s="79"/>
      <c r="H144" s="16">
        <v>13</v>
      </c>
      <c r="I144" s="16">
        <v>11</v>
      </c>
      <c r="J144" s="16">
        <v>1</v>
      </c>
      <c r="K144" s="16">
        <v>1</v>
      </c>
      <c r="L144" s="16">
        <v>0</v>
      </c>
      <c r="N144" s="107">
        <v>16</v>
      </c>
      <c r="O144" s="107">
        <v>15</v>
      </c>
      <c r="P144" s="107">
        <v>1</v>
      </c>
      <c r="Q144" s="107">
        <v>0</v>
      </c>
      <c r="R144" s="107">
        <v>0</v>
      </c>
      <c r="V144" s="29" t="s">
        <v>735</v>
      </c>
      <c r="W144" s="29"/>
    </row>
    <row r="145" spans="1:23" ht="14.25" customHeight="1" x14ac:dyDescent="0.25">
      <c r="A145" s="1" t="s">
        <v>224</v>
      </c>
      <c r="B145" s="1" t="s">
        <v>225</v>
      </c>
      <c r="C145" s="1" t="s">
        <v>654</v>
      </c>
      <c r="D145" s="25">
        <v>17</v>
      </c>
      <c r="E145" s="25">
        <v>7</v>
      </c>
      <c r="F145" s="25">
        <v>0</v>
      </c>
      <c r="G145" s="79"/>
      <c r="H145" s="45">
        <v>18</v>
      </c>
      <c r="I145" s="45">
        <v>7</v>
      </c>
      <c r="J145" s="45">
        <v>6</v>
      </c>
      <c r="K145" s="45">
        <v>3</v>
      </c>
      <c r="L145" s="45">
        <v>2</v>
      </c>
      <c r="N145" s="107">
        <v>23</v>
      </c>
      <c r="O145" s="107">
        <v>11</v>
      </c>
      <c r="P145" s="107">
        <v>3</v>
      </c>
      <c r="Q145" s="107">
        <v>1</v>
      </c>
      <c r="R145" s="107">
        <v>8</v>
      </c>
      <c r="V145" s="29" t="s">
        <v>737</v>
      </c>
      <c r="W145" s="29"/>
    </row>
    <row r="146" spans="1:23" ht="14.25" customHeight="1" x14ac:dyDescent="0.25">
      <c r="A146" s="1" t="s">
        <v>226</v>
      </c>
      <c r="B146" s="1" t="s">
        <v>227</v>
      </c>
      <c r="C146" s="1" t="s">
        <v>657</v>
      </c>
      <c r="D146" s="22">
        <v>3</v>
      </c>
      <c r="E146" s="22">
        <v>0</v>
      </c>
      <c r="F146" s="22">
        <v>0</v>
      </c>
      <c r="G146" s="79"/>
      <c r="H146" s="16">
        <v>4</v>
      </c>
      <c r="I146" s="16">
        <v>4</v>
      </c>
      <c r="J146" s="16">
        <v>0</v>
      </c>
      <c r="K146" s="16">
        <v>0</v>
      </c>
      <c r="L146" s="16">
        <v>0</v>
      </c>
      <c r="N146" s="107">
        <v>5</v>
      </c>
      <c r="O146" s="107">
        <v>5</v>
      </c>
      <c r="P146" s="107">
        <v>0</v>
      </c>
      <c r="Q146" s="107">
        <v>0</v>
      </c>
      <c r="R146" s="107">
        <v>0</v>
      </c>
      <c r="V146" s="29" t="s">
        <v>735</v>
      </c>
      <c r="W146" s="29"/>
    </row>
    <row r="147" spans="1:23" ht="14.25" customHeight="1" x14ac:dyDescent="0.25">
      <c r="A147" s="1" t="s">
        <v>228</v>
      </c>
      <c r="B147" s="1" t="s">
        <v>229</v>
      </c>
      <c r="C147" s="1" t="s">
        <v>660</v>
      </c>
      <c r="D147" s="22">
        <v>0</v>
      </c>
      <c r="E147" s="22">
        <v>0</v>
      </c>
      <c r="F147" s="22">
        <v>0</v>
      </c>
      <c r="G147" s="79"/>
      <c r="H147" s="16">
        <v>0</v>
      </c>
      <c r="I147" s="16">
        <v>0</v>
      </c>
      <c r="J147" s="16">
        <v>0</v>
      </c>
      <c r="K147" s="16">
        <v>0</v>
      </c>
      <c r="L147" s="16">
        <v>0</v>
      </c>
      <c r="N147" s="107">
        <v>0</v>
      </c>
      <c r="O147" s="107">
        <v>0</v>
      </c>
      <c r="P147" s="107">
        <v>0</v>
      </c>
      <c r="Q147" s="107">
        <v>0</v>
      </c>
      <c r="R147" s="107">
        <v>0</v>
      </c>
      <c r="V147" s="29" t="s">
        <v>735</v>
      </c>
      <c r="W147" s="29"/>
    </row>
    <row r="148" spans="1:23" ht="14.25" customHeight="1" x14ac:dyDescent="0.25">
      <c r="A148" s="1" t="s">
        <v>230</v>
      </c>
      <c r="B148" s="1" t="s">
        <v>231</v>
      </c>
      <c r="C148" s="1" t="s">
        <v>654</v>
      </c>
      <c r="D148" s="25">
        <v>6</v>
      </c>
      <c r="E148" s="25">
        <v>3</v>
      </c>
      <c r="F148" s="25">
        <v>0</v>
      </c>
      <c r="G148" s="79"/>
      <c r="H148" s="45">
        <v>5</v>
      </c>
      <c r="I148" s="45">
        <v>2</v>
      </c>
      <c r="J148" s="45">
        <v>1</v>
      </c>
      <c r="K148" s="45">
        <v>1</v>
      </c>
      <c r="L148" s="45">
        <v>1</v>
      </c>
      <c r="N148" s="107">
        <v>12</v>
      </c>
      <c r="O148" s="107">
        <v>4</v>
      </c>
      <c r="P148" s="107">
        <v>5</v>
      </c>
      <c r="Q148" s="107">
        <v>3</v>
      </c>
      <c r="R148" s="107">
        <v>0</v>
      </c>
      <c r="V148" s="29" t="s">
        <v>737</v>
      </c>
      <c r="W148" s="29"/>
    </row>
    <row r="149" spans="1:23" ht="14.25" customHeight="1" x14ac:dyDescent="0.25">
      <c r="A149" s="1" t="s">
        <v>232</v>
      </c>
      <c r="B149" s="1" t="s">
        <v>233</v>
      </c>
      <c r="C149" s="1" t="s">
        <v>658</v>
      </c>
      <c r="D149" s="22">
        <v>1</v>
      </c>
      <c r="E149" s="22">
        <v>0</v>
      </c>
      <c r="F149" s="22">
        <v>0</v>
      </c>
      <c r="G149" s="79"/>
      <c r="H149" s="16">
        <v>0</v>
      </c>
      <c r="I149" s="16">
        <v>0</v>
      </c>
      <c r="J149" s="16">
        <v>0</v>
      </c>
      <c r="K149" s="16">
        <v>0</v>
      </c>
      <c r="L149" s="16">
        <v>0</v>
      </c>
      <c r="N149" s="107">
        <v>0</v>
      </c>
      <c r="O149" s="107">
        <v>0</v>
      </c>
      <c r="P149" s="107">
        <v>0</v>
      </c>
      <c r="Q149" s="107">
        <v>0</v>
      </c>
      <c r="R149" s="107">
        <v>0</v>
      </c>
      <c r="V149" s="29" t="s">
        <v>735</v>
      </c>
      <c r="W149" s="29"/>
    </row>
    <row r="150" spans="1:23" ht="14.25" customHeight="1" x14ac:dyDescent="0.25">
      <c r="A150" s="1" t="s">
        <v>234</v>
      </c>
      <c r="B150" s="1" t="s">
        <v>796</v>
      </c>
      <c r="C150" s="1" t="s">
        <v>654</v>
      </c>
      <c r="D150" s="22">
        <v>29</v>
      </c>
      <c r="E150" s="22">
        <v>21</v>
      </c>
      <c r="F150" s="22">
        <v>1</v>
      </c>
      <c r="G150" s="79"/>
      <c r="H150" s="16">
        <v>43</v>
      </c>
      <c r="I150" s="16">
        <v>5</v>
      </c>
      <c r="J150" s="16">
        <v>9</v>
      </c>
      <c r="K150" s="16">
        <v>6</v>
      </c>
      <c r="L150" s="16">
        <v>23</v>
      </c>
      <c r="N150" s="107">
        <v>32</v>
      </c>
      <c r="O150" s="107">
        <v>4</v>
      </c>
      <c r="P150" s="107">
        <v>19</v>
      </c>
      <c r="Q150" s="107">
        <v>3</v>
      </c>
      <c r="R150" s="107">
        <v>6</v>
      </c>
      <c r="V150" s="29" t="s">
        <v>736</v>
      </c>
      <c r="W150" s="29"/>
    </row>
    <row r="151" spans="1:23" ht="14.25" customHeight="1" x14ac:dyDescent="0.25">
      <c r="A151" s="1" t="s">
        <v>236</v>
      </c>
      <c r="B151" s="1" t="s">
        <v>797</v>
      </c>
      <c r="C151" s="1" t="s">
        <v>659</v>
      </c>
      <c r="D151" s="22">
        <v>20</v>
      </c>
      <c r="E151" s="22">
        <v>3</v>
      </c>
      <c r="F151" s="22">
        <v>0</v>
      </c>
      <c r="G151" s="79"/>
      <c r="H151" s="16">
        <v>24</v>
      </c>
      <c r="I151" s="16">
        <v>22</v>
      </c>
      <c r="J151" s="16">
        <v>2</v>
      </c>
      <c r="K151" s="16">
        <v>0</v>
      </c>
      <c r="L151" s="16">
        <v>0</v>
      </c>
      <c r="N151" s="107">
        <v>9</v>
      </c>
      <c r="O151" s="107">
        <v>2</v>
      </c>
      <c r="P151" s="107">
        <v>7</v>
      </c>
      <c r="Q151" s="107">
        <v>0</v>
      </c>
      <c r="R151" s="107">
        <v>0</v>
      </c>
      <c r="V151" s="29" t="s">
        <v>735</v>
      </c>
      <c r="W151" s="29"/>
    </row>
    <row r="152" spans="1:23" ht="14.25" customHeight="1" x14ac:dyDescent="0.25">
      <c r="A152" s="1" t="s">
        <v>238</v>
      </c>
      <c r="B152" s="1" t="s">
        <v>239</v>
      </c>
      <c r="C152" s="1" t="s">
        <v>660</v>
      </c>
      <c r="D152" s="22">
        <v>8</v>
      </c>
      <c r="E152" s="22">
        <v>0</v>
      </c>
      <c r="F152" s="22">
        <v>0</v>
      </c>
      <c r="G152" s="79"/>
      <c r="H152" s="16">
        <v>6</v>
      </c>
      <c r="I152" s="16">
        <v>6</v>
      </c>
      <c r="J152" s="16">
        <v>0</v>
      </c>
      <c r="K152" s="16">
        <v>0</v>
      </c>
      <c r="L152" s="16">
        <v>0</v>
      </c>
      <c r="N152" s="107">
        <v>7</v>
      </c>
      <c r="O152" s="107">
        <v>7</v>
      </c>
      <c r="P152" s="107">
        <v>0</v>
      </c>
      <c r="Q152" s="107">
        <v>0</v>
      </c>
      <c r="R152" s="107">
        <v>0</v>
      </c>
      <c r="V152" s="29" t="s">
        <v>735</v>
      </c>
      <c r="W152" s="29"/>
    </row>
    <row r="153" spans="1:23" ht="14.25" customHeight="1" x14ac:dyDescent="0.25">
      <c r="A153" s="1" t="s">
        <v>240</v>
      </c>
      <c r="B153" s="1" t="s">
        <v>241</v>
      </c>
      <c r="C153" s="1" t="s">
        <v>654</v>
      </c>
      <c r="D153" s="22">
        <v>10</v>
      </c>
      <c r="E153" s="22">
        <v>4</v>
      </c>
      <c r="F153" s="22">
        <v>3</v>
      </c>
      <c r="G153" s="79"/>
      <c r="H153" s="16">
        <v>10</v>
      </c>
      <c r="I153" s="16">
        <v>5</v>
      </c>
      <c r="J153" s="16">
        <v>5</v>
      </c>
      <c r="K153" s="16">
        <v>0</v>
      </c>
      <c r="L153" s="16">
        <v>0</v>
      </c>
      <c r="N153" s="107">
        <v>13</v>
      </c>
      <c r="O153" s="107">
        <v>5</v>
      </c>
      <c r="P153" s="107">
        <v>6</v>
      </c>
      <c r="Q153" s="107">
        <v>1</v>
      </c>
      <c r="R153" s="107">
        <v>1</v>
      </c>
      <c r="V153" s="29" t="s">
        <v>735</v>
      </c>
      <c r="W153" s="29"/>
    </row>
    <row r="154" spans="1:23" ht="14.25" customHeight="1" x14ac:dyDescent="0.25">
      <c r="A154" s="1" t="s">
        <v>242</v>
      </c>
      <c r="B154" s="1" t="s">
        <v>243</v>
      </c>
      <c r="C154" s="1" t="s">
        <v>656</v>
      </c>
      <c r="D154" s="22">
        <v>0</v>
      </c>
      <c r="E154" s="22">
        <v>0</v>
      </c>
      <c r="F154" s="22">
        <v>0</v>
      </c>
      <c r="G154" s="79"/>
      <c r="H154" s="16">
        <v>1</v>
      </c>
      <c r="I154" s="16">
        <v>1</v>
      </c>
      <c r="J154" s="16">
        <v>0</v>
      </c>
      <c r="K154" s="16">
        <v>0</v>
      </c>
      <c r="L154" s="16">
        <v>0</v>
      </c>
      <c r="N154" s="107">
        <v>0</v>
      </c>
      <c r="O154" s="107">
        <v>0</v>
      </c>
      <c r="P154" s="107">
        <v>0</v>
      </c>
      <c r="Q154" s="107">
        <v>0</v>
      </c>
      <c r="R154" s="107">
        <v>0</v>
      </c>
      <c r="V154" s="29" t="s">
        <v>735</v>
      </c>
      <c r="W154" s="29"/>
    </row>
    <row r="155" spans="1:23" ht="14.25" customHeight="1" x14ac:dyDescent="0.25">
      <c r="A155" s="1" t="s">
        <v>244</v>
      </c>
      <c r="B155" s="1" t="s">
        <v>245</v>
      </c>
      <c r="C155" s="1" t="s">
        <v>663</v>
      </c>
      <c r="D155" s="22">
        <v>4</v>
      </c>
      <c r="E155" s="22">
        <v>0</v>
      </c>
      <c r="F155" s="22">
        <v>0</v>
      </c>
      <c r="G155" s="79"/>
      <c r="H155" s="16">
        <v>4</v>
      </c>
      <c r="I155" s="16">
        <v>4</v>
      </c>
      <c r="J155" s="16">
        <v>0</v>
      </c>
      <c r="K155" s="16">
        <v>0</v>
      </c>
      <c r="L155" s="16">
        <v>0</v>
      </c>
      <c r="N155" s="107">
        <v>3</v>
      </c>
      <c r="O155" s="107">
        <v>3</v>
      </c>
      <c r="P155" s="107">
        <v>0</v>
      </c>
      <c r="Q155" s="107">
        <v>0</v>
      </c>
      <c r="R155" s="107">
        <v>0</v>
      </c>
      <c r="V155" s="29" t="s">
        <v>735</v>
      </c>
      <c r="W155" s="29"/>
    </row>
    <row r="156" spans="1:23" ht="14.25" customHeight="1" x14ac:dyDescent="0.25">
      <c r="A156" s="1" t="s">
        <v>246</v>
      </c>
      <c r="B156" s="1" t="s">
        <v>798</v>
      </c>
      <c r="C156" s="1" t="s">
        <v>656</v>
      </c>
      <c r="D156" s="22">
        <v>26</v>
      </c>
      <c r="E156" s="22">
        <v>2</v>
      </c>
      <c r="F156" s="22">
        <v>0</v>
      </c>
      <c r="G156" s="79"/>
      <c r="H156" s="16">
        <v>40</v>
      </c>
      <c r="I156" s="16">
        <v>36</v>
      </c>
      <c r="J156" s="16">
        <v>4</v>
      </c>
      <c r="K156" s="16">
        <v>0</v>
      </c>
      <c r="L156" s="16">
        <v>0</v>
      </c>
      <c r="N156" s="107">
        <v>48</v>
      </c>
      <c r="O156" s="107">
        <v>44</v>
      </c>
      <c r="P156" s="107">
        <v>1</v>
      </c>
      <c r="Q156" s="107">
        <v>0</v>
      </c>
      <c r="R156" s="107">
        <v>3</v>
      </c>
      <c r="V156" s="29" t="s">
        <v>735</v>
      </c>
      <c r="W156" s="29"/>
    </row>
    <row r="157" spans="1:23" ht="14.25" customHeight="1" x14ac:dyDescent="0.25">
      <c r="A157" s="1" t="s">
        <v>248</v>
      </c>
      <c r="B157" s="1" t="s">
        <v>249</v>
      </c>
      <c r="C157" s="1" t="s">
        <v>656</v>
      </c>
      <c r="D157" s="22">
        <v>8</v>
      </c>
      <c r="E157" s="22">
        <v>0</v>
      </c>
      <c r="F157" s="22">
        <v>0</v>
      </c>
      <c r="G157" s="79"/>
      <c r="H157" s="16">
        <v>10</v>
      </c>
      <c r="I157" s="16">
        <v>10</v>
      </c>
      <c r="J157" s="16">
        <v>0</v>
      </c>
      <c r="K157" s="16">
        <v>0</v>
      </c>
      <c r="L157" s="16">
        <v>0</v>
      </c>
      <c r="N157" s="107">
        <v>5</v>
      </c>
      <c r="O157" s="107">
        <v>0</v>
      </c>
      <c r="P157" s="107">
        <v>0</v>
      </c>
      <c r="Q157" s="107">
        <v>0</v>
      </c>
      <c r="R157" s="107">
        <v>5</v>
      </c>
      <c r="V157" s="29" t="s">
        <v>735</v>
      </c>
      <c r="W157" s="29"/>
    </row>
    <row r="158" spans="1:23" ht="14.25" customHeight="1" x14ac:dyDescent="0.25">
      <c r="A158" s="1" t="s">
        <v>250</v>
      </c>
      <c r="B158" s="1" t="s">
        <v>799</v>
      </c>
      <c r="C158" s="1" t="s">
        <v>654</v>
      </c>
      <c r="D158" s="22">
        <v>24</v>
      </c>
      <c r="E158" s="22">
        <v>2</v>
      </c>
      <c r="F158" s="22">
        <v>2</v>
      </c>
      <c r="G158" s="79"/>
      <c r="H158" s="45">
        <v>22</v>
      </c>
      <c r="I158" s="45">
        <v>19</v>
      </c>
      <c r="J158" s="45">
        <v>1</v>
      </c>
      <c r="K158" s="45">
        <v>0</v>
      </c>
      <c r="L158" s="45">
        <v>2</v>
      </c>
      <c r="N158" s="107">
        <v>2</v>
      </c>
      <c r="O158" s="107">
        <v>1</v>
      </c>
      <c r="P158" s="107">
        <v>0</v>
      </c>
      <c r="Q158" s="107">
        <v>1</v>
      </c>
      <c r="R158" s="107">
        <v>0</v>
      </c>
      <c r="V158" s="29" t="s">
        <v>737</v>
      </c>
      <c r="W158" s="29"/>
    </row>
    <row r="159" spans="1:23" ht="14.25" customHeight="1" x14ac:dyDescent="0.25">
      <c r="A159" s="1" t="s">
        <v>252</v>
      </c>
      <c r="B159" s="1" t="s">
        <v>253</v>
      </c>
      <c r="C159" s="1" t="s">
        <v>662</v>
      </c>
      <c r="D159" s="22">
        <v>21</v>
      </c>
      <c r="E159" s="22">
        <v>9</v>
      </c>
      <c r="F159" s="22">
        <v>9</v>
      </c>
      <c r="G159" s="79"/>
      <c r="H159" s="16">
        <v>11</v>
      </c>
      <c r="I159" s="16">
        <v>10</v>
      </c>
      <c r="J159" s="16">
        <v>1</v>
      </c>
      <c r="K159" s="16">
        <v>0</v>
      </c>
      <c r="L159" s="16">
        <v>0</v>
      </c>
      <c r="N159" s="107">
        <v>18</v>
      </c>
      <c r="O159" s="107">
        <v>16</v>
      </c>
      <c r="P159" s="107">
        <v>2</v>
      </c>
      <c r="Q159" s="107">
        <v>0</v>
      </c>
      <c r="R159" s="107">
        <v>0</v>
      </c>
      <c r="V159" s="29" t="s">
        <v>735</v>
      </c>
      <c r="W159" s="29"/>
    </row>
    <row r="160" spans="1:23" ht="14.25" customHeight="1" x14ac:dyDescent="0.25">
      <c r="A160" s="1" t="s">
        <v>254</v>
      </c>
      <c r="B160" s="1" t="s">
        <v>255</v>
      </c>
      <c r="C160" s="1" t="s">
        <v>659</v>
      </c>
      <c r="D160" s="22">
        <v>7</v>
      </c>
      <c r="E160" s="22">
        <v>0</v>
      </c>
      <c r="F160" s="22">
        <v>0</v>
      </c>
      <c r="G160" s="79"/>
      <c r="H160" s="16">
        <v>6</v>
      </c>
      <c r="I160" s="16">
        <v>5</v>
      </c>
      <c r="J160" s="16">
        <v>1</v>
      </c>
      <c r="K160" s="16">
        <v>0</v>
      </c>
      <c r="L160" s="16">
        <v>0</v>
      </c>
      <c r="N160" s="107">
        <v>4</v>
      </c>
      <c r="O160" s="107">
        <v>4</v>
      </c>
      <c r="P160" s="107">
        <v>0</v>
      </c>
      <c r="Q160" s="107">
        <v>0</v>
      </c>
      <c r="R160" s="107">
        <v>0</v>
      </c>
      <c r="V160" s="29" t="s">
        <v>735</v>
      </c>
      <c r="W160" s="29"/>
    </row>
    <row r="161" spans="1:23" ht="14.25" customHeight="1" x14ac:dyDescent="0.25">
      <c r="A161" s="1" t="s">
        <v>256</v>
      </c>
      <c r="B161" s="1" t="s">
        <v>257</v>
      </c>
      <c r="C161" s="1" t="s">
        <v>658</v>
      </c>
      <c r="D161" s="22">
        <v>1</v>
      </c>
      <c r="E161" s="22">
        <v>0</v>
      </c>
      <c r="F161" s="22">
        <v>0</v>
      </c>
      <c r="G161" s="79"/>
      <c r="H161" s="16">
        <v>3</v>
      </c>
      <c r="I161" s="16">
        <v>1</v>
      </c>
      <c r="J161" s="16">
        <v>0</v>
      </c>
      <c r="K161" s="16">
        <v>0</v>
      </c>
      <c r="L161" s="16">
        <v>2</v>
      </c>
      <c r="N161" s="107">
        <v>1</v>
      </c>
      <c r="O161" s="107">
        <v>1</v>
      </c>
      <c r="P161" s="107">
        <v>0</v>
      </c>
      <c r="Q161" s="107">
        <v>0</v>
      </c>
      <c r="R161" s="107">
        <v>0</v>
      </c>
      <c r="V161" s="29" t="s">
        <v>735</v>
      </c>
      <c r="W161" s="29"/>
    </row>
    <row r="162" spans="1:23" ht="14.25" customHeight="1" x14ac:dyDescent="0.25">
      <c r="A162" s="1" t="s">
        <v>258</v>
      </c>
      <c r="B162" s="1" t="s">
        <v>800</v>
      </c>
      <c r="C162" s="1" t="s">
        <v>654</v>
      </c>
      <c r="D162" s="22">
        <v>28</v>
      </c>
      <c r="E162" s="22">
        <v>6</v>
      </c>
      <c r="F162" s="22">
        <v>8</v>
      </c>
      <c r="G162" s="79"/>
      <c r="H162" s="45">
        <v>36</v>
      </c>
      <c r="I162" s="45">
        <v>15</v>
      </c>
      <c r="J162" s="45">
        <v>4</v>
      </c>
      <c r="K162" s="45">
        <v>7</v>
      </c>
      <c r="L162" s="45">
        <v>10</v>
      </c>
      <c r="N162" s="107">
        <v>70</v>
      </c>
      <c r="O162" s="107">
        <v>36</v>
      </c>
      <c r="P162" s="107">
        <v>14</v>
      </c>
      <c r="Q162" s="107">
        <v>11</v>
      </c>
      <c r="R162" s="107">
        <v>9</v>
      </c>
      <c r="V162" s="29" t="s">
        <v>737</v>
      </c>
      <c r="W162" s="29"/>
    </row>
    <row r="163" spans="1:23" ht="14.25" customHeight="1" x14ac:dyDescent="0.25">
      <c r="A163" s="1" t="s">
        <v>260</v>
      </c>
      <c r="B163" s="1" t="s">
        <v>261</v>
      </c>
      <c r="C163" s="1" t="s">
        <v>658</v>
      </c>
      <c r="D163" s="22">
        <v>1</v>
      </c>
      <c r="E163" s="22">
        <v>0</v>
      </c>
      <c r="F163" s="22">
        <v>0</v>
      </c>
      <c r="G163" s="79"/>
      <c r="H163" s="16">
        <v>0</v>
      </c>
      <c r="I163" s="16">
        <v>0</v>
      </c>
      <c r="J163" s="16">
        <v>0</v>
      </c>
      <c r="K163" s="16">
        <v>0</v>
      </c>
      <c r="L163" s="16">
        <v>0</v>
      </c>
      <c r="N163" s="107">
        <v>1</v>
      </c>
      <c r="O163" s="107">
        <v>1</v>
      </c>
      <c r="P163" s="107">
        <v>0</v>
      </c>
      <c r="Q163" s="107">
        <v>0</v>
      </c>
      <c r="R163" s="107">
        <v>0</v>
      </c>
      <c r="V163" s="29" t="s">
        <v>735</v>
      </c>
      <c r="W163" s="29"/>
    </row>
    <row r="164" spans="1:23" ht="14.25" customHeight="1" x14ac:dyDescent="0.25">
      <c r="A164" s="1" t="s">
        <v>262</v>
      </c>
      <c r="B164" s="1" t="s">
        <v>263</v>
      </c>
      <c r="C164" s="1" t="s">
        <v>656</v>
      </c>
      <c r="D164" s="22">
        <v>6</v>
      </c>
      <c r="E164" s="22">
        <v>0</v>
      </c>
      <c r="F164" s="22">
        <v>0</v>
      </c>
      <c r="G164" s="79"/>
      <c r="H164" s="16">
        <v>7</v>
      </c>
      <c r="I164" s="16">
        <v>6</v>
      </c>
      <c r="J164" s="16">
        <v>0</v>
      </c>
      <c r="K164" s="16">
        <v>1</v>
      </c>
      <c r="L164" s="16">
        <v>0</v>
      </c>
      <c r="N164" s="107">
        <v>11</v>
      </c>
      <c r="O164" s="107">
        <v>10</v>
      </c>
      <c r="P164" s="107">
        <v>1</v>
      </c>
      <c r="Q164" s="107">
        <v>0</v>
      </c>
      <c r="R164" s="107">
        <v>0</v>
      </c>
      <c r="V164" s="29" t="s">
        <v>735</v>
      </c>
      <c r="W164" s="29"/>
    </row>
    <row r="165" spans="1:23" ht="14.25" customHeight="1" x14ac:dyDescent="0.25">
      <c r="A165" s="1" t="s">
        <v>264</v>
      </c>
      <c r="B165" s="1" t="s">
        <v>801</v>
      </c>
      <c r="C165" s="1" t="s">
        <v>654</v>
      </c>
      <c r="D165" s="25">
        <v>34</v>
      </c>
      <c r="E165" s="25">
        <v>15</v>
      </c>
      <c r="F165" s="25">
        <v>3</v>
      </c>
      <c r="G165" s="79"/>
      <c r="H165" s="45">
        <v>22</v>
      </c>
      <c r="I165" s="45">
        <v>6</v>
      </c>
      <c r="J165" s="45">
        <v>13</v>
      </c>
      <c r="K165" s="45">
        <v>0</v>
      </c>
      <c r="L165" s="45">
        <v>3</v>
      </c>
      <c r="N165" s="107">
        <v>18</v>
      </c>
      <c r="O165" s="107">
        <v>6</v>
      </c>
      <c r="P165" s="107">
        <v>8</v>
      </c>
      <c r="Q165" s="107">
        <v>1</v>
      </c>
      <c r="R165" s="107">
        <v>3</v>
      </c>
      <c r="V165" s="29" t="s">
        <v>737</v>
      </c>
      <c r="W165" s="29"/>
    </row>
    <row r="166" spans="1:23" ht="14.25" customHeight="1" x14ac:dyDescent="0.25">
      <c r="A166" s="1" t="s">
        <v>266</v>
      </c>
      <c r="B166" s="1" t="s">
        <v>267</v>
      </c>
      <c r="C166" s="1" t="s">
        <v>659</v>
      </c>
      <c r="D166" s="22">
        <v>3</v>
      </c>
      <c r="E166" s="22">
        <v>0</v>
      </c>
      <c r="F166" s="22">
        <v>0</v>
      </c>
      <c r="G166" s="79"/>
      <c r="H166" s="16">
        <v>4</v>
      </c>
      <c r="I166" s="16">
        <v>4</v>
      </c>
      <c r="J166" s="16">
        <v>0</v>
      </c>
      <c r="K166" s="16">
        <v>0</v>
      </c>
      <c r="L166" s="16">
        <v>0</v>
      </c>
      <c r="N166" s="107">
        <v>5</v>
      </c>
      <c r="O166" s="107">
        <v>4</v>
      </c>
      <c r="P166" s="107">
        <v>1</v>
      </c>
      <c r="Q166" s="107">
        <v>0</v>
      </c>
      <c r="R166" s="107">
        <v>0</v>
      </c>
      <c r="V166" s="29" t="s">
        <v>735</v>
      </c>
      <c r="W166" s="29"/>
    </row>
    <row r="167" spans="1:23" ht="14.25" customHeight="1" x14ac:dyDescent="0.25">
      <c r="A167" s="1" t="s">
        <v>268</v>
      </c>
      <c r="B167" s="1" t="s">
        <v>269</v>
      </c>
      <c r="C167" s="1" t="s">
        <v>657</v>
      </c>
      <c r="D167" s="22">
        <v>2</v>
      </c>
      <c r="E167" s="22">
        <v>0</v>
      </c>
      <c r="F167" s="22">
        <v>0</v>
      </c>
      <c r="G167" s="79"/>
      <c r="H167" s="16">
        <v>6</v>
      </c>
      <c r="I167" s="16">
        <v>6</v>
      </c>
      <c r="J167" s="16">
        <v>0</v>
      </c>
      <c r="K167" s="16">
        <v>0</v>
      </c>
      <c r="L167" s="16">
        <v>0</v>
      </c>
      <c r="N167" s="107">
        <v>7</v>
      </c>
      <c r="O167" s="107">
        <v>7</v>
      </c>
      <c r="P167" s="107">
        <v>0</v>
      </c>
      <c r="Q167" s="107">
        <v>0</v>
      </c>
      <c r="R167" s="107">
        <v>0</v>
      </c>
      <c r="V167" s="29" t="s">
        <v>735</v>
      </c>
      <c r="W167" s="29"/>
    </row>
    <row r="168" spans="1:23" ht="14.25" customHeight="1" x14ac:dyDescent="0.25">
      <c r="A168" s="1" t="s">
        <v>270</v>
      </c>
      <c r="B168" s="1" t="s">
        <v>802</v>
      </c>
      <c r="C168" s="1" t="s">
        <v>659</v>
      </c>
      <c r="D168" s="22">
        <v>27</v>
      </c>
      <c r="E168" s="22">
        <v>5</v>
      </c>
      <c r="F168" s="22">
        <v>0</v>
      </c>
      <c r="G168" s="79"/>
      <c r="H168" s="16">
        <v>21</v>
      </c>
      <c r="I168" s="16">
        <v>16</v>
      </c>
      <c r="J168" s="16">
        <v>5</v>
      </c>
      <c r="K168" s="16">
        <v>0</v>
      </c>
      <c r="L168" s="16">
        <v>0</v>
      </c>
      <c r="N168" s="107">
        <v>11</v>
      </c>
      <c r="O168" s="107">
        <v>9</v>
      </c>
      <c r="P168" s="107">
        <v>2</v>
      </c>
      <c r="Q168" s="107">
        <v>0</v>
      </c>
      <c r="R168" s="107">
        <v>0</v>
      </c>
      <c r="V168" s="29" t="s">
        <v>737</v>
      </c>
      <c r="W168" s="29"/>
    </row>
    <row r="169" spans="1:23" ht="14.25" customHeight="1" x14ac:dyDescent="0.25">
      <c r="A169" s="1" t="s">
        <v>272</v>
      </c>
      <c r="B169" s="1" t="s">
        <v>273</v>
      </c>
      <c r="C169" s="1" t="s">
        <v>656</v>
      </c>
      <c r="D169" s="22">
        <v>16</v>
      </c>
      <c r="E169" s="22">
        <v>0</v>
      </c>
      <c r="F169" s="22">
        <v>0</v>
      </c>
      <c r="G169" s="79"/>
      <c r="H169" s="16">
        <v>9</v>
      </c>
      <c r="I169" s="16">
        <v>9</v>
      </c>
      <c r="J169" s="16">
        <v>0</v>
      </c>
      <c r="K169" s="16">
        <v>0</v>
      </c>
      <c r="L169" s="16">
        <v>0</v>
      </c>
      <c r="N169" s="107">
        <v>24</v>
      </c>
      <c r="O169" s="107">
        <v>22</v>
      </c>
      <c r="P169" s="107">
        <v>2</v>
      </c>
      <c r="Q169" s="107">
        <v>0</v>
      </c>
      <c r="R169" s="107">
        <v>0</v>
      </c>
      <c r="V169" s="29" t="s">
        <v>735</v>
      </c>
      <c r="W169" s="29"/>
    </row>
    <row r="170" spans="1:23" ht="14.25" customHeight="1" x14ac:dyDescent="0.25">
      <c r="A170" s="1" t="s">
        <v>274</v>
      </c>
      <c r="B170" s="1" t="s">
        <v>275</v>
      </c>
      <c r="C170" s="1" t="s">
        <v>661</v>
      </c>
      <c r="D170" s="22">
        <v>1</v>
      </c>
      <c r="E170" s="22">
        <v>0</v>
      </c>
      <c r="F170" s="22">
        <v>0</v>
      </c>
      <c r="G170" s="79"/>
      <c r="H170" s="31">
        <v>0</v>
      </c>
      <c r="I170" s="31">
        <v>0</v>
      </c>
      <c r="J170" s="31">
        <v>0</v>
      </c>
      <c r="K170" s="31">
        <v>0</v>
      </c>
      <c r="L170" s="31">
        <v>0</v>
      </c>
      <c r="N170" s="107">
        <v>0</v>
      </c>
      <c r="O170" s="107">
        <v>0</v>
      </c>
      <c r="P170" s="107">
        <v>0</v>
      </c>
      <c r="Q170" s="107">
        <v>0</v>
      </c>
      <c r="R170" s="107">
        <v>0</v>
      </c>
      <c r="V170" s="29" t="s">
        <v>735</v>
      </c>
      <c r="W170" s="29"/>
    </row>
    <row r="171" spans="1:23" ht="14.25" customHeight="1" x14ac:dyDescent="0.25">
      <c r="A171" s="1" t="s">
        <v>276</v>
      </c>
      <c r="B171" s="1" t="s">
        <v>803</v>
      </c>
      <c r="C171" s="1" t="s">
        <v>654</v>
      </c>
      <c r="D171" s="22">
        <v>11</v>
      </c>
      <c r="E171" s="22">
        <v>3</v>
      </c>
      <c r="F171" s="22">
        <v>0</v>
      </c>
      <c r="G171" s="79"/>
      <c r="H171" s="16">
        <v>27</v>
      </c>
      <c r="I171" s="16">
        <v>10</v>
      </c>
      <c r="J171" s="16">
        <v>11</v>
      </c>
      <c r="K171" s="16">
        <v>0</v>
      </c>
      <c r="L171" s="16">
        <v>6</v>
      </c>
      <c r="N171" s="107">
        <v>43</v>
      </c>
      <c r="O171" s="107">
        <v>13</v>
      </c>
      <c r="P171" s="107">
        <v>21</v>
      </c>
      <c r="Q171" s="107">
        <v>0</v>
      </c>
      <c r="R171" s="107">
        <v>9</v>
      </c>
      <c r="V171" s="29" t="s">
        <v>737</v>
      </c>
      <c r="W171" s="29"/>
    </row>
    <row r="172" spans="1:23" ht="14.25" customHeight="1" x14ac:dyDescent="0.25">
      <c r="A172" s="1" t="s">
        <v>278</v>
      </c>
      <c r="B172" s="1" t="s">
        <v>804</v>
      </c>
      <c r="C172" s="1" t="s">
        <v>654</v>
      </c>
      <c r="D172" s="25">
        <v>14</v>
      </c>
      <c r="E172" s="25">
        <v>2</v>
      </c>
      <c r="F172" s="25">
        <v>0</v>
      </c>
      <c r="G172" s="79"/>
      <c r="H172" s="45">
        <v>20</v>
      </c>
      <c r="I172" s="45">
        <v>13</v>
      </c>
      <c r="J172" s="45">
        <v>4</v>
      </c>
      <c r="K172" s="45">
        <v>1</v>
      </c>
      <c r="L172" s="45">
        <v>2</v>
      </c>
      <c r="N172" s="107">
        <v>20</v>
      </c>
      <c r="O172" s="107">
        <v>11</v>
      </c>
      <c r="P172" s="107">
        <v>6</v>
      </c>
      <c r="Q172" s="107">
        <v>3</v>
      </c>
      <c r="R172" s="107">
        <v>0</v>
      </c>
      <c r="V172" s="29" t="s">
        <v>737</v>
      </c>
      <c r="W172" s="29"/>
    </row>
    <row r="173" spans="1:23" ht="14.25" customHeight="1" x14ac:dyDescent="0.25">
      <c r="A173" s="1" t="s">
        <v>280</v>
      </c>
      <c r="B173" s="1" t="s">
        <v>281</v>
      </c>
      <c r="C173" s="1" t="s">
        <v>658</v>
      </c>
      <c r="D173" s="25">
        <v>3</v>
      </c>
      <c r="E173" s="25">
        <v>0</v>
      </c>
      <c r="F173" s="25">
        <v>0</v>
      </c>
      <c r="G173" s="79"/>
      <c r="H173" s="16">
        <v>14</v>
      </c>
      <c r="I173" s="16">
        <v>12</v>
      </c>
      <c r="J173" s="16">
        <v>2</v>
      </c>
      <c r="K173" s="16">
        <v>0</v>
      </c>
      <c r="L173" s="16">
        <v>0</v>
      </c>
      <c r="N173" s="107">
        <v>17</v>
      </c>
      <c r="O173" s="107">
        <v>12</v>
      </c>
      <c r="P173" s="107">
        <v>4</v>
      </c>
      <c r="Q173" s="107">
        <v>1</v>
      </c>
      <c r="R173" s="107">
        <v>0</v>
      </c>
      <c r="V173" s="29" t="s">
        <v>735</v>
      </c>
      <c r="W173" s="29"/>
    </row>
    <row r="174" spans="1:23" ht="14.25" customHeight="1" x14ac:dyDescent="0.25">
      <c r="A174" s="1" t="s">
        <v>282</v>
      </c>
      <c r="B174" s="1" t="s">
        <v>283</v>
      </c>
      <c r="C174" s="1" t="s">
        <v>659</v>
      </c>
      <c r="D174" s="22">
        <v>42</v>
      </c>
      <c r="E174" s="22">
        <v>5</v>
      </c>
      <c r="F174" s="22">
        <v>0</v>
      </c>
      <c r="G174" s="79"/>
      <c r="H174" s="16">
        <v>9</v>
      </c>
      <c r="I174" s="16">
        <v>8</v>
      </c>
      <c r="J174" s="16">
        <v>1</v>
      </c>
      <c r="K174" s="16">
        <v>0</v>
      </c>
      <c r="L174" s="16">
        <v>0</v>
      </c>
      <c r="N174" s="107">
        <v>5</v>
      </c>
      <c r="O174" s="107">
        <v>5</v>
      </c>
      <c r="P174" s="107">
        <v>0</v>
      </c>
      <c r="Q174" s="107">
        <v>0</v>
      </c>
      <c r="R174" s="107">
        <v>0</v>
      </c>
      <c r="V174" s="29" t="s">
        <v>735</v>
      </c>
      <c r="W174" s="29"/>
    </row>
    <row r="175" spans="1:23" ht="14.25" customHeight="1" x14ac:dyDescent="0.25">
      <c r="A175" s="1" t="s">
        <v>284</v>
      </c>
      <c r="B175" s="1" t="s">
        <v>805</v>
      </c>
      <c r="C175" s="1" t="s">
        <v>660</v>
      </c>
      <c r="D175" s="22">
        <v>15</v>
      </c>
      <c r="E175" s="22">
        <v>3</v>
      </c>
      <c r="F175" s="22">
        <v>0</v>
      </c>
      <c r="G175" s="79"/>
      <c r="H175" s="16">
        <v>28</v>
      </c>
      <c r="I175" s="16">
        <v>25</v>
      </c>
      <c r="J175" s="16">
        <v>3</v>
      </c>
      <c r="K175" s="16">
        <v>0</v>
      </c>
      <c r="L175" s="16">
        <v>0</v>
      </c>
      <c r="N175" s="107">
        <v>26</v>
      </c>
      <c r="O175" s="107">
        <v>20</v>
      </c>
      <c r="P175" s="107">
        <v>5</v>
      </c>
      <c r="Q175" s="107">
        <v>1</v>
      </c>
      <c r="R175" s="107">
        <v>0</v>
      </c>
      <c r="V175" s="29" t="s">
        <v>736</v>
      </c>
      <c r="W175" s="29"/>
    </row>
    <row r="176" spans="1:23" ht="14.25" customHeight="1" x14ac:dyDescent="0.25">
      <c r="A176" s="1" t="s">
        <v>286</v>
      </c>
      <c r="B176" s="1" t="s">
        <v>806</v>
      </c>
      <c r="C176" s="1" t="s">
        <v>654</v>
      </c>
      <c r="D176" s="25">
        <v>23</v>
      </c>
      <c r="E176" s="25">
        <v>3</v>
      </c>
      <c r="F176" s="25">
        <v>2</v>
      </c>
      <c r="G176" s="79"/>
      <c r="H176" s="16">
        <v>27</v>
      </c>
      <c r="I176" s="16">
        <v>11</v>
      </c>
      <c r="J176" s="16">
        <v>7</v>
      </c>
      <c r="K176" s="16">
        <v>1</v>
      </c>
      <c r="L176" s="16">
        <v>8</v>
      </c>
      <c r="N176" s="107">
        <v>23</v>
      </c>
      <c r="O176" s="107">
        <v>7</v>
      </c>
      <c r="P176" s="107">
        <v>15</v>
      </c>
      <c r="Q176" s="107">
        <v>0</v>
      </c>
      <c r="R176" s="107">
        <v>1</v>
      </c>
      <c r="V176" s="29" t="s">
        <v>737</v>
      </c>
      <c r="W176" s="29"/>
    </row>
    <row r="177" spans="1:23" ht="14.25" customHeight="1" x14ac:dyDescent="0.25">
      <c r="A177" s="1" t="s">
        <v>288</v>
      </c>
      <c r="B177" s="1" t="s">
        <v>289</v>
      </c>
      <c r="C177" s="1" t="s">
        <v>660</v>
      </c>
      <c r="D177" s="22">
        <v>5</v>
      </c>
      <c r="E177" s="22">
        <v>0</v>
      </c>
      <c r="F177" s="22">
        <v>0</v>
      </c>
      <c r="G177" s="79"/>
      <c r="H177" s="16">
        <v>8</v>
      </c>
      <c r="I177" s="16">
        <v>8</v>
      </c>
      <c r="J177" s="16">
        <v>0</v>
      </c>
      <c r="K177" s="16">
        <v>0</v>
      </c>
      <c r="L177" s="16">
        <v>0</v>
      </c>
      <c r="N177" s="107">
        <v>13</v>
      </c>
      <c r="O177" s="107">
        <v>13</v>
      </c>
      <c r="P177" s="107">
        <v>0</v>
      </c>
      <c r="Q177" s="107">
        <v>0</v>
      </c>
      <c r="R177" s="107">
        <v>0</v>
      </c>
      <c r="V177" s="29" t="s">
        <v>735</v>
      </c>
      <c r="W177" s="29"/>
    </row>
    <row r="178" spans="1:23" ht="14.25" customHeight="1" x14ac:dyDescent="0.25">
      <c r="A178" s="1" t="s">
        <v>290</v>
      </c>
      <c r="B178" s="1" t="s">
        <v>291</v>
      </c>
      <c r="C178" s="1" t="s">
        <v>657</v>
      </c>
      <c r="D178" s="22">
        <v>2</v>
      </c>
      <c r="E178" s="22">
        <v>0</v>
      </c>
      <c r="F178" s="22">
        <v>0</v>
      </c>
      <c r="G178" s="79"/>
      <c r="H178" s="16">
        <v>0</v>
      </c>
      <c r="I178" s="16">
        <v>0</v>
      </c>
      <c r="J178" s="16">
        <v>0</v>
      </c>
      <c r="K178" s="16">
        <v>0</v>
      </c>
      <c r="L178" s="16">
        <v>0</v>
      </c>
      <c r="N178" s="107">
        <v>0</v>
      </c>
      <c r="O178" s="107">
        <v>0</v>
      </c>
      <c r="P178" s="107">
        <v>0</v>
      </c>
      <c r="Q178" s="107">
        <v>0</v>
      </c>
      <c r="R178" s="107">
        <v>0</v>
      </c>
      <c r="V178" s="29" t="s">
        <v>735</v>
      </c>
      <c r="W178" s="29"/>
    </row>
    <row r="179" spans="1:23" ht="14.25" customHeight="1" x14ac:dyDescent="0.25">
      <c r="A179" s="1" t="s">
        <v>292</v>
      </c>
      <c r="B179" s="1" t="s">
        <v>807</v>
      </c>
      <c r="C179" s="1" t="s">
        <v>654</v>
      </c>
      <c r="D179" s="22">
        <v>17</v>
      </c>
      <c r="E179" s="22">
        <v>5</v>
      </c>
      <c r="F179" s="22">
        <v>1</v>
      </c>
      <c r="G179" s="79"/>
      <c r="H179" s="16">
        <v>34</v>
      </c>
      <c r="I179" s="16">
        <v>12</v>
      </c>
      <c r="J179" s="16">
        <v>17</v>
      </c>
      <c r="K179" s="16">
        <v>3</v>
      </c>
      <c r="L179" s="16">
        <v>2</v>
      </c>
      <c r="N179" s="107">
        <v>50</v>
      </c>
      <c r="O179" s="107">
        <v>10</v>
      </c>
      <c r="P179" s="107">
        <v>36</v>
      </c>
      <c r="Q179" s="107">
        <v>1</v>
      </c>
      <c r="R179" s="107">
        <v>3</v>
      </c>
      <c r="V179" s="29" t="s">
        <v>737</v>
      </c>
      <c r="W179" s="29"/>
    </row>
    <row r="180" spans="1:23" ht="14.25" customHeight="1" x14ac:dyDescent="0.25">
      <c r="A180" s="1" t="s">
        <v>294</v>
      </c>
      <c r="B180" s="1" t="s">
        <v>295</v>
      </c>
      <c r="C180" s="1" t="s">
        <v>657</v>
      </c>
      <c r="D180" s="22">
        <v>8</v>
      </c>
      <c r="E180" s="22">
        <v>1</v>
      </c>
      <c r="F180" s="22">
        <v>0</v>
      </c>
      <c r="G180" s="79"/>
      <c r="H180" s="16">
        <v>4</v>
      </c>
      <c r="I180" s="16">
        <v>3</v>
      </c>
      <c r="J180" s="16">
        <v>1</v>
      </c>
      <c r="K180" s="16">
        <v>0</v>
      </c>
      <c r="L180" s="16">
        <v>0</v>
      </c>
      <c r="N180" s="107">
        <v>4</v>
      </c>
      <c r="O180" s="107">
        <v>4</v>
      </c>
      <c r="P180" s="107">
        <v>0</v>
      </c>
      <c r="Q180" s="107">
        <v>0</v>
      </c>
      <c r="R180" s="107">
        <v>0</v>
      </c>
      <c r="V180" s="29" t="s">
        <v>735</v>
      </c>
      <c r="W180" s="29"/>
    </row>
    <row r="181" spans="1:23" ht="14.25" customHeight="1" x14ac:dyDescent="0.25">
      <c r="A181" s="1" t="s">
        <v>296</v>
      </c>
      <c r="B181" s="1" t="s">
        <v>808</v>
      </c>
      <c r="C181" s="1" t="s">
        <v>660</v>
      </c>
      <c r="D181" s="22">
        <v>20</v>
      </c>
      <c r="E181" s="22">
        <v>1</v>
      </c>
      <c r="F181" s="22">
        <v>0</v>
      </c>
      <c r="G181" s="79"/>
      <c r="H181" s="16">
        <v>28</v>
      </c>
      <c r="I181" s="16">
        <v>26</v>
      </c>
      <c r="J181" s="16">
        <v>0</v>
      </c>
      <c r="K181" s="16">
        <v>1</v>
      </c>
      <c r="L181" s="16">
        <v>1</v>
      </c>
      <c r="N181" s="107">
        <v>33</v>
      </c>
      <c r="O181" s="107">
        <v>28</v>
      </c>
      <c r="P181" s="107">
        <v>5</v>
      </c>
      <c r="Q181" s="107">
        <v>0</v>
      </c>
      <c r="R181" s="107">
        <v>0</v>
      </c>
      <c r="V181" s="29" t="s">
        <v>737</v>
      </c>
      <c r="W181" s="29"/>
    </row>
    <row r="182" spans="1:23" ht="14.25" customHeight="1" x14ac:dyDescent="0.25">
      <c r="A182" s="1" t="s">
        <v>298</v>
      </c>
      <c r="B182" s="1" t="s">
        <v>809</v>
      </c>
      <c r="C182" s="1" t="s">
        <v>658</v>
      </c>
      <c r="D182" s="22">
        <v>36</v>
      </c>
      <c r="E182" s="22">
        <v>6</v>
      </c>
      <c r="F182" s="22">
        <v>3</v>
      </c>
      <c r="G182" s="79"/>
      <c r="H182" s="45">
        <v>31</v>
      </c>
      <c r="I182" s="45">
        <v>19</v>
      </c>
      <c r="J182" s="45">
        <v>5</v>
      </c>
      <c r="K182" s="45">
        <v>0</v>
      </c>
      <c r="L182" s="45">
        <v>7</v>
      </c>
      <c r="N182" s="107">
        <v>31</v>
      </c>
      <c r="O182" s="107">
        <v>15</v>
      </c>
      <c r="P182" s="107">
        <v>5</v>
      </c>
      <c r="Q182" s="107">
        <v>0</v>
      </c>
      <c r="R182" s="107">
        <v>11</v>
      </c>
      <c r="V182" s="29" t="s">
        <v>737</v>
      </c>
      <c r="W182" s="29"/>
    </row>
    <row r="183" spans="1:23" ht="14.25" customHeight="1" x14ac:dyDescent="0.25">
      <c r="A183" s="1" t="s">
        <v>300</v>
      </c>
      <c r="B183" s="1" t="s">
        <v>301</v>
      </c>
      <c r="C183" s="1" t="s">
        <v>656</v>
      </c>
      <c r="D183" s="22">
        <v>3</v>
      </c>
      <c r="E183" s="22">
        <v>0</v>
      </c>
      <c r="F183" s="22">
        <v>0</v>
      </c>
      <c r="G183" s="79"/>
      <c r="H183" s="16">
        <v>1</v>
      </c>
      <c r="I183" s="16">
        <v>1</v>
      </c>
      <c r="J183" s="16">
        <v>0</v>
      </c>
      <c r="K183" s="16">
        <v>0</v>
      </c>
      <c r="L183" s="16">
        <v>0</v>
      </c>
      <c r="N183" s="107">
        <v>9</v>
      </c>
      <c r="O183" s="107">
        <v>9</v>
      </c>
      <c r="P183" s="107">
        <v>0</v>
      </c>
      <c r="Q183" s="107">
        <v>0</v>
      </c>
      <c r="R183" s="107">
        <v>0</v>
      </c>
      <c r="V183" s="29" t="s">
        <v>735</v>
      </c>
    </row>
    <row r="184" spans="1:23" ht="14.25" customHeight="1" x14ac:dyDescent="0.25">
      <c r="A184" s="1" t="s">
        <v>302</v>
      </c>
      <c r="B184" s="1" t="s">
        <v>810</v>
      </c>
      <c r="C184" s="1" t="s">
        <v>654</v>
      </c>
      <c r="D184" s="25">
        <v>16</v>
      </c>
      <c r="E184" s="25">
        <v>2</v>
      </c>
      <c r="F184" s="25">
        <v>0</v>
      </c>
      <c r="G184" s="79"/>
      <c r="H184" s="45">
        <v>22</v>
      </c>
      <c r="I184" s="45">
        <v>13</v>
      </c>
      <c r="J184" s="45">
        <v>8</v>
      </c>
      <c r="K184" s="45">
        <v>0</v>
      </c>
      <c r="L184" s="45">
        <v>1</v>
      </c>
      <c r="N184" s="107">
        <v>5</v>
      </c>
      <c r="O184" s="107">
        <v>2</v>
      </c>
      <c r="P184" s="107">
        <v>2</v>
      </c>
      <c r="Q184" s="107">
        <v>1</v>
      </c>
      <c r="R184" s="107">
        <v>0</v>
      </c>
      <c r="V184" s="29" t="s">
        <v>737</v>
      </c>
    </row>
    <row r="185" spans="1:23" ht="14.25" customHeight="1" x14ac:dyDescent="0.25">
      <c r="A185" s="1" t="s">
        <v>304</v>
      </c>
      <c r="B185" s="1" t="s">
        <v>305</v>
      </c>
      <c r="C185" s="1" t="s">
        <v>662</v>
      </c>
      <c r="D185" s="22">
        <v>1</v>
      </c>
      <c r="E185" s="22">
        <v>0</v>
      </c>
      <c r="F185" s="22">
        <v>0</v>
      </c>
      <c r="G185" s="79"/>
      <c r="H185" s="16">
        <v>3</v>
      </c>
      <c r="I185" s="16">
        <v>3</v>
      </c>
      <c r="J185" s="16">
        <v>0</v>
      </c>
      <c r="K185" s="16">
        <v>0</v>
      </c>
      <c r="L185" s="16">
        <v>0</v>
      </c>
      <c r="N185" s="107">
        <v>5</v>
      </c>
      <c r="O185" s="107">
        <v>5</v>
      </c>
      <c r="P185" s="107">
        <v>0</v>
      </c>
      <c r="Q185" s="107">
        <v>0</v>
      </c>
      <c r="R185" s="107">
        <v>0</v>
      </c>
      <c r="V185" s="29" t="s">
        <v>735</v>
      </c>
    </row>
    <row r="186" spans="1:23" ht="14.25" customHeight="1" x14ac:dyDescent="0.25">
      <c r="A186" s="1" t="s">
        <v>306</v>
      </c>
      <c r="B186" s="1" t="s">
        <v>811</v>
      </c>
      <c r="C186" s="1" t="s">
        <v>658</v>
      </c>
      <c r="D186" s="22">
        <v>12</v>
      </c>
      <c r="E186" s="22">
        <v>0</v>
      </c>
      <c r="F186" s="22">
        <v>0</v>
      </c>
      <c r="G186" s="79"/>
      <c r="H186" s="16">
        <v>28</v>
      </c>
      <c r="I186" s="16">
        <v>23</v>
      </c>
      <c r="J186" s="16">
        <v>4</v>
      </c>
      <c r="K186" s="16">
        <v>0</v>
      </c>
      <c r="L186" s="16">
        <v>1</v>
      </c>
      <c r="N186" s="107">
        <v>26</v>
      </c>
      <c r="O186" s="107">
        <v>22</v>
      </c>
      <c r="P186" s="107">
        <v>4</v>
      </c>
      <c r="Q186" s="107">
        <v>0</v>
      </c>
      <c r="R186" s="107">
        <v>0</v>
      </c>
      <c r="V186" s="29" t="s">
        <v>736</v>
      </c>
    </row>
    <row r="187" spans="1:23" ht="14.25" customHeight="1" x14ac:dyDescent="0.25">
      <c r="A187" s="1" t="s">
        <v>308</v>
      </c>
      <c r="B187" s="1" t="s">
        <v>812</v>
      </c>
      <c r="C187" s="1" t="s">
        <v>657</v>
      </c>
      <c r="D187" s="25">
        <v>21</v>
      </c>
      <c r="E187" s="25">
        <v>2</v>
      </c>
      <c r="F187" s="25">
        <v>0</v>
      </c>
      <c r="G187" s="79"/>
      <c r="H187" s="45">
        <v>33</v>
      </c>
      <c r="I187" s="45">
        <v>25</v>
      </c>
      <c r="J187" s="45">
        <v>8</v>
      </c>
      <c r="K187" s="45">
        <v>0</v>
      </c>
      <c r="L187" s="45">
        <v>0</v>
      </c>
      <c r="N187" s="107">
        <v>15</v>
      </c>
      <c r="O187" s="107">
        <v>11</v>
      </c>
      <c r="P187" s="107">
        <v>1</v>
      </c>
      <c r="Q187" s="107">
        <v>2</v>
      </c>
      <c r="R187" s="107">
        <v>1</v>
      </c>
      <c r="V187" s="29" t="s">
        <v>737</v>
      </c>
    </row>
    <row r="188" spans="1:23" ht="14.25" customHeight="1" x14ac:dyDescent="0.25">
      <c r="A188" s="1" t="s">
        <v>310</v>
      </c>
      <c r="B188" s="1" t="s">
        <v>813</v>
      </c>
      <c r="C188" s="1" t="s">
        <v>659</v>
      </c>
      <c r="D188" s="22">
        <v>76</v>
      </c>
      <c r="E188" s="22">
        <v>53</v>
      </c>
      <c r="F188" s="22">
        <v>3</v>
      </c>
      <c r="G188" s="79"/>
      <c r="H188" s="16">
        <v>87</v>
      </c>
      <c r="I188" s="16">
        <v>32</v>
      </c>
      <c r="J188" s="16">
        <v>52</v>
      </c>
      <c r="K188" s="16">
        <v>3</v>
      </c>
      <c r="L188" s="16">
        <v>0</v>
      </c>
      <c r="N188" s="107">
        <v>47</v>
      </c>
      <c r="O188" s="107">
        <v>13</v>
      </c>
      <c r="P188" s="107">
        <v>32</v>
      </c>
      <c r="Q188" s="107">
        <v>1</v>
      </c>
      <c r="R188" s="107">
        <v>1</v>
      </c>
      <c r="V188" s="29" t="s">
        <v>736</v>
      </c>
    </row>
    <row r="189" spans="1:23" ht="14.25" customHeight="1" x14ac:dyDescent="0.25">
      <c r="A189" s="1" t="s">
        <v>312</v>
      </c>
      <c r="B189" s="1" t="s">
        <v>814</v>
      </c>
      <c r="C189" s="1" t="s">
        <v>656</v>
      </c>
      <c r="D189" s="22">
        <v>35</v>
      </c>
      <c r="E189" s="22">
        <v>5</v>
      </c>
      <c r="F189" s="22">
        <v>5</v>
      </c>
      <c r="G189" s="79"/>
      <c r="H189" s="16">
        <v>41</v>
      </c>
      <c r="I189" s="16">
        <v>36</v>
      </c>
      <c r="J189" s="16">
        <v>5</v>
      </c>
      <c r="K189" s="16">
        <v>0</v>
      </c>
      <c r="L189" s="16">
        <v>0</v>
      </c>
      <c r="N189" s="107">
        <v>9</v>
      </c>
      <c r="O189" s="107">
        <v>7</v>
      </c>
      <c r="P189" s="107">
        <v>0</v>
      </c>
      <c r="Q189" s="107">
        <v>0</v>
      </c>
      <c r="R189" s="107">
        <v>2</v>
      </c>
      <c r="V189" s="29" t="s">
        <v>736</v>
      </c>
    </row>
    <row r="190" spans="1:23" ht="14.25" customHeight="1" x14ac:dyDescent="0.25">
      <c r="A190" s="1" t="s">
        <v>314</v>
      </c>
      <c r="B190" s="1" t="s">
        <v>315</v>
      </c>
      <c r="C190" s="1" t="s">
        <v>659</v>
      </c>
      <c r="D190" s="22">
        <v>3</v>
      </c>
      <c r="E190" s="22">
        <v>0</v>
      </c>
      <c r="F190" s="22">
        <v>0</v>
      </c>
      <c r="G190" s="79"/>
      <c r="H190" s="16">
        <v>1</v>
      </c>
      <c r="I190" s="16">
        <v>1</v>
      </c>
      <c r="J190" s="16">
        <v>0</v>
      </c>
      <c r="K190" s="16">
        <v>0</v>
      </c>
      <c r="L190" s="16">
        <v>0</v>
      </c>
      <c r="N190" s="107">
        <v>0</v>
      </c>
      <c r="O190" s="107">
        <v>0</v>
      </c>
      <c r="P190" s="107">
        <v>0</v>
      </c>
      <c r="Q190" s="107">
        <v>0</v>
      </c>
      <c r="R190" s="107">
        <v>0</v>
      </c>
      <c r="V190" s="29" t="s">
        <v>735</v>
      </c>
    </row>
    <row r="191" spans="1:23" ht="14.25" customHeight="1" x14ac:dyDescent="0.25">
      <c r="A191" s="1" t="s">
        <v>316</v>
      </c>
      <c r="B191" s="1" t="s">
        <v>317</v>
      </c>
      <c r="C191" s="1" t="s">
        <v>662</v>
      </c>
      <c r="D191" s="22">
        <v>1</v>
      </c>
      <c r="E191" s="22">
        <v>0</v>
      </c>
      <c r="F191" s="22">
        <v>0</v>
      </c>
      <c r="G191" s="79"/>
      <c r="H191" s="16">
        <v>1</v>
      </c>
      <c r="I191" s="16">
        <v>1</v>
      </c>
      <c r="J191" s="16">
        <v>0</v>
      </c>
      <c r="K191" s="16">
        <v>0</v>
      </c>
      <c r="L191" s="16">
        <v>0</v>
      </c>
      <c r="N191" s="107">
        <v>2</v>
      </c>
      <c r="O191" s="107">
        <v>2</v>
      </c>
      <c r="P191" s="107">
        <v>0</v>
      </c>
      <c r="Q191" s="107">
        <v>0</v>
      </c>
      <c r="R191" s="107">
        <v>0</v>
      </c>
      <c r="V191" s="29" t="s">
        <v>735</v>
      </c>
    </row>
    <row r="192" spans="1:23" ht="14.25" customHeight="1" x14ac:dyDescent="0.25">
      <c r="A192" s="1" t="s">
        <v>318</v>
      </c>
      <c r="B192" s="1" t="s">
        <v>815</v>
      </c>
      <c r="C192" s="1" t="s">
        <v>657</v>
      </c>
      <c r="D192" s="25">
        <v>78</v>
      </c>
      <c r="E192" s="25">
        <v>4</v>
      </c>
      <c r="F192" s="25">
        <v>4</v>
      </c>
      <c r="G192" s="79"/>
      <c r="H192" s="16">
        <v>94</v>
      </c>
      <c r="I192" s="16">
        <v>91</v>
      </c>
      <c r="J192" s="16">
        <v>2</v>
      </c>
      <c r="K192" s="16">
        <v>1</v>
      </c>
      <c r="L192" s="16">
        <v>0</v>
      </c>
      <c r="N192" s="107">
        <v>123</v>
      </c>
      <c r="O192" s="107">
        <v>75</v>
      </c>
      <c r="P192" s="107">
        <v>3</v>
      </c>
      <c r="Q192" s="107">
        <v>5</v>
      </c>
      <c r="R192" s="107">
        <v>40</v>
      </c>
      <c r="V192" s="29" t="s">
        <v>737</v>
      </c>
    </row>
    <row r="193" spans="1:22" ht="14.25" customHeight="1" x14ac:dyDescent="0.25">
      <c r="A193" s="1" t="s">
        <v>320</v>
      </c>
      <c r="B193" s="1" t="s">
        <v>321</v>
      </c>
      <c r="C193" s="1" t="s">
        <v>658</v>
      </c>
      <c r="D193" s="22">
        <v>27</v>
      </c>
      <c r="E193" s="22">
        <v>2</v>
      </c>
      <c r="F193" s="22">
        <v>0</v>
      </c>
      <c r="G193" s="79"/>
      <c r="H193" s="16">
        <v>15</v>
      </c>
      <c r="I193" s="16">
        <v>14</v>
      </c>
      <c r="J193" s="16">
        <v>1</v>
      </c>
      <c r="K193" s="16">
        <v>0</v>
      </c>
      <c r="L193" s="16">
        <v>0</v>
      </c>
      <c r="N193" s="107">
        <v>17</v>
      </c>
      <c r="O193" s="107">
        <v>12</v>
      </c>
      <c r="P193" s="107">
        <v>5</v>
      </c>
      <c r="Q193" s="107">
        <v>0</v>
      </c>
      <c r="R193" s="107">
        <v>0</v>
      </c>
      <c r="V193" s="29" t="s">
        <v>737</v>
      </c>
    </row>
    <row r="194" spans="1:22" ht="14.25" customHeight="1" x14ac:dyDescent="0.25">
      <c r="A194" s="1" t="s">
        <v>322</v>
      </c>
      <c r="B194" s="1" t="s">
        <v>816</v>
      </c>
      <c r="C194" s="1" t="s">
        <v>656</v>
      </c>
      <c r="D194" s="25">
        <v>14</v>
      </c>
      <c r="E194" s="25">
        <v>0</v>
      </c>
      <c r="F194" s="25">
        <v>0</v>
      </c>
      <c r="G194" s="79"/>
      <c r="H194" s="16">
        <v>44</v>
      </c>
      <c r="I194" s="16">
        <v>32</v>
      </c>
      <c r="J194" s="16">
        <v>5</v>
      </c>
      <c r="K194" s="16">
        <v>0</v>
      </c>
      <c r="L194" s="16">
        <v>7</v>
      </c>
      <c r="N194" s="107">
        <v>19</v>
      </c>
      <c r="O194" s="107">
        <v>11</v>
      </c>
      <c r="P194" s="107">
        <v>3</v>
      </c>
      <c r="Q194" s="107">
        <v>1</v>
      </c>
      <c r="R194" s="107">
        <v>4</v>
      </c>
      <c r="V194" s="29" t="s">
        <v>737</v>
      </c>
    </row>
    <row r="195" spans="1:22" ht="14.25" customHeight="1" x14ac:dyDescent="0.25">
      <c r="A195" s="1" t="s">
        <v>324</v>
      </c>
      <c r="B195" s="1" t="s">
        <v>325</v>
      </c>
      <c r="C195" s="1" t="s">
        <v>658</v>
      </c>
      <c r="D195" s="22">
        <v>0</v>
      </c>
      <c r="E195" s="22">
        <v>0</v>
      </c>
      <c r="F195" s="22">
        <v>0</v>
      </c>
      <c r="G195" s="79"/>
      <c r="H195" s="16">
        <v>0</v>
      </c>
      <c r="I195" s="16">
        <v>0</v>
      </c>
      <c r="J195" s="16">
        <v>0</v>
      </c>
      <c r="K195" s="16">
        <v>0</v>
      </c>
      <c r="L195" s="16">
        <v>0</v>
      </c>
      <c r="N195" s="107">
        <v>0</v>
      </c>
      <c r="O195" s="107">
        <v>0</v>
      </c>
      <c r="P195" s="107">
        <v>0</v>
      </c>
      <c r="Q195" s="107">
        <v>0</v>
      </c>
      <c r="R195" s="107">
        <v>0</v>
      </c>
      <c r="V195" s="29" t="s">
        <v>735</v>
      </c>
    </row>
    <row r="196" spans="1:22" ht="14.25" customHeight="1" x14ac:dyDescent="0.25">
      <c r="A196" s="1" t="s">
        <v>326</v>
      </c>
      <c r="B196" s="1" t="s">
        <v>817</v>
      </c>
      <c r="C196" s="1" t="s">
        <v>661</v>
      </c>
      <c r="D196" s="22">
        <v>16</v>
      </c>
      <c r="E196" s="22">
        <v>0</v>
      </c>
      <c r="F196" s="22">
        <v>0</v>
      </c>
      <c r="G196" s="79"/>
      <c r="H196" s="16">
        <v>19</v>
      </c>
      <c r="I196" s="16">
        <v>19</v>
      </c>
      <c r="J196" s="16">
        <v>0</v>
      </c>
      <c r="K196" s="16">
        <v>0</v>
      </c>
      <c r="L196" s="16">
        <v>0</v>
      </c>
      <c r="N196" s="107">
        <v>14</v>
      </c>
      <c r="O196" s="107">
        <v>11</v>
      </c>
      <c r="P196" s="107">
        <v>2</v>
      </c>
      <c r="Q196" s="107">
        <v>1</v>
      </c>
      <c r="R196" s="107">
        <v>0</v>
      </c>
      <c r="V196" s="29" t="s">
        <v>736</v>
      </c>
    </row>
    <row r="197" spans="1:22" ht="14.25" customHeight="1" x14ac:dyDescent="0.25">
      <c r="A197" s="1" t="s">
        <v>328</v>
      </c>
      <c r="B197" s="1" t="s">
        <v>329</v>
      </c>
      <c r="C197" s="1" t="s">
        <v>654</v>
      </c>
      <c r="D197" s="22">
        <v>11</v>
      </c>
      <c r="E197" s="22">
        <v>4</v>
      </c>
      <c r="F197" s="22">
        <v>1</v>
      </c>
      <c r="G197" s="79"/>
      <c r="H197" s="45">
        <v>5</v>
      </c>
      <c r="I197" s="45">
        <v>2</v>
      </c>
      <c r="J197" s="45">
        <v>3</v>
      </c>
      <c r="K197" s="45">
        <v>0</v>
      </c>
      <c r="L197" s="45">
        <v>0</v>
      </c>
      <c r="N197" s="107">
        <v>23</v>
      </c>
      <c r="O197" s="107">
        <v>5</v>
      </c>
      <c r="P197" s="107">
        <v>11</v>
      </c>
      <c r="Q197" s="107">
        <v>2</v>
      </c>
      <c r="R197" s="107">
        <v>5</v>
      </c>
      <c r="V197" s="29" t="s">
        <v>736</v>
      </c>
    </row>
    <row r="198" spans="1:22" ht="14.25" customHeight="1" x14ac:dyDescent="0.25">
      <c r="A198" s="1" t="s">
        <v>330</v>
      </c>
      <c r="B198" s="1" t="s">
        <v>331</v>
      </c>
      <c r="C198" s="1" t="s">
        <v>661</v>
      </c>
      <c r="D198" s="22">
        <v>4</v>
      </c>
      <c r="E198" s="22">
        <v>0</v>
      </c>
      <c r="F198" s="22">
        <v>0</v>
      </c>
      <c r="G198" s="79"/>
      <c r="H198" s="16">
        <v>3</v>
      </c>
      <c r="I198" s="16">
        <v>3</v>
      </c>
      <c r="J198" s="16">
        <v>0</v>
      </c>
      <c r="K198" s="16">
        <v>0</v>
      </c>
      <c r="L198" s="16">
        <v>0</v>
      </c>
      <c r="N198" s="107">
        <v>3</v>
      </c>
      <c r="O198" s="107">
        <v>3</v>
      </c>
      <c r="P198" s="107">
        <v>0</v>
      </c>
      <c r="Q198" s="107">
        <v>0</v>
      </c>
      <c r="R198" s="107">
        <v>0</v>
      </c>
      <c r="V198" s="29" t="s">
        <v>735</v>
      </c>
    </row>
    <row r="199" spans="1:22" ht="14.25" customHeight="1" x14ac:dyDescent="0.25">
      <c r="A199" s="1" t="s">
        <v>332</v>
      </c>
      <c r="B199" s="1" t="s">
        <v>333</v>
      </c>
      <c r="C199" s="1" t="s">
        <v>659</v>
      </c>
      <c r="D199" s="22">
        <v>1</v>
      </c>
      <c r="E199" s="22">
        <v>0</v>
      </c>
      <c r="F199" s="22">
        <v>0</v>
      </c>
      <c r="G199" s="79"/>
      <c r="H199" s="16">
        <v>2</v>
      </c>
      <c r="I199" s="16">
        <v>2</v>
      </c>
      <c r="J199" s="16">
        <v>0</v>
      </c>
      <c r="K199" s="16">
        <v>0</v>
      </c>
      <c r="L199" s="16">
        <v>0</v>
      </c>
      <c r="N199" s="107">
        <v>0</v>
      </c>
      <c r="O199" s="107">
        <v>0</v>
      </c>
      <c r="P199" s="107">
        <v>0</v>
      </c>
      <c r="Q199" s="107">
        <v>0</v>
      </c>
      <c r="R199" s="107">
        <v>0</v>
      </c>
      <c r="V199" s="29" t="s">
        <v>735</v>
      </c>
    </row>
    <row r="200" spans="1:22" ht="14.25" customHeight="1" x14ac:dyDescent="0.25">
      <c r="A200" s="1" t="s">
        <v>334</v>
      </c>
      <c r="B200" s="1" t="s">
        <v>335</v>
      </c>
      <c r="C200" s="1" t="s">
        <v>656</v>
      </c>
      <c r="D200" s="22">
        <v>7</v>
      </c>
      <c r="E200" s="22">
        <v>0</v>
      </c>
      <c r="F200" s="22">
        <v>0</v>
      </c>
      <c r="G200" s="79"/>
      <c r="H200" s="16">
        <v>8</v>
      </c>
      <c r="I200" s="16">
        <v>7</v>
      </c>
      <c r="J200" s="16">
        <v>1</v>
      </c>
      <c r="K200" s="16">
        <v>0</v>
      </c>
      <c r="L200" s="16">
        <v>0</v>
      </c>
      <c r="N200" s="107">
        <v>10</v>
      </c>
      <c r="O200" s="107">
        <v>10</v>
      </c>
      <c r="P200" s="107">
        <v>0</v>
      </c>
      <c r="Q200" s="107">
        <v>0</v>
      </c>
      <c r="R200" s="107">
        <v>0</v>
      </c>
      <c r="V200" s="29" t="s">
        <v>736</v>
      </c>
    </row>
    <row r="201" spans="1:22" ht="14.25" customHeight="1" x14ac:dyDescent="0.25">
      <c r="A201" s="1" t="s">
        <v>336</v>
      </c>
      <c r="B201" s="1" t="s">
        <v>337</v>
      </c>
      <c r="C201" s="1" t="s">
        <v>663</v>
      </c>
      <c r="D201" s="25">
        <v>2</v>
      </c>
      <c r="E201" s="25">
        <v>0</v>
      </c>
      <c r="F201" s="25">
        <v>0</v>
      </c>
      <c r="G201" s="79"/>
      <c r="H201" s="45">
        <v>6</v>
      </c>
      <c r="I201" s="45">
        <v>5</v>
      </c>
      <c r="J201" s="45">
        <v>0</v>
      </c>
      <c r="K201" s="45">
        <v>1</v>
      </c>
      <c r="L201" s="45">
        <v>0</v>
      </c>
      <c r="N201" s="107">
        <v>11</v>
      </c>
      <c r="O201" s="107">
        <v>10</v>
      </c>
      <c r="P201" s="107">
        <v>0</v>
      </c>
      <c r="Q201" s="107">
        <v>1</v>
      </c>
      <c r="R201" s="107">
        <v>0</v>
      </c>
      <c r="V201" s="29" t="s">
        <v>735</v>
      </c>
    </row>
    <row r="202" spans="1:22" ht="14.25" customHeight="1" x14ac:dyDescent="0.25">
      <c r="A202" s="1" t="s">
        <v>338</v>
      </c>
      <c r="B202" s="1" t="s">
        <v>818</v>
      </c>
      <c r="C202" s="1" t="s">
        <v>656</v>
      </c>
      <c r="D202" s="22">
        <v>38</v>
      </c>
      <c r="E202" s="22">
        <v>5</v>
      </c>
      <c r="F202" s="22">
        <v>6</v>
      </c>
      <c r="G202" s="79"/>
      <c r="H202" s="16">
        <v>48</v>
      </c>
      <c r="I202" s="16">
        <v>39</v>
      </c>
      <c r="J202" s="16">
        <v>8</v>
      </c>
      <c r="K202" s="16">
        <v>1</v>
      </c>
      <c r="L202" s="16">
        <v>0</v>
      </c>
      <c r="N202" s="107">
        <v>41</v>
      </c>
      <c r="O202" s="107">
        <v>28</v>
      </c>
      <c r="P202" s="107">
        <v>9</v>
      </c>
      <c r="Q202" s="107">
        <v>0</v>
      </c>
      <c r="R202" s="107">
        <v>4</v>
      </c>
      <c r="V202" s="29" t="s">
        <v>735</v>
      </c>
    </row>
    <row r="203" spans="1:22" ht="14.25" customHeight="1" x14ac:dyDescent="0.25">
      <c r="A203" s="1" t="s">
        <v>340</v>
      </c>
      <c r="B203" s="1" t="s">
        <v>341</v>
      </c>
      <c r="C203" s="1" t="s">
        <v>656</v>
      </c>
      <c r="D203" s="22">
        <v>1</v>
      </c>
      <c r="E203" s="22">
        <v>0</v>
      </c>
      <c r="F203" s="22">
        <v>0</v>
      </c>
      <c r="G203" s="79"/>
      <c r="H203" s="16">
        <v>0</v>
      </c>
      <c r="I203" s="16">
        <v>0</v>
      </c>
      <c r="J203" s="16">
        <v>0</v>
      </c>
      <c r="K203" s="16">
        <v>0</v>
      </c>
      <c r="L203" s="16">
        <v>0</v>
      </c>
      <c r="N203" s="107">
        <v>2</v>
      </c>
      <c r="O203" s="107">
        <v>1</v>
      </c>
      <c r="P203" s="107">
        <v>1</v>
      </c>
      <c r="Q203" s="107">
        <v>0</v>
      </c>
      <c r="R203" s="107">
        <v>0</v>
      </c>
      <c r="V203" s="29" t="s">
        <v>735</v>
      </c>
    </row>
    <row r="204" spans="1:22" ht="14.25" customHeight="1" x14ac:dyDescent="0.25">
      <c r="A204" s="1" t="s">
        <v>342</v>
      </c>
      <c r="B204" s="1" t="s">
        <v>343</v>
      </c>
      <c r="C204" s="1" t="s">
        <v>656</v>
      </c>
      <c r="D204" s="22">
        <v>4</v>
      </c>
      <c r="E204" s="22">
        <v>1</v>
      </c>
      <c r="F204" s="22">
        <v>0</v>
      </c>
      <c r="G204" s="79"/>
      <c r="H204" s="16">
        <v>7</v>
      </c>
      <c r="I204" s="16">
        <v>7</v>
      </c>
      <c r="J204" s="16">
        <v>0</v>
      </c>
      <c r="K204" s="16">
        <v>0</v>
      </c>
      <c r="L204" s="16">
        <v>0</v>
      </c>
      <c r="N204" s="107">
        <v>8</v>
      </c>
      <c r="O204" s="107">
        <v>8</v>
      </c>
      <c r="P204" s="107">
        <v>0</v>
      </c>
      <c r="Q204" s="107">
        <v>0</v>
      </c>
      <c r="R204" s="107">
        <v>0</v>
      </c>
      <c r="V204" s="29" t="s">
        <v>735</v>
      </c>
    </row>
    <row r="205" spans="1:22" ht="14.25" customHeight="1" x14ac:dyDescent="0.25">
      <c r="A205" s="1" t="s">
        <v>344</v>
      </c>
      <c r="B205" s="1" t="s">
        <v>345</v>
      </c>
      <c r="C205" s="1" t="s">
        <v>658</v>
      </c>
      <c r="D205" s="22">
        <v>6</v>
      </c>
      <c r="E205" s="22">
        <v>0</v>
      </c>
      <c r="F205" s="22">
        <v>0</v>
      </c>
      <c r="G205" s="79"/>
      <c r="H205" s="16">
        <v>4</v>
      </c>
      <c r="I205" s="16">
        <v>3</v>
      </c>
      <c r="J205" s="16">
        <v>1</v>
      </c>
      <c r="K205" s="16">
        <v>0</v>
      </c>
      <c r="L205" s="16">
        <v>0</v>
      </c>
      <c r="N205" s="107">
        <v>5</v>
      </c>
      <c r="O205" s="107">
        <v>3</v>
      </c>
      <c r="P205" s="107">
        <v>2</v>
      </c>
      <c r="Q205" s="107">
        <v>0</v>
      </c>
      <c r="R205" s="107">
        <v>0</v>
      </c>
      <c r="V205" s="29" t="s">
        <v>736</v>
      </c>
    </row>
    <row r="206" spans="1:22" ht="14.25" customHeight="1" x14ac:dyDescent="0.25">
      <c r="A206" s="1" t="s">
        <v>346</v>
      </c>
      <c r="B206" s="1" t="s">
        <v>347</v>
      </c>
      <c r="C206" s="1" t="s">
        <v>663</v>
      </c>
      <c r="D206" s="25">
        <v>5</v>
      </c>
      <c r="E206" s="25">
        <v>1</v>
      </c>
      <c r="F206" s="25">
        <v>0</v>
      </c>
      <c r="G206" s="79"/>
      <c r="H206" s="16">
        <v>10</v>
      </c>
      <c r="I206" s="16">
        <v>9</v>
      </c>
      <c r="J206" s="16">
        <v>0</v>
      </c>
      <c r="K206" s="16">
        <v>0</v>
      </c>
      <c r="L206" s="16">
        <v>1</v>
      </c>
      <c r="N206" s="107">
        <v>15</v>
      </c>
      <c r="O206" s="107">
        <v>15</v>
      </c>
      <c r="P206" s="107">
        <v>0</v>
      </c>
      <c r="Q206" s="107">
        <v>0</v>
      </c>
      <c r="R206" s="107">
        <v>0</v>
      </c>
      <c r="V206" s="29" t="s">
        <v>735</v>
      </c>
    </row>
    <row r="207" spans="1:22" ht="14.25" customHeight="1" x14ac:dyDescent="0.25">
      <c r="A207" s="1" t="s">
        <v>348</v>
      </c>
      <c r="B207" s="1" t="s">
        <v>349</v>
      </c>
      <c r="C207" s="1" t="s">
        <v>662</v>
      </c>
      <c r="D207" s="22">
        <v>0</v>
      </c>
      <c r="E207" s="22">
        <v>0</v>
      </c>
      <c r="F207" s="22">
        <v>0</v>
      </c>
      <c r="G207" s="79"/>
      <c r="H207" s="16">
        <v>5</v>
      </c>
      <c r="I207" s="16">
        <v>5</v>
      </c>
      <c r="J207" s="16">
        <v>0</v>
      </c>
      <c r="K207" s="16">
        <v>0</v>
      </c>
      <c r="L207" s="16">
        <v>0</v>
      </c>
      <c r="N207" s="107">
        <v>4</v>
      </c>
      <c r="O207" s="107">
        <v>3</v>
      </c>
      <c r="P207" s="107">
        <v>0</v>
      </c>
      <c r="Q207" s="107">
        <v>0</v>
      </c>
      <c r="R207" s="107">
        <v>1</v>
      </c>
      <c r="V207" s="29" t="s">
        <v>735</v>
      </c>
    </row>
    <row r="208" spans="1:22" ht="14.25" customHeight="1" x14ac:dyDescent="0.25">
      <c r="A208" s="1" t="s">
        <v>350</v>
      </c>
      <c r="B208" s="1" t="s">
        <v>819</v>
      </c>
      <c r="C208" s="1" t="s">
        <v>654</v>
      </c>
      <c r="D208" s="25">
        <v>41</v>
      </c>
      <c r="E208" s="25">
        <v>14</v>
      </c>
      <c r="F208" s="25">
        <v>3</v>
      </c>
      <c r="G208" s="79"/>
      <c r="H208" s="45">
        <v>76</v>
      </c>
      <c r="I208" s="45">
        <v>16</v>
      </c>
      <c r="J208" s="45">
        <v>12</v>
      </c>
      <c r="K208" s="45">
        <v>2</v>
      </c>
      <c r="L208" s="45">
        <v>46</v>
      </c>
      <c r="N208" s="107">
        <v>79</v>
      </c>
      <c r="O208" s="107">
        <v>14</v>
      </c>
      <c r="P208" s="107">
        <v>32</v>
      </c>
      <c r="Q208" s="107">
        <v>7</v>
      </c>
      <c r="R208" s="107">
        <v>26</v>
      </c>
      <c r="V208" s="29" t="s">
        <v>737</v>
      </c>
    </row>
    <row r="209" spans="1:22" ht="14.25" customHeight="1" x14ac:dyDescent="0.25">
      <c r="A209" s="1" t="s">
        <v>352</v>
      </c>
      <c r="B209" s="1" t="s">
        <v>820</v>
      </c>
      <c r="C209" s="1" t="s">
        <v>661</v>
      </c>
      <c r="D209" s="22">
        <v>16</v>
      </c>
      <c r="E209" s="22">
        <v>0</v>
      </c>
      <c r="F209" s="22">
        <v>0</v>
      </c>
      <c r="G209" s="79"/>
      <c r="H209" s="16">
        <v>20</v>
      </c>
      <c r="I209" s="16">
        <v>20</v>
      </c>
      <c r="J209" s="16">
        <v>0</v>
      </c>
      <c r="K209" s="16">
        <v>0</v>
      </c>
      <c r="L209" s="16">
        <v>0</v>
      </c>
      <c r="N209" s="107">
        <v>12</v>
      </c>
      <c r="O209" s="107">
        <v>11</v>
      </c>
      <c r="P209" s="107">
        <v>0</v>
      </c>
      <c r="Q209" s="107">
        <v>1</v>
      </c>
      <c r="R209" s="107">
        <v>0</v>
      </c>
      <c r="V209" s="29" t="s">
        <v>736</v>
      </c>
    </row>
    <row r="210" spans="1:22" ht="14.25" customHeight="1" x14ac:dyDescent="0.25">
      <c r="A210" s="1" t="s">
        <v>354</v>
      </c>
      <c r="B210" s="1" t="s">
        <v>355</v>
      </c>
      <c r="C210" s="1" t="s">
        <v>661</v>
      </c>
      <c r="D210" s="22">
        <v>1</v>
      </c>
      <c r="E210" s="22">
        <v>0</v>
      </c>
      <c r="F210" s="22">
        <v>0</v>
      </c>
      <c r="G210" s="79"/>
      <c r="H210" s="16">
        <v>3</v>
      </c>
      <c r="I210" s="16">
        <v>2</v>
      </c>
      <c r="J210" s="16">
        <v>0</v>
      </c>
      <c r="K210" s="16">
        <v>0</v>
      </c>
      <c r="L210" s="16">
        <v>1</v>
      </c>
      <c r="N210" s="107">
        <v>1</v>
      </c>
      <c r="O210" s="107">
        <v>1</v>
      </c>
      <c r="P210" s="107">
        <v>0</v>
      </c>
      <c r="Q210" s="107">
        <v>0</v>
      </c>
      <c r="R210" s="107">
        <v>0</v>
      </c>
      <c r="V210" s="29" t="s">
        <v>735</v>
      </c>
    </row>
    <row r="211" spans="1:22" ht="14.25" customHeight="1" x14ac:dyDescent="0.25">
      <c r="A211" s="1" t="s">
        <v>356</v>
      </c>
      <c r="B211" s="1" t="s">
        <v>357</v>
      </c>
      <c r="C211" s="1" t="s">
        <v>658</v>
      </c>
      <c r="D211" s="22">
        <v>2</v>
      </c>
      <c r="E211" s="22">
        <v>0</v>
      </c>
      <c r="F211" s="22">
        <v>0</v>
      </c>
      <c r="G211" s="79"/>
      <c r="H211" s="16">
        <v>3</v>
      </c>
      <c r="I211" s="16">
        <v>3</v>
      </c>
      <c r="J211" s="16">
        <v>0</v>
      </c>
      <c r="K211" s="16">
        <v>0</v>
      </c>
      <c r="L211" s="16">
        <v>0</v>
      </c>
      <c r="N211" s="107">
        <v>3</v>
      </c>
      <c r="O211" s="107">
        <v>2</v>
      </c>
      <c r="P211" s="107">
        <v>1</v>
      </c>
      <c r="Q211" s="107">
        <v>0</v>
      </c>
      <c r="R211" s="107">
        <v>0</v>
      </c>
      <c r="V211" s="29" t="s">
        <v>735</v>
      </c>
    </row>
    <row r="212" spans="1:22" ht="14.25" customHeight="1" x14ac:dyDescent="0.25">
      <c r="A212" s="1" t="s">
        <v>358</v>
      </c>
      <c r="B212" s="1" t="s">
        <v>821</v>
      </c>
      <c r="C212" s="1" t="s">
        <v>660</v>
      </c>
      <c r="D212" s="22">
        <v>13</v>
      </c>
      <c r="E212" s="22">
        <v>2</v>
      </c>
      <c r="F212" s="22">
        <v>0</v>
      </c>
      <c r="G212" s="79"/>
      <c r="H212" s="16">
        <v>22</v>
      </c>
      <c r="I212" s="16">
        <v>22</v>
      </c>
      <c r="J212" s="16">
        <v>0</v>
      </c>
      <c r="K212" s="16">
        <v>0</v>
      </c>
      <c r="L212" s="16">
        <v>0</v>
      </c>
      <c r="N212" s="107">
        <v>13</v>
      </c>
      <c r="O212" s="107">
        <v>13</v>
      </c>
      <c r="P212" s="107">
        <v>0</v>
      </c>
      <c r="Q212" s="107">
        <v>0</v>
      </c>
      <c r="R212" s="107">
        <v>0</v>
      </c>
      <c r="V212" s="29" t="s">
        <v>735</v>
      </c>
    </row>
    <row r="213" spans="1:22" ht="14.25" customHeight="1" x14ac:dyDescent="0.25">
      <c r="A213" s="1" t="s">
        <v>360</v>
      </c>
      <c r="B213" s="1" t="s">
        <v>361</v>
      </c>
      <c r="C213" s="1" t="s">
        <v>659</v>
      </c>
      <c r="D213" s="22">
        <v>2</v>
      </c>
      <c r="E213" s="22">
        <v>0</v>
      </c>
      <c r="F213" s="22">
        <v>0</v>
      </c>
      <c r="G213" s="79"/>
      <c r="H213" s="16">
        <v>5</v>
      </c>
      <c r="I213" s="16">
        <v>5</v>
      </c>
      <c r="J213" s="16">
        <v>0</v>
      </c>
      <c r="K213" s="16">
        <v>0</v>
      </c>
      <c r="L213" s="16">
        <v>0</v>
      </c>
      <c r="N213" s="107">
        <v>10</v>
      </c>
      <c r="O213" s="107">
        <v>10</v>
      </c>
      <c r="P213" s="107">
        <v>0</v>
      </c>
      <c r="Q213" s="107">
        <v>0</v>
      </c>
      <c r="R213" s="107">
        <v>0</v>
      </c>
      <c r="V213" s="29" t="s">
        <v>735</v>
      </c>
    </row>
    <row r="214" spans="1:22" ht="14.25" customHeight="1" x14ac:dyDescent="0.25">
      <c r="A214" s="1" t="s">
        <v>362</v>
      </c>
      <c r="B214" s="1" t="s">
        <v>363</v>
      </c>
      <c r="C214" s="1" t="s">
        <v>658</v>
      </c>
      <c r="D214" s="22">
        <v>3</v>
      </c>
      <c r="E214" s="22">
        <v>0</v>
      </c>
      <c r="F214" s="22">
        <v>0</v>
      </c>
      <c r="G214" s="79"/>
      <c r="H214" s="128">
        <v>1</v>
      </c>
      <c r="I214" s="128">
        <v>1</v>
      </c>
      <c r="J214" s="128">
        <v>0</v>
      </c>
      <c r="K214" s="128">
        <v>0</v>
      </c>
      <c r="L214" s="128">
        <v>0</v>
      </c>
      <c r="N214" s="107">
        <v>2</v>
      </c>
      <c r="O214" s="107">
        <v>2</v>
      </c>
      <c r="P214" s="107">
        <v>0</v>
      </c>
      <c r="Q214" s="107">
        <v>0</v>
      </c>
      <c r="R214" s="107">
        <v>0</v>
      </c>
      <c r="V214" s="29" t="s">
        <v>735</v>
      </c>
    </row>
    <row r="215" spans="1:22" ht="14.25" customHeight="1" x14ac:dyDescent="0.25">
      <c r="A215" s="1" t="s">
        <v>364</v>
      </c>
      <c r="B215" s="1" t="s">
        <v>365</v>
      </c>
      <c r="C215" s="1" t="s">
        <v>660</v>
      </c>
      <c r="D215" s="22">
        <v>11</v>
      </c>
      <c r="E215" s="22">
        <v>2</v>
      </c>
      <c r="F215" s="22">
        <v>0</v>
      </c>
      <c r="G215" s="79"/>
      <c r="H215" s="16">
        <v>14</v>
      </c>
      <c r="I215" s="16">
        <v>14</v>
      </c>
      <c r="J215" s="16">
        <v>0</v>
      </c>
      <c r="K215" s="16">
        <v>0</v>
      </c>
      <c r="L215" s="16">
        <v>0</v>
      </c>
      <c r="N215" s="107">
        <v>9</v>
      </c>
      <c r="O215" s="107">
        <v>9</v>
      </c>
      <c r="P215" s="107">
        <v>0</v>
      </c>
      <c r="Q215" s="107">
        <v>0</v>
      </c>
      <c r="R215" s="107">
        <v>0</v>
      </c>
      <c r="V215" s="29" t="s">
        <v>735</v>
      </c>
    </row>
    <row r="216" spans="1:22" ht="14.25" customHeight="1" x14ac:dyDescent="0.25">
      <c r="A216" s="1" t="s">
        <v>366</v>
      </c>
      <c r="B216" s="1" t="s">
        <v>367</v>
      </c>
      <c r="C216" s="1" t="s">
        <v>659</v>
      </c>
      <c r="D216" s="22">
        <v>2</v>
      </c>
      <c r="E216" s="22">
        <v>0</v>
      </c>
      <c r="F216" s="22">
        <v>0</v>
      </c>
      <c r="G216" s="79"/>
      <c r="H216" s="16">
        <v>5</v>
      </c>
      <c r="I216" s="16">
        <v>5</v>
      </c>
      <c r="J216" s="16">
        <v>0</v>
      </c>
      <c r="K216" s="16">
        <v>0</v>
      </c>
      <c r="L216" s="16">
        <v>0</v>
      </c>
      <c r="N216" s="107">
        <v>9</v>
      </c>
      <c r="O216" s="107">
        <v>8</v>
      </c>
      <c r="P216" s="107">
        <v>1</v>
      </c>
      <c r="Q216" s="107">
        <v>0</v>
      </c>
      <c r="R216" s="107">
        <v>0</v>
      </c>
      <c r="V216" s="29" t="s">
        <v>735</v>
      </c>
    </row>
    <row r="217" spans="1:22" ht="14.25" customHeight="1" x14ac:dyDescent="0.25">
      <c r="A217" s="1" t="s">
        <v>368</v>
      </c>
      <c r="B217" s="1" t="s">
        <v>369</v>
      </c>
      <c r="C217" s="1" t="s">
        <v>661</v>
      </c>
      <c r="D217" s="22">
        <v>8</v>
      </c>
      <c r="E217" s="22">
        <v>0</v>
      </c>
      <c r="F217" s="22">
        <v>0</v>
      </c>
      <c r="G217" s="79"/>
      <c r="H217" s="16">
        <v>7</v>
      </c>
      <c r="I217" s="16">
        <v>7</v>
      </c>
      <c r="J217" s="16">
        <v>0</v>
      </c>
      <c r="K217" s="16">
        <v>0</v>
      </c>
      <c r="L217" s="16">
        <v>0</v>
      </c>
      <c r="N217" s="107">
        <v>11</v>
      </c>
      <c r="O217" s="107">
        <v>11</v>
      </c>
      <c r="P217" s="107">
        <v>0</v>
      </c>
      <c r="Q217" s="107">
        <v>0</v>
      </c>
      <c r="R217" s="107">
        <v>0</v>
      </c>
      <c r="V217" s="29" t="s">
        <v>735</v>
      </c>
    </row>
    <row r="218" spans="1:22" ht="14.25" customHeight="1" x14ac:dyDescent="0.25">
      <c r="A218" s="1" t="s">
        <v>370</v>
      </c>
      <c r="B218" s="1" t="s">
        <v>371</v>
      </c>
      <c r="C218" s="1" t="s">
        <v>663</v>
      </c>
      <c r="D218" s="22">
        <v>1</v>
      </c>
      <c r="E218" s="22">
        <v>0</v>
      </c>
      <c r="F218" s="22">
        <v>0</v>
      </c>
      <c r="G218" s="79"/>
      <c r="H218" s="16">
        <v>2</v>
      </c>
      <c r="I218" s="16">
        <v>2</v>
      </c>
      <c r="J218" s="16">
        <v>0</v>
      </c>
      <c r="K218" s="16">
        <v>0</v>
      </c>
      <c r="L218" s="16">
        <v>0</v>
      </c>
      <c r="N218" s="107">
        <v>3</v>
      </c>
      <c r="O218" s="107">
        <v>3</v>
      </c>
      <c r="P218" s="107">
        <v>0</v>
      </c>
      <c r="Q218" s="107">
        <v>0</v>
      </c>
      <c r="R218" s="107">
        <v>0</v>
      </c>
      <c r="V218" s="29" t="s">
        <v>735</v>
      </c>
    </row>
    <row r="219" spans="1:22" ht="14.25" customHeight="1" x14ac:dyDescent="0.25">
      <c r="A219" s="1" t="s">
        <v>372</v>
      </c>
      <c r="B219" s="1" t="s">
        <v>373</v>
      </c>
      <c r="C219" s="1" t="s">
        <v>662</v>
      </c>
      <c r="D219" s="22">
        <v>6</v>
      </c>
      <c r="E219" s="22">
        <v>0</v>
      </c>
      <c r="F219" s="22">
        <v>0</v>
      </c>
      <c r="G219" s="79"/>
      <c r="H219" s="16">
        <v>0</v>
      </c>
      <c r="I219" s="16">
        <v>0</v>
      </c>
      <c r="J219" s="16">
        <v>0</v>
      </c>
      <c r="K219" s="16">
        <v>0</v>
      </c>
      <c r="L219" s="16">
        <v>0</v>
      </c>
      <c r="N219" s="107">
        <v>2</v>
      </c>
      <c r="O219" s="107">
        <v>2</v>
      </c>
      <c r="P219" s="107">
        <v>0</v>
      </c>
      <c r="Q219" s="107">
        <v>0</v>
      </c>
      <c r="R219" s="107">
        <v>0</v>
      </c>
      <c r="V219" s="29" t="s">
        <v>736</v>
      </c>
    </row>
    <row r="220" spans="1:22" ht="14.25" customHeight="1" x14ac:dyDescent="0.25">
      <c r="A220" s="1" t="s">
        <v>374</v>
      </c>
      <c r="B220" s="1" t="s">
        <v>375</v>
      </c>
      <c r="C220" s="1" t="s">
        <v>658</v>
      </c>
      <c r="D220" s="22">
        <v>1</v>
      </c>
      <c r="E220" s="22">
        <v>0</v>
      </c>
      <c r="F220" s="22">
        <v>0</v>
      </c>
      <c r="G220" s="79"/>
      <c r="H220" s="16">
        <v>0</v>
      </c>
      <c r="I220" s="16">
        <v>0</v>
      </c>
      <c r="J220" s="16">
        <v>0</v>
      </c>
      <c r="K220" s="16">
        <v>0</v>
      </c>
      <c r="L220" s="16">
        <v>0</v>
      </c>
      <c r="N220" s="107">
        <v>1</v>
      </c>
      <c r="O220" s="107">
        <v>1</v>
      </c>
      <c r="P220" s="107">
        <v>0</v>
      </c>
      <c r="Q220" s="107">
        <v>0</v>
      </c>
      <c r="R220" s="107">
        <v>0</v>
      </c>
      <c r="V220" s="29" t="s">
        <v>735</v>
      </c>
    </row>
    <row r="221" spans="1:22" ht="14.25" customHeight="1" x14ac:dyDescent="0.25">
      <c r="A221" s="1" t="s">
        <v>376</v>
      </c>
      <c r="B221" s="1" t="s">
        <v>377</v>
      </c>
      <c r="C221" s="1" t="s">
        <v>658</v>
      </c>
      <c r="D221" s="22">
        <v>14</v>
      </c>
      <c r="E221" s="22">
        <v>3</v>
      </c>
      <c r="F221" s="22">
        <v>1</v>
      </c>
      <c r="G221" s="79"/>
      <c r="H221" s="45">
        <v>13</v>
      </c>
      <c r="I221" s="45">
        <v>10</v>
      </c>
      <c r="J221" s="45">
        <v>0</v>
      </c>
      <c r="K221" s="45">
        <v>1</v>
      </c>
      <c r="L221" s="45">
        <v>2</v>
      </c>
      <c r="N221" s="107">
        <v>26</v>
      </c>
      <c r="O221" s="107">
        <v>16</v>
      </c>
      <c r="P221" s="107">
        <v>6</v>
      </c>
      <c r="Q221" s="107">
        <v>0</v>
      </c>
      <c r="R221" s="107">
        <v>4</v>
      </c>
      <c r="V221" s="29" t="s">
        <v>737</v>
      </c>
    </row>
    <row r="222" spans="1:22" ht="14.25" customHeight="1" x14ac:dyDescent="0.25">
      <c r="A222" s="1" t="s">
        <v>378</v>
      </c>
      <c r="B222" s="1" t="s">
        <v>379</v>
      </c>
      <c r="C222" s="1" t="s">
        <v>663</v>
      </c>
      <c r="D222" s="22">
        <v>0</v>
      </c>
      <c r="E222" s="22">
        <v>0</v>
      </c>
      <c r="F222" s="22">
        <v>0</v>
      </c>
      <c r="G222" s="79"/>
      <c r="H222" s="16">
        <v>2</v>
      </c>
      <c r="I222" s="16">
        <v>2</v>
      </c>
      <c r="J222" s="16">
        <v>0</v>
      </c>
      <c r="K222" s="16">
        <v>0</v>
      </c>
      <c r="L222" s="16">
        <v>0</v>
      </c>
      <c r="N222" s="107">
        <v>0</v>
      </c>
      <c r="O222" s="107">
        <v>0</v>
      </c>
      <c r="P222" s="107">
        <v>0</v>
      </c>
      <c r="Q222" s="107">
        <v>0</v>
      </c>
      <c r="R222" s="107">
        <v>0</v>
      </c>
      <c r="V222" s="29" t="s">
        <v>735</v>
      </c>
    </row>
    <row r="223" spans="1:22" ht="14.25" customHeight="1" x14ac:dyDescent="0.25">
      <c r="A223" s="1" t="s">
        <v>380</v>
      </c>
      <c r="B223" s="1" t="s">
        <v>822</v>
      </c>
      <c r="C223" s="1" t="s">
        <v>659</v>
      </c>
      <c r="D223" s="25">
        <v>34</v>
      </c>
      <c r="E223" s="25">
        <v>0</v>
      </c>
      <c r="F223" s="25">
        <v>0</v>
      </c>
      <c r="G223" s="79"/>
      <c r="H223" s="45">
        <v>30</v>
      </c>
      <c r="I223" s="45">
        <v>24</v>
      </c>
      <c r="J223" s="45">
        <v>3</v>
      </c>
      <c r="K223" s="45">
        <v>0</v>
      </c>
      <c r="L223" s="45">
        <v>3</v>
      </c>
      <c r="N223" s="107">
        <v>21</v>
      </c>
      <c r="O223" s="107">
        <v>18</v>
      </c>
      <c r="P223" s="107">
        <v>0</v>
      </c>
      <c r="Q223" s="107">
        <v>1</v>
      </c>
      <c r="R223" s="107">
        <v>2</v>
      </c>
      <c r="V223" s="29" t="s">
        <v>737</v>
      </c>
    </row>
    <row r="224" spans="1:22" ht="14.25" customHeight="1" x14ac:dyDescent="0.25">
      <c r="A224" s="1" t="s">
        <v>382</v>
      </c>
      <c r="B224" s="1" t="s">
        <v>823</v>
      </c>
      <c r="C224" s="1" t="s">
        <v>658</v>
      </c>
      <c r="D224" s="22">
        <v>35</v>
      </c>
      <c r="E224" s="22">
        <v>11</v>
      </c>
      <c r="F224" s="22">
        <v>2</v>
      </c>
      <c r="G224" s="79"/>
      <c r="H224" s="45">
        <v>43</v>
      </c>
      <c r="I224" s="45">
        <v>29</v>
      </c>
      <c r="J224" s="45">
        <v>13</v>
      </c>
      <c r="K224" s="45">
        <v>1</v>
      </c>
      <c r="L224" s="45">
        <v>0</v>
      </c>
      <c r="N224" s="107">
        <v>34</v>
      </c>
      <c r="O224" s="107">
        <v>29</v>
      </c>
      <c r="P224" s="107">
        <v>2</v>
      </c>
      <c r="Q224" s="107">
        <v>1</v>
      </c>
      <c r="R224" s="107">
        <v>2</v>
      </c>
      <c r="V224" s="29" t="s">
        <v>737</v>
      </c>
    </row>
    <row r="225" spans="1:22" ht="14.25" customHeight="1" x14ac:dyDescent="0.25">
      <c r="A225" s="1" t="s">
        <v>384</v>
      </c>
      <c r="B225" s="1" t="s">
        <v>385</v>
      </c>
      <c r="C225" s="1" t="s">
        <v>662</v>
      </c>
      <c r="D225" s="22">
        <v>2</v>
      </c>
      <c r="E225" s="22">
        <v>0</v>
      </c>
      <c r="F225" s="22">
        <v>0</v>
      </c>
      <c r="G225" s="79"/>
      <c r="H225" s="16">
        <v>5</v>
      </c>
      <c r="I225" s="16">
        <v>0</v>
      </c>
      <c r="J225" s="16">
        <v>0</v>
      </c>
      <c r="K225" s="16">
        <v>0</v>
      </c>
      <c r="L225" s="16">
        <v>5</v>
      </c>
      <c r="N225" s="107">
        <v>22</v>
      </c>
      <c r="O225" s="107">
        <v>18</v>
      </c>
      <c r="P225" s="107">
        <v>4</v>
      </c>
      <c r="Q225" s="107">
        <v>0</v>
      </c>
      <c r="R225" s="107">
        <v>0</v>
      </c>
      <c r="V225" s="29" t="s">
        <v>736</v>
      </c>
    </row>
    <row r="226" spans="1:22" ht="14.25" customHeight="1" x14ac:dyDescent="0.25">
      <c r="A226" s="1" t="s">
        <v>386</v>
      </c>
      <c r="B226" s="1" t="s">
        <v>387</v>
      </c>
      <c r="C226" s="1" t="s">
        <v>658</v>
      </c>
      <c r="D226" s="22">
        <v>1</v>
      </c>
      <c r="E226" s="22">
        <v>0</v>
      </c>
      <c r="F226" s="22">
        <v>0</v>
      </c>
      <c r="G226" s="79"/>
      <c r="H226" s="16">
        <v>3</v>
      </c>
      <c r="I226" s="16">
        <v>0</v>
      </c>
      <c r="J226" s="16">
        <v>0</v>
      </c>
      <c r="K226" s="16">
        <v>0</v>
      </c>
      <c r="L226" s="16">
        <v>3</v>
      </c>
      <c r="N226" s="107">
        <v>3</v>
      </c>
      <c r="O226" s="107">
        <v>3</v>
      </c>
      <c r="P226" s="107">
        <v>0</v>
      </c>
      <c r="Q226" s="107">
        <v>0</v>
      </c>
      <c r="R226" s="107">
        <v>0</v>
      </c>
      <c r="V226" s="29" t="s">
        <v>735</v>
      </c>
    </row>
    <row r="227" spans="1:22" ht="14.25" customHeight="1" x14ac:dyDescent="0.25">
      <c r="A227" s="1" t="s">
        <v>388</v>
      </c>
      <c r="B227" s="1" t="s">
        <v>389</v>
      </c>
      <c r="C227" s="1" t="s">
        <v>657</v>
      </c>
      <c r="D227" s="22">
        <v>3</v>
      </c>
      <c r="E227" s="22">
        <v>2</v>
      </c>
      <c r="F227" s="22">
        <v>1</v>
      </c>
      <c r="G227" s="79"/>
      <c r="H227" s="16">
        <v>2</v>
      </c>
      <c r="I227" s="16">
        <v>2</v>
      </c>
      <c r="J227" s="16">
        <v>0</v>
      </c>
      <c r="K227" s="16">
        <v>0</v>
      </c>
      <c r="L227" s="16">
        <v>0</v>
      </c>
      <c r="N227" s="107">
        <v>2</v>
      </c>
      <c r="O227" s="107">
        <v>1</v>
      </c>
      <c r="P227" s="107">
        <v>0</v>
      </c>
      <c r="Q227" s="107">
        <v>1</v>
      </c>
      <c r="R227" s="107">
        <v>0</v>
      </c>
      <c r="V227" s="29" t="s">
        <v>736</v>
      </c>
    </row>
    <row r="228" spans="1:22" ht="14.25" customHeight="1" x14ac:dyDescent="0.25">
      <c r="A228" s="1" t="s">
        <v>390</v>
      </c>
      <c r="B228" s="1" t="s">
        <v>824</v>
      </c>
      <c r="C228" s="1" t="s">
        <v>656</v>
      </c>
      <c r="D228" s="25">
        <v>33</v>
      </c>
      <c r="E228" s="25">
        <v>6</v>
      </c>
      <c r="F228" s="25">
        <v>2</v>
      </c>
      <c r="G228" s="79"/>
      <c r="H228" s="45">
        <v>61</v>
      </c>
      <c r="I228" s="45">
        <v>46</v>
      </c>
      <c r="J228" s="45">
        <v>11</v>
      </c>
      <c r="K228" s="45">
        <v>2</v>
      </c>
      <c r="L228" s="45">
        <v>2</v>
      </c>
      <c r="N228" s="107">
        <v>45</v>
      </c>
      <c r="O228" s="107">
        <v>29</v>
      </c>
      <c r="P228" s="107">
        <v>7</v>
      </c>
      <c r="Q228" s="107">
        <v>0</v>
      </c>
      <c r="R228" s="107">
        <v>9</v>
      </c>
      <c r="V228" s="29" t="s">
        <v>737</v>
      </c>
    </row>
    <row r="229" spans="1:22" ht="14.25" customHeight="1" x14ac:dyDescent="0.25">
      <c r="A229" s="1" t="s">
        <v>392</v>
      </c>
      <c r="B229" s="1" t="s">
        <v>393</v>
      </c>
      <c r="C229" s="1" t="s">
        <v>657</v>
      </c>
      <c r="D229" s="22">
        <v>1</v>
      </c>
      <c r="E229" s="22">
        <v>0</v>
      </c>
      <c r="F229" s="22">
        <v>0</v>
      </c>
      <c r="G229" s="79"/>
      <c r="H229" s="16">
        <v>0</v>
      </c>
      <c r="I229" s="16">
        <v>0</v>
      </c>
      <c r="J229" s="16">
        <v>0</v>
      </c>
      <c r="K229" s="16">
        <v>0</v>
      </c>
      <c r="L229" s="16">
        <v>0</v>
      </c>
      <c r="N229" s="107">
        <v>0</v>
      </c>
      <c r="O229" s="107">
        <v>0</v>
      </c>
      <c r="P229" s="107">
        <v>0</v>
      </c>
      <c r="Q229" s="107">
        <v>0</v>
      </c>
      <c r="R229" s="107">
        <v>0</v>
      </c>
      <c r="V229" s="29" t="s">
        <v>735</v>
      </c>
    </row>
    <row r="230" spans="1:22" ht="14.25" customHeight="1" x14ac:dyDescent="0.25">
      <c r="A230" s="1" t="s">
        <v>394</v>
      </c>
      <c r="B230" s="1" t="s">
        <v>825</v>
      </c>
      <c r="C230" s="1" t="s">
        <v>659</v>
      </c>
      <c r="D230" s="26">
        <v>21</v>
      </c>
      <c r="E230" s="26">
        <v>7</v>
      </c>
      <c r="F230" s="26">
        <v>0</v>
      </c>
      <c r="G230" s="79"/>
      <c r="H230" s="16">
        <v>31</v>
      </c>
      <c r="I230" s="16">
        <v>23</v>
      </c>
      <c r="J230" s="16">
        <v>6</v>
      </c>
      <c r="K230" s="16">
        <v>0</v>
      </c>
      <c r="L230" s="16">
        <v>2</v>
      </c>
      <c r="N230" s="107">
        <v>29</v>
      </c>
      <c r="O230" s="107">
        <v>16</v>
      </c>
      <c r="P230" s="107">
        <v>6</v>
      </c>
      <c r="Q230" s="107">
        <v>1</v>
      </c>
      <c r="R230" s="107">
        <v>6</v>
      </c>
      <c r="V230" s="29" t="s">
        <v>735</v>
      </c>
    </row>
    <row r="231" spans="1:22" ht="14.25" customHeight="1" x14ac:dyDescent="0.25">
      <c r="A231" s="1" t="s">
        <v>396</v>
      </c>
      <c r="B231" s="1" t="s">
        <v>826</v>
      </c>
      <c r="C231" s="1" t="s">
        <v>661</v>
      </c>
      <c r="D231" s="22">
        <v>20</v>
      </c>
      <c r="E231" s="22">
        <v>0</v>
      </c>
      <c r="F231" s="22">
        <v>0</v>
      </c>
      <c r="G231" s="79"/>
      <c r="H231" s="16">
        <v>26</v>
      </c>
      <c r="I231" s="16">
        <v>20</v>
      </c>
      <c r="J231" s="16">
        <v>6</v>
      </c>
      <c r="K231" s="16">
        <v>0</v>
      </c>
      <c r="L231" s="16">
        <v>0</v>
      </c>
      <c r="N231" s="107">
        <v>23</v>
      </c>
      <c r="O231" s="107">
        <v>17</v>
      </c>
      <c r="P231" s="107">
        <v>4</v>
      </c>
      <c r="Q231" s="107">
        <v>0</v>
      </c>
      <c r="R231" s="107">
        <v>2</v>
      </c>
      <c r="V231" s="29" t="s">
        <v>737</v>
      </c>
    </row>
    <row r="232" spans="1:22" ht="14.25" customHeight="1" x14ac:dyDescent="0.25">
      <c r="A232" s="1" t="s">
        <v>398</v>
      </c>
      <c r="B232" s="1" t="s">
        <v>399</v>
      </c>
      <c r="C232" s="1" t="s">
        <v>661</v>
      </c>
      <c r="D232" s="25">
        <v>11</v>
      </c>
      <c r="E232" s="25">
        <v>0</v>
      </c>
      <c r="F232" s="25">
        <v>0</v>
      </c>
      <c r="G232" s="79"/>
      <c r="H232" s="45">
        <v>13</v>
      </c>
      <c r="I232" s="45">
        <v>12</v>
      </c>
      <c r="J232" s="45">
        <v>0</v>
      </c>
      <c r="K232" s="45">
        <v>0</v>
      </c>
      <c r="L232" s="45">
        <v>1</v>
      </c>
      <c r="N232" s="107">
        <v>10</v>
      </c>
      <c r="O232" s="107">
        <v>10</v>
      </c>
      <c r="P232" s="107">
        <v>0</v>
      </c>
      <c r="Q232" s="107">
        <v>0</v>
      </c>
      <c r="R232" s="107">
        <v>0</v>
      </c>
      <c r="V232" s="29" t="s">
        <v>737</v>
      </c>
    </row>
    <row r="233" spans="1:22" ht="14.25" customHeight="1" x14ac:dyDescent="0.25">
      <c r="A233" s="1" t="s">
        <v>400</v>
      </c>
      <c r="B233" s="1" t="s">
        <v>827</v>
      </c>
      <c r="C233" s="1" t="s">
        <v>656</v>
      </c>
      <c r="D233" s="25">
        <v>37</v>
      </c>
      <c r="E233" s="25">
        <v>1</v>
      </c>
      <c r="F233" s="25">
        <v>0</v>
      </c>
      <c r="G233" s="79"/>
      <c r="H233" s="45">
        <v>42</v>
      </c>
      <c r="I233" s="45">
        <v>32</v>
      </c>
      <c r="J233" s="45">
        <v>2</v>
      </c>
      <c r="K233" s="45">
        <v>1</v>
      </c>
      <c r="L233" s="45">
        <v>7</v>
      </c>
      <c r="N233" s="107">
        <v>19</v>
      </c>
      <c r="O233" s="107">
        <v>8</v>
      </c>
      <c r="P233" s="107">
        <v>1</v>
      </c>
      <c r="Q233" s="107">
        <v>0</v>
      </c>
      <c r="R233" s="107">
        <v>10</v>
      </c>
      <c r="V233" s="29" t="s">
        <v>737</v>
      </c>
    </row>
    <row r="234" spans="1:22" ht="14.25" customHeight="1" x14ac:dyDescent="0.25">
      <c r="A234" s="1" t="s">
        <v>402</v>
      </c>
      <c r="B234" s="1" t="s">
        <v>828</v>
      </c>
      <c r="C234" s="1" t="s">
        <v>657</v>
      </c>
      <c r="D234" s="22">
        <v>17</v>
      </c>
      <c r="E234" s="22">
        <v>6</v>
      </c>
      <c r="F234" s="22">
        <v>0</v>
      </c>
      <c r="G234" s="79"/>
      <c r="H234" s="16">
        <v>19</v>
      </c>
      <c r="I234" s="16">
        <v>14</v>
      </c>
      <c r="J234" s="16">
        <v>5</v>
      </c>
      <c r="K234" s="16">
        <v>0</v>
      </c>
      <c r="L234" s="16">
        <v>0</v>
      </c>
      <c r="N234" s="107">
        <v>23</v>
      </c>
      <c r="O234" s="107">
        <v>10</v>
      </c>
      <c r="P234" s="107">
        <v>6</v>
      </c>
      <c r="Q234" s="107">
        <v>0</v>
      </c>
      <c r="R234" s="107">
        <v>7</v>
      </c>
      <c r="V234" s="29" t="s">
        <v>736</v>
      </c>
    </row>
    <row r="235" spans="1:22" ht="14.25" customHeight="1" x14ac:dyDescent="0.25">
      <c r="A235" s="1" t="s">
        <v>404</v>
      </c>
      <c r="B235" s="1" t="s">
        <v>405</v>
      </c>
      <c r="C235" s="1" t="s">
        <v>661</v>
      </c>
      <c r="D235" s="22">
        <v>2</v>
      </c>
      <c r="E235" s="22">
        <v>0</v>
      </c>
      <c r="F235" s="22">
        <v>0</v>
      </c>
      <c r="G235" s="79"/>
      <c r="H235" s="16">
        <v>1</v>
      </c>
      <c r="I235" s="16">
        <v>1</v>
      </c>
      <c r="J235" s="16">
        <v>0</v>
      </c>
      <c r="K235" s="16">
        <v>0</v>
      </c>
      <c r="L235" s="16">
        <v>0</v>
      </c>
      <c r="N235" s="107">
        <v>4</v>
      </c>
      <c r="O235" s="107">
        <v>2</v>
      </c>
      <c r="P235" s="107">
        <v>0</v>
      </c>
      <c r="Q235" s="107">
        <v>0</v>
      </c>
      <c r="R235" s="107">
        <v>2</v>
      </c>
      <c r="V235" s="29" t="s">
        <v>735</v>
      </c>
    </row>
    <row r="236" spans="1:22" ht="14.25" customHeight="1" x14ac:dyDescent="0.25">
      <c r="A236" s="1" t="s">
        <v>406</v>
      </c>
      <c r="B236" s="1" t="s">
        <v>829</v>
      </c>
      <c r="C236" s="1" t="s">
        <v>656</v>
      </c>
      <c r="D236" s="25">
        <v>22</v>
      </c>
      <c r="E236" s="25">
        <v>0</v>
      </c>
      <c r="F236" s="25">
        <v>2</v>
      </c>
      <c r="G236" s="79"/>
      <c r="H236" s="45">
        <v>31</v>
      </c>
      <c r="I236" s="45">
        <v>26</v>
      </c>
      <c r="J236" s="45">
        <v>3</v>
      </c>
      <c r="K236" s="45">
        <v>1</v>
      </c>
      <c r="L236" s="45">
        <v>1</v>
      </c>
      <c r="N236" s="107">
        <v>25</v>
      </c>
      <c r="O236" s="107">
        <v>19</v>
      </c>
      <c r="P236" s="107">
        <v>4</v>
      </c>
      <c r="Q236" s="107">
        <v>0</v>
      </c>
      <c r="R236" s="107">
        <v>2</v>
      </c>
      <c r="V236" s="29" t="s">
        <v>737</v>
      </c>
    </row>
    <row r="237" spans="1:22" ht="14.25" customHeight="1" x14ac:dyDescent="0.25">
      <c r="A237" s="1" t="s">
        <v>408</v>
      </c>
      <c r="B237" s="1" t="s">
        <v>830</v>
      </c>
      <c r="C237" s="1" t="s">
        <v>654</v>
      </c>
      <c r="D237" s="22">
        <v>60</v>
      </c>
      <c r="E237" s="22">
        <v>14</v>
      </c>
      <c r="F237" s="22">
        <v>32</v>
      </c>
      <c r="G237" s="79"/>
      <c r="H237" s="16">
        <v>65</v>
      </c>
      <c r="I237" s="16">
        <v>16</v>
      </c>
      <c r="J237" s="16">
        <v>20</v>
      </c>
      <c r="K237" s="16">
        <v>29</v>
      </c>
      <c r="L237" s="16">
        <v>0</v>
      </c>
      <c r="N237" s="107">
        <v>26</v>
      </c>
      <c r="O237" s="107">
        <v>2</v>
      </c>
      <c r="P237" s="107">
        <v>10</v>
      </c>
      <c r="Q237" s="107">
        <v>2</v>
      </c>
      <c r="R237" s="107">
        <v>12</v>
      </c>
      <c r="V237" s="29" t="s">
        <v>737</v>
      </c>
    </row>
    <row r="238" spans="1:22" ht="14.25" customHeight="1" x14ac:dyDescent="0.25">
      <c r="A238" s="1" t="s">
        <v>410</v>
      </c>
      <c r="B238" s="1" t="s">
        <v>411</v>
      </c>
      <c r="C238" s="1" t="s">
        <v>663</v>
      </c>
      <c r="D238" s="22">
        <v>0</v>
      </c>
      <c r="E238" s="22">
        <v>0</v>
      </c>
      <c r="F238" s="22">
        <v>0</v>
      </c>
      <c r="G238" s="79"/>
      <c r="H238" s="16">
        <v>0</v>
      </c>
      <c r="I238" s="16">
        <v>0</v>
      </c>
      <c r="J238" s="16">
        <v>0</v>
      </c>
      <c r="K238" s="16">
        <v>0</v>
      </c>
      <c r="L238" s="16">
        <v>0</v>
      </c>
      <c r="N238" s="107">
        <v>0</v>
      </c>
      <c r="O238" s="107">
        <v>0</v>
      </c>
      <c r="P238" s="107">
        <v>0</v>
      </c>
      <c r="Q238" s="107">
        <v>0</v>
      </c>
      <c r="R238" s="107">
        <v>0</v>
      </c>
      <c r="V238" s="29" t="s">
        <v>735</v>
      </c>
    </row>
    <row r="239" spans="1:22" ht="14.25" customHeight="1" x14ac:dyDescent="0.25">
      <c r="A239" s="1" t="s">
        <v>412</v>
      </c>
      <c r="B239" s="1" t="s">
        <v>413</v>
      </c>
      <c r="C239" s="1" t="s">
        <v>662</v>
      </c>
      <c r="D239" s="22">
        <v>5</v>
      </c>
      <c r="E239" s="22">
        <v>0</v>
      </c>
      <c r="F239" s="22">
        <v>0</v>
      </c>
      <c r="G239" s="79"/>
      <c r="H239" s="16">
        <v>4</v>
      </c>
      <c r="I239" s="16">
        <v>3</v>
      </c>
      <c r="J239" s="16">
        <v>0</v>
      </c>
      <c r="K239" s="16">
        <v>0</v>
      </c>
      <c r="L239" s="16">
        <v>1</v>
      </c>
      <c r="N239" s="107">
        <v>7</v>
      </c>
      <c r="O239" s="107">
        <v>7</v>
      </c>
      <c r="P239" s="107">
        <v>0</v>
      </c>
      <c r="Q239" s="107">
        <v>0</v>
      </c>
      <c r="R239" s="107">
        <v>0</v>
      </c>
      <c r="V239" s="29" t="s">
        <v>735</v>
      </c>
    </row>
    <row r="240" spans="1:22" ht="14.25" customHeight="1" x14ac:dyDescent="0.25">
      <c r="A240" s="1" t="s">
        <v>414</v>
      </c>
      <c r="B240" s="1" t="s">
        <v>415</v>
      </c>
      <c r="C240" s="1" t="s">
        <v>656</v>
      </c>
      <c r="D240" s="22">
        <v>1</v>
      </c>
      <c r="E240" s="22">
        <v>0</v>
      </c>
      <c r="F240" s="22">
        <v>0</v>
      </c>
      <c r="G240" s="79"/>
      <c r="H240" s="16">
        <v>3</v>
      </c>
      <c r="I240" s="16">
        <v>3</v>
      </c>
      <c r="J240" s="16">
        <v>0</v>
      </c>
      <c r="K240" s="16">
        <v>0</v>
      </c>
      <c r="L240" s="16">
        <v>0</v>
      </c>
      <c r="N240" s="107">
        <v>2</v>
      </c>
      <c r="O240" s="107">
        <v>2</v>
      </c>
      <c r="P240" s="107">
        <v>0</v>
      </c>
      <c r="Q240" s="107">
        <v>0</v>
      </c>
      <c r="R240" s="107">
        <v>0</v>
      </c>
      <c r="V240" s="29" t="s">
        <v>735</v>
      </c>
    </row>
    <row r="241" spans="1:22" ht="14.25" customHeight="1" x14ac:dyDescent="0.25">
      <c r="A241" s="1" t="s">
        <v>416</v>
      </c>
      <c r="B241" s="1" t="s">
        <v>417</v>
      </c>
      <c r="C241" s="1" t="s">
        <v>657</v>
      </c>
      <c r="D241" s="22">
        <v>1</v>
      </c>
      <c r="E241" s="22">
        <v>0</v>
      </c>
      <c r="F241" s="22">
        <v>0</v>
      </c>
      <c r="G241" s="79"/>
      <c r="H241" s="16">
        <v>0</v>
      </c>
      <c r="I241" s="16">
        <v>0</v>
      </c>
      <c r="J241" s="16">
        <v>0</v>
      </c>
      <c r="K241" s="16">
        <v>0</v>
      </c>
      <c r="L241" s="16">
        <v>0</v>
      </c>
      <c r="N241" s="107">
        <v>0</v>
      </c>
      <c r="O241" s="107">
        <v>0</v>
      </c>
      <c r="P241" s="107">
        <v>0</v>
      </c>
      <c r="Q241" s="107">
        <v>0</v>
      </c>
      <c r="R241" s="107">
        <v>0</v>
      </c>
      <c r="V241" s="29" t="s">
        <v>735</v>
      </c>
    </row>
    <row r="242" spans="1:22" ht="14.25" customHeight="1" x14ac:dyDescent="0.25">
      <c r="A242" s="1" t="s">
        <v>418</v>
      </c>
      <c r="B242" s="1" t="s">
        <v>831</v>
      </c>
      <c r="C242" s="1" t="s">
        <v>654</v>
      </c>
      <c r="D242" s="25">
        <v>19</v>
      </c>
      <c r="E242" s="25">
        <v>0</v>
      </c>
      <c r="F242" s="25">
        <v>0</v>
      </c>
      <c r="G242" s="79"/>
      <c r="H242" s="45">
        <v>19</v>
      </c>
      <c r="I242" s="45">
        <v>13</v>
      </c>
      <c r="J242" s="45">
        <v>3</v>
      </c>
      <c r="K242" s="45">
        <v>0</v>
      </c>
      <c r="L242" s="45">
        <v>3</v>
      </c>
      <c r="N242" s="107">
        <v>14</v>
      </c>
      <c r="O242" s="107">
        <v>8</v>
      </c>
      <c r="P242" s="107">
        <v>5</v>
      </c>
      <c r="Q242" s="107">
        <v>1</v>
      </c>
      <c r="R242" s="107">
        <v>0</v>
      </c>
      <c r="V242" s="29" t="s">
        <v>737</v>
      </c>
    </row>
    <row r="243" spans="1:22" ht="14.25" customHeight="1" x14ac:dyDescent="0.25">
      <c r="A243" s="1" t="s">
        <v>420</v>
      </c>
      <c r="B243" s="1" t="s">
        <v>421</v>
      </c>
      <c r="C243" s="1" t="s">
        <v>660</v>
      </c>
      <c r="D243" s="22">
        <v>0</v>
      </c>
      <c r="E243" s="22">
        <v>0</v>
      </c>
      <c r="F243" s="22">
        <v>0</v>
      </c>
      <c r="G243" s="79"/>
      <c r="H243" s="16">
        <v>0</v>
      </c>
      <c r="I243" s="16">
        <v>0</v>
      </c>
      <c r="J243" s="16">
        <v>0</v>
      </c>
      <c r="K243" s="16">
        <v>0</v>
      </c>
      <c r="L243" s="16">
        <v>0</v>
      </c>
      <c r="N243" s="107">
        <v>1</v>
      </c>
      <c r="O243" s="107">
        <v>1</v>
      </c>
      <c r="P243" s="107">
        <v>0</v>
      </c>
      <c r="Q243" s="107">
        <v>0</v>
      </c>
      <c r="R243" s="107">
        <v>0</v>
      </c>
      <c r="V243" s="29" t="s">
        <v>735</v>
      </c>
    </row>
    <row r="244" spans="1:22" ht="14.25" customHeight="1" x14ac:dyDescent="0.25">
      <c r="A244" s="1" t="s">
        <v>422</v>
      </c>
      <c r="B244" s="1" t="s">
        <v>423</v>
      </c>
      <c r="C244" s="1" t="s">
        <v>657</v>
      </c>
      <c r="D244" s="22">
        <v>12</v>
      </c>
      <c r="E244" s="22">
        <v>0</v>
      </c>
      <c r="F244" s="22">
        <v>0</v>
      </c>
      <c r="G244" s="79"/>
      <c r="H244" s="16">
        <v>8</v>
      </c>
      <c r="I244" s="16">
        <v>8</v>
      </c>
      <c r="J244" s="16">
        <v>0</v>
      </c>
      <c r="K244" s="16">
        <v>0</v>
      </c>
      <c r="L244" s="16">
        <v>0</v>
      </c>
      <c r="N244" s="107">
        <v>3</v>
      </c>
      <c r="O244" s="107">
        <v>3</v>
      </c>
      <c r="P244" s="107">
        <v>0</v>
      </c>
      <c r="Q244" s="107">
        <v>0</v>
      </c>
      <c r="R244" s="107">
        <v>0</v>
      </c>
      <c r="V244" s="29" t="s">
        <v>735</v>
      </c>
    </row>
    <row r="245" spans="1:22" ht="14.25" customHeight="1" x14ac:dyDescent="0.25">
      <c r="A245" s="1" t="s">
        <v>424</v>
      </c>
      <c r="B245" s="1" t="s">
        <v>425</v>
      </c>
      <c r="C245" s="1" t="s">
        <v>659</v>
      </c>
      <c r="D245" s="22">
        <v>0</v>
      </c>
      <c r="E245" s="22">
        <v>0</v>
      </c>
      <c r="F245" s="22">
        <v>0</v>
      </c>
      <c r="G245" s="79"/>
      <c r="H245" s="16">
        <v>11</v>
      </c>
      <c r="I245" s="16">
        <v>0</v>
      </c>
      <c r="J245" s="16">
        <v>0</v>
      </c>
      <c r="K245" s="16">
        <v>0</v>
      </c>
      <c r="L245" s="16">
        <v>11</v>
      </c>
      <c r="N245" s="107">
        <v>3</v>
      </c>
      <c r="O245" s="107">
        <v>3</v>
      </c>
      <c r="P245" s="107">
        <v>0</v>
      </c>
      <c r="Q245" s="107">
        <v>0</v>
      </c>
      <c r="R245" s="107">
        <v>0</v>
      </c>
      <c r="V245" s="29" t="s">
        <v>735</v>
      </c>
    </row>
    <row r="246" spans="1:22" ht="14.25" customHeight="1" x14ac:dyDescent="0.25">
      <c r="A246" s="1" t="s">
        <v>426</v>
      </c>
      <c r="B246" s="1" t="s">
        <v>427</v>
      </c>
      <c r="C246" s="1" t="s">
        <v>657</v>
      </c>
      <c r="D246" s="22">
        <v>1</v>
      </c>
      <c r="E246" s="22">
        <v>1</v>
      </c>
      <c r="F246" s="22">
        <v>0</v>
      </c>
      <c r="G246" s="79"/>
      <c r="H246" s="16">
        <v>0</v>
      </c>
      <c r="I246" s="16">
        <v>0</v>
      </c>
      <c r="J246" s="16">
        <v>0</v>
      </c>
      <c r="K246" s="16">
        <v>0</v>
      </c>
      <c r="L246" s="16">
        <v>0</v>
      </c>
      <c r="N246" s="107">
        <v>0</v>
      </c>
      <c r="O246" s="107">
        <v>0</v>
      </c>
      <c r="P246" s="107">
        <v>0</v>
      </c>
      <c r="Q246" s="107">
        <v>0</v>
      </c>
      <c r="R246" s="107">
        <v>0</v>
      </c>
      <c r="V246" s="29" t="s">
        <v>735</v>
      </c>
    </row>
    <row r="247" spans="1:22" ht="14.25" customHeight="1" x14ac:dyDescent="0.25">
      <c r="A247" s="1" t="s">
        <v>428</v>
      </c>
      <c r="B247" s="1" t="s">
        <v>429</v>
      </c>
      <c r="C247" s="1" t="s">
        <v>656</v>
      </c>
      <c r="D247" s="22">
        <v>1</v>
      </c>
      <c r="E247" s="22">
        <v>0</v>
      </c>
      <c r="F247" s="22">
        <v>0</v>
      </c>
      <c r="G247" s="79"/>
      <c r="H247" s="16">
        <v>4</v>
      </c>
      <c r="I247" s="16">
        <v>4</v>
      </c>
      <c r="J247" s="16">
        <v>0</v>
      </c>
      <c r="K247" s="16">
        <v>0</v>
      </c>
      <c r="L247" s="16">
        <v>0</v>
      </c>
      <c r="N247" s="107">
        <v>8</v>
      </c>
      <c r="O247" s="107">
        <v>8</v>
      </c>
      <c r="P247" s="107">
        <v>0</v>
      </c>
      <c r="Q247" s="107">
        <v>0</v>
      </c>
      <c r="R247" s="107">
        <v>0</v>
      </c>
      <c r="V247" s="29" t="s">
        <v>735</v>
      </c>
    </row>
    <row r="248" spans="1:22" ht="14.25" customHeight="1" x14ac:dyDescent="0.25">
      <c r="A248" s="1" t="s">
        <v>430</v>
      </c>
      <c r="B248" s="1" t="s">
        <v>431</v>
      </c>
      <c r="C248" s="1" t="s">
        <v>660</v>
      </c>
      <c r="D248" s="22">
        <v>6</v>
      </c>
      <c r="E248" s="22">
        <v>0</v>
      </c>
      <c r="F248" s="22">
        <v>0</v>
      </c>
      <c r="G248" s="79"/>
      <c r="H248" s="45">
        <v>2</v>
      </c>
      <c r="I248" s="45">
        <v>2</v>
      </c>
      <c r="J248" s="45">
        <v>0</v>
      </c>
      <c r="K248" s="45">
        <v>0</v>
      </c>
      <c r="L248" s="45">
        <v>0</v>
      </c>
      <c r="N248" s="107">
        <v>5</v>
      </c>
      <c r="O248" s="107">
        <v>5</v>
      </c>
      <c r="P248" s="107">
        <v>0</v>
      </c>
      <c r="Q248" s="107">
        <v>0</v>
      </c>
      <c r="R248" s="107">
        <v>0</v>
      </c>
      <c r="V248" s="29" t="s">
        <v>736</v>
      </c>
    </row>
    <row r="249" spans="1:22" ht="14.25" customHeight="1" x14ac:dyDescent="0.25">
      <c r="A249" s="1" t="s">
        <v>432</v>
      </c>
      <c r="B249" s="1" t="s">
        <v>433</v>
      </c>
      <c r="C249" s="1" t="s">
        <v>662</v>
      </c>
      <c r="D249" s="25">
        <v>0</v>
      </c>
      <c r="E249" s="25">
        <v>0</v>
      </c>
      <c r="F249" s="25">
        <v>0</v>
      </c>
      <c r="G249" s="79"/>
      <c r="H249" s="45">
        <v>6</v>
      </c>
      <c r="I249" s="45">
        <v>2</v>
      </c>
      <c r="J249" s="45">
        <v>1</v>
      </c>
      <c r="K249" s="45">
        <v>0</v>
      </c>
      <c r="L249" s="45">
        <v>3</v>
      </c>
      <c r="N249" s="107">
        <v>32</v>
      </c>
      <c r="O249" s="107">
        <v>25</v>
      </c>
      <c r="P249" s="107">
        <v>7</v>
      </c>
      <c r="Q249" s="107">
        <v>0</v>
      </c>
      <c r="R249" s="107">
        <v>0</v>
      </c>
      <c r="V249" s="29" t="s">
        <v>735</v>
      </c>
    </row>
    <row r="250" spans="1:22" ht="14.25" customHeight="1" x14ac:dyDescent="0.25">
      <c r="A250" s="1" t="s">
        <v>434</v>
      </c>
      <c r="B250" s="1" t="s">
        <v>435</v>
      </c>
      <c r="C250" s="1" t="s">
        <v>656</v>
      </c>
      <c r="D250" s="22">
        <v>5</v>
      </c>
      <c r="E250" s="22">
        <v>0</v>
      </c>
      <c r="F250" s="22">
        <v>0</v>
      </c>
      <c r="G250" s="79"/>
      <c r="H250" s="16">
        <v>4</v>
      </c>
      <c r="I250" s="16">
        <v>4</v>
      </c>
      <c r="J250" s="16">
        <v>0</v>
      </c>
      <c r="K250" s="16">
        <v>0</v>
      </c>
      <c r="L250" s="16">
        <v>0</v>
      </c>
      <c r="N250" s="107">
        <v>4</v>
      </c>
      <c r="O250" s="107">
        <v>4</v>
      </c>
      <c r="P250" s="107">
        <v>0</v>
      </c>
      <c r="Q250" s="107">
        <v>0</v>
      </c>
      <c r="R250" s="107">
        <v>0</v>
      </c>
      <c r="V250" s="29" t="s">
        <v>735</v>
      </c>
    </row>
    <row r="251" spans="1:22" ht="14.25" customHeight="1" x14ac:dyDescent="0.25">
      <c r="A251" s="1" t="s">
        <v>436</v>
      </c>
      <c r="B251" s="1" t="s">
        <v>437</v>
      </c>
      <c r="C251" s="1" t="s">
        <v>658</v>
      </c>
      <c r="D251" s="22">
        <v>0</v>
      </c>
      <c r="E251" s="22">
        <v>0</v>
      </c>
      <c r="F251" s="22">
        <v>0</v>
      </c>
      <c r="G251" s="79"/>
      <c r="H251" s="16">
        <v>9</v>
      </c>
      <c r="I251" s="16">
        <v>4</v>
      </c>
      <c r="J251" s="16">
        <v>5</v>
      </c>
      <c r="K251" s="16">
        <v>0</v>
      </c>
      <c r="L251" s="16">
        <v>0</v>
      </c>
      <c r="N251" s="107">
        <v>2</v>
      </c>
      <c r="O251" s="107">
        <v>2</v>
      </c>
      <c r="P251" s="107">
        <v>0</v>
      </c>
      <c r="Q251" s="107">
        <v>0</v>
      </c>
      <c r="R251" s="107">
        <v>0</v>
      </c>
      <c r="V251" s="29" t="s">
        <v>735</v>
      </c>
    </row>
    <row r="252" spans="1:22" ht="14.25" customHeight="1" x14ac:dyDescent="0.25">
      <c r="A252" s="1" t="s">
        <v>438</v>
      </c>
      <c r="B252" s="1" t="s">
        <v>439</v>
      </c>
      <c r="C252" s="1" t="s">
        <v>656</v>
      </c>
      <c r="D252" s="22">
        <v>9</v>
      </c>
      <c r="E252" s="22">
        <v>0</v>
      </c>
      <c r="F252" s="22">
        <v>0</v>
      </c>
      <c r="G252" s="79"/>
      <c r="H252" s="16">
        <v>5</v>
      </c>
      <c r="I252" s="16">
        <v>5</v>
      </c>
      <c r="J252" s="16">
        <v>0</v>
      </c>
      <c r="K252" s="16">
        <v>0</v>
      </c>
      <c r="L252" s="16">
        <v>0</v>
      </c>
      <c r="N252" s="107">
        <v>8</v>
      </c>
      <c r="O252" s="107">
        <v>8</v>
      </c>
      <c r="P252" s="107">
        <v>0</v>
      </c>
      <c r="Q252" s="107">
        <v>0</v>
      </c>
      <c r="R252" s="107">
        <v>0</v>
      </c>
      <c r="V252" s="29" t="s">
        <v>735</v>
      </c>
    </row>
    <row r="253" spans="1:22" ht="14.25" customHeight="1" x14ac:dyDescent="0.25">
      <c r="A253" s="1" t="s">
        <v>440</v>
      </c>
      <c r="B253" s="1" t="s">
        <v>441</v>
      </c>
      <c r="C253" s="1" t="s">
        <v>658</v>
      </c>
      <c r="D253" s="22">
        <v>2</v>
      </c>
      <c r="E253" s="22">
        <v>0</v>
      </c>
      <c r="F253" s="22">
        <v>0</v>
      </c>
      <c r="G253" s="79"/>
      <c r="H253" s="16">
        <v>3</v>
      </c>
      <c r="I253" s="16">
        <v>3</v>
      </c>
      <c r="J253" s="16">
        <v>0</v>
      </c>
      <c r="K253" s="16">
        <v>0</v>
      </c>
      <c r="L253" s="16">
        <v>0</v>
      </c>
      <c r="N253" s="107">
        <v>0</v>
      </c>
      <c r="O253" s="107">
        <v>0</v>
      </c>
      <c r="P253" s="107">
        <v>0</v>
      </c>
      <c r="Q253" s="107">
        <v>0</v>
      </c>
      <c r="R253" s="107">
        <v>0</v>
      </c>
      <c r="V253" s="29" t="s">
        <v>735</v>
      </c>
    </row>
    <row r="254" spans="1:22" ht="14.25" customHeight="1" x14ac:dyDescent="0.25">
      <c r="A254" s="1" t="s">
        <v>442</v>
      </c>
      <c r="B254" s="1" t="s">
        <v>443</v>
      </c>
      <c r="C254" s="1" t="s">
        <v>660</v>
      </c>
      <c r="D254" s="22">
        <v>1</v>
      </c>
      <c r="E254" s="22">
        <v>0</v>
      </c>
      <c r="F254" s="22">
        <v>0</v>
      </c>
      <c r="G254" s="79"/>
      <c r="H254" s="16">
        <v>2</v>
      </c>
      <c r="I254" s="16">
        <v>2</v>
      </c>
      <c r="J254" s="16">
        <v>0</v>
      </c>
      <c r="K254" s="16">
        <v>0</v>
      </c>
      <c r="L254" s="16">
        <v>0</v>
      </c>
      <c r="N254" s="107">
        <v>2</v>
      </c>
      <c r="O254" s="107">
        <v>2</v>
      </c>
      <c r="P254" s="107">
        <v>0</v>
      </c>
      <c r="Q254" s="107">
        <v>0</v>
      </c>
      <c r="R254" s="107">
        <v>0</v>
      </c>
      <c r="V254" s="29" t="s">
        <v>735</v>
      </c>
    </row>
    <row r="255" spans="1:22" ht="14.25" customHeight="1" x14ac:dyDescent="0.25">
      <c r="A255" s="1" t="s">
        <v>444</v>
      </c>
      <c r="B255" s="1" t="s">
        <v>832</v>
      </c>
      <c r="C255" s="1" t="s">
        <v>657</v>
      </c>
      <c r="D255" s="22">
        <v>26</v>
      </c>
      <c r="E255" s="22">
        <v>8</v>
      </c>
      <c r="F255" s="22">
        <v>0</v>
      </c>
      <c r="G255" s="79"/>
      <c r="H255" s="16">
        <v>49</v>
      </c>
      <c r="I255" s="16">
        <v>38</v>
      </c>
      <c r="J255" s="16">
        <v>7</v>
      </c>
      <c r="K255" s="16">
        <v>2</v>
      </c>
      <c r="L255" s="16">
        <v>2</v>
      </c>
      <c r="N255" s="107">
        <v>26</v>
      </c>
      <c r="O255" s="107">
        <v>11</v>
      </c>
      <c r="P255" s="107">
        <v>8</v>
      </c>
      <c r="Q255" s="107">
        <v>2</v>
      </c>
      <c r="R255" s="107">
        <v>5</v>
      </c>
      <c r="V255" s="29" t="s">
        <v>736</v>
      </c>
    </row>
    <row r="256" spans="1:22" ht="14.25" customHeight="1" x14ac:dyDescent="0.25">
      <c r="A256" s="1" t="s">
        <v>446</v>
      </c>
      <c r="B256" s="1" t="s">
        <v>447</v>
      </c>
      <c r="C256" s="1" t="s">
        <v>662</v>
      </c>
      <c r="D256" s="22">
        <v>11</v>
      </c>
      <c r="E256" s="22">
        <v>5</v>
      </c>
      <c r="F256" s="22">
        <v>0</v>
      </c>
      <c r="G256" s="79"/>
      <c r="H256" s="16">
        <v>10</v>
      </c>
      <c r="I256" s="16">
        <v>8</v>
      </c>
      <c r="J256" s="16">
        <v>0</v>
      </c>
      <c r="K256" s="16">
        <v>0</v>
      </c>
      <c r="L256" s="16">
        <v>2</v>
      </c>
      <c r="N256" s="107">
        <v>14</v>
      </c>
      <c r="O256" s="107">
        <v>14</v>
      </c>
      <c r="P256" s="107">
        <v>0</v>
      </c>
      <c r="Q256" s="107">
        <v>0</v>
      </c>
      <c r="R256" s="107">
        <v>0</v>
      </c>
      <c r="V256" s="29" t="s">
        <v>735</v>
      </c>
    </row>
    <row r="257" spans="1:22" ht="14.25" customHeight="1" x14ac:dyDescent="0.25">
      <c r="A257" s="1" t="s">
        <v>448</v>
      </c>
      <c r="B257" s="1" t="s">
        <v>449</v>
      </c>
      <c r="C257" s="1" t="s">
        <v>660</v>
      </c>
      <c r="D257" s="22">
        <v>8</v>
      </c>
      <c r="E257" s="22">
        <v>0</v>
      </c>
      <c r="F257" s="22">
        <v>0</v>
      </c>
      <c r="G257" s="79"/>
      <c r="H257" s="16">
        <v>1</v>
      </c>
      <c r="I257" s="16">
        <v>1</v>
      </c>
      <c r="J257" s="16">
        <v>0</v>
      </c>
      <c r="K257" s="16">
        <v>0</v>
      </c>
      <c r="L257" s="16">
        <v>0</v>
      </c>
      <c r="N257" s="107">
        <v>8</v>
      </c>
      <c r="O257" s="107">
        <v>8</v>
      </c>
      <c r="P257" s="107">
        <v>0</v>
      </c>
      <c r="Q257" s="107">
        <v>0</v>
      </c>
      <c r="R257" s="107">
        <v>0</v>
      </c>
      <c r="V257" s="29" t="s">
        <v>735</v>
      </c>
    </row>
    <row r="258" spans="1:22" ht="14.25" customHeight="1" x14ac:dyDescent="0.25">
      <c r="A258" s="1" t="s">
        <v>450</v>
      </c>
      <c r="B258" s="1" t="s">
        <v>451</v>
      </c>
      <c r="C258" s="1" t="s">
        <v>661</v>
      </c>
      <c r="D258" s="22">
        <v>2</v>
      </c>
      <c r="E258" s="22">
        <v>0</v>
      </c>
      <c r="F258" s="22">
        <v>0</v>
      </c>
      <c r="G258" s="79"/>
      <c r="H258" s="16">
        <v>7</v>
      </c>
      <c r="I258" s="16">
        <v>5</v>
      </c>
      <c r="J258" s="16">
        <v>0</v>
      </c>
      <c r="K258" s="16">
        <v>0</v>
      </c>
      <c r="L258" s="16">
        <v>2</v>
      </c>
      <c r="N258" s="107">
        <v>3</v>
      </c>
      <c r="O258" s="107">
        <v>1</v>
      </c>
      <c r="P258" s="107">
        <v>1</v>
      </c>
      <c r="Q258" s="107">
        <v>0</v>
      </c>
      <c r="R258" s="107">
        <v>1</v>
      </c>
      <c r="V258" s="29" t="s">
        <v>735</v>
      </c>
    </row>
    <row r="259" spans="1:22" ht="14.25" customHeight="1" x14ac:dyDescent="0.25">
      <c r="A259" s="1" t="s">
        <v>452</v>
      </c>
      <c r="B259" s="1" t="s">
        <v>453</v>
      </c>
      <c r="C259" s="1" t="s">
        <v>657</v>
      </c>
      <c r="D259" s="22">
        <v>4</v>
      </c>
      <c r="E259" s="22">
        <v>0</v>
      </c>
      <c r="F259" s="22">
        <v>0</v>
      </c>
      <c r="G259" s="79"/>
      <c r="H259" s="16">
        <v>9</v>
      </c>
      <c r="I259" s="16">
        <v>8</v>
      </c>
      <c r="J259" s="16">
        <v>1</v>
      </c>
      <c r="K259" s="16">
        <v>0</v>
      </c>
      <c r="L259" s="16">
        <v>0</v>
      </c>
      <c r="N259" s="107">
        <v>11</v>
      </c>
      <c r="O259" s="107">
        <v>9</v>
      </c>
      <c r="P259" s="107">
        <v>2</v>
      </c>
      <c r="Q259" s="107">
        <v>0</v>
      </c>
      <c r="R259" s="107">
        <v>0</v>
      </c>
      <c r="V259" s="29" t="s">
        <v>736</v>
      </c>
    </row>
    <row r="260" spans="1:22" ht="14.25" customHeight="1" x14ac:dyDescent="0.25">
      <c r="A260" s="1" t="s">
        <v>454</v>
      </c>
      <c r="B260" s="1" t="s">
        <v>455</v>
      </c>
      <c r="C260" s="1" t="s">
        <v>660</v>
      </c>
      <c r="D260" s="22">
        <v>0</v>
      </c>
      <c r="E260" s="22">
        <v>0</v>
      </c>
      <c r="F260" s="22">
        <v>0</v>
      </c>
      <c r="G260" s="79"/>
      <c r="H260" s="16">
        <v>0</v>
      </c>
      <c r="I260" s="16">
        <v>0</v>
      </c>
      <c r="J260" s="16">
        <v>0</v>
      </c>
      <c r="K260" s="16">
        <v>0</v>
      </c>
      <c r="L260" s="16">
        <v>0</v>
      </c>
      <c r="N260" s="107">
        <v>2</v>
      </c>
      <c r="O260" s="107">
        <v>2</v>
      </c>
      <c r="P260" s="107">
        <v>0</v>
      </c>
      <c r="Q260" s="107">
        <v>0</v>
      </c>
      <c r="R260" s="107">
        <v>0</v>
      </c>
      <c r="V260" s="29" t="s">
        <v>735</v>
      </c>
    </row>
    <row r="261" spans="1:22" ht="14.25" customHeight="1" x14ac:dyDescent="0.25">
      <c r="A261" s="1" t="s">
        <v>456</v>
      </c>
      <c r="B261" s="1" t="s">
        <v>457</v>
      </c>
      <c r="C261" s="1" t="s">
        <v>656</v>
      </c>
      <c r="D261" s="22">
        <v>2</v>
      </c>
      <c r="E261" s="22">
        <v>0</v>
      </c>
      <c r="F261" s="22">
        <v>0</v>
      </c>
      <c r="G261" s="79"/>
      <c r="H261" s="16">
        <v>4</v>
      </c>
      <c r="I261" s="16">
        <v>4</v>
      </c>
      <c r="J261" s="16">
        <v>0</v>
      </c>
      <c r="K261" s="16">
        <v>0</v>
      </c>
      <c r="L261" s="16">
        <v>0</v>
      </c>
      <c r="N261" s="107">
        <v>7</v>
      </c>
      <c r="O261" s="107">
        <v>6</v>
      </c>
      <c r="P261" s="107">
        <v>0</v>
      </c>
      <c r="Q261" s="107">
        <v>1</v>
      </c>
      <c r="R261" s="107">
        <v>0</v>
      </c>
      <c r="V261" s="29" t="s">
        <v>735</v>
      </c>
    </row>
    <row r="262" spans="1:22" ht="14.25" customHeight="1" x14ac:dyDescent="0.25">
      <c r="A262" s="1" t="s">
        <v>458</v>
      </c>
      <c r="B262" s="1" t="s">
        <v>833</v>
      </c>
      <c r="C262" s="1" t="s">
        <v>660</v>
      </c>
      <c r="D262" s="22">
        <v>15</v>
      </c>
      <c r="E262" s="22">
        <v>1</v>
      </c>
      <c r="F262" s="22">
        <v>2</v>
      </c>
      <c r="G262" s="79"/>
      <c r="H262" s="16">
        <v>20</v>
      </c>
      <c r="I262" s="16">
        <v>18</v>
      </c>
      <c r="J262" s="16">
        <v>0</v>
      </c>
      <c r="K262" s="16">
        <v>2</v>
      </c>
      <c r="L262" s="16">
        <v>0</v>
      </c>
      <c r="N262" s="107">
        <v>26</v>
      </c>
      <c r="O262" s="107">
        <v>23</v>
      </c>
      <c r="P262" s="107">
        <v>1</v>
      </c>
      <c r="Q262" s="107">
        <v>0</v>
      </c>
      <c r="R262" s="107">
        <v>2</v>
      </c>
      <c r="V262" s="29" t="s">
        <v>736</v>
      </c>
    </row>
    <row r="263" spans="1:22" ht="14.25" customHeight="1" x14ac:dyDescent="0.25">
      <c r="A263" s="1" t="s">
        <v>461</v>
      </c>
      <c r="B263" s="1" t="s">
        <v>462</v>
      </c>
      <c r="C263" s="1" t="s">
        <v>662</v>
      </c>
      <c r="D263" s="22">
        <v>13</v>
      </c>
      <c r="E263" s="22">
        <v>0</v>
      </c>
      <c r="F263" s="22">
        <v>0</v>
      </c>
      <c r="G263" s="79"/>
      <c r="H263" s="16">
        <v>13</v>
      </c>
      <c r="I263" s="16">
        <v>13</v>
      </c>
      <c r="J263" s="16">
        <v>0</v>
      </c>
      <c r="K263" s="16">
        <v>0</v>
      </c>
      <c r="L263" s="16">
        <v>0</v>
      </c>
      <c r="N263" s="107">
        <v>21</v>
      </c>
      <c r="O263" s="107">
        <v>21</v>
      </c>
      <c r="P263" s="107">
        <v>0</v>
      </c>
      <c r="Q263" s="107">
        <v>0</v>
      </c>
      <c r="R263" s="107">
        <v>0</v>
      </c>
      <c r="V263" s="29" t="s">
        <v>736</v>
      </c>
    </row>
    <row r="264" spans="1:22" ht="14.25" customHeight="1" x14ac:dyDescent="0.25">
      <c r="A264" s="1" t="s">
        <v>463</v>
      </c>
      <c r="B264" s="1" t="s">
        <v>834</v>
      </c>
      <c r="C264" s="1" t="s">
        <v>656</v>
      </c>
      <c r="D264" s="22">
        <v>25</v>
      </c>
      <c r="E264" s="22">
        <v>9</v>
      </c>
      <c r="F264" s="22">
        <v>0</v>
      </c>
      <c r="G264" s="79"/>
      <c r="H264" s="16">
        <v>27</v>
      </c>
      <c r="I264" s="16">
        <v>12</v>
      </c>
      <c r="J264" s="16">
        <v>15</v>
      </c>
      <c r="K264" s="16">
        <v>0</v>
      </c>
      <c r="L264" s="16">
        <v>0</v>
      </c>
      <c r="N264" s="107">
        <v>29</v>
      </c>
      <c r="O264" s="107">
        <v>12</v>
      </c>
      <c r="P264" s="107">
        <v>15</v>
      </c>
      <c r="Q264" s="107">
        <v>0</v>
      </c>
      <c r="R264" s="107">
        <v>2</v>
      </c>
      <c r="V264" s="29" t="s">
        <v>737</v>
      </c>
    </row>
    <row r="265" spans="1:22" ht="14.25" customHeight="1" x14ac:dyDescent="0.25">
      <c r="A265" s="1" t="s">
        <v>465</v>
      </c>
      <c r="B265" s="1" t="s">
        <v>466</v>
      </c>
      <c r="C265" s="1" t="s">
        <v>662</v>
      </c>
      <c r="D265" s="22">
        <v>6</v>
      </c>
      <c r="E265" s="22">
        <v>2</v>
      </c>
      <c r="F265" s="22">
        <v>0</v>
      </c>
      <c r="G265" s="79"/>
      <c r="H265" s="16">
        <v>2</v>
      </c>
      <c r="I265" s="16">
        <v>2</v>
      </c>
      <c r="J265" s="16">
        <v>0</v>
      </c>
      <c r="K265" s="16">
        <v>0</v>
      </c>
      <c r="L265" s="16">
        <v>0</v>
      </c>
      <c r="N265" s="107">
        <v>4</v>
      </c>
      <c r="O265" s="107">
        <v>4</v>
      </c>
      <c r="P265" s="107">
        <v>0</v>
      </c>
      <c r="Q265" s="107">
        <v>0</v>
      </c>
      <c r="R265" s="107">
        <v>0</v>
      </c>
      <c r="V265" s="29" t="s">
        <v>735</v>
      </c>
    </row>
    <row r="266" spans="1:22" ht="14.25" customHeight="1" x14ac:dyDescent="0.25">
      <c r="A266" s="1" t="s">
        <v>467</v>
      </c>
      <c r="B266" s="1" t="s">
        <v>468</v>
      </c>
      <c r="C266" s="1" t="s">
        <v>656</v>
      </c>
      <c r="D266" s="22">
        <v>4</v>
      </c>
      <c r="E266" s="22">
        <v>2</v>
      </c>
      <c r="F266" s="22">
        <v>0</v>
      </c>
      <c r="G266" s="79"/>
      <c r="H266" s="16">
        <v>1</v>
      </c>
      <c r="I266" s="16">
        <v>1</v>
      </c>
      <c r="J266" s="16">
        <v>0</v>
      </c>
      <c r="K266" s="16">
        <v>0</v>
      </c>
      <c r="L266" s="16">
        <v>0</v>
      </c>
      <c r="N266" s="107">
        <v>1</v>
      </c>
      <c r="O266" s="107">
        <v>1</v>
      </c>
      <c r="P266" s="107">
        <v>0</v>
      </c>
      <c r="Q266" s="107">
        <v>0</v>
      </c>
      <c r="R266" s="107">
        <v>0</v>
      </c>
      <c r="V266" s="29" t="s">
        <v>735</v>
      </c>
    </row>
    <row r="267" spans="1:22" ht="14.25" customHeight="1" x14ac:dyDescent="0.25">
      <c r="A267" s="1" t="s">
        <v>469</v>
      </c>
      <c r="B267" s="1" t="s">
        <v>470</v>
      </c>
      <c r="C267" s="1" t="s">
        <v>659</v>
      </c>
      <c r="D267" s="22">
        <v>0</v>
      </c>
      <c r="E267" s="22">
        <v>0</v>
      </c>
      <c r="F267" s="22">
        <v>0</v>
      </c>
      <c r="G267" s="79"/>
      <c r="H267" s="16">
        <v>4</v>
      </c>
      <c r="I267" s="16">
        <v>4</v>
      </c>
      <c r="J267" s="16">
        <v>0</v>
      </c>
      <c r="K267" s="16">
        <v>0</v>
      </c>
      <c r="L267" s="16">
        <v>0</v>
      </c>
      <c r="N267" s="107">
        <v>0</v>
      </c>
      <c r="O267" s="107">
        <v>0</v>
      </c>
      <c r="P267" s="107">
        <v>0</v>
      </c>
      <c r="Q267" s="107">
        <v>0</v>
      </c>
      <c r="R267" s="107">
        <v>0</v>
      </c>
      <c r="V267" s="29" t="s">
        <v>735</v>
      </c>
    </row>
    <row r="268" spans="1:22" ht="14.25" customHeight="1" x14ac:dyDescent="0.25">
      <c r="A268" s="1" t="s">
        <v>471</v>
      </c>
      <c r="B268" s="1" t="s">
        <v>472</v>
      </c>
      <c r="C268" s="1" t="s">
        <v>658</v>
      </c>
      <c r="D268" s="25">
        <v>1</v>
      </c>
      <c r="E268" s="25">
        <v>0</v>
      </c>
      <c r="F268" s="25">
        <v>0</v>
      </c>
      <c r="G268" s="79"/>
      <c r="H268" s="16">
        <v>2</v>
      </c>
      <c r="I268" s="16">
        <v>2</v>
      </c>
      <c r="J268" s="16">
        <v>0</v>
      </c>
      <c r="K268" s="16">
        <v>0</v>
      </c>
      <c r="L268" s="16">
        <v>0</v>
      </c>
      <c r="N268" s="107">
        <v>0</v>
      </c>
      <c r="O268" s="107">
        <v>0</v>
      </c>
      <c r="P268" s="107">
        <v>0</v>
      </c>
      <c r="Q268" s="107">
        <v>0</v>
      </c>
      <c r="R268" s="107">
        <v>0</v>
      </c>
      <c r="V268" s="29" t="s">
        <v>735</v>
      </c>
    </row>
    <row r="269" spans="1:22" ht="14.25" customHeight="1" x14ac:dyDescent="0.25">
      <c r="A269" s="1" t="s">
        <v>473</v>
      </c>
      <c r="B269" s="1" t="s">
        <v>474</v>
      </c>
      <c r="C269" s="1" t="s">
        <v>661</v>
      </c>
      <c r="D269" s="22">
        <v>3</v>
      </c>
      <c r="E269" s="22">
        <v>0</v>
      </c>
      <c r="F269" s="22">
        <v>0</v>
      </c>
      <c r="G269" s="79"/>
      <c r="H269" s="16">
        <v>3</v>
      </c>
      <c r="I269" s="16">
        <v>3</v>
      </c>
      <c r="J269" s="16">
        <v>0</v>
      </c>
      <c r="K269" s="16">
        <v>0</v>
      </c>
      <c r="L269" s="16">
        <v>0</v>
      </c>
      <c r="N269" s="107">
        <v>4</v>
      </c>
      <c r="O269" s="107">
        <v>3</v>
      </c>
      <c r="P269" s="107">
        <v>0</v>
      </c>
      <c r="Q269" s="107">
        <v>0</v>
      </c>
      <c r="R269" s="107">
        <v>1</v>
      </c>
      <c r="V269" s="29" t="s">
        <v>735</v>
      </c>
    </row>
    <row r="270" spans="1:22" ht="14.25" customHeight="1" x14ac:dyDescent="0.25">
      <c r="A270" s="1" t="s">
        <v>475</v>
      </c>
      <c r="B270" s="1" t="s">
        <v>476</v>
      </c>
      <c r="C270" s="1" t="s">
        <v>661</v>
      </c>
      <c r="D270" s="22">
        <v>3</v>
      </c>
      <c r="E270" s="22">
        <v>0</v>
      </c>
      <c r="F270" s="22">
        <v>0</v>
      </c>
      <c r="G270" s="79"/>
      <c r="H270" s="16">
        <v>7</v>
      </c>
      <c r="I270" s="16">
        <v>7</v>
      </c>
      <c r="J270" s="16">
        <v>0</v>
      </c>
      <c r="K270" s="16">
        <v>0</v>
      </c>
      <c r="L270" s="16">
        <v>0</v>
      </c>
      <c r="N270" s="107">
        <v>7</v>
      </c>
      <c r="O270" s="107">
        <v>6</v>
      </c>
      <c r="P270" s="107">
        <v>1</v>
      </c>
      <c r="Q270" s="107">
        <v>0</v>
      </c>
      <c r="R270" s="107">
        <v>0</v>
      </c>
      <c r="V270" s="29" t="s">
        <v>735</v>
      </c>
    </row>
    <row r="271" spans="1:22" ht="14.25" customHeight="1" x14ac:dyDescent="0.25">
      <c r="A271" s="1" t="s">
        <v>477</v>
      </c>
      <c r="B271" s="1" t="s">
        <v>478</v>
      </c>
      <c r="C271" s="1" t="s">
        <v>658</v>
      </c>
      <c r="D271" s="22">
        <v>4</v>
      </c>
      <c r="E271" s="22">
        <v>4</v>
      </c>
      <c r="F271" s="22">
        <v>0</v>
      </c>
      <c r="G271" s="79"/>
      <c r="H271" s="16">
        <v>5</v>
      </c>
      <c r="I271" s="16">
        <v>2</v>
      </c>
      <c r="J271" s="16">
        <v>3</v>
      </c>
      <c r="K271" s="16">
        <v>0</v>
      </c>
      <c r="L271" s="16">
        <v>0</v>
      </c>
      <c r="N271" s="107">
        <v>6</v>
      </c>
      <c r="O271" s="107">
        <v>3</v>
      </c>
      <c r="P271" s="107">
        <v>3</v>
      </c>
      <c r="Q271" s="107">
        <v>0</v>
      </c>
      <c r="R271" s="107">
        <v>0</v>
      </c>
      <c r="V271" s="29" t="s">
        <v>735</v>
      </c>
    </row>
    <row r="272" spans="1:22" ht="14.25" customHeight="1" x14ac:dyDescent="0.25">
      <c r="A272" s="1" t="s">
        <v>479</v>
      </c>
      <c r="B272" s="1" t="s">
        <v>480</v>
      </c>
      <c r="C272" s="1" t="s">
        <v>658</v>
      </c>
      <c r="D272" s="22">
        <v>1</v>
      </c>
      <c r="E272" s="22">
        <v>0</v>
      </c>
      <c r="F272" s="22">
        <v>0</v>
      </c>
      <c r="G272" s="79"/>
      <c r="H272" s="16">
        <v>4</v>
      </c>
      <c r="I272" s="16">
        <v>4</v>
      </c>
      <c r="J272" s="16">
        <v>0</v>
      </c>
      <c r="K272" s="16">
        <v>0</v>
      </c>
      <c r="L272" s="16">
        <v>0</v>
      </c>
      <c r="N272" s="107">
        <v>3</v>
      </c>
      <c r="O272" s="107">
        <v>3</v>
      </c>
      <c r="P272" s="107">
        <v>0</v>
      </c>
      <c r="Q272" s="107">
        <v>0</v>
      </c>
      <c r="R272" s="107">
        <v>0</v>
      </c>
      <c r="V272" s="29" t="s">
        <v>735</v>
      </c>
    </row>
    <row r="273" spans="1:22" ht="14.25" customHeight="1" x14ac:dyDescent="0.25">
      <c r="A273" s="1" t="s">
        <v>481</v>
      </c>
      <c r="B273" s="1" t="s">
        <v>482</v>
      </c>
      <c r="C273" s="1" t="s">
        <v>657</v>
      </c>
      <c r="D273" s="22">
        <v>3</v>
      </c>
      <c r="E273" s="22">
        <v>1</v>
      </c>
      <c r="F273" s="22">
        <v>0</v>
      </c>
      <c r="G273" s="79"/>
      <c r="H273" s="16">
        <v>3</v>
      </c>
      <c r="I273" s="16">
        <v>3</v>
      </c>
      <c r="J273" s="16">
        <v>0</v>
      </c>
      <c r="K273" s="16">
        <v>0</v>
      </c>
      <c r="L273" s="16">
        <v>0</v>
      </c>
      <c r="N273" s="107">
        <v>0</v>
      </c>
      <c r="O273" s="107">
        <v>0</v>
      </c>
      <c r="P273" s="107">
        <v>0</v>
      </c>
      <c r="Q273" s="107">
        <v>0</v>
      </c>
      <c r="R273" s="107">
        <v>0</v>
      </c>
      <c r="V273" s="29" t="s">
        <v>735</v>
      </c>
    </row>
    <row r="274" spans="1:22" ht="14.25" customHeight="1" x14ac:dyDescent="0.25">
      <c r="A274" s="1" t="s">
        <v>483</v>
      </c>
      <c r="B274" s="1" t="s">
        <v>484</v>
      </c>
      <c r="C274" s="1" t="s">
        <v>659</v>
      </c>
      <c r="D274" s="22">
        <v>0</v>
      </c>
      <c r="E274" s="22">
        <v>0</v>
      </c>
      <c r="F274" s="22">
        <v>0</v>
      </c>
      <c r="G274" s="79"/>
      <c r="H274" s="16">
        <v>1</v>
      </c>
      <c r="I274" s="16">
        <v>1</v>
      </c>
      <c r="J274" s="16">
        <v>0</v>
      </c>
      <c r="K274" s="16">
        <v>0</v>
      </c>
      <c r="L274" s="16">
        <v>0</v>
      </c>
      <c r="N274" s="107">
        <v>3</v>
      </c>
      <c r="O274" s="107">
        <v>3</v>
      </c>
      <c r="P274" s="107">
        <v>0</v>
      </c>
      <c r="Q274" s="107">
        <v>0</v>
      </c>
      <c r="R274" s="107">
        <v>0</v>
      </c>
      <c r="V274" s="29" t="s">
        <v>735</v>
      </c>
    </row>
    <row r="275" spans="1:22" ht="14.25" customHeight="1" x14ac:dyDescent="0.25">
      <c r="A275" s="1" t="s">
        <v>485</v>
      </c>
      <c r="B275" s="1" t="s">
        <v>486</v>
      </c>
      <c r="C275" s="1" t="s">
        <v>658</v>
      </c>
      <c r="D275" s="22">
        <v>3</v>
      </c>
      <c r="E275" s="22">
        <v>0</v>
      </c>
      <c r="F275" s="22">
        <v>0</v>
      </c>
      <c r="G275" s="79"/>
      <c r="H275" s="16">
        <v>2</v>
      </c>
      <c r="I275" s="16">
        <v>1</v>
      </c>
      <c r="J275" s="16">
        <v>1</v>
      </c>
      <c r="K275" s="16">
        <v>0</v>
      </c>
      <c r="L275" s="16">
        <v>0</v>
      </c>
      <c r="N275" s="107">
        <v>0</v>
      </c>
      <c r="O275" s="107">
        <v>0</v>
      </c>
      <c r="P275" s="107">
        <v>0</v>
      </c>
      <c r="Q275" s="107">
        <v>0</v>
      </c>
      <c r="R275" s="107">
        <v>0</v>
      </c>
      <c r="V275" s="29" t="s">
        <v>735</v>
      </c>
    </row>
    <row r="276" spans="1:22" ht="14.25" customHeight="1" x14ac:dyDescent="0.25">
      <c r="A276" s="1" t="s">
        <v>487</v>
      </c>
      <c r="B276" s="1" t="s">
        <v>488</v>
      </c>
      <c r="C276" s="1" t="s">
        <v>656</v>
      </c>
      <c r="D276" s="22">
        <v>7</v>
      </c>
      <c r="E276" s="22">
        <v>0</v>
      </c>
      <c r="F276" s="22">
        <v>0</v>
      </c>
      <c r="G276" s="79"/>
      <c r="H276" s="16">
        <v>2</v>
      </c>
      <c r="I276" s="16">
        <v>2</v>
      </c>
      <c r="J276" s="16">
        <v>0</v>
      </c>
      <c r="K276" s="16">
        <v>0</v>
      </c>
      <c r="L276" s="16">
        <v>0</v>
      </c>
      <c r="N276" s="107">
        <v>3</v>
      </c>
      <c r="O276" s="107">
        <v>3</v>
      </c>
      <c r="P276" s="107">
        <v>0</v>
      </c>
      <c r="Q276" s="107">
        <v>0</v>
      </c>
      <c r="R276" s="107">
        <v>0</v>
      </c>
      <c r="V276" s="29" t="s">
        <v>735</v>
      </c>
    </row>
    <row r="277" spans="1:22" ht="14.25" customHeight="1" x14ac:dyDescent="0.25">
      <c r="A277" s="1" t="s">
        <v>489</v>
      </c>
      <c r="B277" s="1" t="s">
        <v>490</v>
      </c>
      <c r="C277" s="1" t="s">
        <v>657</v>
      </c>
      <c r="D277" s="22">
        <v>2</v>
      </c>
      <c r="E277" s="22">
        <v>0</v>
      </c>
      <c r="F277" s="22">
        <v>0</v>
      </c>
      <c r="G277" s="79"/>
      <c r="H277" s="16">
        <v>0</v>
      </c>
      <c r="I277" s="16">
        <v>0</v>
      </c>
      <c r="J277" s="16">
        <v>0</v>
      </c>
      <c r="K277" s="16">
        <v>0</v>
      </c>
      <c r="L277" s="16">
        <v>0</v>
      </c>
      <c r="N277" s="107">
        <v>5</v>
      </c>
      <c r="O277" s="107">
        <v>5</v>
      </c>
      <c r="P277" s="107">
        <v>0</v>
      </c>
      <c r="Q277" s="107">
        <v>0</v>
      </c>
      <c r="R277" s="107">
        <v>0</v>
      </c>
      <c r="V277" s="29" t="s">
        <v>735</v>
      </c>
    </row>
    <row r="278" spans="1:22" ht="14.25" customHeight="1" x14ac:dyDescent="0.25">
      <c r="A278" s="1" t="s">
        <v>491</v>
      </c>
      <c r="B278" s="1" t="s">
        <v>492</v>
      </c>
      <c r="C278" s="1" t="s">
        <v>661</v>
      </c>
      <c r="D278" s="22">
        <v>8</v>
      </c>
      <c r="E278" s="22">
        <v>1</v>
      </c>
      <c r="F278" s="22">
        <v>0</v>
      </c>
      <c r="G278" s="79"/>
      <c r="H278" s="16">
        <v>4</v>
      </c>
      <c r="I278" s="16">
        <v>4</v>
      </c>
      <c r="J278" s="16">
        <v>0</v>
      </c>
      <c r="K278" s="16">
        <v>0</v>
      </c>
      <c r="L278" s="16">
        <v>0</v>
      </c>
      <c r="N278" s="107">
        <v>3</v>
      </c>
      <c r="O278" s="107">
        <v>3</v>
      </c>
      <c r="P278" s="107">
        <v>0</v>
      </c>
      <c r="Q278" s="107">
        <v>0</v>
      </c>
      <c r="R278" s="107">
        <v>0</v>
      </c>
      <c r="V278" s="29" t="s">
        <v>736</v>
      </c>
    </row>
    <row r="279" spans="1:22" ht="14.25" customHeight="1" x14ac:dyDescent="0.25">
      <c r="A279" s="1" t="s">
        <v>493</v>
      </c>
      <c r="B279" s="1" t="s">
        <v>494</v>
      </c>
      <c r="C279" s="1" t="s">
        <v>662</v>
      </c>
      <c r="D279" s="22">
        <v>1</v>
      </c>
      <c r="E279" s="22">
        <v>0</v>
      </c>
      <c r="F279" s="22">
        <v>0</v>
      </c>
      <c r="G279" s="79"/>
      <c r="H279" s="16">
        <v>0</v>
      </c>
      <c r="I279" s="16">
        <v>0</v>
      </c>
      <c r="J279" s="16">
        <v>0</v>
      </c>
      <c r="K279" s="16">
        <v>0</v>
      </c>
      <c r="L279" s="16">
        <v>0</v>
      </c>
      <c r="N279" s="107">
        <v>0</v>
      </c>
      <c r="O279" s="107">
        <v>0</v>
      </c>
      <c r="P279" s="107">
        <v>0</v>
      </c>
      <c r="Q279" s="107">
        <v>0</v>
      </c>
      <c r="R279" s="107">
        <v>0</v>
      </c>
      <c r="V279" s="29" t="s">
        <v>735</v>
      </c>
    </row>
    <row r="280" spans="1:22" ht="14.25" customHeight="1" x14ac:dyDescent="0.25">
      <c r="A280" s="1" t="s">
        <v>495</v>
      </c>
      <c r="B280" s="1" t="s">
        <v>496</v>
      </c>
      <c r="C280" s="1" t="s">
        <v>663</v>
      </c>
      <c r="D280" s="22">
        <v>4</v>
      </c>
      <c r="E280" s="22">
        <v>0</v>
      </c>
      <c r="F280" s="22">
        <v>0</v>
      </c>
      <c r="G280" s="79"/>
      <c r="H280" s="16">
        <v>1</v>
      </c>
      <c r="I280" s="16">
        <v>1</v>
      </c>
      <c r="J280" s="16">
        <v>0</v>
      </c>
      <c r="K280" s="16">
        <v>0</v>
      </c>
      <c r="L280" s="16">
        <v>0</v>
      </c>
      <c r="N280" s="107">
        <v>1</v>
      </c>
      <c r="O280" s="107">
        <v>1</v>
      </c>
      <c r="P280" s="107">
        <v>0</v>
      </c>
      <c r="Q280" s="107">
        <v>0</v>
      </c>
      <c r="R280" s="107">
        <v>0</v>
      </c>
      <c r="V280" s="29" t="s">
        <v>735</v>
      </c>
    </row>
    <row r="281" spans="1:22" ht="14.25" customHeight="1" x14ac:dyDescent="0.25">
      <c r="A281" s="1" t="s">
        <v>497</v>
      </c>
      <c r="B281" s="1" t="s">
        <v>835</v>
      </c>
      <c r="C281" s="1" t="s">
        <v>656</v>
      </c>
      <c r="D281" s="22">
        <v>23</v>
      </c>
      <c r="E281" s="22">
        <v>3</v>
      </c>
      <c r="F281" s="22">
        <v>0</v>
      </c>
      <c r="G281" s="79"/>
      <c r="H281" s="45">
        <v>29</v>
      </c>
      <c r="I281" s="45">
        <v>18</v>
      </c>
      <c r="J281" s="45">
        <v>9</v>
      </c>
      <c r="K281" s="45">
        <v>1</v>
      </c>
      <c r="L281" s="45">
        <v>1</v>
      </c>
      <c r="N281" s="107">
        <v>29</v>
      </c>
      <c r="O281" s="107">
        <v>18</v>
      </c>
      <c r="P281" s="107">
        <v>11</v>
      </c>
      <c r="Q281" s="107">
        <v>0</v>
      </c>
      <c r="R281" s="107">
        <v>0</v>
      </c>
      <c r="V281" s="29" t="s">
        <v>736</v>
      </c>
    </row>
    <row r="282" spans="1:22" ht="14.25" customHeight="1" x14ac:dyDescent="0.25">
      <c r="A282" s="1" t="s">
        <v>499</v>
      </c>
      <c r="B282" s="1" t="s">
        <v>836</v>
      </c>
      <c r="C282" s="1" t="s">
        <v>659</v>
      </c>
      <c r="D282" s="22">
        <v>44</v>
      </c>
      <c r="E282" s="22">
        <v>5</v>
      </c>
      <c r="F282" s="22">
        <v>1</v>
      </c>
      <c r="G282" s="79"/>
      <c r="H282" s="16">
        <v>72</v>
      </c>
      <c r="I282" s="16">
        <v>64</v>
      </c>
      <c r="J282" s="16">
        <v>5</v>
      </c>
      <c r="K282" s="16">
        <v>3</v>
      </c>
      <c r="L282" s="16">
        <v>0</v>
      </c>
      <c r="N282" s="107">
        <v>11</v>
      </c>
      <c r="O282" s="107">
        <v>7</v>
      </c>
      <c r="P282" s="107">
        <v>1</v>
      </c>
      <c r="Q282" s="107">
        <v>0</v>
      </c>
      <c r="R282" s="107">
        <v>3</v>
      </c>
      <c r="V282" s="29" t="s">
        <v>737</v>
      </c>
    </row>
    <row r="283" spans="1:22" ht="14.25" customHeight="1" x14ac:dyDescent="0.25">
      <c r="A283" s="1" t="s">
        <v>501</v>
      </c>
      <c r="B283" s="1" t="s">
        <v>837</v>
      </c>
      <c r="C283" s="1" t="s">
        <v>654</v>
      </c>
      <c r="D283" s="25">
        <v>32</v>
      </c>
      <c r="E283" s="25">
        <v>17</v>
      </c>
      <c r="F283" s="25">
        <v>2</v>
      </c>
      <c r="G283" s="79"/>
      <c r="H283" s="45">
        <v>44</v>
      </c>
      <c r="I283" s="45">
        <v>21</v>
      </c>
      <c r="J283" s="45">
        <v>16</v>
      </c>
      <c r="K283" s="45">
        <v>5</v>
      </c>
      <c r="L283" s="45">
        <v>2</v>
      </c>
      <c r="N283" s="107">
        <v>47</v>
      </c>
      <c r="O283" s="107">
        <v>20</v>
      </c>
      <c r="P283" s="107">
        <v>15</v>
      </c>
      <c r="Q283" s="107">
        <v>5</v>
      </c>
      <c r="R283" s="107">
        <v>7</v>
      </c>
      <c r="V283" s="29" t="s">
        <v>737</v>
      </c>
    </row>
    <row r="284" spans="1:22" ht="14.25" customHeight="1" x14ac:dyDescent="0.25">
      <c r="A284" s="1" t="s">
        <v>503</v>
      </c>
      <c r="B284" s="1" t="s">
        <v>504</v>
      </c>
      <c r="C284" s="1" t="s">
        <v>656</v>
      </c>
      <c r="D284" s="22">
        <v>18</v>
      </c>
      <c r="E284" s="22">
        <v>5</v>
      </c>
      <c r="F284" s="22">
        <v>0</v>
      </c>
      <c r="G284" s="79"/>
      <c r="H284" s="16">
        <v>4</v>
      </c>
      <c r="I284" s="16">
        <v>3</v>
      </c>
      <c r="J284" s="16">
        <v>1</v>
      </c>
      <c r="K284" s="16">
        <v>0</v>
      </c>
      <c r="L284" s="16">
        <v>0</v>
      </c>
      <c r="N284" s="107">
        <v>8</v>
      </c>
      <c r="O284" s="107">
        <v>7</v>
      </c>
      <c r="P284" s="107">
        <v>1</v>
      </c>
      <c r="Q284" s="107">
        <v>0</v>
      </c>
      <c r="R284" s="107">
        <v>0</v>
      </c>
      <c r="V284" s="29" t="s">
        <v>735</v>
      </c>
    </row>
    <row r="285" spans="1:22" ht="14.25" customHeight="1" x14ac:dyDescent="0.25">
      <c r="A285" s="1" t="s">
        <v>505</v>
      </c>
      <c r="B285" s="1" t="s">
        <v>506</v>
      </c>
      <c r="C285" s="1" t="s">
        <v>659</v>
      </c>
      <c r="D285" s="22">
        <v>13</v>
      </c>
      <c r="E285" s="22">
        <v>6</v>
      </c>
      <c r="F285" s="22">
        <v>0</v>
      </c>
      <c r="G285" s="79"/>
      <c r="H285" s="45">
        <v>5</v>
      </c>
      <c r="I285" s="45">
        <v>2</v>
      </c>
      <c r="J285" s="45">
        <v>2</v>
      </c>
      <c r="K285" s="45">
        <v>0</v>
      </c>
      <c r="L285" s="45">
        <v>1</v>
      </c>
      <c r="N285" s="107">
        <v>11</v>
      </c>
      <c r="O285" s="107">
        <v>8</v>
      </c>
      <c r="P285" s="107">
        <v>3</v>
      </c>
      <c r="Q285" s="107">
        <v>0</v>
      </c>
      <c r="R285" s="107">
        <v>0</v>
      </c>
      <c r="V285" s="29" t="s">
        <v>735</v>
      </c>
    </row>
    <row r="286" spans="1:22" ht="14.25" customHeight="1" x14ac:dyDescent="0.25">
      <c r="A286" s="1" t="s">
        <v>507</v>
      </c>
      <c r="B286" s="1" t="s">
        <v>838</v>
      </c>
      <c r="C286" s="1" t="s">
        <v>659</v>
      </c>
      <c r="D286" s="22">
        <v>15</v>
      </c>
      <c r="E286" s="22">
        <v>1</v>
      </c>
      <c r="F286" s="22">
        <v>0</v>
      </c>
      <c r="G286" s="79"/>
      <c r="H286" s="16">
        <v>22</v>
      </c>
      <c r="I286" s="16">
        <v>16</v>
      </c>
      <c r="J286" s="16">
        <v>5</v>
      </c>
      <c r="K286" s="16">
        <v>1</v>
      </c>
      <c r="L286" s="16">
        <v>0</v>
      </c>
      <c r="N286" s="107">
        <v>20</v>
      </c>
      <c r="O286" s="107">
        <v>18</v>
      </c>
      <c r="P286" s="107">
        <v>0</v>
      </c>
      <c r="Q286" s="107">
        <v>2</v>
      </c>
      <c r="R286" s="107">
        <v>0</v>
      </c>
      <c r="V286" s="29" t="s">
        <v>735</v>
      </c>
    </row>
    <row r="287" spans="1:22" ht="14.25" customHeight="1" x14ac:dyDescent="0.25">
      <c r="A287" s="1" t="s">
        <v>509</v>
      </c>
      <c r="B287" s="1" t="s">
        <v>738</v>
      </c>
      <c r="C287" s="1" t="s">
        <v>657</v>
      </c>
      <c r="D287" s="25">
        <v>2</v>
      </c>
      <c r="E287" s="25">
        <v>0</v>
      </c>
      <c r="F287" s="25">
        <v>0</v>
      </c>
      <c r="G287" s="79"/>
      <c r="H287" s="16">
        <v>9</v>
      </c>
      <c r="I287" s="16">
        <v>9</v>
      </c>
      <c r="J287" s="16">
        <v>0</v>
      </c>
      <c r="K287" s="16">
        <v>0</v>
      </c>
      <c r="L287" s="16">
        <v>0</v>
      </c>
      <c r="N287" s="107">
        <v>14</v>
      </c>
      <c r="O287" s="107">
        <v>14</v>
      </c>
      <c r="P287" s="107">
        <v>0</v>
      </c>
      <c r="Q287" s="107">
        <v>0</v>
      </c>
      <c r="R287" s="107">
        <v>0</v>
      </c>
      <c r="V287" s="29" t="s">
        <v>736</v>
      </c>
    </row>
    <row r="288" spans="1:22" ht="14.25" customHeight="1" x14ac:dyDescent="0.25">
      <c r="A288" s="1" t="s">
        <v>511</v>
      </c>
      <c r="B288" s="1" t="s">
        <v>512</v>
      </c>
      <c r="C288" s="1" t="s">
        <v>662</v>
      </c>
      <c r="D288" s="22">
        <v>15</v>
      </c>
      <c r="E288" s="22">
        <v>0</v>
      </c>
      <c r="F288" s="22">
        <v>0</v>
      </c>
      <c r="G288" s="79"/>
      <c r="H288" s="16">
        <v>7</v>
      </c>
      <c r="I288" s="16">
        <v>7</v>
      </c>
      <c r="J288" s="16">
        <v>0</v>
      </c>
      <c r="K288" s="16">
        <v>0</v>
      </c>
      <c r="L288" s="16">
        <v>0</v>
      </c>
      <c r="N288" s="107">
        <v>7</v>
      </c>
      <c r="O288" s="107">
        <v>5</v>
      </c>
      <c r="P288" s="107">
        <v>2</v>
      </c>
      <c r="Q288" s="107">
        <v>0</v>
      </c>
      <c r="R288" s="107">
        <v>0</v>
      </c>
      <c r="V288" s="29" t="s">
        <v>735</v>
      </c>
    </row>
    <row r="289" spans="1:22" ht="14.25" customHeight="1" x14ac:dyDescent="0.25">
      <c r="A289" s="1" t="s">
        <v>513</v>
      </c>
      <c r="B289" s="1" t="s">
        <v>514</v>
      </c>
      <c r="C289" s="1" t="s">
        <v>662</v>
      </c>
      <c r="D289" s="22">
        <v>2</v>
      </c>
      <c r="E289" s="22">
        <v>0</v>
      </c>
      <c r="F289" s="22">
        <v>0</v>
      </c>
      <c r="G289" s="79"/>
      <c r="H289" s="16">
        <v>1</v>
      </c>
      <c r="I289" s="16">
        <v>1</v>
      </c>
      <c r="J289" s="16">
        <v>0</v>
      </c>
      <c r="K289" s="16">
        <v>0</v>
      </c>
      <c r="L289" s="16">
        <v>0</v>
      </c>
      <c r="N289" s="107">
        <v>2</v>
      </c>
      <c r="O289" s="107">
        <v>2</v>
      </c>
      <c r="P289" s="107">
        <v>0</v>
      </c>
      <c r="Q289" s="107">
        <v>0</v>
      </c>
      <c r="R289" s="107">
        <v>0</v>
      </c>
      <c r="V289" s="29" t="s">
        <v>735</v>
      </c>
    </row>
    <row r="290" spans="1:22" ht="14.25" customHeight="1" x14ac:dyDescent="0.25">
      <c r="A290" s="1" t="s">
        <v>515</v>
      </c>
      <c r="B290" s="1" t="s">
        <v>516</v>
      </c>
      <c r="C290" s="1" t="s">
        <v>659</v>
      </c>
      <c r="D290" s="22">
        <v>17</v>
      </c>
      <c r="E290" s="22">
        <v>6</v>
      </c>
      <c r="F290" s="22">
        <v>0</v>
      </c>
      <c r="G290" s="79"/>
      <c r="H290" s="16">
        <v>6</v>
      </c>
      <c r="I290" s="16">
        <v>6</v>
      </c>
      <c r="J290" s="16">
        <v>0</v>
      </c>
      <c r="K290" s="16">
        <v>0</v>
      </c>
      <c r="L290" s="16">
        <v>0</v>
      </c>
      <c r="N290" s="107">
        <v>11</v>
      </c>
      <c r="O290" s="107">
        <v>10</v>
      </c>
      <c r="P290" s="107">
        <v>0</v>
      </c>
      <c r="Q290" s="107">
        <v>0</v>
      </c>
      <c r="R290" s="107">
        <v>1</v>
      </c>
      <c r="V290" s="29" t="s">
        <v>735</v>
      </c>
    </row>
    <row r="291" spans="1:22" ht="14.25" customHeight="1" x14ac:dyDescent="0.25">
      <c r="A291" s="1" t="s">
        <v>517</v>
      </c>
      <c r="B291" s="1" t="s">
        <v>518</v>
      </c>
      <c r="C291" s="1" t="s">
        <v>657</v>
      </c>
      <c r="D291" s="22">
        <v>10</v>
      </c>
      <c r="E291" s="22">
        <v>0</v>
      </c>
      <c r="F291" s="22">
        <v>0</v>
      </c>
      <c r="G291" s="79"/>
      <c r="H291" s="16">
        <v>10</v>
      </c>
      <c r="I291" s="16">
        <v>10</v>
      </c>
      <c r="J291" s="16">
        <v>0</v>
      </c>
      <c r="K291" s="16">
        <v>0</v>
      </c>
      <c r="L291" s="16">
        <v>0</v>
      </c>
      <c r="N291" s="107">
        <v>7</v>
      </c>
      <c r="O291" s="107">
        <v>7</v>
      </c>
      <c r="P291" s="107">
        <v>0</v>
      </c>
      <c r="Q291" s="107">
        <v>0</v>
      </c>
      <c r="R291" s="107">
        <v>0</v>
      </c>
      <c r="V291" s="29" t="s">
        <v>735</v>
      </c>
    </row>
    <row r="292" spans="1:22" ht="14.25" customHeight="1" x14ac:dyDescent="0.25">
      <c r="A292" s="1" t="s">
        <v>519</v>
      </c>
      <c r="B292" s="1" t="s">
        <v>520</v>
      </c>
      <c r="C292" s="1" t="s">
        <v>663</v>
      </c>
      <c r="D292" s="22">
        <v>4</v>
      </c>
      <c r="E292" s="22">
        <v>0</v>
      </c>
      <c r="F292" s="22">
        <v>1</v>
      </c>
      <c r="G292" s="79"/>
      <c r="H292" s="16">
        <v>2</v>
      </c>
      <c r="I292" s="16">
        <v>2</v>
      </c>
      <c r="J292" s="16">
        <v>0</v>
      </c>
      <c r="K292" s="16">
        <v>0</v>
      </c>
      <c r="L292" s="16">
        <v>0</v>
      </c>
      <c r="N292" s="107">
        <v>3</v>
      </c>
      <c r="O292" s="107">
        <v>3</v>
      </c>
      <c r="P292" s="107">
        <v>0</v>
      </c>
      <c r="Q292" s="107">
        <v>0</v>
      </c>
      <c r="R292" s="107">
        <v>0</v>
      </c>
      <c r="V292" s="29" t="s">
        <v>735</v>
      </c>
    </row>
    <row r="293" spans="1:22" ht="14.25" customHeight="1" x14ac:dyDescent="0.25">
      <c r="A293" s="1" t="s">
        <v>521</v>
      </c>
      <c r="B293" s="1" t="s">
        <v>839</v>
      </c>
      <c r="C293" s="1" t="s">
        <v>662</v>
      </c>
      <c r="D293" s="22">
        <v>17</v>
      </c>
      <c r="E293" s="22">
        <v>0</v>
      </c>
      <c r="F293" s="22">
        <v>0</v>
      </c>
      <c r="G293" s="79"/>
      <c r="H293" s="16">
        <v>19</v>
      </c>
      <c r="I293" s="16">
        <v>19</v>
      </c>
      <c r="J293" s="16">
        <v>0</v>
      </c>
      <c r="K293" s="16">
        <v>0</v>
      </c>
      <c r="L293" s="16">
        <v>0</v>
      </c>
      <c r="N293" s="107">
        <v>34</v>
      </c>
      <c r="O293" s="107">
        <v>33</v>
      </c>
      <c r="P293" s="107">
        <v>1</v>
      </c>
      <c r="Q293" s="107">
        <v>0</v>
      </c>
      <c r="R293" s="107">
        <v>0</v>
      </c>
      <c r="V293" s="29" t="s">
        <v>735</v>
      </c>
    </row>
    <row r="294" spans="1:22" ht="14.25" customHeight="1" x14ac:dyDescent="0.25">
      <c r="A294" s="1" t="s">
        <v>523</v>
      </c>
      <c r="B294" s="1" t="s">
        <v>524</v>
      </c>
      <c r="C294" s="1" t="s">
        <v>662</v>
      </c>
      <c r="D294" s="22">
        <v>13</v>
      </c>
      <c r="E294" s="22">
        <v>0</v>
      </c>
      <c r="F294" s="22">
        <v>1</v>
      </c>
      <c r="G294" s="79"/>
      <c r="H294" s="16">
        <v>17</v>
      </c>
      <c r="I294" s="16">
        <v>15</v>
      </c>
      <c r="J294" s="16">
        <v>1</v>
      </c>
      <c r="K294" s="16">
        <v>1</v>
      </c>
      <c r="L294" s="16">
        <v>0</v>
      </c>
      <c r="N294" s="107">
        <v>10</v>
      </c>
      <c r="O294" s="107">
        <v>8</v>
      </c>
      <c r="P294" s="107">
        <v>2</v>
      </c>
      <c r="Q294" s="107">
        <v>0</v>
      </c>
      <c r="R294" s="107">
        <v>0</v>
      </c>
      <c r="V294" s="29" t="s">
        <v>735</v>
      </c>
    </row>
    <row r="295" spans="1:22" ht="14.25" customHeight="1" x14ac:dyDescent="0.25">
      <c r="A295" s="1" t="s">
        <v>525</v>
      </c>
      <c r="B295" s="1" t="s">
        <v>526</v>
      </c>
      <c r="C295" s="1" t="s">
        <v>661</v>
      </c>
      <c r="D295" s="22">
        <v>2</v>
      </c>
      <c r="E295" s="22">
        <v>0</v>
      </c>
      <c r="F295" s="22">
        <v>0</v>
      </c>
      <c r="G295" s="79"/>
      <c r="H295" s="16">
        <v>2</v>
      </c>
      <c r="I295" s="16">
        <v>2</v>
      </c>
      <c r="J295" s="16">
        <v>0</v>
      </c>
      <c r="K295" s="16">
        <v>0</v>
      </c>
      <c r="L295" s="16">
        <v>0</v>
      </c>
      <c r="N295" s="107">
        <v>4</v>
      </c>
      <c r="O295" s="107">
        <v>4</v>
      </c>
      <c r="P295" s="107">
        <v>0</v>
      </c>
      <c r="Q295" s="107">
        <v>0</v>
      </c>
      <c r="R295" s="107">
        <v>0</v>
      </c>
      <c r="V295" s="29" t="s">
        <v>735</v>
      </c>
    </row>
    <row r="296" spans="1:22" ht="14.25" customHeight="1" x14ac:dyDescent="0.25">
      <c r="A296" s="1" t="s">
        <v>527</v>
      </c>
      <c r="B296" s="1" t="s">
        <v>528</v>
      </c>
      <c r="C296" s="1" t="s">
        <v>659</v>
      </c>
      <c r="D296" s="22">
        <v>6</v>
      </c>
      <c r="E296" s="22">
        <v>2</v>
      </c>
      <c r="F296" s="22">
        <v>0</v>
      </c>
      <c r="G296" s="79"/>
      <c r="H296" s="16">
        <v>3</v>
      </c>
      <c r="I296" s="16">
        <v>2</v>
      </c>
      <c r="J296" s="16">
        <v>1</v>
      </c>
      <c r="K296" s="16">
        <v>0</v>
      </c>
      <c r="L296" s="16">
        <v>0</v>
      </c>
      <c r="N296" s="107">
        <v>8</v>
      </c>
      <c r="O296" s="107">
        <v>7</v>
      </c>
      <c r="P296" s="107">
        <v>1</v>
      </c>
      <c r="Q296" s="107">
        <v>0</v>
      </c>
      <c r="R296" s="107">
        <v>0</v>
      </c>
      <c r="V296" s="29" t="s">
        <v>735</v>
      </c>
    </row>
    <row r="297" spans="1:22" ht="14.25" customHeight="1" x14ac:dyDescent="0.25">
      <c r="A297" s="1" t="s">
        <v>529</v>
      </c>
      <c r="B297" s="1" t="s">
        <v>530</v>
      </c>
      <c r="C297" s="1" t="s">
        <v>663</v>
      </c>
      <c r="D297" s="22">
        <v>4</v>
      </c>
      <c r="E297" s="22">
        <v>0</v>
      </c>
      <c r="F297" s="22">
        <v>0</v>
      </c>
      <c r="G297" s="79"/>
      <c r="H297" s="16">
        <v>0</v>
      </c>
      <c r="I297" s="16">
        <v>0</v>
      </c>
      <c r="J297" s="16">
        <v>0</v>
      </c>
      <c r="K297" s="16">
        <v>0</v>
      </c>
      <c r="L297" s="16">
        <v>0</v>
      </c>
      <c r="N297" s="107">
        <v>5</v>
      </c>
      <c r="O297" s="107">
        <v>5</v>
      </c>
      <c r="P297" s="107">
        <v>0</v>
      </c>
      <c r="Q297" s="107">
        <v>0</v>
      </c>
      <c r="R297" s="107">
        <v>0</v>
      </c>
      <c r="V297" s="29" t="s">
        <v>735</v>
      </c>
    </row>
    <row r="298" spans="1:22" ht="14.25" customHeight="1" x14ac:dyDescent="0.25">
      <c r="A298" s="1" t="s">
        <v>531</v>
      </c>
      <c r="B298" s="1" t="s">
        <v>532</v>
      </c>
      <c r="C298" s="1" t="s">
        <v>656</v>
      </c>
      <c r="D298" s="22">
        <v>12</v>
      </c>
      <c r="E298" s="22">
        <v>0</v>
      </c>
      <c r="F298" s="22">
        <v>0</v>
      </c>
      <c r="G298" s="79"/>
      <c r="H298" s="16">
        <v>5</v>
      </c>
      <c r="I298" s="16">
        <v>5</v>
      </c>
      <c r="J298" s="16">
        <v>0</v>
      </c>
      <c r="K298" s="16">
        <v>0</v>
      </c>
      <c r="L298" s="16">
        <v>0</v>
      </c>
      <c r="N298" s="107">
        <v>6</v>
      </c>
      <c r="O298" s="107">
        <v>6</v>
      </c>
      <c r="P298" s="107">
        <v>0</v>
      </c>
      <c r="Q298" s="107">
        <v>0</v>
      </c>
      <c r="R298" s="107">
        <v>0</v>
      </c>
      <c r="V298" s="29" t="s">
        <v>735</v>
      </c>
    </row>
    <row r="299" spans="1:22" ht="14.25" customHeight="1" x14ac:dyDescent="0.25">
      <c r="A299" s="1" t="s">
        <v>533</v>
      </c>
      <c r="B299" s="1" t="s">
        <v>534</v>
      </c>
      <c r="C299" s="1" t="s">
        <v>654</v>
      </c>
      <c r="D299" s="22">
        <v>8</v>
      </c>
      <c r="E299" s="22">
        <v>2</v>
      </c>
      <c r="F299" s="22">
        <v>0</v>
      </c>
      <c r="G299" s="79"/>
      <c r="H299" s="16">
        <v>3</v>
      </c>
      <c r="I299" s="16">
        <v>3</v>
      </c>
      <c r="J299" s="16">
        <v>0</v>
      </c>
      <c r="K299" s="16">
        <v>0</v>
      </c>
      <c r="L299" s="16">
        <v>0</v>
      </c>
      <c r="N299" s="107">
        <v>5</v>
      </c>
      <c r="O299" s="107">
        <v>4</v>
      </c>
      <c r="P299" s="107">
        <v>0</v>
      </c>
      <c r="Q299" s="107">
        <v>1</v>
      </c>
      <c r="R299" s="107">
        <v>0</v>
      </c>
      <c r="V299" s="29" t="s">
        <v>737</v>
      </c>
    </row>
    <row r="300" spans="1:22" ht="14.25" customHeight="1" x14ac:dyDescent="0.25">
      <c r="A300" s="1" t="s">
        <v>535</v>
      </c>
      <c r="B300" s="1" t="s">
        <v>536</v>
      </c>
      <c r="C300" s="1" t="s">
        <v>656</v>
      </c>
      <c r="D300" s="22">
        <v>6</v>
      </c>
      <c r="E300" s="22">
        <v>0</v>
      </c>
      <c r="F300" s="22">
        <v>0</v>
      </c>
      <c r="G300" s="79"/>
      <c r="H300" s="16">
        <v>9</v>
      </c>
      <c r="I300" s="16">
        <v>8</v>
      </c>
      <c r="J300" s="16">
        <v>1</v>
      </c>
      <c r="K300" s="16">
        <v>0</v>
      </c>
      <c r="L300" s="16">
        <v>0</v>
      </c>
      <c r="N300" s="107">
        <v>32</v>
      </c>
      <c r="O300" s="107">
        <v>30</v>
      </c>
      <c r="P300" s="107">
        <v>2</v>
      </c>
      <c r="Q300" s="107">
        <v>0</v>
      </c>
      <c r="R300" s="107">
        <v>0</v>
      </c>
      <c r="V300" s="29" t="s">
        <v>735</v>
      </c>
    </row>
    <row r="301" spans="1:22" ht="14.25" customHeight="1" x14ac:dyDescent="0.25">
      <c r="A301" s="1" t="s">
        <v>537</v>
      </c>
      <c r="B301" s="1" t="s">
        <v>840</v>
      </c>
      <c r="C301" s="1" t="s">
        <v>661</v>
      </c>
      <c r="D301" s="22">
        <v>28</v>
      </c>
      <c r="E301" s="22">
        <v>0</v>
      </c>
      <c r="F301" s="22">
        <v>1</v>
      </c>
      <c r="G301" s="79"/>
      <c r="H301" s="16">
        <v>45</v>
      </c>
      <c r="I301" s="16">
        <v>39</v>
      </c>
      <c r="J301" s="16">
        <v>2</v>
      </c>
      <c r="K301" s="16">
        <v>0</v>
      </c>
      <c r="L301" s="16">
        <v>4</v>
      </c>
      <c r="N301" s="107">
        <v>35</v>
      </c>
      <c r="O301" s="107">
        <v>22</v>
      </c>
      <c r="P301" s="107">
        <v>12</v>
      </c>
      <c r="Q301" s="107">
        <v>1</v>
      </c>
      <c r="R301" s="107">
        <v>0</v>
      </c>
      <c r="V301" s="29" t="s">
        <v>735</v>
      </c>
    </row>
    <row r="302" spans="1:22" ht="14.25" customHeight="1" x14ac:dyDescent="0.25">
      <c r="A302" s="1" t="s">
        <v>539</v>
      </c>
      <c r="B302" s="1" t="s">
        <v>841</v>
      </c>
      <c r="C302" s="1" t="s">
        <v>657</v>
      </c>
      <c r="D302" s="22">
        <v>19</v>
      </c>
      <c r="E302" s="22">
        <v>5</v>
      </c>
      <c r="F302" s="22">
        <v>0</v>
      </c>
      <c r="G302" s="79"/>
      <c r="H302" s="16">
        <v>43</v>
      </c>
      <c r="I302" s="16">
        <v>34</v>
      </c>
      <c r="J302" s="16">
        <v>4</v>
      </c>
      <c r="K302" s="16">
        <v>0</v>
      </c>
      <c r="L302" s="16">
        <v>5</v>
      </c>
      <c r="N302" s="107">
        <v>36</v>
      </c>
      <c r="O302" s="107">
        <v>31</v>
      </c>
      <c r="P302" s="107">
        <v>5</v>
      </c>
      <c r="Q302" s="107">
        <v>0</v>
      </c>
      <c r="R302" s="107">
        <v>0</v>
      </c>
      <c r="V302" s="29" t="s">
        <v>735</v>
      </c>
    </row>
    <row r="303" spans="1:22" ht="14.25" customHeight="1" x14ac:dyDescent="0.25">
      <c r="A303" s="1" t="s">
        <v>541</v>
      </c>
      <c r="B303" s="1" t="s">
        <v>542</v>
      </c>
      <c r="C303" s="1" t="s">
        <v>662</v>
      </c>
      <c r="D303" s="22">
        <v>8</v>
      </c>
      <c r="E303" s="22">
        <v>2</v>
      </c>
      <c r="F303" s="22">
        <v>0</v>
      </c>
      <c r="G303" s="79"/>
      <c r="H303" s="16">
        <v>4</v>
      </c>
      <c r="I303" s="16">
        <v>4</v>
      </c>
      <c r="J303" s="16">
        <v>0</v>
      </c>
      <c r="K303" s="16">
        <v>0</v>
      </c>
      <c r="L303" s="16">
        <v>0</v>
      </c>
      <c r="N303" s="107">
        <v>3</v>
      </c>
      <c r="O303" s="107">
        <v>3</v>
      </c>
      <c r="P303" s="107">
        <v>0</v>
      </c>
      <c r="Q303" s="107">
        <v>0</v>
      </c>
      <c r="R303" s="107">
        <v>0</v>
      </c>
      <c r="V303" s="29" t="s">
        <v>735</v>
      </c>
    </row>
    <row r="304" spans="1:22" ht="14.25" customHeight="1" x14ac:dyDescent="0.25">
      <c r="A304" s="1" t="s">
        <v>543</v>
      </c>
      <c r="B304" s="1" t="s">
        <v>544</v>
      </c>
      <c r="C304" s="1" t="s">
        <v>656</v>
      </c>
      <c r="D304" s="22">
        <v>2</v>
      </c>
      <c r="E304" s="22">
        <v>0</v>
      </c>
      <c r="F304" s="22">
        <v>0</v>
      </c>
      <c r="G304" s="79"/>
      <c r="H304" s="16">
        <v>2</v>
      </c>
      <c r="I304" s="16">
        <v>2</v>
      </c>
      <c r="J304" s="16">
        <v>0</v>
      </c>
      <c r="K304" s="16">
        <v>0</v>
      </c>
      <c r="L304" s="16">
        <v>0</v>
      </c>
      <c r="N304" s="107">
        <v>1</v>
      </c>
      <c r="O304" s="107">
        <v>0</v>
      </c>
      <c r="P304" s="107">
        <v>0</v>
      </c>
      <c r="Q304" s="107">
        <v>0</v>
      </c>
      <c r="R304" s="107">
        <v>1</v>
      </c>
      <c r="V304" s="29" t="s">
        <v>736</v>
      </c>
    </row>
    <row r="305" spans="1:22" ht="14.25" customHeight="1" x14ac:dyDescent="0.25">
      <c r="A305" s="1" t="s">
        <v>545</v>
      </c>
      <c r="B305" s="1" t="s">
        <v>842</v>
      </c>
      <c r="C305" s="1" t="s">
        <v>661</v>
      </c>
      <c r="D305" s="22">
        <v>20</v>
      </c>
      <c r="E305" s="22">
        <v>1</v>
      </c>
      <c r="F305" s="22">
        <v>0</v>
      </c>
      <c r="G305" s="79"/>
      <c r="H305" s="16">
        <v>23</v>
      </c>
      <c r="I305" s="16">
        <v>22</v>
      </c>
      <c r="J305" s="16">
        <v>1</v>
      </c>
      <c r="K305" s="16">
        <v>0</v>
      </c>
      <c r="L305" s="16">
        <v>0</v>
      </c>
      <c r="N305" s="107">
        <v>14</v>
      </c>
      <c r="O305" s="107">
        <v>13</v>
      </c>
      <c r="P305" s="107">
        <v>1</v>
      </c>
      <c r="Q305" s="107">
        <v>0</v>
      </c>
      <c r="R305" s="107">
        <v>0</v>
      </c>
      <c r="V305" s="29" t="s">
        <v>736</v>
      </c>
    </row>
    <row r="306" spans="1:22" ht="14.25" customHeight="1" x14ac:dyDescent="0.25">
      <c r="A306" s="1" t="s">
        <v>547</v>
      </c>
      <c r="B306" s="1" t="s">
        <v>548</v>
      </c>
      <c r="C306" s="1" t="s">
        <v>661</v>
      </c>
      <c r="D306" s="22">
        <v>3</v>
      </c>
      <c r="E306" s="22">
        <v>0</v>
      </c>
      <c r="F306" s="22">
        <v>0</v>
      </c>
      <c r="G306" s="79"/>
      <c r="H306" s="16">
        <v>3</v>
      </c>
      <c r="I306" s="16">
        <v>3</v>
      </c>
      <c r="J306" s="16">
        <v>0</v>
      </c>
      <c r="K306" s="16">
        <v>0</v>
      </c>
      <c r="L306" s="16">
        <v>0</v>
      </c>
      <c r="N306" s="107">
        <v>7</v>
      </c>
      <c r="O306" s="107">
        <v>7</v>
      </c>
      <c r="P306" s="107">
        <v>0</v>
      </c>
      <c r="Q306" s="107">
        <v>0</v>
      </c>
      <c r="R306" s="107">
        <v>0</v>
      </c>
      <c r="V306" s="29" t="s">
        <v>737</v>
      </c>
    </row>
    <row r="307" spans="1:22" ht="14.25" customHeight="1" x14ac:dyDescent="0.25">
      <c r="A307" s="1" t="s">
        <v>549</v>
      </c>
      <c r="B307" s="1" t="s">
        <v>550</v>
      </c>
      <c r="C307" s="1" t="s">
        <v>662</v>
      </c>
      <c r="D307" s="22">
        <v>9</v>
      </c>
      <c r="E307" s="22">
        <v>2</v>
      </c>
      <c r="F307" s="22">
        <v>0</v>
      </c>
      <c r="G307" s="79"/>
      <c r="H307" s="16">
        <v>10</v>
      </c>
      <c r="I307" s="16">
        <v>10</v>
      </c>
      <c r="J307" s="16">
        <v>0</v>
      </c>
      <c r="K307" s="16">
        <v>0</v>
      </c>
      <c r="L307" s="16">
        <v>0</v>
      </c>
      <c r="N307" s="107">
        <v>13</v>
      </c>
      <c r="O307" s="107">
        <v>13</v>
      </c>
      <c r="P307" s="107">
        <v>0</v>
      </c>
      <c r="Q307" s="107">
        <v>0</v>
      </c>
      <c r="R307" s="107">
        <v>0</v>
      </c>
      <c r="V307" s="29" t="s">
        <v>735</v>
      </c>
    </row>
    <row r="308" spans="1:22" ht="14.25" customHeight="1" x14ac:dyDescent="0.25">
      <c r="A308" s="1" t="s">
        <v>551</v>
      </c>
      <c r="B308" s="1" t="s">
        <v>552</v>
      </c>
      <c r="C308" s="1" t="s">
        <v>659</v>
      </c>
      <c r="D308" s="22">
        <v>5</v>
      </c>
      <c r="E308" s="22">
        <v>0</v>
      </c>
      <c r="F308" s="22">
        <v>0</v>
      </c>
      <c r="G308" s="79"/>
      <c r="H308" s="16">
        <v>6</v>
      </c>
      <c r="I308" s="16">
        <v>6</v>
      </c>
      <c r="J308" s="16">
        <v>0</v>
      </c>
      <c r="K308" s="16">
        <v>0</v>
      </c>
      <c r="L308" s="16">
        <v>0</v>
      </c>
      <c r="N308" s="107">
        <v>6</v>
      </c>
      <c r="O308" s="107">
        <v>5</v>
      </c>
      <c r="P308" s="107">
        <v>0</v>
      </c>
      <c r="Q308" s="107">
        <v>0</v>
      </c>
      <c r="R308" s="107">
        <v>1</v>
      </c>
      <c r="V308" s="29" t="s">
        <v>735</v>
      </c>
    </row>
    <row r="309" spans="1:22" ht="14.25" customHeight="1" x14ac:dyDescent="0.25">
      <c r="A309" s="1" t="s">
        <v>553</v>
      </c>
      <c r="B309" s="1" t="s">
        <v>554</v>
      </c>
      <c r="C309" s="1" t="s">
        <v>656</v>
      </c>
      <c r="D309" s="22">
        <v>5</v>
      </c>
      <c r="E309" s="22">
        <v>0</v>
      </c>
      <c r="F309" s="22">
        <v>0</v>
      </c>
      <c r="G309" s="79"/>
      <c r="H309" s="16">
        <v>2</v>
      </c>
      <c r="I309" s="16">
        <v>2</v>
      </c>
      <c r="J309" s="16">
        <v>0</v>
      </c>
      <c r="K309" s="16">
        <v>0</v>
      </c>
      <c r="L309" s="16">
        <v>0</v>
      </c>
      <c r="N309" s="107">
        <v>9</v>
      </c>
      <c r="O309" s="107">
        <v>9</v>
      </c>
      <c r="P309" s="107">
        <v>0</v>
      </c>
      <c r="Q309" s="107">
        <v>0</v>
      </c>
      <c r="R309" s="107">
        <v>0</v>
      </c>
      <c r="V309" s="29" t="s">
        <v>735</v>
      </c>
    </row>
    <row r="310" spans="1:22" ht="14.25" customHeight="1" x14ac:dyDescent="0.25">
      <c r="A310" s="1" t="s">
        <v>555</v>
      </c>
      <c r="B310" s="1" t="s">
        <v>556</v>
      </c>
      <c r="C310" s="1" t="s">
        <v>661</v>
      </c>
      <c r="D310" s="22">
        <v>0</v>
      </c>
      <c r="E310" s="22">
        <v>0</v>
      </c>
      <c r="F310" s="22">
        <v>0</v>
      </c>
      <c r="G310" s="79"/>
      <c r="H310" s="16">
        <v>2</v>
      </c>
      <c r="I310" s="16">
        <v>2</v>
      </c>
      <c r="J310" s="16">
        <v>0</v>
      </c>
      <c r="K310" s="16">
        <v>0</v>
      </c>
      <c r="L310" s="16">
        <v>0</v>
      </c>
      <c r="N310" s="107">
        <v>1</v>
      </c>
      <c r="O310" s="107">
        <v>1</v>
      </c>
      <c r="P310" s="107">
        <v>0</v>
      </c>
      <c r="Q310" s="107">
        <v>0</v>
      </c>
      <c r="R310" s="107">
        <v>0</v>
      </c>
      <c r="V310" s="29" t="s">
        <v>735</v>
      </c>
    </row>
    <row r="311" spans="1:22" ht="14.25" customHeight="1" x14ac:dyDescent="0.25">
      <c r="A311" s="1" t="s">
        <v>557</v>
      </c>
      <c r="B311" s="1" t="s">
        <v>843</v>
      </c>
      <c r="C311" s="1" t="s">
        <v>656</v>
      </c>
      <c r="D311" s="22">
        <v>33</v>
      </c>
      <c r="E311" s="22">
        <v>0</v>
      </c>
      <c r="F311" s="22">
        <v>0</v>
      </c>
      <c r="G311" s="79"/>
      <c r="H311" s="16">
        <v>46</v>
      </c>
      <c r="I311" s="16">
        <v>45</v>
      </c>
      <c r="J311" s="16">
        <v>1</v>
      </c>
      <c r="K311" s="16">
        <v>0</v>
      </c>
      <c r="L311" s="16">
        <v>0</v>
      </c>
      <c r="N311" s="107">
        <v>23</v>
      </c>
      <c r="O311" s="107">
        <v>19</v>
      </c>
      <c r="P311" s="107">
        <v>0</v>
      </c>
      <c r="Q311" s="107">
        <v>0</v>
      </c>
      <c r="R311" s="107">
        <v>4</v>
      </c>
      <c r="V311" s="29" t="s">
        <v>737</v>
      </c>
    </row>
    <row r="312" spans="1:22" ht="14.25" customHeight="1" x14ac:dyDescent="0.25">
      <c r="A312" s="1" t="s">
        <v>559</v>
      </c>
      <c r="B312" s="1" t="s">
        <v>560</v>
      </c>
      <c r="C312" s="1" t="s">
        <v>659</v>
      </c>
      <c r="D312" s="22">
        <v>1</v>
      </c>
      <c r="E312" s="22">
        <v>0</v>
      </c>
      <c r="F312" s="22">
        <v>0</v>
      </c>
      <c r="G312" s="79"/>
      <c r="H312" s="16">
        <v>2</v>
      </c>
      <c r="I312" s="16">
        <v>2</v>
      </c>
      <c r="J312" s="16">
        <v>0</v>
      </c>
      <c r="K312" s="16">
        <v>0</v>
      </c>
      <c r="L312" s="16">
        <v>0</v>
      </c>
      <c r="N312" s="107">
        <v>1</v>
      </c>
      <c r="O312" s="107">
        <v>1</v>
      </c>
      <c r="P312" s="107">
        <v>0</v>
      </c>
      <c r="Q312" s="107">
        <v>0</v>
      </c>
      <c r="R312" s="107">
        <v>0</v>
      </c>
      <c r="V312" s="29" t="s">
        <v>735</v>
      </c>
    </row>
    <row r="313" spans="1:22" ht="14.25" customHeight="1" x14ac:dyDescent="0.25">
      <c r="A313" s="1" t="s">
        <v>561</v>
      </c>
      <c r="B313" s="1" t="s">
        <v>562</v>
      </c>
      <c r="C313" s="1" t="s">
        <v>659</v>
      </c>
      <c r="D313" s="22">
        <v>4</v>
      </c>
      <c r="E313" s="22">
        <v>2</v>
      </c>
      <c r="F313" s="22">
        <v>0</v>
      </c>
      <c r="G313" s="79"/>
      <c r="H313" s="16">
        <v>9</v>
      </c>
      <c r="I313" s="16">
        <v>5</v>
      </c>
      <c r="J313" s="16">
        <v>4</v>
      </c>
      <c r="K313" s="16">
        <v>0</v>
      </c>
      <c r="L313" s="16">
        <v>0</v>
      </c>
      <c r="N313" s="107">
        <v>9</v>
      </c>
      <c r="O313" s="107">
        <v>7</v>
      </c>
      <c r="P313" s="107">
        <v>1</v>
      </c>
      <c r="Q313" s="107">
        <v>0</v>
      </c>
      <c r="R313" s="107">
        <v>1</v>
      </c>
      <c r="V313" s="29" t="s">
        <v>735</v>
      </c>
    </row>
    <row r="314" spans="1:22" ht="14.25" customHeight="1" x14ac:dyDescent="0.25">
      <c r="A314" s="1" t="s">
        <v>563</v>
      </c>
      <c r="B314" s="1" t="s">
        <v>564</v>
      </c>
      <c r="C314" s="1" t="s">
        <v>656</v>
      </c>
      <c r="D314" s="22">
        <v>4</v>
      </c>
      <c r="E314" s="22">
        <v>0</v>
      </c>
      <c r="F314" s="22">
        <v>0</v>
      </c>
      <c r="G314" s="79"/>
      <c r="H314" s="16">
        <v>8</v>
      </c>
      <c r="I314" s="16">
        <v>8</v>
      </c>
      <c r="J314" s="16">
        <v>0</v>
      </c>
      <c r="K314" s="16">
        <v>0</v>
      </c>
      <c r="L314" s="16">
        <v>0</v>
      </c>
      <c r="N314" s="107">
        <v>12</v>
      </c>
      <c r="O314" s="107">
        <v>8</v>
      </c>
      <c r="P314" s="107">
        <v>2</v>
      </c>
      <c r="Q314" s="107">
        <v>0</v>
      </c>
      <c r="R314" s="107">
        <v>2</v>
      </c>
      <c r="V314" s="29" t="s">
        <v>735</v>
      </c>
    </row>
    <row r="315" spans="1:22" ht="14.25" customHeight="1" x14ac:dyDescent="0.25">
      <c r="A315" s="1" t="s">
        <v>565</v>
      </c>
      <c r="B315" s="1" t="s">
        <v>844</v>
      </c>
      <c r="C315" s="1" t="s">
        <v>661</v>
      </c>
      <c r="D315" s="22">
        <v>20</v>
      </c>
      <c r="E315" s="22">
        <v>1</v>
      </c>
      <c r="F315" s="22">
        <v>0</v>
      </c>
      <c r="G315" s="79"/>
      <c r="H315" s="45">
        <v>24</v>
      </c>
      <c r="I315" s="45">
        <v>21</v>
      </c>
      <c r="J315" s="45">
        <v>0</v>
      </c>
      <c r="K315" s="45">
        <v>1</v>
      </c>
      <c r="L315" s="45">
        <v>2</v>
      </c>
      <c r="N315" s="107">
        <v>19</v>
      </c>
      <c r="O315" s="107">
        <v>19</v>
      </c>
      <c r="P315" s="107">
        <v>0</v>
      </c>
      <c r="Q315" s="107">
        <v>0</v>
      </c>
      <c r="R315" s="107">
        <v>0</v>
      </c>
      <c r="V315" s="29" t="s">
        <v>737</v>
      </c>
    </row>
    <row r="316" spans="1:22" ht="14.25" customHeight="1" x14ac:dyDescent="0.25">
      <c r="A316" s="1" t="s">
        <v>567</v>
      </c>
      <c r="B316" s="1" t="s">
        <v>568</v>
      </c>
      <c r="C316" s="1" t="s">
        <v>661</v>
      </c>
      <c r="D316" s="22">
        <v>2</v>
      </c>
      <c r="E316" s="22">
        <v>0</v>
      </c>
      <c r="F316" s="22">
        <v>0</v>
      </c>
      <c r="G316" s="79"/>
      <c r="H316" s="16">
        <v>4</v>
      </c>
      <c r="I316" s="16">
        <v>4</v>
      </c>
      <c r="J316" s="16">
        <v>0</v>
      </c>
      <c r="K316" s="16">
        <v>0</v>
      </c>
      <c r="L316" s="16">
        <v>0</v>
      </c>
      <c r="N316" s="107">
        <v>3</v>
      </c>
      <c r="O316" s="107">
        <v>2</v>
      </c>
      <c r="P316" s="107">
        <v>1</v>
      </c>
      <c r="Q316" s="107">
        <v>0</v>
      </c>
      <c r="R316" s="107">
        <v>0</v>
      </c>
      <c r="V316" s="29" t="s">
        <v>735</v>
      </c>
    </row>
    <row r="317" spans="1:22" ht="14.25" customHeight="1" x14ac:dyDescent="0.25">
      <c r="A317" s="1" t="s">
        <v>569</v>
      </c>
      <c r="B317" s="1" t="s">
        <v>845</v>
      </c>
      <c r="C317" s="1" t="s">
        <v>654</v>
      </c>
      <c r="D317" s="25">
        <v>11</v>
      </c>
      <c r="E317" s="25">
        <v>1</v>
      </c>
      <c r="F317" s="25">
        <v>2</v>
      </c>
      <c r="G317" s="79"/>
      <c r="H317" s="45">
        <v>21</v>
      </c>
      <c r="I317" s="45">
        <v>14</v>
      </c>
      <c r="J317" s="45">
        <v>3</v>
      </c>
      <c r="K317" s="45">
        <v>2</v>
      </c>
      <c r="L317" s="45">
        <v>2</v>
      </c>
      <c r="N317" s="107">
        <v>10</v>
      </c>
      <c r="O317" s="107">
        <v>6</v>
      </c>
      <c r="P317" s="107">
        <v>1</v>
      </c>
      <c r="Q317" s="107">
        <v>0</v>
      </c>
      <c r="R317" s="107">
        <v>3</v>
      </c>
      <c r="V317" s="29" t="s">
        <v>737</v>
      </c>
    </row>
    <row r="318" spans="1:22" ht="14.25" customHeight="1" x14ac:dyDescent="0.25">
      <c r="A318" s="1" t="s">
        <v>571</v>
      </c>
      <c r="B318" s="1" t="s">
        <v>572</v>
      </c>
      <c r="C318" s="1" t="s">
        <v>657</v>
      </c>
      <c r="D318" s="22">
        <v>2</v>
      </c>
      <c r="E318" s="22">
        <v>0</v>
      </c>
      <c r="F318" s="22">
        <v>0</v>
      </c>
      <c r="G318" s="79"/>
      <c r="H318" s="16">
        <v>5</v>
      </c>
      <c r="I318" s="16">
        <v>5</v>
      </c>
      <c r="J318" s="16">
        <v>0</v>
      </c>
      <c r="K318" s="16">
        <v>0</v>
      </c>
      <c r="L318" s="16">
        <v>0</v>
      </c>
      <c r="N318" s="107">
        <v>3</v>
      </c>
      <c r="O318" s="107">
        <v>1</v>
      </c>
      <c r="P318" s="107">
        <v>2</v>
      </c>
      <c r="Q318" s="107">
        <v>0</v>
      </c>
      <c r="R318" s="107">
        <v>0</v>
      </c>
      <c r="V318" s="29" t="s">
        <v>737</v>
      </c>
    </row>
    <row r="319" spans="1:22" ht="14.25" customHeight="1" x14ac:dyDescent="0.25">
      <c r="A319" s="1" t="s">
        <v>573</v>
      </c>
      <c r="B319" s="1" t="s">
        <v>846</v>
      </c>
      <c r="C319" s="1" t="s">
        <v>656</v>
      </c>
      <c r="D319" s="22">
        <v>15</v>
      </c>
      <c r="E319" s="22">
        <v>3</v>
      </c>
      <c r="F319" s="22">
        <v>0</v>
      </c>
      <c r="G319" s="79"/>
      <c r="H319" s="16">
        <v>20</v>
      </c>
      <c r="I319" s="16">
        <v>20</v>
      </c>
      <c r="J319" s="16">
        <v>0</v>
      </c>
      <c r="K319" s="16">
        <v>0</v>
      </c>
      <c r="L319" s="16">
        <v>0</v>
      </c>
      <c r="N319" s="107">
        <v>7</v>
      </c>
      <c r="O319" s="107">
        <v>4</v>
      </c>
      <c r="P319" s="107">
        <v>3</v>
      </c>
      <c r="Q319" s="107">
        <v>0</v>
      </c>
      <c r="R319" s="107">
        <v>0</v>
      </c>
      <c r="V319" s="29" t="s">
        <v>736</v>
      </c>
    </row>
    <row r="320" spans="1:22" ht="14.25" customHeight="1" x14ac:dyDescent="0.25">
      <c r="A320" s="1" t="s">
        <v>575</v>
      </c>
      <c r="B320" s="1" t="s">
        <v>576</v>
      </c>
      <c r="C320" s="1" t="s">
        <v>659</v>
      </c>
      <c r="D320" s="22">
        <v>0</v>
      </c>
      <c r="E320" s="22">
        <v>0</v>
      </c>
      <c r="F320" s="22">
        <v>0</v>
      </c>
      <c r="G320" s="79"/>
      <c r="H320" s="16">
        <v>2</v>
      </c>
      <c r="I320" s="16">
        <v>2</v>
      </c>
      <c r="J320" s="16">
        <v>0</v>
      </c>
      <c r="K320" s="16">
        <v>0</v>
      </c>
      <c r="L320" s="16">
        <v>0</v>
      </c>
      <c r="N320" s="107">
        <v>0</v>
      </c>
      <c r="O320" s="107">
        <v>0</v>
      </c>
      <c r="P320" s="107">
        <v>0</v>
      </c>
      <c r="Q320" s="107">
        <v>0</v>
      </c>
      <c r="R320" s="107">
        <v>0</v>
      </c>
      <c r="V320" s="29" t="s">
        <v>735</v>
      </c>
    </row>
    <row r="321" spans="1:22" ht="14.25" customHeight="1" x14ac:dyDescent="0.25">
      <c r="A321" s="1" t="s">
        <v>577</v>
      </c>
      <c r="B321" s="1" t="s">
        <v>578</v>
      </c>
      <c r="C321" s="1" t="s">
        <v>656</v>
      </c>
      <c r="D321" s="22">
        <v>8</v>
      </c>
      <c r="E321" s="22">
        <v>0</v>
      </c>
      <c r="F321" s="22">
        <v>0</v>
      </c>
      <c r="G321" s="79"/>
      <c r="H321" s="16">
        <v>10</v>
      </c>
      <c r="I321" s="16">
        <v>10</v>
      </c>
      <c r="J321" s="16">
        <v>0</v>
      </c>
      <c r="K321" s="16">
        <v>0</v>
      </c>
      <c r="L321" s="16">
        <v>0</v>
      </c>
      <c r="N321" s="107">
        <v>9</v>
      </c>
      <c r="O321" s="107">
        <v>9</v>
      </c>
      <c r="P321" s="107">
        <v>0</v>
      </c>
      <c r="Q321" s="107">
        <v>0</v>
      </c>
      <c r="R321" s="107">
        <v>0</v>
      </c>
      <c r="V321" s="29" t="s">
        <v>735</v>
      </c>
    </row>
    <row r="322" spans="1:22" ht="14.25" customHeight="1" x14ac:dyDescent="0.25">
      <c r="A322" s="1" t="s">
        <v>579</v>
      </c>
      <c r="B322" s="1" t="s">
        <v>580</v>
      </c>
      <c r="C322" s="1" t="s">
        <v>660</v>
      </c>
      <c r="D322" s="22">
        <v>7</v>
      </c>
      <c r="E322" s="22">
        <v>1</v>
      </c>
      <c r="F322" s="22">
        <v>0</v>
      </c>
      <c r="G322" s="79"/>
      <c r="H322" s="16">
        <v>7</v>
      </c>
      <c r="I322" s="16">
        <v>6</v>
      </c>
      <c r="J322" s="16">
        <v>1</v>
      </c>
      <c r="K322" s="16">
        <v>0</v>
      </c>
      <c r="L322" s="16">
        <v>0</v>
      </c>
      <c r="N322" s="107">
        <v>9</v>
      </c>
      <c r="O322" s="107">
        <v>6</v>
      </c>
      <c r="P322" s="107">
        <v>2</v>
      </c>
      <c r="Q322" s="107">
        <v>1</v>
      </c>
      <c r="R322" s="107">
        <v>0</v>
      </c>
      <c r="V322" s="29" t="s">
        <v>736</v>
      </c>
    </row>
    <row r="323" spans="1:22" ht="14.25" customHeight="1" x14ac:dyDescent="0.25">
      <c r="A323" s="1" t="s">
        <v>581</v>
      </c>
      <c r="B323" s="1" t="s">
        <v>847</v>
      </c>
      <c r="C323" s="1" t="s">
        <v>662</v>
      </c>
      <c r="D323" s="26">
        <v>26</v>
      </c>
      <c r="E323" s="26">
        <v>3</v>
      </c>
      <c r="F323" s="26">
        <v>0</v>
      </c>
      <c r="G323" s="79"/>
      <c r="H323" s="16">
        <v>20</v>
      </c>
      <c r="I323" s="16">
        <v>19</v>
      </c>
      <c r="J323" s="16">
        <v>1</v>
      </c>
      <c r="K323" s="16">
        <v>0</v>
      </c>
      <c r="L323" s="16">
        <v>0</v>
      </c>
      <c r="N323" s="107">
        <v>11</v>
      </c>
      <c r="O323" s="107">
        <v>9</v>
      </c>
      <c r="P323" s="107">
        <v>2</v>
      </c>
      <c r="Q323" s="107">
        <v>0</v>
      </c>
      <c r="R323" s="107">
        <v>0</v>
      </c>
      <c r="V323" s="29" t="s">
        <v>736</v>
      </c>
    </row>
    <row r="324" spans="1:22" ht="14.25" customHeight="1" x14ac:dyDescent="0.25">
      <c r="A324" s="1" t="s">
        <v>583</v>
      </c>
      <c r="B324" s="1" t="s">
        <v>848</v>
      </c>
      <c r="C324" s="1" t="s">
        <v>654</v>
      </c>
      <c r="D324" s="22">
        <v>47</v>
      </c>
      <c r="E324" s="22">
        <v>42</v>
      </c>
      <c r="F324" s="22">
        <v>4</v>
      </c>
      <c r="G324" s="79"/>
      <c r="H324" s="16">
        <v>44</v>
      </c>
      <c r="I324" s="16">
        <v>25</v>
      </c>
      <c r="J324" s="16">
        <v>6</v>
      </c>
      <c r="K324" s="16">
        <v>3</v>
      </c>
      <c r="L324" s="16">
        <v>10</v>
      </c>
      <c r="N324" s="107">
        <v>22</v>
      </c>
      <c r="O324" s="107">
        <v>7</v>
      </c>
      <c r="P324" s="107">
        <v>9</v>
      </c>
      <c r="Q324" s="107">
        <v>0</v>
      </c>
      <c r="R324" s="107">
        <v>6</v>
      </c>
      <c r="V324" s="29" t="s">
        <v>736</v>
      </c>
    </row>
    <row r="325" spans="1:22" ht="14.25" customHeight="1" x14ac:dyDescent="0.25">
      <c r="A325" s="1" t="s">
        <v>585</v>
      </c>
      <c r="B325" s="1" t="s">
        <v>586</v>
      </c>
      <c r="C325" s="1" t="s">
        <v>654</v>
      </c>
      <c r="D325" s="22">
        <v>5</v>
      </c>
      <c r="E325" s="22">
        <v>0</v>
      </c>
      <c r="F325" s="22">
        <v>3</v>
      </c>
      <c r="G325" s="79"/>
      <c r="H325" s="45">
        <v>13</v>
      </c>
      <c r="I325" s="45">
        <v>5</v>
      </c>
      <c r="J325" s="45">
        <v>1</v>
      </c>
      <c r="K325" s="45">
        <v>2</v>
      </c>
      <c r="L325" s="45">
        <v>5</v>
      </c>
      <c r="N325" s="107">
        <v>25</v>
      </c>
      <c r="O325" s="107">
        <v>10</v>
      </c>
      <c r="P325" s="107">
        <v>10</v>
      </c>
      <c r="Q325" s="107">
        <v>3</v>
      </c>
      <c r="R325" s="107">
        <v>2</v>
      </c>
      <c r="V325" s="29" t="s">
        <v>736</v>
      </c>
    </row>
    <row r="326" spans="1:22" ht="14.25" customHeight="1" x14ac:dyDescent="0.25">
      <c r="A326" s="1" t="s">
        <v>587</v>
      </c>
      <c r="B326" s="1" t="s">
        <v>588</v>
      </c>
      <c r="C326" s="1" t="s">
        <v>657</v>
      </c>
      <c r="D326" s="22">
        <v>5</v>
      </c>
      <c r="E326" s="22">
        <v>1</v>
      </c>
      <c r="F326" s="22">
        <v>0</v>
      </c>
      <c r="G326" s="79"/>
      <c r="H326" s="16">
        <v>4</v>
      </c>
      <c r="I326" s="16">
        <v>4</v>
      </c>
      <c r="J326" s="16">
        <v>0</v>
      </c>
      <c r="K326" s="16">
        <v>0</v>
      </c>
      <c r="L326" s="16">
        <v>0</v>
      </c>
      <c r="N326" s="107">
        <v>21</v>
      </c>
      <c r="O326" s="107">
        <v>18</v>
      </c>
      <c r="P326" s="107">
        <v>0</v>
      </c>
      <c r="Q326" s="107">
        <v>0</v>
      </c>
      <c r="R326" s="107">
        <v>3</v>
      </c>
      <c r="V326" s="29" t="s">
        <v>736</v>
      </c>
    </row>
    <row r="327" spans="1:22" ht="14.25" customHeight="1" x14ac:dyDescent="0.25">
      <c r="A327" s="1" t="s">
        <v>589</v>
      </c>
      <c r="B327" s="1" t="s">
        <v>849</v>
      </c>
      <c r="C327" s="1" t="s">
        <v>662</v>
      </c>
      <c r="D327" s="22">
        <v>18</v>
      </c>
      <c r="E327" s="22">
        <v>2</v>
      </c>
      <c r="F327" s="22">
        <v>2</v>
      </c>
      <c r="G327" s="79"/>
      <c r="H327" s="16">
        <v>21</v>
      </c>
      <c r="I327" s="16">
        <v>19</v>
      </c>
      <c r="J327" s="16">
        <v>0</v>
      </c>
      <c r="K327" s="16">
        <v>0</v>
      </c>
      <c r="L327" s="16">
        <v>2</v>
      </c>
      <c r="N327" s="107">
        <v>12</v>
      </c>
      <c r="O327" s="107">
        <v>10</v>
      </c>
      <c r="P327" s="107">
        <v>2</v>
      </c>
      <c r="Q327" s="107">
        <v>0</v>
      </c>
      <c r="R327" s="107">
        <v>0</v>
      </c>
      <c r="V327" s="29" t="s">
        <v>737</v>
      </c>
    </row>
    <row r="328" spans="1:22" ht="14.25" customHeight="1" x14ac:dyDescent="0.25">
      <c r="A328" s="1" t="s">
        <v>591</v>
      </c>
      <c r="B328" s="1" t="s">
        <v>592</v>
      </c>
      <c r="C328" s="1" t="s">
        <v>659</v>
      </c>
      <c r="D328" s="25">
        <v>13</v>
      </c>
      <c r="E328" s="25">
        <v>0</v>
      </c>
      <c r="F328" s="25">
        <v>0</v>
      </c>
      <c r="G328" s="79"/>
      <c r="H328" s="45">
        <v>6</v>
      </c>
      <c r="I328" s="45">
        <v>0</v>
      </c>
      <c r="J328" s="45">
        <v>5</v>
      </c>
      <c r="K328" s="45">
        <v>1</v>
      </c>
      <c r="L328" s="45">
        <v>0</v>
      </c>
      <c r="N328" s="107">
        <v>14</v>
      </c>
      <c r="O328" s="107">
        <v>7</v>
      </c>
      <c r="P328" s="107">
        <v>4</v>
      </c>
      <c r="Q328" s="107">
        <v>1</v>
      </c>
      <c r="R328" s="107">
        <v>2</v>
      </c>
      <c r="V328" s="29" t="s">
        <v>737</v>
      </c>
    </row>
    <row r="329" spans="1:22" ht="14.25" customHeight="1" x14ac:dyDescent="0.25">
      <c r="A329" s="1" t="s">
        <v>593</v>
      </c>
      <c r="B329" s="1" t="s">
        <v>594</v>
      </c>
      <c r="C329" s="1" t="s">
        <v>659</v>
      </c>
      <c r="D329" s="22">
        <v>20</v>
      </c>
      <c r="E329" s="22">
        <v>3</v>
      </c>
      <c r="F329" s="22">
        <v>0</v>
      </c>
      <c r="G329" s="79"/>
      <c r="H329" s="16">
        <v>8</v>
      </c>
      <c r="I329" s="16">
        <v>8</v>
      </c>
      <c r="J329" s="16">
        <v>0</v>
      </c>
      <c r="K329" s="16">
        <v>0</v>
      </c>
      <c r="L329" s="16">
        <v>0</v>
      </c>
      <c r="N329" s="107">
        <v>14</v>
      </c>
      <c r="O329" s="107">
        <v>14</v>
      </c>
      <c r="P329" s="107">
        <v>0</v>
      </c>
      <c r="Q329" s="107">
        <v>0</v>
      </c>
      <c r="R329" s="107">
        <v>0</v>
      </c>
      <c r="V329" s="29" t="s">
        <v>735</v>
      </c>
    </row>
    <row r="330" spans="1:22" ht="14.25" customHeight="1" x14ac:dyDescent="0.25">
      <c r="A330" s="1" t="s">
        <v>595</v>
      </c>
      <c r="B330" s="1" t="s">
        <v>596</v>
      </c>
      <c r="C330" s="1" t="s">
        <v>656</v>
      </c>
      <c r="D330" s="22">
        <v>4</v>
      </c>
      <c r="E330" s="22">
        <v>2</v>
      </c>
      <c r="F330" s="22">
        <v>0</v>
      </c>
      <c r="G330" s="79"/>
      <c r="H330" s="16">
        <v>1</v>
      </c>
      <c r="I330" s="16">
        <v>1</v>
      </c>
      <c r="J330" s="16">
        <v>0</v>
      </c>
      <c r="K330" s="16">
        <v>0</v>
      </c>
      <c r="L330" s="16">
        <v>0</v>
      </c>
      <c r="N330" s="107">
        <v>2</v>
      </c>
      <c r="O330" s="107">
        <v>2</v>
      </c>
      <c r="P330" s="107">
        <v>0</v>
      </c>
      <c r="Q330" s="107">
        <v>0</v>
      </c>
      <c r="R330" s="107">
        <v>0</v>
      </c>
      <c r="V330" s="29" t="s">
        <v>735</v>
      </c>
    </row>
    <row r="331" spans="1:22" ht="14.25" customHeight="1" x14ac:dyDescent="0.25">
      <c r="A331" s="1" t="s">
        <v>597</v>
      </c>
      <c r="B331" s="1" t="s">
        <v>598</v>
      </c>
      <c r="C331" s="1" t="s">
        <v>656</v>
      </c>
      <c r="D331" s="22">
        <v>7</v>
      </c>
      <c r="E331" s="22">
        <v>0</v>
      </c>
      <c r="F331" s="22">
        <v>0</v>
      </c>
      <c r="G331" s="79"/>
      <c r="H331" s="16">
        <v>4</v>
      </c>
      <c r="I331" s="16">
        <v>4</v>
      </c>
      <c r="J331" s="16">
        <v>0</v>
      </c>
      <c r="K331" s="16">
        <v>0</v>
      </c>
      <c r="L331" s="16">
        <v>0</v>
      </c>
      <c r="N331" s="107">
        <v>3</v>
      </c>
      <c r="O331" s="107">
        <v>3</v>
      </c>
      <c r="P331" s="107">
        <v>0</v>
      </c>
      <c r="Q331" s="107">
        <v>0</v>
      </c>
      <c r="R331" s="107">
        <v>0</v>
      </c>
      <c r="V331" s="29" t="s">
        <v>735</v>
      </c>
    </row>
    <row r="332" spans="1:22" ht="14.25" customHeight="1" x14ac:dyDescent="0.25">
      <c r="A332" s="1" t="s">
        <v>599</v>
      </c>
      <c r="B332" s="1" t="s">
        <v>600</v>
      </c>
      <c r="C332" s="1" t="s">
        <v>658</v>
      </c>
      <c r="D332" s="22">
        <v>5</v>
      </c>
      <c r="E332" s="22">
        <v>2</v>
      </c>
      <c r="F332" s="22">
        <v>0</v>
      </c>
      <c r="G332" s="79"/>
      <c r="H332" s="16">
        <v>12</v>
      </c>
      <c r="I332" s="16">
        <v>10</v>
      </c>
      <c r="J332" s="16">
        <v>2</v>
      </c>
      <c r="K332" s="16">
        <v>0</v>
      </c>
      <c r="L332" s="16">
        <v>0</v>
      </c>
      <c r="N332" s="107">
        <v>10</v>
      </c>
      <c r="O332" s="107">
        <v>10</v>
      </c>
      <c r="P332" s="107">
        <v>0</v>
      </c>
      <c r="Q332" s="107">
        <v>0</v>
      </c>
      <c r="R332" s="107">
        <v>0</v>
      </c>
      <c r="V332" s="29" t="s">
        <v>735</v>
      </c>
    </row>
    <row r="333" spans="1:22" ht="14.25" customHeight="1" x14ac:dyDescent="0.25">
      <c r="A333" s="1" t="s">
        <v>601</v>
      </c>
      <c r="B333" s="1" t="s">
        <v>602</v>
      </c>
      <c r="C333" s="1" t="s">
        <v>659</v>
      </c>
      <c r="D333" s="25">
        <v>3</v>
      </c>
      <c r="E333" s="25">
        <v>1</v>
      </c>
      <c r="F333" s="25">
        <v>0</v>
      </c>
      <c r="G333" s="79"/>
      <c r="H333" s="16">
        <v>18</v>
      </c>
      <c r="I333" s="16">
        <v>5</v>
      </c>
      <c r="J333" s="16">
        <v>13</v>
      </c>
      <c r="K333" s="16">
        <v>0</v>
      </c>
      <c r="L333" s="16">
        <v>0</v>
      </c>
      <c r="N333" s="107">
        <v>13</v>
      </c>
      <c r="O333" s="107">
        <v>6</v>
      </c>
      <c r="P333" s="107">
        <v>7</v>
      </c>
      <c r="Q333" s="107">
        <v>0</v>
      </c>
      <c r="R333" s="107">
        <v>0</v>
      </c>
      <c r="V333" s="29" t="s">
        <v>735</v>
      </c>
    </row>
    <row r="334" spans="1:22" ht="14.25" customHeight="1" x14ac:dyDescent="0.25">
      <c r="A334" s="1" t="s">
        <v>603</v>
      </c>
      <c r="B334" s="1" t="s">
        <v>850</v>
      </c>
      <c r="C334" s="1" t="s">
        <v>656</v>
      </c>
      <c r="D334" s="22">
        <v>14</v>
      </c>
      <c r="E334" s="22">
        <v>1</v>
      </c>
      <c r="F334" s="22">
        <v>0</v>
      </c>
      <c r="G334" s="79"/>
      <c r="H334" s="16">
        <v>20</v>
      </c>
      <c r="I334" s="16">
        <v>18</v>
      </c>
      <c r="J334" s="16">
        <v>2</v>
      </c>
      <c r="K334" s="16">
        <v>0</v>
      </c>
      <c r="L334" s="16">
        <v>0</v>
      </c>
      <c r="N334" s="107">
        <v>18</v>
      </c>
      <c r="O334" s="107">
        <v>17</v>
      </c>
      <c r="P334" s="107">
        <v>1</v>
      </c>
      <c r="Q334" s="107">
        <v>0</v>
      </c>
      <c r="R334" s="107">
        <v>0</v>
      </c>
      <c r="V334" s="29" t="s">
        <v>735</v>
      </c>
    </row>
    <row r="335" spans="1:22" ht="14.25" customHeight="1" x14ac:dyDescent="0.25">
      <c r="A335" s="1" t="s">
        <v>605</v>
      </c>
      <c r="B335" s="1" t="s">
        <v>606</v>
      </c>
      <c r="C335" s="1" t="s">
        <v>661</v>
      </c>
      <c r="D335" s="22">
        <v>0</v>
      </c>
      <c r="E335" s="22">
        <v>0</v>
      </c>
      <c r="F335" s="22">
        <v>0</v>
      </c>
      <c r="G335" s="79"/>
      <c r="H335" s="16">
        <v>0</v>
      </c>
      <c r="I335" s="16">
        <v>0</v>
      </c>
      <c r="J335" s="16">
        <v>0</v>
      </c>
      <c r="K335" s="16">
        <v>0</v>
      </c>
      <c r="L335" s="16">
        <v>0</v>
      </c>
      <c r="N335" s="107">
        <v>0</v>
      </c>
      <c r="O335" s="107">
        <v>0</v>
      </c>
      <c r="P335" s="107">
        <v>0</v>
      </c>
      <c r="Q335" s="107">
        <v>0</v>
      </c>
      <c r="R335" s="107">
        <v>0</v>
      </c>
      <c r="V335" s="29" t="s">
        <v>735</v>
      </c>
    </row>
    <row r="336" spans="1:22" ht="14.25" customHeight="1" x14ac:dyDescent="0.25">
      <c r="A336" s="1" t="s">
        <v>607</v>
      </c>
      <c r="B336" s="1" t="s">
        <v>608</v>
      </c>
      <c r="C336" s="1" t="s">
        <v>661</v>
      </c>
      <c r="D336" s="22">
        <v>2</v>
      </c>
      <c r="E336" s="22">
        <v>0</v>
      </c>
      <c r="F336" s="22">
        <v>0</v>
      </c>
      <c r="G336" s="79"/>
      <c r="H336" s="16">
        <v>2</v>
      </c>
      <c r="I336" s="16">
        <v>2</v>
      </c>
      <c r="J336" s="16">
        <v>0</v>
      </c>
      <c r="K336" s="16">
        <v>0</v>
      </c>
      <c r="L336" s="16">
        <v>0</v>
      </c>
      <c r="N336" s="107">
        <v>10</v>
      </c>
      <c r="O336" s="107">
        <v>10</v>
      </c>
      <c r="P336" s="107">
        <v>0</v>
      </c>
      <c r="Q336" s="107">
        <v>0</v>
      </c>
      <c r="R336" s="107">
        <v>0</v>
      </c>
      <c r="V336" s="29" t="s">
        <v>735</v>
      </c>
    </row>
    <row r="337" spans="1:22" ht="14.25" customHeight="1" x14ac:dyDescent="0.25">
      <c r="A337" s="1" t="s">
        <v>609</v>
      </c>
      <c r="B337" s="1" t="s">
        <v>610</v>
      </c>
      <c r="C337" s="1" t="s">
        <v>657</v>
      </c>
      <c r="D337" s="22">
        <v>0</v>
      </c>
      <c r="E337" s="22">
        <v>0</v>
      </c>
      <c r="F337" s="22">
        <v>0</v>
      </c>
      <c r="G337" s="79"/>
      <c r="H337" s="16">
        <v>0</v>
      </c>
      <c r="I337" s="16">
        <v>0</v>
      </c>
      <c r="J337" s="16">
        <v>0</v>
      </c>
      <c r="K337" s="16">
        <v>0</v>
      </c>
      <c r="L337" s="16">
        <v>0</v>
      </c>
      <c r="N337" s="107">
        <v>0</v>
      </c>
      <c r="O337" s="107">
        <v>0</v>
      </c>
      <c r="P337" s="107">
        <v>0</v>
      </c>
      <c r="Q337" s="107">
        <v>0</v>
      </c>
      <c r="R337" s="107">
        <v>0</v>
      </c>
      <c r="V337" s="29" t="s">
        <v>735</v>
      </c>
    </row>
    <row r="338" spans="1:22" ht="14.25" customHeight="1" x14ac:dyDescent="0.25">
      <c r="A338" s="1" t="s">
        <v>611</v>
      </c>
      <c r="B338" s="1" t="s">
        <v>612</v>
      </c>
      <c r="C338" s="1" t="s">
        <v>658</v>
      </c>
      <c r="D338" s="22">
        <v>1</v>
      </c>
      <c r="E338" s="22">
        <v>1</v>
      </c>
      <c r="F338" s="22">
        <v>0</v>
      </c>
      <c r="G338" s="79"/>
      <c r="H338" s="16">
        <v>0</v>
      </c>
      <c r="I338" s="16">
        <v>0</v>
      </c>
      <c r="J338" s="16">
        <v>0</v>
      </c>
      <c r="K338" s="16">
        <v>0</v>
      </c>
      <c r="L338" s="16">
        <v>0</v>
      </c>
      <c r="N338" s="107">
        <v>1</v>
      </c>
      <c r="O338" s="107">
        <v>1</v>
      </c>
      <c r="P338" s="107">
        <v>0</v>
      </c>
      <c r="Q338" s="107">
        <v>0</v>
      </c>
      <c r="R338" s="107">
        <v>0</v>
      </c>
      <c r="V338" s="29" t="s">
        <v>735</v>
      </c>
    </row>
    <row r="339" spans="1:22" ht="14.25" customHeight="1" x14ac:dyDescent="0.25">
      <c r="A339" s="1" t="s">
        <v>613</v>
      </c>
      <c r="B339" s="1" t="s">
        <v>614</v>
      </c>
      <c r="C339" s="1" t="s">
        <v>656</v>
      </c>
      <c r="D339" s="22">
        <v>0</v>
      </c>
      <c r="E339" s="22">
        <v>0</v>
      </c>
      <c r="F339" s="22">
        <v>0</v>
      </c>
      <c r="G339" s="79"/>
      <c r="H339" s="16">
        <v>7</v>
      </c>
      <c r="I339" s="16">
        <v>6</v>
      </c>
      <c r="J339" s="16">
        <v>0</v>
      </c>
      <c r="K339" s="16">
        <v>0</v>
      </c>
      <c r="L339" s="16">
        <v>1</v>
      </c>
      <c r="N339" s="107">
        <v>2</v>
      </c>
      <c r="O339" s="107">
        <v>2</v>
      </c>
      <c r="P339" s="107">
        <v>0</v>
      </c>
      <c r="Q339" s="107">
        <v>0</v>
      </c>
      <c r="R339" s="107">
        <v>0</v>
      </c>
      <c r="V339" s="29" t="s">
        <v>735</v>
      </c>
    </row>
    <row r="340" spans="1:22" ht="14.25" customHeight="1" x14ac:dyDescent="0.25">
      <c r="A340" s="1" t="s">
        <v>615</v>
      </c>
      <c r="B340" s="1" t="s">
        <v>616</v>
      </c>
      <c r="C340" s="1" t="s">
        <v>661</v>
      </c>
      <c r="D340" s="22">
        <v>2</v>
      </c>
      <c r="E340" s="22">
        <v>0</v>
      </c>
      <c r="F340" s="22">
        <v>0</v>
      </c>
      <c r="G340" s="79"/>
      <c r="H340" s="16">
        <v>4</v>
      </c>
      <c r="I340" s="16">
        <v>4</v>
      </c>
      <c r="J340" s="16">
        <v>0</v>
      </c>
      <c r="K340" s="16">
        <v>0</v>
      </c>
      <c r="L340" s="16">
        <v>0</v>
      </c>
      <c r="N340" s="107">
        <v>2</v>
      </c>
      <c r="O340" s="107">
        <v>2</v>
      </c>
      <c r="P340" s="107">
        <v>0</v>
      </c>
      <c r="Q340" s="107">
        <v>0</v>
      </c>
      <c r="R340" s="107">
        <v>0</v>
      </c>
      <c r="V340" s="29" t="s">
        <v>735</v>
      </c>
    </row>
    <row r="341" spans="1:22" ht="14.25" customHeight="1" x14ac:dyDescent="0.25">
      <c r="A341" s="1" t="s">
        <v>617</v>
      </c>
      <c r="B341" s="1" t="s">
        <v>851</v>
      </c>
      <c r="C341" s="1" t="s">
        <v>654</v>
      </c>
      <c r="D341" s="25">
        <v>260</v>
      </c>
      <c r="E341" s="25">
        <v>63</v>
      </c>
      <c r="F341" s="25">
        <v>20</v>
      </c>
      <c r="G341" s="79"/>
      <c r="H341" s="45">
        <v>217</v>
      </c>
      <c r="I341" s="45">
        <v>103</v>
      </c>
      <c r="J341" s="45">
        <v>51</v>
      </c>
      <c r="K341" s="45">
        <v>21</v>
      </c>
      <c r="L341" s="45">
        <v>42</v>
      </c>
      <c r="N341" s="107">
        <v>306</v>
      </c>
      <c r="O341" s="107">
        <v>119</v>
      </c>
      <c r="P341" s="107">
        <v>128</v>
      </c>
      <c r="Q341" s="107">
        <v>22</v>
      </c>
      <c r="R341" s="107">
        <v>37</v>
      </c>
      <c r="V341" s="29" t="s">
        <v>737</v>
      </c>
    </row>
    <row r="342" spans="1:22" ht="14.25" customHeight="1" x14ac:dyDescent="0.25">
      <c r="A342" s="1" t="s">
        <v>619</v>
      </c>
      <c r="B342" s="1" t="s">
        <v>620</v>
      </c>
      <c r="C342" s="1" t="s">
        <v>661</v>
      </c>
      <c r="D342" s="22">
        <v>11</v>
      </c>
      <c r="E342" s="22">
        <v>0</v>
      </c>
      <c r="F342" s="22">
        <v>0</v>
      </c>
      <c r="G342" s="79"/>
      <c r="H342" s="45">
        <v>18</v>
      </c>
      <c r="I342" s="45">
        <v>15</v>
      </c>
      <c r="J342" s="45">
        <v>0</v>
      </c>
      <c r="K342" s="45">
        <v>1</v>
      </c>
      <c r="L342" s="45">
        <v>2</v>
      </c>
      <c r="N342" s="107">
        <v>18</v>
      </c>
      <c r="O342" s="107">
        <v>18</v>
      </c>
      <c r="P342" s="107">
        <v>0</v>
      </c>
      <c r="Q342" s="107">
        <v>0</v>
      </c>
      <c r="R342" s="107">
        <v>0</v>
      </c>
      <c r="V342" s="29" t="s">
        <v>736</v>
      </c>
    </row>
    <row r="343" spans="1:22" ht="14.25" customHeight="1" x14ac:dyDescent="0.25">
      <c r="A343" s="1" t="s">
        <v>621</v>
      </c>
      <c r="B343" s="1" t="s">
        <v>852</v>
      </c>
      <c r="C343" s="1" t="s">
        <v>657</v>
      </c>
      <c r="D343" s="22">
        <v>28</v>
      </c>
      <c r="E343" s="22">
        <v>2</v>
      </c>
      <c r="F343" s="22">
        <v>0</v>
      </c>
      <c r="G343" s="79"/>
      <c r="H343" s="16">
        <v>30</v>
      </c>
      <c r="I343" s="16">
        <v>29</v>
      </c>
      <c r="J343" s="16">
        <v>0</v>
      </c>
      <c r="K343" s="16">
        <v>0</v>
      </c>
      <c r="L343" s="16">
        <v>1</v>
      </c>
      <c r="N343" s="107">
        <v>17</v>
      </c>
      <c r="O343" s="107">
        <v>17</v>
      </c>
      <c r="P343" s="107">
        <v>0</v>
      </c>
      <c r="Q343" s="107">
        <v>0</v>
      </c>
      <c r="R343" s="107">
        <v>0</v>
      </c>
      <c r="V343" s="29" t="s">
        <v>735</v>
      </c>
    </row>
    <row r="344" spans="1:22" ht="14.25" customHeight="1" x14ac:dyDescent="0.25">
      <c r="A344" s="1" t="s">
        <v>623</v>
      </c>
      <c r="B344" s="1" t="s">
        <v>853</v>
      </c>
      <c r="C344" s="1" t="s">
        <v>661</v>
      </c>
      <c r="D344" s="22">
        <v>18</v>
      </c>
      <c r="E344" s="22">
        <v>1</v>
      </c>
      <c r="F344" s="22">
        <v>0</v>
      </c>
      <c r="G344" s="79"/>
      <c r="H344" s="16">
        <v>31</v>
      </c>
      <c r="I344" s="16">
        <v>28</v>
      </c>
      <c r="J344" s="16">
        <v>1</v>
      </c>
      <c r="K344" s="16">
        <v>0</v>
      </c>
      <c r="L344" s="16">
        <v>2</v>
      </c>
      <c r="N344" s="107">
        <v>22</v>
      </c>
      <c r="O344" s="107">
        <v>21</v>
      </c>
      <c r="P344" s="107">
        <v>1</v>
      </c>
      <c r="Q344" s="107">
        <v>0</v>
      </c>
      <c r="R344" s="107">
        <v>0</v>
      </c>
      <c r="V344" s="29" t="s">
        <v>736</v>
      </c>
    </row>
    <row r="345" spans="1:22" ht="14.25" customHeight="1" x14ac:dyDescent="0.25">
      <c r="A345" s="1" t="s">
        <v>625</v>
      </c>
      <c r="B345" s="1" t="s">
        <v>626</v>
      </c>
      <c r="C345" s="1" t="s">
        <v>656</v>
      </c>
      <c r="D345" s="25">
        <v>4</v>
      </c>
      <c r="E345" s="25">
        <v>0</v>
      </c>
      <c r="F345" s="25">
        <v>0</v>
      </c>
      <c r="G345" s="79"/>
      <c r="H345" s="16">
        <v>9</v>
      </c>
      <c r="I345" s="16">
        <v>9</v>
      </c>
      <c r="J345" s="16">
        <v>0</v>
      </c>
      <c r="K345" s="16">
        <v>0</v>
      </c>
      <c r="L345" s="16">
        <v>0</v>
      </c>
      <c r="N345" s="107">
        <v>8</v>
      </c>
      <c r="O345" s="107">
        <v>8</v>
      </c>
      <c r="P345" s="107">
        <v>0</v>
      </c>
      <c r="Q345" s="107">
        <v>0</v>
      </c>
      <c r="R345" s="107">
        <v>0</v>
      </c>
      <c r="V345" s="29" t="s">
        <v>737</v>
      </c>
    </row>
    <row r="346" spans="1:22" ht="14.25" customHeight="1" x14ac:dyDescent="0.25">
      <c r="A346" s="1" t="s">
        <v>627</v>
      </c>
      <c r="B346" s="1" t="s">
        <v>628</v>
      </c>
      <c r="C346" s="1" t="s">
        <v>656</v>
      </c>
      <c r="D346" s="25">
        <v>8</v>
      </c>
      <c r="E346" s="25">
        <v>5</v>
      </c>
      <c r="F346" s="25">
        <v>1</v>
      </c>
      <c r="G346" s="79"/>
      <c r="H346" s="45">
        <v>11</v>
      </c>
      <c r="I346" s="45">
        <v>10</v>
      </c>
      <c r="J346" s="45">
        <v>1</v>
      </c>
      <c r="K346" s="45">
        <v>0</v>
      </c>
      <c r="L346" s="45">
        <v>0</v>
      </c>
      <c r="N346" s="107">
        <v>11</v>
      </c>
      <c r="O346" s="107">
        <v>10</v>
      </c>
      <c r="P346" s="107">
        <v>1</v>
      </c>
      <c r="Q346" s="107">
        <v>0</v>
      </c>
      <c r="R346" s="107">
        <v>0</v>
      </c>
      <c r="V346" s="29" t="s">
        <v>735</v>
      </c>
    </row>
    <row r="347" spans="1:22" ht="14.25" customHeight="1" x14ac:dyDescent="0.25">
      <c r="A347" s="1" t="s">
        <v>629</v>
      </c>
      <c r="B347" s="1" t="s">
        <v>630</v>
      </c>
      <c r="C347" s="1" t="s">
        <v>657</v>
      </c>
      <c r="D347" s="22">
        <v>11</v>
      </c>
      <c r="E347" s="22">
        <v>0</v>
      </c>
      <c r="F347" s="22">
        <v>0</v>
      </c>
      <c r="G347" s="79"/>
      <c r="H347" s="16">
        <v>14</v>
      </c>
      <c r="I347" s="16">
        <v>14</v>
      </c>
      <c r="J347" s="16">
        <v>0</v>
      </c>
      <c r="K347" s="16">
        <v>0</v>
      </c>
      <c r="L347" s="16">
        <v>0</v>
      </c>
      <c r="N347" s="107">
        <v>16</v>
      </c>
      <c r="O347" s="107">
        <v>15</v>
      </c>
      <c r="P347" s="107">
        <v>1</v>
      </c>
      <c r="Q347" s="107">
        <v>0</v>
      </c>
      <c r="R347" s="107">
        <v>0</v>
      </c>
      <c r="V347" s="29" t="s">
        <v>735</v>
      </c>
    </row>
    <row r="348" spans="1:22" ht="14.25" customHeight="1" x14ac:dyDescent="0.25">
      <c r="A348" s="1" t="s">
        <v>631</v>
      </c>
      <c r="B348" s="1" t="s">
        <v>632</v>
      </c>
      <c r="C348" s="1" t="s">
        <v>656</v>
      </c>
      <c r="D348" s="22">
        <v>12</v>
      </c>
      <c r="E348" s="22">
        <v>2</v>
      </c>
      <c r="F348" s="22">
        <v>0</v>
      </c>
      <c r="G348" s="79"/>
      <c r="H348" s="128">
        <v>18</v>
      </c>
      <c r="I348" s="128">
        <v>14</v>
      </c>
      <c r="J348" s="128">
        <v>4</v>
      </c>
      <c r="K348" s="128">
        <v>0</v>
      </c>
      <c r="L348" s="128">
        <v>0</v>
      </c>
      <c r="N348" s="107">
        <v>11</v>
      </c>
      <c r="O348" s="107">
        <v>8</v>
      </c>
      <c r="P348" s="107">
        <v>3</v>
      </c>
      <c r="Q348" s="107">
        <v>0</v>
      </c>
      <c r="R348" s="107">
        <v>0</v>
      </c>
      <c r="V348" s="29" t="s">
        <v>735</v>
      </c>
    </row>
    <row r="349" spans="1:22" ht="14.25" customHeight="1" x14ac:dyDescent="0.25">
      <c r="A349" s="1" t="s">
        <v>633</v>
      </c>
      <c r="B349" s="1" t="s">
        <v>634</v>
      </c>
      <c r="C349" s="1" t="s">
        <v>656</v>
      </c>
      <c r="D349" s="22">
        <v>11</v>
      </c>
      <c r="E349" s="22">
        <v>0</v>
      </c>
      <c r="F349" s="22">
        <v>1</v>
      </c>
      <c r="G349" s="79"/>
      <c r="H349" s="16">
        <v>10</v>
      </c>
      <c r="I349" s="16">
        <v>8</v>
      </c>
      <c r="J349" s="16">
        <v>1</v>
      </c>
      <c r="K349" s="16">
        <v>1</v>
      </c>
      <c r="L349" s="16">
        <v>0</v>
      </c>
      <c r="N349" s="107">
        <v>7</v>
      </c>
      <c r="O349" s="107">
        <v>5</v>
      </c>
      <c r="P349" s="107">
        <v>2</v>
      </c>
      <c r="Q349" s="107">
        <v>0</v>
      </c>
      <c r="R349" s="107">
        <v>0</v>
      </c>
      <c r="V349" s="29" t="s">
        <v>735</v>
      </c>
    </row>
    <row r="350" spans="1:22" ht="14.25" customHeight="1" x14ac:dyDescent="0.25">
      <c r="A350" s="1" t="s">
        <v>635</v>
      </c>
      <c r="B350" s="1" t="s">
        <v>854</v>
      </c>
      <c r="C350" s="1" t="s">
        <v>662</v>
      </c>
      <c r="D350" s="26">
        <v>18</v>
      </c>
      <c r="E350" s="26">
        <v>6</v>
      </c>
      <c r="F350" s="26">
        <v>0</v>
      </c>
      <c r="G350" s="79"/>
      <c r="H350" s="16">
        <v>19</v>
      </c>
      <c r="I350" s="16">
        <v>7</v>
      </c>
      <c r="J350" s="16">
        <v>11</v>
      </c>
      <c r="K350" s="16">
        <v>1</v>
      </c>
      <c r="L350" s="16">
        <v>0</v>
      </c>
      <c r="N350" s="107">
        <v>19</v>
      </c>
      <c r="O350" s="107">
        <v>12</v>
      </c>
      <c r="P350" s="107">
        <v>6</v>
      </c>
      <c r="Q350" s="107">
        <v>1</v>
      </c>
      <c r="R350" s="107">
        <v>0</v>
      </c>
      <c r="V350" s="29" t="s">
        <v>735</v>
      </c>
    </row>
    <row r="351" spans="1:22" ht="14.25" customHeight="1" x14ac:dyDescent="0.25">
      <c r="A351" s="1" t="s">
        <v>637</v>
      </c>
      <c r="B351" s="1" t="s">
        <v>638</v>
      </c>
      <c r="C351" s="1" t="s">
        <v>662</v>
      </c>
      <c r="D351" s="25">
        <v>10</v>
      </c>
      <c r="E351" s="25">
        <v>2</v>
      </c>
      <c r="F351" s="25">
        <v>0</v>
      </c>
      <c r="G351" s="79"/>
      <c r="H351" s="45">
        <v>12</v>
      </c>
      <c r="I351" s="45">
        <v>8</v>
      </c>
      <c r="J351" s="45">
        <v>0</v>
      </c>
      <c r="K351" s="45">
        <v>0</v>
      </c>
      <c r="L351" s="45">
        <v>4</v>
      </c>
      <c r="N351" s="107">
        <v>24</v>
      </c>
      <c r="O351" s="107">
        <v>12</v>
      </c>
      <c r="P351" s="107">
        <v>2</v>
      </c>
      <c r="Q351" s="107">
        <v>0</v>
      </c>
      <c r="R351" s="107">
        <v>10</v>
      </c>
      <c r="V351" s="29" t="s">
        <v>737</v>
      </c>
    </row>
    <row r="352" spans="1:22" ht="14.25" customHeight="1" x14ac:dyDescent="0.25">
      <c r="A352" s="1" t="s">
        <v>639</v>
      </c>
      <c r="B352" s="1" t="s">
        <v>855</v>
      </c>
      <c r="C352" s="1" t="s">
        <v>656</v>
      </c>
      <c r="D352" s="25">
        <v>11</v>
      </c>
      <c r="E352" s="25">
        <v>1</v>
      </c>
      <c r="F352" s="25">
        <v>2</v>
      </c>
      <c r="G352" s="79"/>
      <c r="H352" s="16">
        <v>35</v>
      </c>
      <c r="I352" s="16">
        <v>28</v>
      </c>
      <c r="J352" s="16">
        <v>6</v>
      </c>
      <c r="K352" s="16">
        <v>0</v>
      </c>
      <c r="L352" s="16">
        <v>1</v>
      </c>
      <c r="N352" s="107">
        <v>11</v>
      </c>
      <c r="O352" s="107">
        <v>7</v>
      </c>
      <c r="P352" s="107">
        <v>4</v>
      </c>
      <c r="Q352" s="107">
        <v>0</v>
      </c>
      <c r="R352" s="107">
        <v>0</v>
      </c>
      <c r="V352" s="29" t="s">
        <v>737</v>
      </c>
    </row>
    <row r="353" spans="1:22" ht="14.25" customHeight="1" x14ac:dyDescent="0.25">
      <c r="A353" s="1" t="s">
        <v>641</v>
      </c>
      <c r="B353" s="1" t="s">
        <v>642</v>
      </c>
      <c r="C353" s="1" t="s">
        <v>662</v>
      </c>
      <c r="D353" s="22">
        <v>2</v>
      </c>
      <c r="E353" s="22">
        <v>1</v>
      </c>
      <c r="F353" s="22">
        <v>0</v>
      </c>
      <c r="G353" s="79"/>
      <c r="H353" s="16">
        <v>3</v>
      </c>
      <c r="I353" s="16">
        <v>2</v>
      </c>
      <c r="J353" s="16">
        <v>1</v>
      </c>
      <c r="K353" s="16">
        <v>0</v>
      </c>
      <c r="L353" s="16">
        <v>0</v>
      </c>
      <c r="N353" s="107">
        <v>11</v>
      </c>
      <c r="O353" s="107">
        <v>6</v>
      </c>
      <c r="P353" s="107">
        <v>3</v>
      </c>
      <c r="Q353" s="107">
        <v>0</v>
      </c>
      <c r="R353" s="107">
        <v>2</v>
      </c>
      <c r="V353" s="29" t="s">
        <v>735</v>
      </c>
    </row>
    <row r="354" spans="1:22" ht="14.25" customHeight="1" x14ac:dyDescent="0.25">
      <c r="A354" s="1" t="s">
        <v>643</v>
      </c>
      <c r="B354" s="1" t="s">
        <v>644</v>
      </c>
      <c r="C354" s="1" t="s">
        <v>656</v>
      </c>
      <c r="D354" s="22">
        <v>13</v>
      </c>
      <c r="E354" s="22">
        <v>0</v>
      </c>
      <c r="F354" s="22">
        <v>0</v>
      </c>
      <c r="G354" s="79"/>
      <c r="H354" s="16">
        <v>14</v>
      </c>
      <c r="I354" s="16">
        <v>12</v>
      </c>
      <c r="J354" s="16">
        <v>2</v>
      </c>
      <c r="K354" s="16">
        <v>0</v>
      </c>
      <c r="L354" s="16">
        <v>0</v>
      </c>
      <c r="N354" s="107">
        <v>24</v>
      </c>
      <c r="O354" s="107">
        <v>19</v>
      </c>
      <c r="P354" s="107">
        <v>5</v>
      </c>
      <c r="Q354" s="107">
        <v>0</v>
      </c>
      <c r="R354" s="107">
        <v>0</v>
      </c>
      <c r="V354" s="29" t="s">
        <v>735</v>
      </c>
    </row>
    <row r="355" spans="1:22" ht="14.25" customHeight="1" x14ac:dyDescent="0.25">
      <c r="A355" s="1" t="s">
        <v>645</v>
      </c>
      <c r="B355" s="1" t="s">
        <v>646</v>
      </c>
      <c r="C355" s="1" t="s">
        <v>657</v>
      </c>
      <c r="D355" s="22">
        <v>0</v>
      </c>
      <c r="E355" s="22">
        <v>0</v>
      </c>
      <c r="F355" s="22">
        <v>0</v>
      </c>
      <c r="G355" s="79"/>
      <c r="H355" s="16">
        <v>0</v>
      </c>
      <c r="I355" s="16">
        <v>0</v>
      </c>
      <c r="J355" s="16">
        <v>0</v>
      </c>
      <c r="K355" s="16">
        <v>0</v>
      </c>
      <c r="L355" s="16">
        <v>0</v>
      </c>
      <c r="N355" s="107">
        <v>0</v>
      </c>
      <c r="O355" s="107">
        <v>0</v>
      </c>
      <c r="P355" s="107">
        <v>0</v>
      </c>
      <c r="Q355" s="107">
        <v>0</v>
      </c>
      <c r="R355" s="107">
        <v>0</v>
      </c>
      <c r="V355" s="29" t="s">
        <v>735</v>
      </c>
    </row>
    <row r="356" spans="1:22" ht="14.25" customHeight="1" x14ac:dyDescent="0.25">
      <c r="A356" s="1" t="s">
        <v>647</v>
      </c>
      <c r="B356" s="1" t="s">
        <v>648</v>
      </c>
      <c r="C356" s="1" t="s">
        <v>662</v>
      </c>
      <c r="D356" s="22">
        <v>1</v>
      </c>
      <c r="E356" s="22">
        <v>0</v>
      </c>
      <c r="F356" s="22">
        <v>0</v>
      </c>
      <c r="G356" s="79"/>
      <c r="H356" s="16">
        <v>4</v>
      </c>
      <c r="I356" s="16">
        <v>4</v>
      </c>
      <c r="J356" s="16">
        <v>0</v>
      </c>
      <c r="K356" s="16">
        <v>0</v>
      </c>
      <c r="L356" s="16">
        <v>0</v>
      </c>
      <c r="N356" s="107">
        <v>9</v>
      </c>
      <c r="O356" s="107">
        <v>9</v>
      </c>
      <c r="P356" s="107">
        <v>0</v>
      </c>
      <c r="Q356" s="107">
        <v>0</v>
      </c>
      <c r="R356" s="107">
        <v>0</v>
      </c>
      <c r="V356" s="29" t="s">
        <v>735</v>
      </c>
    </row>
    <row r="357" spans="1:22" ht="14.25" customHeight="1" x14ac:dyDescent="0.25">
      <c r="A357" s="1" t="s">
        <v>649</v>
      </c>
      <c r="B357" s="1" t="s">
        <v>856</v>
      </c>
      <c r="C357" s="1" t="s">
        <v>660</v>
      </c>
      <c r="D357" s="28">
        <v>18</v>
      </c>
      <c r="E357" s="28">
        <v>1</v>
      </c>
      <c r="F357" s="28">
        <v>0</v>
      </c>
      <c r="G357" s="79"/>
      <c r="H357" s="16">
        <v>29</v>
      </c>
      <c r="I357" s="16">
        <v>26</v>
      </c>
      <c r="J357" s="16">
        <v>3</v>
      </c>
      <c r="K357" s="16">
        <v>0</v>
      </c>
      <c r="L357" s="16">
        <v>0</v>
      </c>
      <c r="N357" s="107">
        <v>9</v>
      </c>
      <c r="O357" s="107">
        <v>8</v>
      </c>
      <c r="P357" s="107">
        <v>1</v>
      </c>
      <c r="Q357" s="107">
        <v>0</v>
      </c>
      <c r="R357" s="107">
        <v>0</v>
      </c>
      <c r="V357" s="29" t="s">
        <v>735</v>
      </c>
    </row>
    <row r="358" spans="1:22" ht="14.25" customHeight="1" thickBot="1" x14ac:dyDescent="0.3">
      <c r="A358" s="7"/>
      <c r="B358" s="7"/>
      <c r="C358" s="7"/>
      <c r="D358" s="7"/>
      <c r="E358" s="7"/>
      <c r="F358" s="7"/>
      <c r="G358" s="7"/>
      <c r="H358" s="7"/>
      <c r="I358" s="7"/>
      <c r="J358" s="7"/>
      <c r="K358" s="7"/>
      <c r="L358" s="7"/>
      <c r="M358" s="7"/>
      <c r="N358" s="7"/>
      <c r="O358" s="7"/>
      <c r="P358" s="7"/>
      <c r="Q358" s="7"/>
      <c r="R358" s="7"/>
    </row>
    <row r="359" spans="1:22" ht="8.25" customHeight="1" x14ac:dyDescent="0.25"/>
    <row r="360" spans="1:22" x14ac:dyDescent="0.25">
      <c r="A360" s="13" t="s">
        <v>875</v>
      </c>
      <c r="B360" s="13"/>
      <c r="C360" s="13"/>
      <c r="D360" s="13"/>
      <c r="E360" s="13"/>
      <c r="F360" s="13"/>
      <c r="G360" s="13"/>
      <c r="H360" s="13"/>
      <c r="I360" s="13"/>
      <c r="J360" s="13"/>
      <c r="K360" s="13"/>
      <c r="L360" s="13"/>
    </row>
    <row r="361" spans="1:22" ht="34" customHeight="1" x14ac:dyDescent="0.25">
      <c r="A361" s="165" t="s">
        <v>771</v>
      </c>
      <c r="B361" s="165"/>
      <c r="C361" s="165"/>
      <c r="D361" s="165"/>
      <c r="E361" s="165"/>
      <c r="F361" s="165"/>
      <c r="G361" s="165"/>
      <c r="H361" s="165"/>
      <c r="I361" s="165"/>
      <c r="J361" s="165"/>
      <c r="K361" s="165"/>
      <c r="L361" s="165"/>
      <c r="M361" s="165"/>
      <c r="N361" s="165"/>
      <c r="O361" s="165"/>
      <c r="P361" s="165"/>
      <c r="Q361" s="165"/>
      <c r="R361" s="165"/>
    </row>
    <row r="362" spans="1:22" ht="12" customHeight="1" x14ac:dyDescent="0.25">
      <c r="A362" s="13" t="s">
        <v>757</v>
      </c>
      <c r="B362" s="13"/>
      <c r="C362" s="13"/>
      <c r="D362" s="29"/>
      <c r="G362" s="13"/>
      <c r="H362" s="13"/>
      <c r="I362" s="13"/>
      <c r="J362" s="13"/>
      <c r="K362" s="39"/>
    </row>
    <row r="363" spans="1:22" x14ac:dyDescent="0.25">
      <c r="A363" s="146" t="s">
        <v>874</v>
      </c>
      <c r="B363" s="13"/>
      <c r="C363" s="13"/>
      <c r="D363" s="102"/>
      <c r="E363" s="13"/>
      <c r="F363" s="13"/>
      <c r="G363" s="13"/>
      <c r="H363" s="13"/>
      <c r="I363" s="13"/>
      <c r="N363" s="1"/>
      <c r="Q363" s="29"/>
      <c r="R363" s="29"/>
      <c r="V363" s="1"/>
    </row>
    <row r="364" spans="1:22" ht="13" customHeight="1" x14ac:dyDescent="0.25">
      <c r="A364" s="13" t="s">
        <v>745</v>
      </c>
      <c r="B364" s="13"/>
      <c r="C364" s="13"/>
      <c r="D364" s="13"/>
      <c r="E364" s="13"/>
      <c r="F364" s="13"/>
      <c r="G364" s="13"/>
      <c r="H364" s="13"/>
      <c r="I364" s="13"/>
      <c r="N364" s="1"/>
      <c r="Q364" s="29"/>
      <c r="R364" s="29"/>
      <c r="V364" s="1"/>
    </row>
    <row r="365" spans="1:22" ht="24" customHeight="1" x14ac:dyDescent="0.25">
      <c r="A365" s="160" t="s">
        <v>767</v>
      </c>
      <c r="B365" s="160"/>
      <c r="C365" s="160"/>
      <c r="D365" s="160"/>
      <c r="E365" s="160"/>
      <c r="F365" s="160"/>
      <c r="G365" s="160"/>
      <c r="H365" s="160"/>
      <c r="I365" s="160"/>
      <c r="J365" s="160"/>
      <c r="K365" s="160"/>
      <c r="L365" s="160"/>
      <c r="M365" s="160"/>
      <c r="N365" s="160"/>
      <c r="O365" s="143"/>
      <c r="P365" s="143"/>
      <c r="Q365" s="29"/>
      <c r="R365" s="29"/>
      <c r="V365" s="1"/>
    </row>
    <row r="366" spans="1:22" ht="13.5" customHeight="1" x14ac:dyDescent="0.25">
      <c r="A366" s="13" t="s">
        <v>756</v>
      </c>
      <c r="B366" s="13"/>
      <c r="C366" s="13"/>
      <c r="D366" s="13"/>
      <c r="E366" s="102" t="s">
        <v>664</v>
      </c>
      <c r="F366" s="13"/>
      <c r="G366" s="13"/>
      <c r="H366" s="13"/>
      <c r="I366" s="13"/>
      <c r="N366" s="1"/>
      <c r="Q366" s="29"/>
      <c r="R366" s="29"/>
      <c r="V366" s="1"/>
    </row>
    <row r="367" spans="1:22" ht="13.5" customHeight="1" x14ac:dyDescent="0.25">
      <c r="A367" s="13" t="s">
        <v>879</v>
      </c>
      <c r="B367" s="13"/>
      <c r="C367" s="13"/>
      <c r="D367" s="13"/>
      <c r="E367" s="102"/>
      <c r="F367" s="13"/>
      <c r="G367" s="13"/>
      <c r="H367" s="13"/>
      <c r="I367" s="13"/>
      <c r="N367" s="1"/>
      <c r="Q367" s="29"/>
      <c r="R367" s="29"/>
      <c r="V367" s="1"/>
    </row>
    <row r="368" spans="1:22" x14ac:dyDescent="0.25">
      <c r="A368" s="11" t="s">
        <v>877</v>
      </c>
      <c r="B368" s="11"/>
      <c r="C368" s="13"/>
      <c r="D368" s="13"/>
      <c r="E368" s="13"/>
      <c r="F368" s="13"/>
      <c r="G368" s="13"/>
      <c r="H368" s="13"/>
      <c r="I368" s="13"/>
      <c r="N368" s="1"/>
      <c r="Q368" s="29"/>
      <c r="R368" s="29"/>
      <c r="V368" s="1"/>
    </row>
    <row r="369" spans="1:22" x14ac:dyDescent="0.25">
      <c r="A369" s="88" t="s">
        <v>878</v>
      </c>
      <c r="B369" s="88"/>
      <c r="C369" s="88"/>
      <c r="D369" s="13"/>
      <c r="E369" s="13"/>
      <c r="F369" s="13"/>
      <c r="G369" s="13"/>
      <c r="H369" s="13"/>
      <c r="I369" s="13"/>
      <c r="N369" s="1"/>
      <c r="Q369" s="29"/>
      <c r="R369" s="29"/>
      <c r="V369" s="1"/>
    </row>
    <row r="370" spans="1:22" x14ac:dyDescent="0.25">
      <c r="A370" s="40" t="s">
        <v>880</v>
      </c>
      <c r="B370" s="144"/>
      <c r="C370" s="144"/>
      <c r="D370" s="144"/>
      <c r="E370" s="13"/>
      <c r="F370" s="13"/>
      <c r="G370" s="13"/>
      <c r="H370" s="13"/>
      <c r="I370" s="13"/>
      <c r="N370" s="1"/>
      <c r="Q370" s="29"/>
      <c r="R370" s="29"/>
      <c r="V370" s="1"/>
    </row>
    <row r="371" spans="1:22" x14ac:dyDescent="0.25">
      <c r="A371" s="95" t="s">
        <v>748</v>
      </c>
      <c r="B371" s="13"/>
      <c r="C371" s="13"/>
      <c r="D371" s="13"/>
      <c r="E371" s="13"/>
      <c r="F371" s="13"/>
      <c r="G371" s="13"/>
      <c r="H371" s="13"/>
      <c r="I371" s="13"/>
      <c r="N371" s="1"/>
      <c r="Q371" s="29"/>
      <c r="R371" s="29"/>
      <c r="V371" s="1"/>
    </row>
    <row r="372" spans="1:22" ht="9" customHeight="1" x14ac:dyDescent="0.25">
      <c r="A372" s="13"/>
      <c r="B372" s="13"/>
      <c r="C372" s="13"/>
      <c r="D372" s="13"/>
      <c r="E372" s="13"/>
      <c r="F372" s="13"/>
      <c r="G372" s="13"/>
      <c r="H372" s="13"/>
      <c r="I372" s="13"/>
      <c r="O372" s="29"/>
    </row>
    <row r="373" spans="1:22" ht="9" customHeight="1" x14ac:dyDescent="0.25">
      <c r="A373" s="13"/>
      <c r="B373" s="13"/>
      <c r="C373" s="13"/>
      <c r="D373" s="13"/>
      <c r="E373" s="13"/>
      <c r="F373" s="13"/>
      <c r="G373" s="13"/>
      <c r="H373" s="13"/>
      <c r="I373" s="13"/>
      <c r="O373" s="29"/>
    </row>
    <row r="374" spans="1:22" s="13" customFormat="1" ht="10" x14ac:dyDescent="0.2">
      <c r="A374" s="13" t="s">
        <v>665</v>
      </c>
      <c r="B374" s="133" t="s">
        <v>752</v>
      </c>
      <c r="K374" s="46" t="s">
        <v>667</v>
      </c>
      <c r="L374" s="47" t="s">
        <v>740</v>
      </c>
      <c r="N374" s="95"/>
      <c r="V374" s="30"/>
    </row>
    <row r="375" spans="1:22" s="13" customFormat="1" ht="10" x14ac:dyDescent="0.2">
      <c r="A375" s="13" t="s">
        <v>772</v>
      </c>
      <c r="B375" s="21" t="s">
        <v>706</v>
      </c>
      <c r="K375" s="46" t="s">
        <v>666</v>
      </c>
      <c r="L375" s="48" t="s">
        <v>741</v>
      </c>
      <c r="N375" s="95"/>
      <c r="V375" s="30"/>
    </row>
    <row r="376" spans="1:22" s="13" customFormat="1" ht="10" x14ac:dyDescent="0.2">
      <c r="N376" s="95"/>
      <c r="V376" s="30"/>
    </row>
    <row r="377" spans="1:22" s="13" customFormat="1" ht="10" x14ac:dyDescent="0.2">
      <c r="N377" s="95"/>
      <c r="V377" s="30"/>
    </row>
    <row r="378" spans="1:22" s="13" customFormat="1" ht="10" x14ac:dyDescent="0.2">
      <c r="N378" s="95"/>
      <c r="V378" s="30"/>
    </row>
    <row r="379" spans="1:22" s="13" customFormat="1" ht="10" x14ac:dyDescent="0.2">
      <c r="N379" s="95"/>
      <c r="V379" s="30"/>
    </row>
    <row r="380" spans="1:22" s="13" customFormat="1" ht="10" x14ac:dyDescent="0.2">
      <c r="N380" s="95"/>
      <c r="V380" s="30"/>
    </row>
    <row r="381" spans="1:22" s="13" customFormat="1" ht="10" x14ac:dyDescent="0.2">
      <c r="N381" s="95"/>
      <c r="V381" s="30"/>
    </row>
    <row r="382" spans="1:22" s="13" customFormat="1" ht="10" x14ac:dyDescent="0.2">
      <c r="N382" s="95"/>
      <c r="V382" s="30"/>
    </row>
    <row r="383" spans="1:22" s="13" customFormat="1" ht="10" x14ac:dyDescent="0.2">
      <c r="N383" s="95"/>
      <c r="V383" s="30"/>
    </row>
  </sheetData>
  <sheetProtection sheet="1" objects="1" scenarios="1"/>
  <mergeCells count="6">
    <mergeCell ref="A365:N365"/>
    <mergeCell ref="N4:R4"/>
    <mergeCell ref="A361:R361"/>
    <mergeCell ref="H4:L4"/>
    <mergeCell ref="D4:F4"/>
    <mergeCell ref="B5:C5"/>
  </mergeCells>
  <conditionalFormatting sqref="D33:F357">
    <cfRule type="expression" dxfId="50" priority="24" stopIfTrue="1">
      <formula>AND(H33="E",I33=1)</formula>
    </cfRule>
    <cfRule type="expression" dxfId="49" priority="25" stopIfTrue="1">
      <formula>H33="C"</formula>
    </cfRule>
  </conditionalFormatting>
  <conditionalFormatting sqref="D32">
    <cfRule type="expression" dxfId="48" priority="26" stopIfTrue="1">
      <formula>AND(#REF!="E",I32=1)</formula>
    </cfRule>
    <cfRule type="expression" dxfId="47" priority="27" stopIfTrue="1">
      <formula>#REF!="C"</formula>
    </cfRule>
  </conditionalFormatting>
  <conditionalFormatting sqref="E32">
    <cfRule type="expression" dxfId="46" priority="22" stopIfTrue="1">
      <formula>AND(#REF!="E",J32=1)</formula>
    </cfRule>
    <cfRule type="expression" dxfId="45" priority="23" stopIfTrue="1">
      <formula>#REF!="C"</formula>
    </cfRule>
  </conditionalFormatting>
  <conditionalFormatting sqref="F32">
    <cfRule type="expression" dxfId="44" priority="18" stopIfTrue="1">
      <formula>AND(#REF!="E",K32=1)</formula>
    </cfRule>
    <cfRule type="expression" dxfId="43" priority="19" stopIfTrue="1">
      <formula>#REF!="C"</formula>
    </cfRule>
  </conditionalFormatting>
  <conditionalFormatting sqref="H183:L357">
    <cfRule type="expression" dxfId="42" priority="14">
      <formula>$O183="yes"</formula>
    </cfRule>
    <cfRule type="expression" dxfId="41" priority="15">
      <formula>L183="yes"</formula>
    </cfRule>
  </conditionalFormatting>
  <conditionalFormatting sqref="L32:L182 H32:J182">
    <cfRule type="expression" dxfId="40" priority="65">
      <formula>$W32="yes"</formula>
    </cfRule>
    <cfRule type="expression" dxfId="39" priority="66">
      <formula>L32="yes"</formula>
    </cfRule>
  </conditionalFormatting>
  <conditionalFormatting sqref="K32:K182">
    <cfRule type="expression" dxfId="38" priority="67">
      <formula>$W32="yes"</formula>
    </cfRule>
    <cfRule type="expression" dxfId="37" priority="68">
      <formula>W32="yes"</formula>
    </cfRule>
  </conditionalFormatting>
  <conditionalFormatting sqref="N32:N357">
    <cfRule type="expression" dxfId="36" priority="10">
      <formula>$V32="Spotlight"</formula>
    </cfRule>
    <cfRule type="expression" dxfId="35" priority="11">
      <formula>$V32="StreetCount"</formula>
    </cfRule>
  </conditionalFormatting>
  <conditionalFormatting sqref="O32:O357">
    <cfRule type="expression" dxfId="34" priority="7">
      <formula>$V32="Spotlight"</formula>
    </cfRule>
    <cfRule type="expression" dxfId="33" priority="8">
      <formula>$V32="StreetCount"</formula>
    </cfRule>
    <cfRule type="expression" dxfId="32" priority="9">
      <formula>$O32="Spotlight"</formula>
    </cfRule>
  </conditionalFormatting>
  <conditionalFormatting sqref="P32:P357">
    <cfRule type="expression" dxfId="31" priority="5">
      <formula>$V32="Spotlight"</formula>
    </cfRule>
    <cfRule type="expression" dxfId="30" priority="6">
      <formula>$V32="StreetCount"</formula>
    </cfRule>
  </conditionalFormatting>
  <conditionalFormatting sqref="Q32:Q357">
    <cfRule type="expression" dxfId="29" priority="3">
      <formula>$V32="Spotlight"</formula>
    </cfRule>
    <cfRule type="expression" dxfId="28" priority="4">
      <formula>$V32="StreetCount"</formula>
    </cfRule>
  </conditionalFormatting>
  <conditionalFormatting sqref="R32:R357">
    <cfRule type="expression" dxfId="27" priority="1">
      <formula>$V32="Spotlight"</formula>
    </cfRule>
    <cfRule type="expression" dxfId="26" priority="2">
      <formula>$V32="StreetCount"</formula>
    </cfRule>
  </conditionalFormatting>
  <hyperlinks>
    <hyperlink ref="B374" r:id="rId1" xr:uid="{00000000-0004-0000-0400-000000000000}"/>
    <hyperlink ref="E366" r:id="rId2" xr:uid="{F65AD534-15C6-4B39-8CC2-E0DB3DAE67D9}"/>
  </hyperlinks>
  <pageMargins left="0.70866141732283472" right="0.70866141732283472" top="0.74803149606299213" bottom="0.74803149606299213" header="0.31496062992125984" footer="0.31496062992125984"/>
  <pageSetup paperSize="9" scale="55" fitToHeight="0" orientation="portrait" r:id="rId3"/>
  <ignoredErrors>
    <ignoredError sqref="E17:L17 E20:L20 E23:L23 E25:L25 E27:L27 E29:L29 E16:L16 E18:L18 E21:L21 E24:L24 E26:L26 E28:L28 E19:L19 E22:L22 E12:L12"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U382"/>
  <sheetViews>
    <sheetView showGridLines="0" tabSelected="1" zoomScale="90" zoomScaleNormal="90" workbookViewId="0">
      <pane ySplit="5" topLeftCell="A6" activePane="bottomLeft" state="frozen"/>
      <selection pane="bottomLeft" activeCell="R5" sqref="R5"/>
    </sheetView>
  </sheetViews>
  <sheetFormatPr defaultColWidth="8.84375" defaultRowHeight="12.5" x14ac:dyDescent="0.25"/>
  <cols>
    <col min="1" max="1" width="10.765625" style="1" customWidth="1"/>
    <col min="2" max="2" width="20.765625" style="1" bestFit="1" customWidth="1"/>
    <col min="3" max="3" width="19.07421875" style="1" bestFit="1" customWidth="1"/>
    <col min="4" max="5" width="9.84375" style="1" customWidth="1"/>
    <col min="6" max="6" width="2.3046875" style="1" customWidth="1"/>
    <col min="7" max="11" width="9.84375" style="1" customWidth="1"/>
    <col min="12" max="12" width="3.3046875" style="1" customWidth="1"/>
    <col min="13" max="13" width="8.84375" style="1"/>
    <col min="14" max="14" width="8.84375" style="29"/>
    <col min="15" max="18" width="8.84375" style="1"/>
    <col min="19" max="19" width="8.84375" style="1" customWidth="1"/>
    <col min="20" max="21" width="8.84375" style="1" hidden="1" customWidth="1"/>
    <col min="22" max="22" width="8.84375" style="1" customWidth="1"/>
    <col min="23" max="16384" width="8.84375" style="1"/>
  </cols>
  <sheetData>
    <row r="1" spans="1:17" ht="22.5" customHeight="1" x14ac:dyDescent="0.25">
      <c r="A1" s="4" t="s">
        <v>868</v>
      </c>
      <c r="B1" s="2"/>
      <c r="C1" s="2"/>
      <c r="D1" s="2"/>
      <c r="E1" s="2"/>
      <c r="F1" s="2"/>
      <c r="G1" s="2"/>
      <c r="H1" s="2"/>
      <c r="I1" s="2"/>
      <c r="J1" s="2"/>
      <c r="K1" s="2"/>
      <c r="L1" s="2"/>
      <c r="M1" s="2"/>
      <c r="N1" s="2"/>
      <c r="O1" s="2"/>
      <c r="P1" s="2"/>
      <c r="Q1" s="2"/>
    </row>
    <row r="2" spans="1:17" ht="20.25" customHeight="1" x14ac:dyDescent="0.35">
      <c r="A2" s="35" t="s">
        <v>759</v>
      </c>
      <c r="B2" s="3"/>
      <c r="C2" s="3"/>
      <c r="D2" s="3"/>
      <c r="E2" s="3"/>
      <c r="F2" s="3"/>
      <c r="G2" s="3"/>
      <c r="H2" s="3"/>
      <c r="I2" s="3"/>
      <c r="J2" s="3"/>
      <c r="K2" s="3"/>
      <c r="L2" s="3"/>
      <c r="M2" s="3"/>
      <c r="N2" s="3"/>
      <c r="O2" s="3"/>
      <c r="P2" s="3"/>
      <c r="Q2" s="3"/>
    </row>
    <row r="3" spans="1:17" ht="13.5" thickBot="1" x14ac:dyDescent="0.35">
      <c r="A3" s="7"/>
      <c r="B3" s="7"/>
      <c r="C3" s="7"/>
      <c r="D3" s="7"/>
      <c r="E3" s="7"/>
      <c r="F3" s="7"/>
      <c r="G3" s="7"/>
      <c r="H3" s="7"/>
      <c r="I3" s="7"/>
      <c r="J3" s="7"/>
      <c r="K3" s="44"/>
      <c r="L3" s="89"/>
      <c r="N3" s="1"/>
      <c r="Q3" s="44" t="s">
        <v>684</v>
      </c>
    </row>
    <row r="4" spans="1:17" ht="14.25" customHeight="1" x14ac:dyDescent="0.25">
      <c r="A4" s="36"/>
      <c r="B4" s="36"/>
      <c r="C4" s="36"/>
      <c r="D4" s="167">
        <v>2016</v>
      </c>
      <c r="E4" s="167"/>
      <c r="F4" s="43"/>
      <c r="G4" s="167">
        <v>2017</v>
      </c>
      <c r="H4" s="167"/>
      <c r="I4" s="167"/>
      <c r="J4" s="167"/>
      <c r="K4" s="167"/>
      <c r="L4" s="96"/>
      <c r="M4" s="167">
        <v>2018</v>
      </c>
      <c r="N4" s="167"/>
      <c r="O4" s="167"/>
      <c r="P4" s="167"/>
      <c r="Q4" s="167"/>
    </row>
    <row r="5" spans="1:17" ht="42" customHeight="1" x14ac:dyDescent="0.25">
      <c r="A5" s="5" t="s">
        <v>651</v>
      </c>
      <c r="B5" s="164" t="s">
        <v>725</v>
      </c>
      <c r="C5" s="164"/>
      <c r="D5" s="34" t="s">
        <v>685</v>
      </c>
      <c r="E5" s="34" t="s">
        <v>729</v>
      </c>
      <c r="F5" s="5"/>
      <c r="G5" s="6" t="s">
        <v>685</v>
      </c>
      <c r="H5" s="6" t="s">
        <v>730</v>
      </c>
      <c r="I5" s="6" t="s">
        <v>674</v>
      </c>
      <c r="J5" s="6" t="s">
        <v>770</v>
      </c>
      <c r="K5" s="6" t="s">
        <v>731</v>
      </c>
      <c r="L5" s="9"/>
      <c r="M5" s="6" t="s">
        <v>685</v>
      </c>
      <c r="N5" s="6" t="s">
        <v>730</v>
      </c>
      <c r="O5" s="6" t="s">
        <v>674</v>
      </c>
      <c r="P5" s="6" t="s">
        <v>770</v>
      </c>
      <c r="Q5" s="6" t="s">
        <v>731</v>
      </c>
    </row>
    <row r="6" spans="1:17" ht="14.25" customHeight="1" x14ac:dyDescent="0.25">
      <c r="A6" s="8"/>
      <c r="B6" s="8"/>
      <c r="C6" s="8"/>
      <c r="D6" s="8"/>
      <c r="E6" s="8"/>
      <c r="F6" s="8"/>
      <c r="G6" s="81" t="s">
        <v>705</v>
      </c>
      <c r="H6" s="8"/>
      <c r="I6" s="8"/>
      <c r="J6" s="8"/>
      <c r="K6" s="8"/>
      <c r="L6" s="8"/>
      <c r="N6" s="1"/>
    </row>
    <row r="7" spans="1:17" ht="14.25" customHeight="1" x14ac:dyDescent="0.3">
      <c r="A7" s="42" t="s">
        <v>675</v>
      </c>
      <c r="B7" s="18" t="s">
        <v>652</v>
      </c>
      <c r="C7" s="18"/>
      <c r="D7" s="32">
        <f>SUM(D32:D357)</f>
        <v>4134</v>
      </c>
      <c r="E7" s="32">
        <f>SUM(E32:E357)</f>
        <v>288</v>
      </c>
      <c r="F7" s="77"/>
      <c r="G7" s="32">
        <f>SUM(G32:G357)</f>
        <v>4751</v>
      </c>
      <c r="H7" s="32">
        <f>SUM(H32:H357)</f>
        <v>3</v>
      </c>
      <c r="I7" s="32">
        <f>SUM(I32:I357)</f>
        <v>370</v>
      </c>
      <c r="J7" s="32">
        <f>SUM(J32:J357)</f>
        <v>3842</v>
      </c>
      <c r="K7" s="32">
        <f>SUM(K32:K357)</f>
        <v>536</v>
      </c>
      <c r="L7" s="32"/>
      <c r="M7" s="32">
        <v>4677</v>
      </c>
      <c r="N7" s="32">
        <v>1</v>
      </c>
      <c r="O7" s="32">
        <v>295</v>
      </c>
      <c r="P7" s="32">
        <v>3744</v>
      </c>
      <c r="Q7" s="32">
        <v>637</v>
      </c>
    </row>
    <row r="8" spans="1:17" ht="14.25" customHeight="1" x14ac:dyDescent="0.3">
      <c r="A8" s="8"/>
      <c r="B8" s="19" t="s">
        <v>655</v>
      </c>
      <c r="C8" s="19"/>
      <c r="D8" s="32"/>
      <c r="E8" s="33">
        <f>E7/D7*100</f>
        <v>6.966618287373004</v>
      </c>
      <c r="F8" s="77"/>
      <c r="G8" s="32"/>
      <c r="H8" s="33">
        <f>H7/$G7*100</f>
        <v>6.3144601136602821E-2</v>
      </c>
      <c r="I8" s="33">
        <f t="shared" ref="I8:K8" si="0">I7/$G7*100</f>
        <v>7.7878341401810145</v>
      </c>
      <c r="J8" s="33">
        <f t="shared" si="0"/>
        <v>80.86718585560935</v>
      </c>
      <c r="K8" s="33">
        <f t="shared" si="0"/>
        <v>11.281835403073037</v>
      </c>
      <c r="L8" s="33"/>
      <c r="M8" s="33"/>
      <c r="N8" s="33">
        <v>2.138122728244601E-2</v>
      </c>
      <c r="O8" s="33">
        <v>6.3074620483215744</v>
      </c>
      <c r="P8" s="33">
        <v>80.05131494547787</v>
      </c>
      <c r="Q8" s="33">
        <v>13.61984177891811</v>
      </c>
    </row>
    <row r="9" spans="1:17" ht="14.25" customHeight="1" x14ac:dyDescent="0.3">
      <c r="A9" s="8"/>
      <c r="B9" s="18"/>
      <c r="C9" s="18"/>
      <c r="D9" s="32"/>
      <c r="E9" s="32"/>
      <c r="F9" s="77"/>
      <c r="G9" s="32"/>
      <c r="H9" s="32"/>
      <c r="I9" s="32"/>
      <c r="J9" s="32"/>
      <c r="K9" s="32"/>
      <c r="L9" s="32"/>
      <c r="N9" s="1"/>
    </row>
    <row r="10" spans="1:17" ht="14.25" customHeight="1" x14ac:dyDescent="0.3">
      <c r="A10" s="38" t="s">
        <v>676</v>
      </c>
      <c r="B10" s="38" t="s">
        <v>654</v>
      </c>
      <c r="C10" s="18"/>
      <c r="D10" s="32">
        <f>SUMIF($C$32:$C$357,$B10,D$32:D$357)</f>
        <v>964</v>
      </c>
      <c r="E10" s="32">
        <f>SUMIF($C$32:$C$357,$B10,E$32:E$357)</f>
        <v>32</v>
      </c>
      <c r="F10" s="77"/>
      <c r="G10" s="32">
        <f>SUMIF($C$32:$C$357,$B10,G$32:G$357)</f>
        <v>1137</v>
      </c>
      <c r="H10" s="32">
        <f>SUMIF($C$32:$C$357,$B10,H$32:H$357)</f>
        <v>1</v>
      </c>
      <c r="I10" s="32">
        <f>SUMIF($C$32:$C$357,$B10,I$32:I$357)</f>
        <v>66</v>
      </c>
      <c r="J10" s="32">
        <f>SUMIF($C$32:$C$357,$B10,J$32:J$357)</f>
        <v>813</v>
      </c>
      <c r="K10" s="32">
        <f>SUMIF($C$32:$C$357,$B10,K$32:K$357)</f>
        <v>257</v>
      </c>
      <c r="L10" s="32"/>
      <c r="M10" s="32">
        <v>1283</v>
      </c>
      <c r="N10" s="32">
        <v>0</v>
      </c>
      <c r="O10" s="32">
        <v>49</v>
      </c>
      <c r="P10" s="32">
        <v>969</v>
      </c>
      <c r="Q10" s="32">
        <v>265</v>
      </c>
    </row>
    <row r="11" spans="1:17" ht="14.25" customHeight="1" x14ac:dyDescent="0.3">
      <c r="A11" s="38"/>
      <c r="B11" s="19" t="s">
        <v>671</v>
      </c>
      <c r="C11" s="18"/>
      <c r="D11" s="33"/>
      <c r="E11" s="33">
        <f t="shared" ref="E11" si="1">E10/D10*100</f>
        <v>3.3195020746887969</v>
      </c>
      <c r="F11" s="78"/>
      <c r="G11" s="33"/>
      <c r="H11" s="33">
        <f>H10/$G10*100</f>
        <v>8.7950747581354446E-2</v>
      </c>
      <c r="I11" s="33">
        <f>I10/$G10*100</f>
        <v>5.8047493403693933</v>
      </c>
      <c r="J11" s="33">
        <f>J10/$G10*100</f>
        <v>71.503957783641155</v>
      </c>
      <c r="K11" s="33">
        <f>K10/$G10*100</f>
        <v>22.603342128408091</v>
      </c>
      <c r="L11" s="33"/>
      <c r="N11" s="84">
        <v>0</v>
      </c>
      <c r="O11" s="98">
        <v>3.8191738113795788</v>
      </c>
      <c r="P11" s="98">
        <v>75.526110678098206</v>
      </c>
      <c r="Q11" s="98">
        <v>20.654715510522216</v>
      </c>
    </row>
    <row r="12" spans="1:17" ht="14.25" customHeight="1" x14ac:dyDescent="0.3">
      <c r="A12" s="87" t="s">
        <v>677</v>
      </c>
      <c r="B12" s="38" t="s">
        <v>733</v>
      </c>
      <c r="C12" s="18"/>
      <c r="D12" s="32">
        <f>D7-D10</f>
        <v>3170</v>
      </c>
      <c r="E12" s="32">
        <f t="shared" ref="E12:K12" si="2">E7-E10</f>
        <v>256</v>
      </c>
      <c r="F12" s="77"/>
      <c r="G12" s="32">
        <f t="shared" si="2"/>
        <v>3614</v>
      </c>
      <c r="H12" s="32">
        <f t="shared" si="2"/>
        <v>2</v>
      </c>
      <c r="I12" s="32">
        <f t="shared" si="2"/>
        <v>304</v>
      </c>
      <c r="J12" s="32">
        <f t="shared" si="2"/>
        <v>3029</v>
      </c>
      <c r="K12" s="32">
        <f t="shared" si="2"/>
        <v>279</v>
      </c>
      <c r="L12" s="32"/>
      <c r="M12" s="32">
        <v>3394</v>
      </c>
      <c r="N12" s="32">
        <v>1</v>
      </c>
      <c r="O12" s="32">
        <v>246</v>
      </c>
      <c r="P12" s="32">
        <v>2775</v>
      </c>
      <c r="Q12" s="32">
        <v>372</v>
      </c>
    </row>
    <row r="13" spans="1:17" ht="14.25" customHeight="1" x14ac:dyDescent="0.3">
      <c r="A13" s="84"/>
      <c r="B13" s="19" t="s">
        <v>734</v>
      </c>
      <c r="C13" s="18"/>
      <c r="D13" s="33"/>
      <c r="E13" s="33">
        <f t="shared" ref="E13" si="3">E12/D12*100</f>
        <v>8.075709779179812</v>
      </c>
      <c r="F13" s="78"/>
      <c r="G13" s="33"/>
      <c r="H13" s="33">
        <f>H12/$G12*100</f>
        <v>5.5340343110127282E-2</v>
      </c>
      <c r="I13" s="33">
        <f>I12/$G12*100</f>
        <v>8.4117321527393472</v>
      </c>
      <c r="J13" s="33">
        <f>J12/$G12*100</f>
        <v>83.812949640287769</v>
      </c>
      <c r="K13" s="33">
        <f>K12/$G12*100</f>
        <v>7.7199778638627565</v>
      </c>
      <c r="L13" s="33"/>
      <c r="N13" s="98">
        <v>2.9463759575721862E-2</v>
      </c>
      <c r="O13" s="98">
        <v>7.2480848556275772</v>
      </c>
      <c r="P13" s="98">
        <v>81.761932822628168</v>
      </c>
      <c r="Q13" s="98">
        <v>10.960518562168533</v>
      </c>
    </row>
    <row r="14" spans="1:17" ht="14.25" customHeight="1" x14ac:dyDescent="0.3">
      <c r="A14" s="38"/>
      <c r="B14" s="19"/>
      <c r="C14" s="18"/>
      <c r="D14" s="33"/>
      <c r="E14" s="33"/>
      <c r="F14" s="78"/>
      <c r="G14" s="33"/>
      <c r="H14" s="33"/>
      <c r="I14" s="33"/>
      <c r="J14" s="33"/>
      <c r="K14" s="33"/>
      <c r="L14" s="33"/>
      <c r="N14" s="1"/>
    </row>
    <row r="15" spans="1:17" ht="14.25" customHeight="1" x14ac:dyDescent="0.3">
      <c r="A15" s="38" t="s">
        <v>707</v>
      </c>
      <c r="B15" s="38" t="s">
        <v>663</v>
      </c>
      <c r="C15" s="18"/>
      <c r="D15" s="32">
        <f>SUMIF($C$32:$C$357,$B15,D$32:D$357)</f>
        <v>45</v>
      </c>
      <c r="E15" s="32">
        <f>SUMIF($C$32:$C$357,$B15,E$32:E$357)</f>
        <v>5</v>
      </c>
      <c r="F15" s="77"/>
      <c r="G15" s="32">
        <f>SUMIF($C$32:$C$357,$B15,G$32:G$357)</f>
        <v>51</v>
      </c>
      <c r="H15" s="32">
        <f>SUMIF($C$32:$C$357,$B15,H$32:H$357)</f>
        <v>0</v>
      </c>
      <c r="I15" s="32">
        <f>SUMIF($C$32:$C$357,$B15,I$32:I$357)</f>
        <v>8</v>
      </c>
      <c r="J15" s="32">
        <f>SUMIF($C$32:$C$357,$B15,J$32:J$357)</f>
        <v>39</v>
      </c>
      <c r="K15" s="32">
        <f>SUMIF($C$32:$C$357,$B15,K$32:K$357)</f>
        <v>4</v>
      </c>
      <c r="L15" s="32"/>
      <c r="M15" s="32">
        <v>66</v>
      </c>
      <c r="N15" s="32">
        <v>0</v>
      </c>
      <c r="O15" s="32">
        <v>5</v>
      </c>
      <c r="P15" s="32">
        <v>51</v>
      </c>
      <c r="Q15" s="32">
        <v>10</v>
      </c>
    </row>
    <row r="16" spans="1:17" ht="14.25" customHeight="1" x14ac:dyDescent="0.3">
      <c r="A16" s="38"/>
      <c r="B16" s="19" t="s">
        <v>715</v>
      </c>
      <c r="C16" s="18"/>
      <c r="D16" s="33"/>
      <c r="E16" s="33">
        <f>E15/D15*100</f>
        <v>11.111111111111111</v>
      </c>
      <c r="F16" s="78"/>
      <c r="G16" s="33"/>
      <c r="H16" s="33">
        <f>H15/$G15*100</f>
        <v>0</v>
      </c>
      <c r="I16" s="33">
        <f t="shared" ref="I16:J16" si="4">I15/$G15*100</f>
        <v>15.686274509803921</v>
      </c>
      <c r="J16" s="33">
        <f t="shared" si="4"/>
        <v>76.470588235294116</v>
      </c>
      <c r="K16" s="33">
        <f>K15/$G15*100</f>
        <v>7.8431372549019605</v>
      </c>
      <c r="L16" s="33"/>
      <c r="N16" s="98">
        <v>0</v>
      </c>
      <c r="O16" s="98">
        <v>7.5757575757575761</v>
      </c>
      <c r="P16" s="98">
        <v>77.272727272727266</v>
      </c>
      <c r="Q16" s="98">
        <v>15.151515151515152</v>
      </c>
    </row>
    <row r="17" spans="1:21" ht="14.25" customHeight="1" x14ac:dyDescent="0.3">
      <c r="A17" s="38" t="s">
        <v>708</v>
      </c>
      <c r="B17" s="38" t="s">
        <v>657</v>
      </c>
      <c r="C17" s="18"/>
      <c r="D17" s="32">
        <f>SUMIF($C$32:$C$357,$B17,D$32:D$357)</f>
        <v>313</v>
      </c>
      <c r="E17" s="32">
        <f>SUMIF($C$32:$C$357,$B17,E$32:E$357)</f>
        <v>29</v>
      </c>
      <c r="F17" s="77"/>
      <c r="G17" s="32">
        <f>SUMIF($C$32:$C$357,$B17,G$32:G$357)</f>
        <v>434</v>
      </c>
      <c r="H17" s="32">
        <f>SUMIF($C$32:$C$357,$B17,H$32:H$357)</f>
        <v>0</v>
      </c>
      <c r="I17" s="32">
        <f>SUMIF($C$32:$C$357,$B17,I$32:I$357)</f>
        <v>31</v>
      </c>
      <c r="J17" s="32">
        <f>SUMIF($C$32:$C$357,$B17,J$32:J$357)</f>
        <v>378</v>
      </c>
      <c r="K17" s="32">
        <f>SUMIF($C$32:$C$357,$B17,K$32:K$357)</f>
        <v>25</v>
      </c>
      <c r="L17" s="32"/>
      <c r="M17" s="32">
        <v>428</v>
      </c>
      <c r="N17" s="32">
        <v>0</v>
      </c>
      <c r="O17" s="32">
        <v>43</v>
      </c>
      <c r="P17" s="32">
        <v>301</v>
      </c>
      <c r="Q17" s="32">
        <v>84</v>
      </c>
    </row>
    <row r="18" spans="1:21" ht="14.25" customHeight="1" x14ac:dyDescent="0.3">
      <c r="A18" s="38"/>
      <c r="B18" s="19" t="s">
        <v>716</v>
      </c>
      <c r="C18" s="18"/>
      <c r="D18" s="33"/>
      <c r="E18" s="33">
        <f t="shared" ref="E18" si="5">E17/D17*100</f>
        <v>9.2651757188498394</v>
      </c>
      <c r="F18" s="78"/>
      <c r="G18" s="33"/>
      <c r="H18" s="33">
        <f t="shared" ref="H18:K18" si="6">H17/$G17*100</f>
        <v>0</v>
      </c>
      <c r="I18" s="33">
        <f t="shared" si="6"/>
        <v>7.1428571428571423</v>
      </c>
      <c r="J18" s="33">
        <f t="shared" si="6"/>
        <v>87.096774193548384</v>
      </c>
      <c r="K18" s="33">
        <f t="shared" si="6"/>
        <v>5.7603686635944698</v>
      </c>
      <c r="L18" s="33"/>
      <c r="N18" s="98">
        <v>0</v>
      </c>
      <c r="O18" s="98">
        <v>10.046728971962617</v>
      </c>
      <c r="P18" s="98">
        <v>70.327102803738313</v>
      </c>
      <c r="Q18" s="98">
        <v>19.626168224299064</v>
      </c>
    </row>
    <row r="19" spans="1:21" ht="14.25" customHeight="1" x14ac:dyDescent="0.3">
      <c r="A19" s="38" t="s">
        <v>709</v>
      </c>
      <c r="B19" s="38" t="s">
        <v>660</v>
      </c>
      <c r="C19" s="18"/>
      <c r="D19" s="32">
        <f>SUMIF($C$32:$C$357,$B19,D$32:D$357)</f>
        <v>172</v>
      </c>
      <c r="E19" s="32">
        <f>SUMIF($C$32:$C$357,$B19,E$32:E$357)</f>
        <v>6</v>
      </c>
      <c r="F19" s="77"/>
      <c r="G19" s="32">
        <f>SUMIF($C$32:$C$357,$B19,G$32:G$357)</f>
        <v>207</v>
      </c>
      <c r="H19" s="32">
        <f>SUMIF($C$32:$C$357,$B19,H$32:H$357)</f>
        <v>0</v>
      </c>
      <c r="I19" s="32">
        <f>SUMIF($C$32:$C$357,$B19,I$32:I$357)</f>
        <v>13</v>
      </c>
      <c r="J19" s="32">
        <f>SUMIF($C$32:$C$357,$B19,J$32:J$357)</f>
        <v>182</v>
      </c>
      <c r="K19" s="32">
        <f>SUMIF($C$32:$C$357,$B19,K$32:K$357)</f>
        <v>12</v>
      </c>
      <c r="L19" s="32"/>
      <c r="M19" s="32">
        <v>246</v>
      </c>
      <c r="N19" s="32">
        <v>0</v>
      </c>
      <c r="O19" s="32">
        <v>12</v>
      </c>
      <c r="P19" s="32">
        <v>225</v>
      </c>
      <c r="Q19" s="32">
        <v>9</v>
      </c>
    </row>
    <row r="20" spans="1:21" ht="14.25" customHeight="1" x14ac:dyDescent="0.3">
      <c r="A20" s="38"/>
      <c r="B20" s="19" t="s">
        <v>717</v>
      </c>
      <c r="C20" s="18"/>
      <c r="D20" s="33"/>
      <c r="E20" s="33">
        <f t="shared" ref="E20" si="7">E19/D19*100</f>
        <v>3.4883720930232558</v>
      </c>
      <c r="F20" s="78"/>
      <c r="G20" s="33"/>
      <c r="H20" s="33">
        <f t="shared" ref="H20:K20" si="8">H19/$G19*100</f>
        <v>0</v>
      </c>
      <c r="I20" s="33">
        <f t="shared" si="8"/>
        <v>6.2801932367149762</v>
      </c>
      <c r="J20" s="33">
        <f t="shared" si="8"/>
        <v>87.922705314009661</v>
      </c>
      <c r="K20" s="33">
        <f t="shared" si="8"/>
        <v>5.7971014492753623</v>
      </c>
      <c r="L20" s="33"/>
      <c r="N20" s="98">
        <v>0</v>
      </c>
      <c r="O20" s="98">
        <v>4.8780487804878048</v>
      </c>
      <c r="P20" s="98">
        <v>91.463414634146346</v>
      </c>
      <c r="Q20" s="98">
        <v>3.6585365853658534</v>
      </c>
    </row>
    <row r="21" spans="1:21" ht="14.25" customHeight="1" x14ac:dyDescent="0.3">
      <c r="A21" s="38" t="s">
        <v>710</v>
      </c>
      <c r="B21" s="38" t="s">
        <v>658</v>
      </c>
      <c r="C21" s="18"/>
      <c r="D21" s="32">
        <f>SUMIF($C$32:$C$357,$B21,D$32:D$357)</f>
        <v>255</v>
      </c>
      <c r="E21" s="32">
        <f>SUMIF($C$32:$C$357,$B21,E$32:E$357)</f>
        <v>27</v>
      </c>
      <c r="F21" s="77"/>
      <c r="G21" s="32">
        <f>SUMIF($C$32:$C$357,$B21,G$32:G$357)</f>
        <v>313</v>
      </c>
      <c r="H21" s="32">
        <f>SUMIF($C$32:$C$357,$B21,H$32:H$357)</f>
        <v>0</v>
      </c>
      <c r="I21" s="32">
        <f>SUMIF($C$32:$C$357,$B21,I$32:I$357)</f>
        <v>25</v>
      </c>
      <c r="J21" s="32">
        <f>SUMIF($C$32:$C$357,$B21,J$32:J$357)</f>
        <v>261</v>
      </c>
      <c r="K21" s="32">
        <f>SUMIF($C$32:$C$357,$B21,K$32:K$357)</f>
        <v>27</v>
      </c>
      <c r="L21" s="32"/>
      <c r="M21" s="32">
        <v>358</v>
      </c>
      <c r="N21" s="32">
        <v>1</v>
      </c>
      <c r="O21" s="32">
        <v>30</v>
      </c>
      <c r="P21" s="32">
        <v>301</v>
      </c>
      <c r="Q21" s="32">
        <v>26</v>
      </c>
    </row>
    <row r="22" spans="1:21" ht="14.25" customHeight="1" x14ac:dyDescent="0.3">
      <c r="A22" s="38"/>
      <c r="B22" s="19" t="s">
        <v>718</v>
      </c>
      <c r="C22" s="18"/>
      <c r="D22" s="33"/>
      <c r="E22" s="33">
        <f t="shared" ref="E22" si="9">E21/D21*100</f>
        <v>10.588235294117647</v>
      </c>
      <c r="F22" s="78"/>
      <c r="G22" s="33"/>
      <c r="H22" s="33">
        <f t="shared" ref="H22:K22" si="10">H21/$G21*100</f>
        <v>0</v>
      </c>
      <c r="I22" s="33">
        <f t="shared" si="10"/>
        <v>7.9872204472843444</v>
      </c>
      <c r="J22" s="33">
        <f t="shared" si="10"/>
        <v>83.386581469648561</v>
      </c>
      <c r="K22" s="33">
        <f t="shared" si="10"/>
        <v>8.6261980830670915</v>
      </c>
      <c r="L22" s="33"/>
      <c r="N22" s="98">
        <v>0.27932960893854747</v>
      </c>
      <c r="O22" s="98">
        <v>8.3798882681564244</v>
      </c>
      <c r="P22" s="98">
        <v>84.07821229050279</v>
      </c>
      <c r="Q22" s="98">
        <v>7.2625698324022352</v>
      </c>
    </row>
    <row r="23" spans="1:21" ht="14.25" customHeight="1" x14ac:dyDescent="0.3">
      <c r="A23" s="38" t="s">
        <v>711</v>
      </c>
      <c r="B23" s="38" t="s">
        <v>662</v>
      </c>
      <c r="C23" s="18"/>
      <c r="D23" s="32">
        <f>SUMIF($C$32:$C$357,$B23,D$32:D$357)</f>
        <v>289</v>
      </c>
      <c r="E23" s="32">
        <f>SUMIF($C$32:$C$357,$B23,E$32:E$357)</f>
        <v>15</v>
      </c>
      <c r="F23" s="77"/>
      <c r="G23" s="32">
        <f>SUMIF($C$32:$C$357,$B23,G$32:G$357)</f>
        <v>295</v>
      </c>
      <c r="H23" s="32">
        <f>SUMIF($C$32:$C$357,$B23,H$32:H$357)</f>
        <v>0</v>
      </c>
      <c r="I23" s="32">
        <f>SUMIF($C$32:$C$357,$B23,I$32:I$357)</f>
        <v>18</v>
      </c>
      <c r="J23" s="32">
        <f>SUMIF($C$32:$C$357,$B23,J$32:J$357)</f>
        <v>225</v>
      </c>
      <c r="K23" s="32">
        <f>SUMIF($C$32:$C$357,$B23,K$32:K$357)</f>
        <v>52</v>
      </c>
      <c r="L23" s="32"/>
      <c r="M23" s="32">
        <v>420</v>
      </c>
      <c r="N23" s="32">
        <v>0</v>
      </c>
      <c r="O23" s="32">
        <v>27</v>
      </c>
      <c r="P23" s="32">
        <v>316</v>
      </c>
      <c r="Q23" s="32">
        <v>77</v>
      </c>
    </row>
    <row r="24" spans="1:21" ht="14.25" customHeight="1" x14ac:dyDescent="0.3">
      <c r="A24" s="38"/>
      <c r="B24" s="19" t="s">
        <v>719</v>
      </c>
      <c r="C24" s="18"/>
      <c r="D24" s="33"/>
      <c r="E24" s="33">
        <f t="shared" ref="E24" si="11">E23/D23*100</f>
        <v>5.1903114186851207</v>
      </c>
      <c r="F24" s="78"/>
      <c r="G24" s="33"/>
      <c r="H24" s="33">
        <f t="shared" ref="H24:K24" si="12">H23/$G23*100</f>
        <v>0</v>
      </c>
      <c r="I24" s="33">
        <f t="shared" si="12"/>
        <v>6.1016949152542379</v>
      </c>
      <c r="J24" s="33">
        <f t="shared" si="12"/>
        <v>76.271186440677965</v>
      </c>
      <c r="K24" s="33">
        <f t="shared" si="12"/>
        <v>17.627118644067796</v>
      </c>
      <c r="L24" s="33"/>
      <c r="M24" s="33"/>
      <c r="N24" s="33">
        <v>0</v>
      </c>
      <c r="O24" s="33">
        <v>6.4285714285714279</v>
      </c>
      <c r="P24" s="33">
        <v>75.238095238095241</v>
      </c>
      <c r="Q24" s="33">
        <v>18.333333333333332</v>
      </c>
    </row>
    <row r="25" spans="1:21" ht="14.25" customHeight="1" x14ac:dyDescent="0.3">
      <c r="A25" s="38" t="s">
        <v>712</v>
      </c>
      <c r="B25" s="38" t="s">
        <v>659</v>
      </c>
      <c r="C25" s="18"/>
      <c r="D25" s="32">
        <f>SUMIF($C$32:$C$357,$B25,D$32:D$357)</f>
        <v>604</v>
      </c>
      <c r="E25" s="32">
        <f>SUMIF($C$32:$C$357,$B25,E$32:E$357)</f>
        <v>50</v>
      </c>
      <c r="F25" s="77"/>
      <c r="G25" s="32">
        <f>SUMIF($C$32:$C$357,$B25,G$32:G$357)</f>
        <v>615</v>
      </c>
      <c r="H25" s="32">
        <f>SUMIF($C$32:$C$357,$B25,H$32:H$357)</f>
        <v>1</v>
      </c>
      <c r="I25" s="32">
        <f>SUMIF($C$32:$C$357,$B25,I$32:I$357)</f>
        <v>51</v>
      </c>
      <c r="J25" s="32">
        <f>SUMIF($C$32:$C$357,$B25,J$32:J$357)</f>
        <v>506</v>
      </c>
      <c r="K25" s="32">
        <f>SUMIF($C$32:$C$357,$B25,K$32:K$357)</f>
        <v>57</v>
      </c>
      <c r="L25" s="32"/>
      <c r="M25" s="32">
        <v>484</v>
      </c>
      <c r="N25" s="32">
        <v>0</v>
      </c>
      <c r="O25" s="32">
        <v>28</v>
      </c>
      <c r="P25" s="32">
        <v>395</v>
      </c>
      <c r="Q25" s="32">
        <v>61</v>
      </c>
    </row>
    <row r="26" spans="1:21" ht="14.25" customHeight="1" x14ac:dyDescent="0.3">
      <c r="A26" s="38"/>
      <c r="B26" s="19" t="s">
        <v>720</v>
      </c>
      <c r="C26" s="18"/>
      <c r="D26" s="33"/>
      <c r="E26" s="33">
        <f t="shared" ref="E26" si="13">E25/D25*100</f>
        <v>8.2781456953642394</v>
      </c>
      <c r="F26" s="78"/>
      <c r="G26" s="33"/>
      <c r="H26" s="33">
        <f t="shared" ref="H26:K26" si="14">H25/$G25*100</f>
        <v>0.16260162601626016</v>
      </c>
      <c r="I26" s="33">
        <f t="shared" si="14"/>
        <v>8.2926829268292686</v>
      </c>
      <c r="J26" s="33">
        <f t="shared" si="14"/>
        <v>82.276422764227647</v>
      </c>
      <c r="K26" s="33">
        <f t="shared" si="14"/>
        <v>9.2682926829268286</v>
      </c>
      <c r="L26" s="33"/>
      <c r="M26" s="33"/>
      <c r="N26" s="33">
        <v>0</v>
      </c>
      <c r="O26" s="33">
        <v>5.785123966942149</v>
      </c>
      <c r="P26" s="33">
        <v>81.611570247933884</v>
      </c>
      <c r="Q26" s="33">
        <v>12.603305785123966</v>
      </c>
    </row>
    <row r="27" spans="1:21" ht="14.25" customHeight="1" x14ac:dyDescent="0.3">
      <c r="A27" s="38" t="s">
        <v>713</v>
      </c>
      <c r="B27" s="38" t="s">
        <v>656</v>
      </c>
      <c r="C27" s="18"/>
      <c r="D27" s="32">
        <f>SUMIF($C$32:$C$357,$B27,D$32:D$357)</f>
        <v>956</v>
      </c>
      <c r="E27" s="32">
        <f>SUMIF($C$32:$C$357,$B27,E$32:E$357)</f>
        <v>77</v>
      </c>
      <c r="F27" s="77"/>
      <c r="G27" s="32">
        <f>SUMIF($C$32:$C$357,$B27,G$32:G$357)</f>
        <v>1119</v>
      </c>
      <c r="H27" s="32">
        <f>SUMIF($C$32:$C$357,$B27,H$32:H$357)</f>
        <v>1</v>
      </c>
      <c r="I27" s="32">
        <f>SUMIF($C$32:$C$357,$B27,I$32:I$357)</f>
        <v>111</v>
      </c>
      <c r="J27" s="32">
        <f>SUMIF($C$32:$C$357,$B27,J$32:J$357)</f>
        <v>950</v>
      </c>
      <c r="K27" s="32">
        <f>SUMIF($C$32:$C$357,$B27,K$32:K$357)</f>
        <v>57</v>
      </c>
      <c r="L27" s="32"/>
      <c r="M27" s="32">
        <v>934</v>
      </c>
      <c r="N27" s="32">
        <v>0</v>
      </c>
      <c r="O27" s="32">
        <v>65</v>
      </c>
      <c r="P27" s="32">
        <v>786</v>
      </c>
      <c r="Q27" s="32">
        <v>83</v>
      </c>
    </row>
    <row r="28" spans="1:21" ht="14.25" customHeight="1" x14ac:dyDescent="0.3">
      <c r="A28" s="38"/>
      <c r="B28" s="19" t="s">
        <v>721</v>
      </c>
      <c r="C28" s="18"/>
      <c r="D28" s="33"/>
      <c r="E28" s="33">
        <f t="shared" ref="E28" si="15">E27/D27*100</f>
        <v>8.05439330543933</v>
      </c>
      <c r="F28" s="78"/>
      <c r="G28" s="33"/>
      <c r="H28" s="33">
        <f t="shared" ref="H28:K28" si="16">H27/$G27*100</f>
        <v>8.936550491510277E-2</v>
      </c>
      <c r="I28" s="33">
        <f t="shared" si="16"/>
        <v>9.9195710455764079</v>
      </c>
      <c r="J28" s="33">
        <f t="shared" si="16"/>
        <v>84.897229669347624</v>
      </c>
      <c r="K28" s="33">
        <f t="shared" si="16"/>
        <v>5.0938337801608577</v>
      </c>
      <c r="L28" s="33"/>
      <c r="M28" s="33"/>
      <c r="N28" s="33">
        <v>0</v>
      </c>
      <c r="O28" s="33">
        <v>6.9593147751605997</v>
      </c>
      <c r="P28" s="33">
        <v>84.154175588865101</v>
      </c>
      <c r="Q28" s="33">
        <v>8.8865096359743045</v>
      </c>
    </row>
    <row r="29" spans="1:21" ht="14.25" customHeight="1" x14ac:dyDescent="0.3">
      <c r="A29" s="38" t="s">
        <v>714</v>
      </c>
      <c r="B29" s="38" t="s">
        <v>661</v>
      </c>
      <c r="C29" s="18"/>
      <c r="D29" s="32">
        <f>SUMIF($C$32:$C$357,$B29,D$32:D$357)</f>
        <v>536</v>
      </c>
      <c r="E29" s="32">
        <f>SUMIF($C$32:$C$357,$B29,E$32:E$357)</f>
        <v>47</v>
      </c>
      <c r="F29" s="77"/>
      <c r="G29" s="32">
        <f>SUMIF($C$32:$C$357,$B29,G$32:G$357)</f>
        <v>580</v>
      </c>
      <c r="H29" s="32">
        <f>SUMIF($C$32:$C$357,$B29,H$32:H$357)</f>
        <v>0</v>
      </c>
      <c r="I29" s="32">
        <f>SUMIF($C$32:$C$357,$B29,I$32:I$357)</f>
        <v>47</v>
      </c>
      <c r="J29" s="32">
        <f>SUMIF($C$32:$C$357,$B29,J$32:J$357)</f>
        <v>488</v>
      </c>
      <c r="K29" s="32">
        <f>SUMIF($C$32:$C$357,$B29,K$32:K$357)</f>
        <v>45</v>
      </c>
      <c r="L29" s="32"/>
      <c r="M29" s="32">
        <v>458</v>
      </c>
      <c r="N29" s="32">
        <v>0</v>
      </c>
      <c r="O29" s="32">
        <v>36</v>
      </c>
      <c r="P29" s="32">
        <v>400</v>
      </c>
      <c r="Q29" s="32">
        <v>22</v>
      </c>
    </row>
    <row r="30" spans="1:21" ht="14.25" customHeight="1" x14ac:dyDescent="0.3">
      <c r="A30" s="38"/>
      <c r="B30" s="19" t="s">
        <v>722</v>
      </c>
      <c r="C30" s="18"/>
      <c r="D30" s="33"/>
      <c r="E30" s="33">
        <f t="shared" ref="E30" si="17">E29/D29*100</f>
        <v>8.7686567164179117</v>
      </c>
      <c r="F30" s="78"/>
      <c r="G30" s="33"/>
      <c r="H30" s="33">
        <f t="shared" ref="H30:K30" si="18">H29/$G29*100</f>
        <v>0</v>
      </c>
      <c r="I30" s="33">
        <f t="shared" si="18"/>
        <v>8.1034482758620676</v>
      </c>
      <c r="J30" s="33">
        <f t="shared" si="18"/>
        <v>84.137931034482762</v>
      </c>
      <c r="K30" s="33">
        <f t="shared" si="18"/>
        <v>7.7586206896551726</v>
      </c>
      <c r="L30" s="33"/>
      <c r="M30" s="33"/>
      <c r="N30" s="33">
        <v>0</v>
      </c>
      <c r="O30" s="33">
        <v>7.860262008733625</v>
      </c>
      <c r="P30" s="33">
        <v>87.336244541484717</v>
      </c>
      <c r="Q30" s="33">
        <v>4.8034934497816595</v>
      </c>
    </row>
    <row r="31" spans="1:21" ht="14.25" customHeight="1" x14ac:dyDescent="0.25">
      <c r="A31" s="8"/>
      <c r="B31" s="8"/>
      <c r="C31" s="8"/>
      <c r="D31" s="8"/>
      <c r="E31" s="8"/>
      <c r="F31" s="80"/>
      <c r="G31" s="32"/>
      <c r="H31" s="32"/>
      <c r="I31" s="32"/>
      <c r="J31" s="32"/>
      <c r="K31" s="32"/>
      <c r="L31" s="32"/>
      <c r="T31" s="1" t="s">
        <v>749</v>
      </c>
      <c r="U31" s="29" t="s">
        <v>668</v>
      </c>
    </row>
    <row r="32" spans="1:21" ht="14.25" customHeight="1" x14ac:dyDescent="0.25">
      <c r="A32" s="1" t="s">
        <v>0</v>
      </c>
      <c r="B32" s="1" t="s">
        <v>1</v>
      </c>
      <c r="C32" s="1" t="s">
        <v>656</v>
      </c>
      <c r="D32" s="22">
        <v>3</v>
      </c>
      <c r="E32" s="22">
        <v>0</v>
      </c>
      <c r="F32" s="79"/>
      <c r="G32" s="16">
        <v>2</v>
      </c>
      <c r="H32" s="16">
        <v>0</v>
      </c>
      <c r="I32" s="16">
        <v>0</v>
      </c>
      <c r="J32" s="16">
        <v>2</v>
      </c>
      <c r="K32" s="16">
        <v>0</v>
      </c>
      <c r="L32" s="114"/>
      <c r="M32" s="107">
        <v>0</v>
      </c>
      <c r="N32" s="107">
        <v>0</v>
      </c>
      <c r="O32" s="107">
        <v>0</v>
      </c>
      <c r="P32" s="107">
        <v>0</v>
      </c>
      <c r="Q32" s="107">
        <v>0</v>
      </c>
      <c r="T32" s="1" t="s">
        <v>737</v>
      </c>
      <c r="U32" s="29" t="s">
        <v>669</v>
      </c>
    </row>
    <row r="33" spans="1:21" ht="14.25" customHeight="1" x14ac:dyDescent="0.25">
      <c r="A33" s="1" t="s">
        <v>2</v>
      </c>
      <c r="B33" s="1" t="s">
        <v>3</v>
      </c>
      <c r="C33" s="1" t="s">
        <v>657</v>
      </c>
      <c r="D33" s="22">
        <v>3</v>
      </c>
      <c r="E33" s="22">
        <v>0</v>
      </c>
      <c r="F33" s="79"/>
      <c r="G33" s="16">
        <v>1</v>
      </c>
      <c r="H33" s="16">
        <v>0</v>
      </c>
      <c r="I33" s="16">
        <v>0</v>
      </c>
      <c r="J33" s="16">
        <v>1</v>
      </c>
      <c r="K33" s="16">
        <v>0</v>
      </c>
      <c r="L33" s="114"/>
      <c r="M33" s="107">
        <v>3</v>
      </c>
      <c r="N33" s="107">
        <v>0</v>
      </c>
      <c r="O33" s="107">
        <v>0</v>
      </c>
      <c r="P33" s="107">
        <v>3</v>
      </c>
      <c r="Q33" s="107">
        <v>0</v>
      </c>
      <c r="T33" s="1" t="s">
        <v>735</v>
      </c>
      <c r="U33" s="29" t="s">
        <v>669</v>
      </c>
    </row>
    <row r="34" spans="1:21" ht="14.25" customHeight="1" x14ac:dyDescent="0.25">
      <c r="A34" s="1" t="s">
        <v>4</v>
      </c>
      <c r="B34" s="1" t="s">
        <v>5</v>
      </c>
      <c r="C34" s="1" t="s">
        <v>658</v>
      </c>
      <c r="D34" s="22">
        <v>4</v>
      </c>
      <c r="E34" s="22">
        <v>2</v>
      </c>
      <c r="F34" s="79"/>
      <c r="G34" s="16">
        <v>4</v>
      </c>
      <c r="H34" s="16">
        <v>0</v>
      </c>
      <c r="I34" s="16">
        <v>0</v>
      </c>
      <c r="J34" s="16">
        <v>4</v>
      </c>
      <c r="K34" s="16">
        <v>0</v>
      </c>
      <c r="L34" s="114"/>
      <c r="M34" s="107">
        <v>6</v>
      </c>
      <c r="N34" s="107">
        <v>0</v>
      </c>
      <c r="O34" s="107">
        <v>1</v>
      </c>
      <c r="P34" s="107">
        <v>5</v>
      </c>
      <c r="Q34" s="107">
        <v>0</v>
      </c>
      <c r="T34" s="1" t="s">
        <v>735</v>
      </c>
      <c r="U34" s="29" t="s">
        <v>669</v>
      </c>
    </row>
    <row r="35" spans="1:21" ht="14.25" customHeight="1" x14ac:dyDescent="0.25">
      <c r="A35" s="1" t="s">
        <v>6</v>
      </c>
      <c r="B35" s="1" t="s">
        <v>7</v>
      </c>
      <c r="C35" s="1" t="s">
        <v>656</v>
      </c>
      <c r="D35" s="22">
        <v>19</v>
      </c>
      <c r="E35" s="22">
        <v>2</v>
      </c>
      <c r="F35" s="79"/>
      <c r="G35" s="16">
        <v>17</v>
      </c>
      <c r="H35" s="16">
        <v>0</v>
      </c>
      <c r="I35" s="16">
        <v>1</v>
      </c>
      <c r="J35" s="16">
        <v>16</v>
      </c>
      <c r="K35" s="16">
        <v>0</v>
      </c>
      <c r="L35" s="114"/>
      <c r="M35" s="107">
        <v>18</v>
      </c>
      <c r="N35" s="107">
        <v>0</v>
      </c>
      <c r="O35" s="107">
        <v>0</v>
      </c>
      <c r="P35" s="107">
        <v>18</v>
      </c>
      <c r="Q35" s="107">
        <v>0</v>
      </c>
      <c r="T35" s="1" t="s">
        <v>736</v>
      </c>
      <c r="U35" s="29" t="s">
        <v>669</v>
      </c>
    </row>
    <row r="36" spans="1:21" ht="14.25" customHeight="1" x14ac:dyDescent="0.25">
      <c r="A36" s="1" t="s">
        <v>8</v>
      </c>
      <c r="B36" s="1" t="s">
        <v>9</v>
      </c>
      <c r="C36" s="1" t="s">
        <v>658</v>
      </c>
      <c r="D36" s="22">
        <v>9</v>
      </c>
      <c r="E36" s="22">
        <v>2</v>
      </c>
      <c r="F36" s="79"/>
      <c r="G36" s="16">
        <v>5</v>
      </c>
      <c r="H36" s="16">
        <v>0</v>
      </c>
      <c r="I36" s="16">
        <v>0</v>
      </c>
      <c r="J36" s="16">
        <v>3</v>
      </c>
      <c r="K36" s="16">
        <v>2</v>
      </c>
      <c r="L36" s="114"/>
      <c r="M36" s="107">
        <v>5</v>
      </c>
      <c r="N36" s="107">
        <v>0</v>
      </c>
      <c r="O36" s="107">
        <v>0</v>
      </c>
      <c r="P36" s="107">
        <v>5</v>
      </c>
      <c r="Q36" s="107">
        <v>0</v>
      </c>
      <c r="T36" s="1" t="s">
        <v>736</v>
      </c>
      <c r="U36" s="29" t="s">
        <v>669</v>
      </c>
    </row>
    <row r="37" spans="1:21" ht="14.25" customHeight="1" x14ac:dyDescent="0.25">
      <c r="A37" s="1" t="s">
        <v>10</v>
      </c>
      <c r="B37" s="1" t="s">
        <v>11</v>
      </c>
      <c r="C37" s="1" t="s">
        <v>656</v>
      </c>
      <c r="D37" s="22">
        <v>8</v>
      </c>
      <c r="E37" s="22">
        <v>2</v>
      </c>
      <c r="F37" s="79"/>
      <c r="G37" s="16">
        <v>11</v>
      </c>
      <c r="H37" s="16">
        <v>0</v>
      </c>
      <c r="I37" s="16">
        <v>1</v>
      </c>
      <c r="J37" s="16">
        <v>10</v>
      </c>
      <c r="K37" s="16">
        <v>0</v>
      </c>
      <c r="L37" s="114"/>
      <c r="M37" s="107">
        <v>20</v>
      </c>
      <c r="N37" s="107">
        <v>0</v>
      </c>
      <c r="O37" s="107">
        <v>0</v>
      </c>
      <c r="P37" s="107">
        <v>20</v>
      </c>
      <c r="Q37" s="107">
        <v>0</v>
      </c>
      <c r="T37" s="1" t="s">
        <v>736</v>
      </c>
      <c r="U37" s="29" t="s">
        <v>669</v>
      </c>
    </row>
    <row r="38" spans="1:21" ht="14.25" customHeight="1" x14ac:dyDescent="0.25">
      <c r="A38" s="1" t="s">
        <v>12</v>
      </c>
      <c r="B38" s="1" t="s">
        <v>774</v>
      </c>
      <c r="C38" s="1" t="s">
        <v>656</v>
      </c>
      <c r="D38" s="22">
        <v>26</v>
      </c>
      <c r="E38" s="22">
        <v>0</v>
      </c>
      <c r="F38" s="79"/>
      <c r="G38" s="16">
        <v>20</v>
      </c>
      <c r="H38" s="16">
        <v>0</v>
      </c>
      <c r="I38" s="16">
        <v>2</v>
      </c>
      <c r="J38" s="16">
        <v>17</v>
      </c>
      <c r="K38" s="16">
        <v>1</v>
      </c>
      <c r="L38" s="114"/>
      <c r="M38" s="107">
        <v>13</v>
      </c>
      <c r="N38" s="107">
        <v>0</v>
      </c>
      <c r="O38" s="107">
        <v>0</v>
      </c>
      <c r="P38" s="107">
        <v>13</v>
      </c>
      <c r="Q38" s="107">
        <v>0</v>
      </c>
      <c r="T38" s="1" t="s">
        <v>736</v>
      </c>
      <c r="U38" s="29" t="s">
        <v>669</v>
      </c>
    </row>
    <row r="39" spans="1:21" ht="14.25" customHeight="1" x14ac:dyDescent="0.25">
      <c r="A39" s="1" t="s">
        <v>14</v>
      </c>
      <c r="B39" s="1" t="s">
        <v>15</v>
      </c>
      <c r="C39" s="1" t="s">
        <v>659</v>
      </c>
      <c r="D39" s="22">
        <v>7</v>
      </c>
      <c r="E39" s="22">
        <v>3</v>
      </c>
      <c r="F39" s="79"/>
      <c r="G39" s="16">
        <v>1</v>
      </c>
      <c r="H39" s="16">
        <v>0</v>
      </c>
      <c r="I39" s="16">
        <v>1</v>
      </c>
      <c r="J39" s="16">
        <v>0</v>
      </c>
      <c r="K39" s="16">
        <v>0</v>
      </c>
      <c r="L39" s="114"/>
      <c r="M39" s="107">
        <v>0</v>
      </c>
      <c r="N39" s="107">
        <v>0</v>
      </c>
      <c r="O39" s="107">
        <v>0</v>
      </c>
      <c r="P39" s="107">
        <v>0</v>
      </c>
      <c r="Q39" s="107">
        <v>0</v>
      </c>
      <c r="T39" s="1" t="s">
        <v>735</v>
      </c>
      <c r="U39" s="29" t="s">
        <v>669</v>
      </c>
    </row>
    <row r="40" spans="1:21" ht="14.25" customHeight="1" x14ac:dyDescent="0.25">
      <c r="A40" s="1" t="s">
        <v>16</v>
      </c>
      <c r="B40" s="1" t="s">
        <v>17</v>
      </c>
      <c r="C40" s="1" t="s">
        <v>654</v>
      </c>
      <c r="D40" s="22">
        <v>5</v>
      </c>
      <c r="E40" s="22">
        <v>0</v>
      </c>
      <c r="F40" s="79"/>
      <c r="G40" s="16">
        <v>0</v>
      </c>
      <c r="H40" s="16">
        <v>0</v>
      </c>
      <c r="I40" s="16">
        <v>0</v>
      </c>
      <c r="J40" s="16">
        <v>0</v>
      </c>
      <c r="K40" s="16">
        <v>0</v>
      </c>
      <c r="L40" s="114"/>
      <c r="M40" s="107">
        <v>9</v>
      </c>
      <c r="N40" s="107">
        <v>0</v>
      </c>
      <c r="O40" s="107">
        <v>0</v>
      </c>
      <c r="P40" s="107">
        <v>8</v>
      </c>
      <c r="Q40" s="107">
        <v>1</v>
      </c>
      <c r="T40" s="1" t="s">
        <v>737</v>
      </c>
      <c r="U40" s="29" t="s">
        <v>669</v>
      </c>
    </row>
    <row r="41" spans="1:21" ht="14.25" customHeight="1" x14ac:dyDescent="0.25">
      <c r="A41" s="1" t="s">
        <v>18</v>
      </c>
      <c r="B41" s="1" t="s">
        <v>775</v>
      </c>
      <c r="C41" s="1" t="s">
        <v>654</v>
      </c>
      <c r="D41" s="22">
        <v>22</v>
      </c>
      <c r="E41" s="22">
        <v>0</v>
      </c>
      <c r="F41" s="79"/>
      <c r="G41" s="16">
        <v>21</v>
      </c>
      <c r="H41" s="16">
        <v>0</v>
      </c>
      <c r="I41" s="16">
        <v>0</v>
      </c>
      <c r="J41" s="16">
        <v>21</v>
      </c>
      <c r="K41" s="16">
        <v>0</v>
      </c>
      <c r="L41" s="114"/>
      <c r="M41" s="107">
        <v>24</v>
      </c>
      <c r="N41" s="107">
        <v>0</v>
      </c>
      <c r="O41" s="107">
        <v>0</v>
      </c>
      <c r="P41" s="107">
        <v>23</v>
      </c>
      <c r="Q41" s="107">
        <v>1</v>
      </c>
      <c r="T41" s="1" t="s">
        <v>736</v>
      </c>
      <c r="U41" s="29" t="s">
        <v>669</v>
      </c>
    </row>
    <row r="42" spans="1:21" ht="14.25" customHeight="1" x14ac:dyDescent="0.25">
      <c r="A42" s="1" t="s">
        <v>20</v>
      </c>
      <c r="B42" s="1" t="s">
        <v>21</v>
      </c>
      <c r="C42" s="1" t="s">
        <v>660</v>
      </c>
      <c r="D42" s="22">
        <v>2</v>
      </c>
      <c r="E42" s="22">
        <v>0</v>
      </c>
      <c r="F42" s="79"/>
      <c r="G42" s="45">
        <v>0</v>
      </c>
      <c r="H42" s="45">
        <v>0</v>
      </c>
      <c r="I42" s="45">
        <v>0</v>
      </c>
      <c r="J42" s="45">
        <v>0</v>
      </c>
      <c r="K42" s="45">
        <v>0</v>
      </c>
      <c r="L42" s="114"/>
      <c r="M42" s="107">
        <v>17</v>
      </c>
      <c r="N42" s="107">
        <v>0</v>
      </c>
      <c r="O42" s="107">
        <v>2</v>
      </c>
      <c r="P42" s="107">
        <v>15</v>
      </c>
      <c r="Q42" s="107">
        <v>0</v>
      </c>
      <c r="T42" s="1" t="s">
        <v>736</v>
      </c>
      <c r="U42" s="29" t="s">
        <v>670</v>
      </c>
    </row>
    <row r="43" spans="1:21" ht="14.25" customHeight="1" x14ac:dyDescent="0.25">
      <c r="A43" s="1" t="s">
        <v>22</v>
      </c>
      <c r="B43" s="1" t="s">
        <v>23</v>
      </c>
      <c r="C43" s="1" t="s">
        <v>657</v>
      </c>
      <c r="D43" s="22">
        <v>4</v>
      </c>
      <c r="E43" s="22">
        <v>0</v>
      </c>
      <c r="F43" s="79"/>
      <c r="G43" s="16">
        <v>0</v>
      </c>
      <c r="H43" s="16">
        <v>0</v>
      </c>
      <c r="I43" s="16">
        <v>0</v>
      </c>
      <c r="J43" s="16">
        <v>0</v>
      </c>
      <c r="K43" s="16">
        <v>0</v>
      </c>
      <c r="L43" s="114"/>
      <c r="M43" s="107">
        <v>0</v>
      </c>
      <c r="N43" s="107">
        <v>0</v>
      </c>
      <c r="O43" s="107">
        <v>0</v>
      </c>
      <c r="P43" s="107">
        <v>0</v>
      </c>
      <c r="Q43" s="107">
        <v>0</v>
      </c>
      <c r="T43" s="1" t="s">
        <v>735</v>
      </c>
      <c r="U43" s="29" t="s">
        <v>669</v>
      </c>
    </row>
    <row r="44" spans="1:21" ht="14.25" customHeight="1" x14ac:dyDescent="0.25">
      <c r="A44" s="1" t="s">
        <v>24</v>
      </c>
      <c r="B44" s="1" t="s">
        <v>776</v>
      </c>
      <c r="C44" s="1" t="s">
        <v>659</v>
      </c>
      <c r="D44" s="22">
        <v>17</v>
      </c>
      <c r="E44" s="22">
        <v>2</v>
      </c>
      <c r="F44" s="79"/>
      <c r="G44" s="16">
        <v>24</v>
      </c>
      <c r="H44" s="16">
        <v>0</v>
      </c>
      <c r="I44" s="16">
        <v>4</v>
      </c>
      <c r="J44" s="16">
        <v>20</v>
      </c>
      <c r="K44" s="16">
        <v>0</v>
      </c>
      <c r="L44" s="114"/>
      <c r="M44" s="107">
        <v>12</v>
      </c>
      <c r="N44" s="107">
        <v>0</v>
      </c>
      <c r="O44" s="107">
        <v>1</v>
      </c>
      <c r="P44" s="107">
        <v>11</v>
      </c>
      <c r="Q44" s="107">
        <v>0</v>
      </c>
      <c r="T44" s="1" t="s">
        <v>737</v>
      </c>
      <c r="U44" s="29" t="s">
        <v>669</v>
      </c>
    </row>
    <row r="45" spans="1:21" ht="14.25" customHeight="1" x14ac:dyDescent="0.25">
      <c r="A45" s="1" t="s">
        <v>26</v>
      </c>
      <c r="B45" s="1" t="s">
        <v>27</v>
      </c>
      <c r="C45" s="1" t="s">
        <v>656</v>
      </c>
      <c r="D45" s="22">
        <v>26</v>
      </c>
      <c r="E45" s="22">
        <v>3</v>
      </c>
      <c r="F45" s="79"/>
      <c r="G45" s="16">
        <v>15</v>
      </c>
      <c r="H45" s="16">
        <v>0</v>
      </c>
      <c r="I45" s="16">
        <v>1</v>
      </c>
      <c r="J45" s="16">
        <v>14</v>
      </c>
      <c r="K45" s="16">
        <v>0</v>
      </c>
      <c r="L45" s="114"/>
      <c r="M45" s="107">
        <v>8</v>
      </c>
      <c r="N45" s="107">
        <v>0</v>
      </c>
      <c r="O45" s="107">
        <v>1</v>
      </c>
      <c r="P45" s="107">
        <v>7</v>
      </c>
      <c r="Q45" s="107">
        <v>0</v>
      </c>
      <c r="T45" s="1" t="s">
        <v>735</v>
      </c>
      <c r="U45" s="29" t="s">
        <v>669</v>
      </c>
    </row>
    <row r="46" spans="1:21" ht="14.25" customHeight="1" x14ac:dyDescent="0.25">
      <c r="A46" s="1" t="s">
        <v>28</v>
      </c>
      <c r="B46" s="1" t="s">
        <v>29</v>
      </c>
      <c r="C46" s="1" t="s">
        <v>658</v>
      </c>
      <c r="D46" s="22">
        <v>10</v>
      </c>
      <c r="E46" s="22">
        <v>0</v>
      </c>
      <c r="F46" s="79"/>
      <c r="G46" s="16">
        <v>13</v>
      </c>
      <c r="H46" s="16">
        <v>0</v>
      </c>
      <c r="I46" s="16">
        <v>0</v>
      </c>
      <c r="J46" s="16">
        <v>12</v>
      </c>
      <c r="K46" s="16">
        <v>1</v>
      </c>
      <c r="L46" s="114"/>
      <c r="M46" s="107">
        <v>16</v>
      </c>
      <c r="N46" s="107">
        <v>0</v>
      </c>
      <c r="O46" s="107">
        <v>4</v>
      </c>
      <c r="P46" s="107">
        <v>12</v>
      </c>
      <c r="Q46" s="107">
        <v>0</v>
      </c>
      <c r="T46" s="1" t="s">
        <v>737</v>
      </c>
      <c r="U46" s="29" t="s">
        <v>669</v>
      </c>
    </row>
    <row r="47" spans="1:21" ht="14.25" customHeight="1" x14ac:dyDescent="0.25">
      <c r="A47" s="1" t="s">
        <v>30</v>
      </c>
      <c r="B47" s="1" t="s">
        <v>777</v>
      </c>
      <c r="C47" s="1" t="s">
        <v>661</v>
      </c>
      <c r="D47" s="22">
        <v>25</v>
      </c>
      <c r="E47" s="22">
        <v>3</v>
      </c>
      <c r="F47" s="79"/>
      <c r="G47" s="16">
        <v>34</v>
      </c>
      <c r="H47" s="16">
        <v>0</v>
      </c>
      <c r="I47" s="16">
        <v>1</v>
      </c>
      <c r="J47" s="16">
        <v>33</v>
      </c>
      <c r="K47" s="16">
        <v>0</v>
      </c>
      <c r="L47" s="114"/>
      <c r="M47" s="107">
        <v>20</v>
      </c>
      <c r="N47" s="107">
        <v>0</v>
      </c>
      <c r="O47" s="107">
        <v>2</v>
      </c>
      <c r="P47" s="107">
        <v>18</v>
      </c>
      <c r="Q47" s="107">
        <v>0</v>
      </c>
      <c r="T47" s="1" t="s">
        <v>735</v>
      </c>
      <c r="U47" s="29" t="s">
        <v>669</v>
      </c>
    </row>
    <row r="48" spans="1:21" ht="14.25" customHeight="1" x14ac:dyDescent="0.25">
      <c r="A48" s="1" t="s">
        <v>32</v>
      </c>
      <c r="B48" s="1" t="s">
        <v>778</v>
      </c>
      <c r="C48" s="1" t="s">
        <v>659</v>
      </c>
      <c r="D48" s="22">
        <v>59</v>
      </c>
      <c r="E48" s="22">
        <v>10</v>
      </c>
      <c r="F48" s="79"/>
      <c r="G48" s="16">
        <v>76</v>
      </c>
      <c r="H48" s="16">
        <v>0</v>
      </c>
      <c r="I48" s="16">
        <v>3</v>
      </c>
      <c r="J48" s="16">
        <v>71</v>
      </c>
      <c r="K48" s="16">
        <v>2</v>
      </c>
      <c r="L48" s="114"/>
      <c r="M48" s="107">
        <v>51</v>
      </c>
      <c r="N48" s="107">
        <v>0</v>
      </c>
      <c r="O48" s="107">
        <v>2</v>
      </c>
      <c r="P48" s="107">
        <v>46</v>
      </c>
      <c r="Q48" s="107">
        <v>3</v>
      </c>
      <c r="T48" s="1" t="s">
        <v>736</v>
      </c>
      <c r="U48" s="29" t="s">
        <v>669</v>
      </c>
    </row>
    <row r="49" spans="1:21" ht="14.25" customHeight="1" x14ac:dyDescent="0.25">
      <c r="A49" s="1" t="s">
        <v>34</v>
      </c>
      <c r="B49" s="1" t="s">
        <v>35</v>
      </c>
      <c r="C49" s="1" t="s">
        <v>654</v>
      </c>
      <c r="D49" s="22">
        <v>11</v>
      </c>
      <c r="E49" s="22">
        <v>0</v>
      </c>
      <c r="F49" s="79"/>
      <c r="G49" s="16">
        <v>16</v>
      </c>
      <c r="H49" s="16">
        <v>0</v>
      </c>
      <c r="I49" s="16">
        <v>0</v>
      </c>
      <c r="J49" s="16">
        <v>16</v>
      </c>
      <c r="K49" s="16">
        <v>0</v>
      </c>
      <c r="L49" s="114"/>
      <c r="M49" s="107">
        <v>5</v>
      </c>
      <c r="N49" s="107">
        <v>0</v>
      </c>
      <c r="O49" s="107">
        <v>0</v>
      </c>
      <c r="P49" s="107">
        <v>5</v>
      </c>
      <c r="Q49" s="107">
        <v>0</v>
      </c>
      <c r="T49" s="1" t="s">
        <v>735</v>
      </c>
      <c r="U49" s="29" t="s">
        <v>669</v>
      </c>
    </row>
    <row r="50" spans="1:21" ht="14.25" customHeight="1" x14ac:dyDescent="0.25">
      <c r="A50" s="1" t="s">
        <v>36</v>
      </c>
      <c r="B50" s="1" t="s">
        <v>779</v>
      </c>
      <c r="C50" s="1" t="s">
        <v>662</v>
      </c>
      <c r="D50" s="25">
        <v>55</v>
      </c>
      <c r="E50" s="25">
        <v>0</v>
      </c>
      <c r="F50" s="79"/>
      <c r="G50" s="45">
        <v>57</v>
      </c>
      <c r="H50" s="45">
        <v>0</v>
      </c>
      <c r="I50" s="45">
        <v>1</v>
      </c>
      <c r="J50" s="45">
        <v>39</v>
      </c>
      <c r="K50" s="45">
        <v>17</v>
      </c>
      <c r="L50" s="114"/>
      <c r="M50" s="107">
        <v>91</v>
      </c>
      <c r="N50" s="107">
        <v>0</v>
      </c>
      <c r="O50" s="107">
        <v>3</v>
      </c>
      <c r="P50" s="107">
        <v>38</v>
      </c>
      <c r="Q50" s="107">
        <v>50</v>
      </c>
      <c r="T50" s="1" t="s">
        <v>737</v>
      </c>
      <c r="U50" s="29" t="s">
        <v>670</v>
      </c>
    </row>
    <row r="51" spans="1:21" ht="14.25" customHeight="1" x14ac:dyDescent="0.25">
      <c r="A51" s="1" t="s">
        <v>38</v>
      </c>
      <c r="B51" s="1" t="s">
        <v>39</v>
      </c>
      <c r="C51" s="1" t="s">
        <v>658</v>
      </c>
      <c r="D51" s="22">
        <v>0</v>
      </c>
      <c r="E51" s="22">
        <v>0</v>
      </c>
      <c r="F51" s="79"/>
      <c r="G51" s="16">
        <v>0</v>
      </c>
      <c r="H51" s="16">
        <v>0</v>
      </c>
      <c r="I51" s="16">
        <v>0</v>
      </c>
      <c r="J51" s="16">
        <v>0</v>
      </c>
      <c r="K51" s="16">
        <v>0</v>
      </c>
      <c r="L51" s="114"/>
      <c r="M51" s="107">
        <v>2</v>
      </c>
      <c r="N51" s="107">
        <v>1</v>
      </c>
      <c r="O51" s="107">
        <v>1</v>
      </c>
      <c r="P51" s="107">
        <v>0</v>
      </c>
      <c r="Q51" s="107">
        <v>0</v>
      </c>
      <c r="T51" s="1" t="s">
        <v>735</v>
      </c>
      <c r="U51" s="29" t="s">
        <v>669</v>
      </c>
    </row>
    <row r="52" spans="1:21" ht="14.25" customHeight="1" x14ac:dyDescent="0.25">
      <c r="A52" s="1" t="s">
        <v>40</v>
      </c>
      <c r="B52" s="1" t="s">
        <v>41</v>
      </c>
      <c r="C52" s="1" t="s">
        <v>657</v>
      </c>
      <c r="D52" s="22">
        <v>2</v>
      </c>
      <c r="E52" s="22">
        <v>0</v>
      </c>
      <c r="F52" s="79"/>
      <c r="G52" s="16">
        <v>2</v>
      </c>
      <c r="H52" s="16">
        <v>0</v>
      </c>
      <c r="I52" s="16">
        <v>0</v>
      </c>
      <c r="J52" s="16">
        <v>2</v>
      </c>
      <c r="K52" s="16">
        <v>0</v>
      </c>
      <c r="L52" s="114"/>
      <c r="M52" s="107">
        <v>15</v>
      </c>
      <c r="N52" s="107">
        <v>0</v>
      </c>
      <c r="O52" s="107">
        <v>3</v>
      </c>
      <c r="P52" s="107">
        <v>10</v>
      </c>
      <c r="Q52" s="107">
        <v>2</v>
      </c>
      <c r="T52" s="1" t="s">
        <v>735</v>
      </c>
      <c r="U52" s="29" t="s">
        <v>669</v>
      </c>
    </row>
    <row r="53" spans="1:21" ht="14.25" customHeight="1" x14ac:dyDescent="0.25">
      <c r="A53" s="1" t="s">
        <v>42</v>
      </c>
      <c r="B53" s="1" t="s">
        <v>43</v>
      </c>
      <c r="C53" s="1" t="s">
        <v>657</v>
      </c>
      <c r="D53" s="22">
        <v>11</v>
      </c>
      <c r="E53" s="22">
        <v>0</v>
      </c>
      <c r="F53" s="79"/>
      <c r="G53" s="16">
        <v>13</v>
      </c>
      <c r="H53" s="16">
        <v>0</v>
      </c>
      <c r="I53" s="16">
        <v>1</v>
      </c>
      <c r="J53" s="16">
        <v>12</v>
      </c>
      <c r="K53" s="16">
        <v>0</v>
      </c>
      <c r="L53" s="114"/>
      <c r="M53" s="107">
        <v>12</v>
      </c>
      <c r="N53" s="107">
        <v>0</v>
      </c>
      <c r="O53" s="107">
        <v>2</v>
      </c>
      <c r="P53" s="107">
        <v>10</v>
      </c>
      <c r="Q53" s="107">
        <v>0</v>
      </c>
      <c r="T53" s="1" t="s">
        <v>736</v>
      </c>
      <c r="U53" s="29" t="s">
        <v>669</v>
      </c>
    </row>
    <row r="54" spans="1:21" ht="14.25" customHeight="1" x14ac:dyDescent="0.25">
      <c r="A54" s="1" t="s">
        <v>44</v>
      </c>
      <c r="B54" s="1" t="s">
        <v>45</v>
      </c>
      <c r="C54" s="1" t="s">
        <v>658</v>
      </c>
      <c r="D54" s="22">
        <v>7</v>
      </c>
      <c r="E54" s="22">
        <v>0</v>
      </c>
      <c r="F54" s="79"/>
      <c r="G54" s="16">
        <v>5</v>
      </c>
      <c r="H54" s="16">
        <v>0</v>
      </c>
      <c r="I54" s="16">
        <v>2</v>
      </c>
      <c r="J54" s="16">
        <v>3</v>
      </c>
      <c r="K54" s="16">
        <v>0</v>
      </c>
      <c r="L54" s="114"/>
      <c r="M54" s="107">
        <v>2</v>
      </c>
      <c r="N54" s="107">
        <v>0</v>
      </c>
      <c r="O54" s="107">
        <v>0</v>
      </c>
      <c r="P54" s="107">
        <v>2</v>
      </c>
      <c r="Q54" s="107">
        <v>0</v>
      </c>
      <c r="T54" s="1" t="s">
        <v>735</v>
      </c>
      <c r="U54" s="29" t="s">
        <v>669</v>
      </c>
    </row>
    <row r="55" spans="1:21" ht="14.25" customHeight="1" x14ac:dyDescent="0.25">
      <c r="A55" s="1" t="s">
        <v>46</v>
      </c>
      <c r="B55" s="1" t="s">
        <v>47</v>
      </c>
      <c r="C55" s="1" t="s">
        <v>657</v>
      </c>
      <c r="D55" s="22">
        <v>8</v>
      </c>
      <c r="E55" s="22">
        <v>2</v>
      </c>
      <c r="F55" s="79"/>
      <c r="G55" s="16">
        <v>17</v>
      </c>
      <c r="H55" s="16">
        <v>0</v>
      </c>
      <c r="I55" s="16">
        <v>1</v>
      </c>
      <c r="J55" s="16">
        <v>16</v>
      </c>
      <c r="K55" s="16">
        <v>0</v>
      </c>
      <c r="L55" s="114"/>
      <c r="M55" s="107">
        <v>21</v>
      </c>
      <c r="N55" s="107">
        <v>0</v>
      </c>
      <c r="O55" s="107">
        <v>4</v>
      </c>
      <c r="P55" s="107">
        <v>17</v>
      </c>
      <c r="Q55" s="107">
        <v>0</v>
      </c>
      <c r="T55" s="1" t="s">
        <v>735</v>
      </c>
      <c r="U55" s="29" t="s">
        <v>669</v>
      </c>
    </row>
    <row r="56" spans="1:21" ht="14.25" customHeight="1" x14ac:dyDescent="0.25">
      <c r="A56" s="1" t="s">
        <v>48</v>
      </c>
      <c r="B56" s="1" t="s">
        <v>49</v>
      </c>
      <c r="C56" s="1" t="s">
        <v>658</v>
      </c>
      <c r="D56" s="22">
        <v>5</v>
      </c>
      <c r="E56" s="22">
        <v>0</v>
      </c>
      <c r="F56" s="79"/>
      <c r="G56" s="16">
        <v>15</v>
      </c>
      <c r="H56" s="16">
        <v>0</v>
      </c>
      <c r="I56" s="16">
        <v>0</v>
      </c>
      <c r="J56" s="16">
        <v>15</v>
      </c>
      <c r="K56" s="16">
        <v>0</v>
      </c>
      <c r="L56" s="114"/>
      <c r="M56" s="107">
        <v>22</v>
      </c>
      <c r="N56" s="107">
        <v>0</v>
      </c>
      <c r="O56" s="107">
        <v>1</v>
      </c>
      <c r="P56" s="107">
        <v>21</v>
      </c>
      <c r="Q56" s="107">
        <v>0</v>
      </c>
      <c r="T56" s="1" t="s">
        <v>735</v>
      </c>
      <c r="U56" s="29" t="s">
        <v>669</v>
      </c>
    </row>
    <row r="57" spans="1:21" ht="14.25" customHeight="1" x14ac:dyDescent="0.25">
      <c r="A57" s="1" t="s">
        <v>50</v>
      </c>
      <c r="B57" s="1" t="s">
        <v>780</v>
      </c>
      <c r="C57" s="1" t="s">
        <v>661</v>
      </c>
      <c r="D57" s="25">
        <v>39</v>
      </c>
      <c r="E57" s="25">
        <v>3</v>
      </c>
      <c r="F57" s="79"/>
      <c r="G57" s="45">
        <v>48</v>
      </c>
      <c r="H57" s="45">
        <v>0</v>
      </c>
      <c r="I57" s="45">
        <v>5</v>
      </c>
      <c r="J57" s="45">
        <v>40</v>
      </c>
      <c r="K57" s="45">
        <v>3</v>
      </c>
      <c r="L57" s="114"/>
      <c r="M57" s="107">
        <v>29</v>
      </c>
      <c r="N57" s="107">
        <v>0</v>
      </c>
      <c r="O57" s="107">
        <v>1</v>
      </c>
      <c r="P57" s="107">
        <v>28</v>
      </c>
      <c r="Q57" s="107">
        <v>0</v>
      </c>
      <c r="T57" s="1" t="s">
        <v>737</v>
      </c>
      <c r="U57" s="29" t="s">
        <v>670</v>
      </c>
    </row>
    <row r="58" spans="1:21" ht="14.25" customHeight="1" x14ac:dyDescent="0.25">
      <c r="A58" s="1" t="s">
        <v>52</v>
      </c>
      <c r="B58" s="1" t="s">
        <v>53</v>
      </c>
      <c r="C58" s="1" t="s">
        <v>656</v>
      </c>
      <c r="D58" s="22">
        <v>10</v>
      </c>
      <c r="E58" s="22">
        <v>0</v>
      </c>
      <c r="F58" s="79"/>
      <c r="G58" s="16">
        <v>6</v>
      </c>
      <c r="H58" s="16">
        <v>0</v>
      </c>
      <c r="I58" s="16">
        <v>0</v>
      </c>
      <c r="J58" s="16">
        <v>6</v>
      </c>
      <c r="K58" s="16">
        <v>0</v>
      </c>
      <c r="L58" s="114"/>
      <c r="M58" s="107">
        <v>19</v>
      </c>
      <c r="N58" s="107">
        <v>0</v>
      </c>
      <c r="O58" s="107">
        <v>0</v>
      </c>
      <c r="P58" s="107">
        <v>18</v>
      </c>
      <c r="Q58" s="107">
        <v>1</v>
      </c>
      <c r="T58" s="1" t="s">
        <v>735</v>
      </c>
      <c r="U58" s="29" t="s">
        <v>669</v>
      </c>
    </row>
    <row r="59" spans="1:21" ht="14.25" customHeight="1" x14ac:dyDescent="0.25">
      <c r="A59" s="1" t="s">
        <v>54</v>
      </c>
      <c r="B59" s="1" t="s">
        <v>55</v>
      </c>
      <c r="C59" s="1" t="s">
        <v>660</v>
      </c>
      <c r="D59" s="25">
        <v>10</v>
      </c>
      <c r="E59" s="25">
        <v>0</v>
      </c>
      <c r="F59" s="79"/>
      <c r="G59" s="45">
        <v>15</v>
      </c>
      <c r="H59" s="45">
        <v>0</v>
      </c>
      <c r="I59" s="45">
        <v>0</v>
      </c>
      <c r="J59" s="45">
        <v>6</v>
      </c>
      <c r="K59" s="45">
        <v>9</v>
      </c>
      <c r="L59" s="114"/>
      <c r="M59" s="107">
        <v>24</v>
      </c>
      <c r="N59" s="107">
        <v>0</v>
      </c>
      <c r="O59" s="107">
        <v>0</v>
      </c>
      <c r="P59" s="107">
        <v>24</v>
      </c>
      <c r="Q59" s="107">
        <v>0</v>
      </c>
      <c r="T59" s="1" t="s">
        <v>736</v>
      </c>
      <c r="U59" s="29" t="s">
        <v>670</v>
      </c>
    </row>
    <row r="60" spans="1:21" ht="14.25" customHeight="1" x14ac:dyDescent="0.25">
      <c r="A60" s="1" t="s">
        <v>56</v>
      </c>
      <c r="B60" s="1" t="s">
        <v>57</v>
      </c>
      <c r="C60" s="1" t="s">
        <v>659</v>
      </c>
      <c r="D60" s="22">
        <v>1</v>
      </c>
      <c r="E60" s="22">
        <v>0</v>
      </c>
      <c r="F60" s="79"/>
      <c r="G60" s="16">
        <v>0</v>
      </c>
      <c r="H60" s="16">
        <v>0</v>
      </c>
      <c r="I60" s="16">
        <v>0</v>
      </c>
      <c r="J60" s="16">
        <v>0</v>
      </c>
      <c r="K60" s="16">
        <v>0</v>
      </c>
      <c r="L60" s="114"/>
      <c r="M60" s="107">
        <v>5</v>
      </c>
      <c r="N60" s="107">
        <v>0</v>
      </c>
      <c r="O60" s="107">
        <v>0</v>
      </c>
      <c r="P60" s="107">
        <v>5</v>
      </c>
      <c r="Q60" s="107">
        <v>0</v>
      </c>
      <c r="T60" s="1" t="s">
        <v>735</v>
      </c>
      <c r="U60" s="29" t="s">
        <v>669</v>
      </c>
    </row>
    <row r="61" spans="1:21" ht="14.25" customHeight="1" x14ac:dyDescent="0.25">
      <c r="A61" s="1" t="s">
        <v>58</v>
      </c>
      <c r="B61" s="1" t="s">
        <v>59</v>
      </c>
      <c r="C61" s="1" t="s">
        <v>659</v>
      </c>
      <c r="D61" s="22">
        <v>3</v>
      </c>
      <c r="E61" s="22">
        <v>0</v>
      </c>
      <c r="F61" s="79"/>
      <c r="G61" s="16">
        <v>1</v>
      </c>
      <c r="H61" s="16">
        <v>0</v>
      </c>
      <c r="I61" s="16">
        <v>1</v>
      </c>
      <c r="J61" s="16">
        <v>0</v>
      </c>
      <c r="K61" s="16">
        <v>0</v>
      </c>
      <c r="L61" s="114"/>
      <c r="M61" s="107">
        <v>5</v>
      </c>
      <c r="N61" s="107">
        <v>0</v>
      </c>
      <c r="O61" s="107">
        <v>1</v>
      </c>
      <c r="P61" s="107">
        <v>4</v>
      </c>
      <c r="Q61" s="107">
        <v>0</v>
      </c>
      <c r="T61" s="1" t="s">
        <v>735</v>
      </c>
      <c r="U61" s="29" t="s">
        <v>669</v>
      </c>
    </row>
    <row r="62" spans="1:21" ht="14.25" customHeight="1" x14ac:dyDescent="0.25">
      <c r="A62" s="1" t="s">
        <v>60</v>
      </c>
      <c r="B62" s="1" t="s">
        <v>781</v>
      </c>
      <c r="C62" s="1" t="s">
        <v>654</v>
      </c>
      <c r="D62" s="25">
        <v>24</v>
      </c>
      <c r="E62" s="25">
        <v>1</v>
      </c>
      <c r="F62" s="79"/>
      <c r="G62" s="16">
        <v>29</v>
      </c>
      <c r="H62" s="16">
        <v>0</v>
      </c>
      <c r="I62" s="16">
        <v>0</v>
      </c>
      <c r="J62" s="16">
        <v>18</v>
      </c>
      <c r="K62" s="16">
        <v>11</v>
      </c>
      <c r="L62" s="114"/>
      <c r="M62" s="107">
        <v>30</v>
      </c>
      <c r="N62" s="107">
        <v>0</v>
      </c>
      <c r="O62" s="107">
        <v>1</v>
      </c>
      <c r="P62" s="107">
        <v>26</v>
      </c>
      <c r="Q62" s="107">
        <v>3</v>
      </c>
      <c r="T62" s="1" t="s">
        <v>737</v>
      </c>
      <c r="U62" s="29" t="s">
        <v>669</v>
      </c>
    </row>
    <row r="63" spans="1:21" ht="14.25" customHeight="1" x14ac:dyDescent="0.25">
      <c r="A63" s="1" t="s">
        <v>62</v>
      </c>
      <c r="B63" s="1" t="s">
        <v>63</v>
      </c>
      <c r="C63" s="1" t="s">
        <v>659</v>
      </c>
      <c r="D63" s="22">
        <v>1</v>
      </c>
      <c r="E63" s="22">
        <v>0</v>
      </c>
      <c r="F63" s="79"/>
      <c r="G63" s="16">
        <v>0</v>
      </c>
      <c r="H63" s="16">
        <v>0</v>
      </c>
      <c r="I63" s="16">
        <v>0</v>
      </c>
      <c r="J63" s="16">
        <v>0</v>
      </c>
      <c r="K63" s="16">
        <v>0</v>
      </c>
      <c r="L63" s="114"/>
      <c r="M63" s="107">
        <v>2</v>
      </c>
      <c r="N63" s="107">
        <v>0</v>
      </c>
      <c r="O63" s="107">
        <v>0</v>
      </c>
      <c r="P63" s="107">
        <v>2</v>
      </c>
      <c r="Q63" s="107">
        <v>0</v>
      </c>
      <c r="T63" s="1" t="s">
        <v>737</v>
      </c>
      <c r="U63" s="29" t="s">
        <v>669</v>
      </c>
    </row>
    <row r="64" spans="1:21" ht="14.25" customHeight="1" x14ac:dyDescent="0.25">
      <c r="A64" s="1" t="s">
        <v>64</v>
      </c>
      <c r="B64" s="1" t="s">
        <v>782</v>
      </c>
      <c r="C64" s="1" t="s">
        <v>656</v>
      </c>
      <c r="D64" s="22">
        <v>144</v>
      </c>
      <c r="E64" s="22">
        <v>11</v>
      </c>
      <c r="F64" s="79"/>
      <c r="G64" s="16">
        <v>178</v>
      </c>
      <c r="H64" s="16">
        <v>0</v>
      </c>
      <c r="I64" s="16">
        <v>9</v>
      </c>
      <c r="J64" s="16">
        <v>158</v>
      </c>
      <c r="K64" s="16">
        <v>11</v>
      </c>
      <c r="L64" s="114"/>
      <c r="M64" s="107">
        <v>64</v>
      </c>
      <c r="N64" s="107">
        <v>0</v>
      </c>
      <c r="O64" s="107">
        <v>2</v>
      </c>
      <c r="P64" s="107">
        <v>56</v>
      </c>
      <c r="Q64" s="107">
        <v>6</v>
      </c>
      <c r="T64" s="1" t="s">
        <v>737</v>
      </c>
      <c r="U64" s="29" t="s">
        <v>669</v>
      </c>
    </row>
    <row r="65" spans="1:21" ht="14.25" customHeight="1" x14ac:dyDescent="0.25">
      <c r="A65" s="1" t="s">
        <v>66</v>
      </c>
      <c r="B65" s="1" t="s">
        <v>783</v>
      </c>
      <c r="C65" s="1" t="s">
        <v>661</v>
      </c>
      <c r="D65" s="25">
        <v>74</v>
      </c>
      <c r="E65" s="25">
        <v>3</v>
      </c>
      <c r="F65" s="79"/>
      <c r="G65" s="45">
        <v>86</v>
      </c>
      <c r="H65" s="45">
        <v>0</v>
      </c>
      <c r="I65" s="45">
        <v>9</v>
      </c>
      <c r="J65" s="45">
        <v>63</v>
      </c>
      <c r="K65" s="45">
        <v>14</v>
      </c>
      <c r="L65" s="114"/>
      <c r="M65" s="107">
        <v>82</v>
      </c>
      <c r="N65" s="107">
        <v>0</v>
      </c>
      <c r="O65" s="107">
        <v>7</v>
      </c>
      <c r="P65" s="107">
        <v>65</v>
      </c>
      <c r="Q65" s="107">
        <v>10</v>
      </c>
      <c r="T65" s="1" t="s">
        <v>737</v>
      </c>
      <c r="U65" s="29" t="s">
        <v>670</v>
      </c>
    </row>
    <row r="66" spans="1:21" ht="14.25" customHeight="1" x14ac:dyDescent="0.25">
      <c r="A66" s="1" t="s">
        <v>68</v>
      </c>
      <c r="B66" s="1" t="s">
        <v>69</v>
      </c>
      <c r="C66" s="1" t="s">
        <v>659</v>
      </c>
      <c r="D66" s="22">
        <v>0</v>
      </c>
      <c r="E66" s="22">
        <v>0</v>
      </c>
      <c r="F66" s="79"/>
      <c r="G66" s="16">
        <v>2</v>
      </c>
      <c r="H66" s="16">
        <v>0</v>
      </c>
      <c r="I66" s="16">
        <v>1</v>
      </c>
      <c r="J66" s="16">
        <v>0</v>
      </c>
      <c r="K66" s="16">
        <v>1</v>
      </c>
      <c r="L66" s="114"/>
      <c r="M66" s="107">
        <v>2</v>
      </c>
      <c r="N66" s="107">
        <v>0</v>
      </c>
      <c r="O66" s="107">
        <v>0</v>
      </c>
      <c r="P66" s="107">
        <v>1</v>
      </c>
      <c r="Q66" s="107">
        <v>1</v>
      </c>
      <c r="T66" s="1" t="s">
        <v>735</v>
      </c>
      <c r="U66" s="29" t="s">
        <v>669</v>
      </c>
    </row>
    <row r="67" spans="1:21" ht="14.25" customHeight="1" x14ac:dyDescent="0.25">
      <c r="A67" s="1" t="s">
        <v>70</v>
      </c>
      <c r="B67" s="1" t="s">
        <v>71</v>
      </c>
      <c r="C67" s="1" t="s">
        <v>654</v>
      </c>
      <c r="D67" s="25">
        <v>3</v>
      </c>
      <c r="E67" s="25">
        <v>0</v>
      </c>
      <c r="F67" s="79"/>
      <c r="G67" s="45">
        <v>5</v>
      </c>
      <c r="H67" s="45">
        <v>0</v>
      </c>
      <c r="I67" s="45">
        <v>0</v>
      </c>
      <c r="J67" s="45">
        <v>5</v>
      </c>
      <c r="K67" s="45">
        <v>0</v>
      </c>
      <c r="L67" s="114"/>
      <c r="M67" s="107">
        <v>6</v>
      </c>
      <c r="N67" s="107">
        <v>0</v>
      </c>
      <c r="O67" s="107">
        <v>0</v>
      </c>
      <c r="P67" s="107">
        <v>6</v>
      </c>
      <c r="Q67" s="107">
        <v>0</v>
      </c>
      <c r="T67" s="1" t="s">
        <v>737</v>
      </c>
      <c r="U67" s="29" t="s">
        <v>670</v>
      </c>
    </row>
    <row r="68" spans="1:21" ht="14.25" customHeight="1" x14ac:dyDescent="0.25">
      <c r="A68" s="1" t="s">
        <v>72</v>
      </c>
      <c r="B68" s="1" t="s">
        <v>73</v>
      </c>
      <c r="C68" s="1" t="s">
        <v>662</v>
      </c>
      <c r="D68" s="22">
        <v>2</v>
      </c>
      <c r="E68" s="22">
        <v>1</v>
      </c>
      <c r="F68" s="79"/>
      <c r="G68" s="16">
        <v>1</v>
      </c>
      <c r="H68" s="16">
        <v>0</v>
      </c>
      <c r="I68" s="16">
        <v>0</v>
      </c>
      <c r="J68" s="16">
        <v>0</v>
      </c>
      <c r="K68" s="16">
        <v>1</v>
      </c>
      <c r="L68" s="114"/>
      <c r="M68" s="107">
        <v>0</v>
      </c>
      <c r="N68" s="107">
        <v>0</v>
      </c>
      <c r="O68" s="107">
        <v>0</v>
      </c>
      <c r="P68" s="107">
        <v>0</v>
      </c>
      <c r="Q68" s="107">
        <v>0</v>
      </c>
      <c r="T68" s="1" t="s">
        <v>735</v>
      </c>
      <c r="U68" s="29" t="s">
        <v>669</v>
      </c>
    </row>
    <row r="69" spans="1:21" ht="14.25" customHeight="1" x14ac:dyDescent="0.25">
      <c r="A69" s="1" t="s">
        <v>74</v>
      </c>
      <c r="B69" s="1" t="s">
        <v>75</v>
      </c>
      <c r="C69" s="1" t="s">
        <v>659</v>
      </c>
      <c r="D69" s="22">
        <v>3</v>
      </c>
      <c r="E69" s="22">
        <v>0</v>
      </c>
      <c r="F69" s="79"/>
      <c r="G69" s="16">
        <v>2</v>
      </c>
      <c r="H69" s="16">
        <v>0</v>
      </c>
      <c r="I69" s="16">
        <v>0</v>
      </c>
      <c r="J69" s="16">
        <v>2</v>
      </c>
      <c r="K69" s="16">
        <v>0</v>
      </c>
      <c r="L69" s="114"/>
      <c r="M69" s="107">
        <v>0</v>
      </c>
      <c r="N69" s="107">
        <v>0</v>
      </c>
      <c r="O69" s="107">
        <v>0</v>
      </c>
      <c r="P69" s="107">
        <v>0</v>
      </c>
      <c r="Q69" s="107">
        <v>0</v>
      </c>
      <c r="T69" s="1" t="s">
        <v>735</v>
      </c>
      <c r="U69" s="29" t="s">
        <v>669</v>
      </c>
    </row>
    <row r="70" spans="1:21" ht="14.25" customHeight="1" x14ac:dyDescent="0.25">
      <c r="A70" s="1" t="s">
        <v>76</v>
      </c>
      <c r="B70" s="1" t="s">
        <v>77</v>
      </c>
      <c r="C70" s="1" t="s">
        <v>658</v>
      </c>
      <c r="D70" s="22">
        <v>1</v>
      </c>
      <c r="E70" s="22">
        <v>0</v>
      </c>
      <c r="F70" s="79"/>
      <c r="G70" s="16">
        <v>1</v>
      </c>
      <c r="H70" s="16">
        <v>0</v>
      </c>
      <c r="I70" s="16">
        <v>1</v>
      </c>
      <c r="J70" s="16">
        <v>0</v>
      </c>
      <c r="K70" s="16">
        <v>0</v>
      </c>
      <c r="L70" s="114"/>
      <c r="M70" s="107">
        <v>3</v>
      </c>
      <c r="N70" s="107">
        <v>0</v>
      </c>
      <c r="O70" s="107">
        <v>0</v>
      </c>
      <c r="P70" s="107">
        <v>3</v>
      </c>
      <c r="Q70" s="107">
        <v>0</v>
      </c>
      <c r="T70" s="1" t="s">
        <v>735</v>
      </c>
      <c r="U70" s="29" t="s">
        <v>669</v>
      </c>
    </row>
    <row r="71" spans="1:21" ht="14.25" customHeight="1" x14ac:dyDescent="0.25">
      <c r="A71" s="1" t="s">
        <v>78</v>
      </c>
      <c r="B71" s="1" t="s">
        <v>79</v>
      </c>
      <c r="C71" s="1" t="s">
        <v>657</v>
      </c>
      <c r="D71" s="22">
        <v>4</v>
      </c>
      <c r="E71" s="22">
        <v>0</v>
      </c>
      <c r="F71" s="79"/>
      <c r="G71" s="16">
        <v>1</v>
      </c>
      <c r="H71" s="16">
        <v>0</v>
      </c>
      <c r="I71" s="16">
        <v>1</v>
      </c>
      <c r="J71" s="16">
        <v>0</v>
      </c>
      <c r="K71" s="16">
        <v>0</v>
      </c>
      <c r="L71" s="114"/>
      <c r="M71" s="107">
        <v>1</v>
      </c>
      <c r="N71" s="107">
        <v>0</v>
      </c>
      <c r="O71" s="107">
        <v>0</v>
      </c>
      <c r="P71" s="107">
        <v>1</v>
      </c>
      <c r="Q71" s="107">
        <v>0</v>
      </c>
      <c r="T71" s="1" t="s">
        <v>735</v>
      </c>
      <c r="U71" s="29" t="s">
        <v>669</v>
      </c>
    </row>
    <row r="72" spans="1:21" ht="14.25" customHeight="1" x14ac:dyDescent="0.25">
      <c r="A72" s="1" t="s">
        <v>80</v>
      </c>
      <c r="B72" s="1" t="s">
        <v>81</v>
      </c>
      <c r="C72" s="1" t="s">
        <v>657</v>
      </c>
      <c r="D72" s="25">
        <v>3</v>
      </c>
      <c r="E72" s="25">
        <v>0</v>
      </c>
      <c r="F72" s="79"/>
      <c r="G72" s="16">
        <v>10</v>
      </c>
      <c r="H72" s="16">
        <v>0</v>
      </c>
      <c r="I72" s="16">
        <v>0</v>
      </c>
      <c r="J72" s="16">
        <v>9</v>
      </c>
      <c r="K72" s="16">
        <v>1</v>
      </c>
      <c r="L72" s="114"/>
      <c r="M72" s="107">
        <v>3</v>
      </c>
      <c r="N72" s="107">
        <v>0</v>
      </c>
      <c r="O72" s="107">
        <v>0</v>
      </c>
      <c r="P72" s="107">
        <v>3</v>
      </c>
      <c r="Q72" s="107">
        <v>0</v>
      </c>
      <c r="T72" s="1" t="s">
        <v>737</v>
      </c>
      <c r="U72" s="29" t="s">
        <v>669</v>
      </c>
    </row>
    <row r="73" spans="1:21" ht="14.25" customHeight="1" x14ac:dyDescent="0.25">
      <c r="A73" s="1" t="s">
        <v>82</v>
      </c>
      <c r="B73" s="1" t="s">
        <v>83</v>
      </c>
      <c r="C73" s="1" t="s">
        <v>660</v>
      </c>
      <c r="D73" s="22">
        <v>6</v>
      </c>
      <c r="E73" s="22">
        <v>0</v>
      </c>
      <c r="F73" s="79"/>
      <c r="G73" s="45">
        <v>6</v>
      </c>
      <c r="H73" s="45">
        <v>0</v>
      </c>
      <c r="I73" s="45">
        <v>1</v>
      </c>
      <c r="J73" s="45">
        <v>5</v>
      </c>
      <c r="K73" s="45">
        <v>0</v>
      </c>
      <c r="L73" s="114"/>
      <c r="M73" s="107">
        <v>5</v>
      </c>
      <c r="N73" s="107">
        <v>0</v>
      </c>
      <c r="O73" s="107">
        <v>1</v>
      </c>
      <c r="P73" s="107">
        <v>4</v>
      </c>
      <c r="Q73" s="107">
        <v>0</v>
      </c>
      <c r="T73" s="1" t="s">
        <v>735</v>
      </c>
      <c r="U73" s="29" t="s">
        <v>670</v>
      </c>
    </row>
    <row r="74" spans="1:21" ht="14.25" customHeight="1" x14ac:dyDescent="0.25">
      <c r="A74" s="1" t="s">
        <v>84</v>
      </c>
      <c r="B74" s="1" t="s">
        <v>784</v>
      </c>
      <c r="C74" s="1" t="s">
        <v>659</v>
      </c>
      <c r="D74" s="25">
        <v>40</v>
      </c>
      <c r="E74" s="25">
        <v>0</v>
      </c>
      <c r="F74" s="79"/>
      <c r="G74" s="45">
        <v>26</v>
      </c>
      <c r="H74" s="45">
        <v>0</v>
      </c>
      <c r="I74" s="45">
        <v>1</v>
      </c>
      <c r="J74" s="45">
        <v>19</v>
      </c>
      <c r="K74" s="45">
        <v>6</v>
      </c>
      <c r="L74" s="114"/>
      <c r="M74" s="107">
        <v>27</v>
      </c>
      <c r="N74" s="107">
        <v>0</v>
      </c>
      <c r="O74" s="107">
        <v>1</v>
      </c>
      <c r="P74" s="107">
        <v>24</v>
      </c>
      <c r="Q74" s="107">
        <v>2</v>
      </c>
      <c r="T74" s="1" t="s">
        <v>737</v>
      </c>
      <c r="U74" s="29" t="s">
        <v>670</v>
      </c>
    </row>
    <row r="75" spans="1:21" ht="14.25" customHeight="1" x14ac:dyDescent="0.25">
      <c r="A75" s="1" t="s">
        <v>86</v>
      </c>
      <c r="B75" s="1" t="s">
        <v>785</v>
      </c>
      <c r="C75" s="1" t="s">
        <v>654</v>
      </c>
      <c r="D75" s="22">
        <v>17</v>
      </c>
      <c r="E75" s="22">
        <v>0</v>
      </c>
      <c r="F75" s="79"/>
      <c r="G75" s="45">
        <v>127</v>
      </c>
      <c r="H75" s="45">
        <v>0</v>
      </c>
      <c r="I75" s="45">
        <v>15</v>
      </c>
      <c r="J75" s="45">
        <v>81</v>
      </c>
      <c r="K75" s="45">
        <v>31</v>
      </c>
      <c r="L75" s="114"/>
      <c r="M75" s="107">
        <v>141</v>
      </c>
      <c r="N75" s="107">
        <v>0</v>
      </c>
      <c r="O75" s="107">
        <v>12</v>
      </c>
      <c r="P75" s="107">
        <v>70</v>
      </c>
      <c r="Q75" s="107">
        <v>59</v>
      </c>
      <c r="T75" s="1" t="s">
        <v>737</v>
      </c>
      <c r="U75" s="29" t="s">
        <v>670</v>
      </c>
    </row>
    <row r="76" spans="1:21" ht="14.25" customHeight="1" x14ac:dyDescent="0.25">
      <c r="A76" s="1" t="s">
        <v>88</v>
      </c>
      <c r="B76" s="1" t="s">
        <v>89</v>
      </c>
      <c r="C76" s="1" t="s">
        <v>662</v>
      </c>
      <c r="D76" s="22">
        <v>4</v>
      </c>
      <c r="E76" s="22">
        <v>2</v>
      </c>
      <c r="F76" s="79"/>
      <c r="G76" s="16">
        <v>5</v>
      </c>
      <c r="H76" s="16">
        <v>0</v>
      </c>
      <c r="I76" s="16">
        <v>0</v>
      </c>
      <c r="J76" s="16">
        <v>5</v>
      </c>
      <c r="K76" s="16">
        <v>0</v>
      </c>
      <c r="L76" s="114"/>
      <c r="M76" s="107">
        <v>2</v>
      </c>
      <c r="N76" s="107">
        <v>0</v>
      </c>
      <c r="O76" s="107">
        <v>0</v>
      </c>
      <c r="P76" s="107">
        <v>2</v>
      </c>
      <c r="Q76" s="107">
        <v>0</v>
      </c>
      <c r="T76" s="1" t="s">
        <v>735</v>
      </c>
      <c r="U76" s="29" t="s">
        <v>669</v>
      </c>
    </row>
    <row r="77" spans="1:21" ht="14.25" customHeight="1" x14ac:dyDescent="0.25">
      <c r="A77" s="1" t="s">
        <v>90</v>
      </c>
      <c r="B77" s="1" t="s">
        <v>786</v>
      </c>
      <c r="C77" s="1" t="s">
        <v>656</v>
      </c>
      <c r="D77" s="22">
        <v>50</v>
      </c>
      <c r="E77" s="22">
        <v>11</v>
      </c>
      <c r="F77" s="79"/>
      <c r="G77" s="16">
        <v>36</v>
      </c>
      <c r="H77" s="16">
        <v>0</v>
      </c>
      <c r="I77" s="16">
        <v>2</v>
      </c>
      <c r="J77" s="16">
        <v>34</v>
      </c>
      <c r="K77" s="16">
        <v>0</v>
      </c>
      <c r="L77" s="114"/>
      <c r="M77" s="107">
        <v>33</v>
      </c>
      <c r="N77" s="107">
        <v>0</v>
      </c>
      <c r="O77" s="107">
        <v>0</v>
      </c>
      <c r="P77" s="107">
        <v>28</v>
      </c>
      <c r="Q77" s="107">
        <v>5</v>
      </c>
      <c r="T77" s="1" t="s">
        <v>736</v>
      </c>
      <c r="U77" s="29" t="s">
        <v>669</v>
      </c>
    </row>
    <row r="78" spans="1:21" ht="14.25" customHeight="1" x14ac:dyDescent="0.25">
      <c r="A78" s="1" t="s">
        <v>92</v>
      </c>
      <c r="B78" s="1" t="s">
        <v>93</v>
      </c>
      <c r="C78" s="1" t="s">
        <v>657</v>
      </c>
      <c r="D78" s="25">
        <v>1</v>
      </c>
      <c r="E78" s="25">
        <v>0</v>
      </c>
      <c r="F78" s="79"/>
      <c r="G78" s="16">
        <v>1</v>
      </c>
      <c r="H78" s="16">
        <v>0</v>
      </c>
      <c r="I78" s="16">
        <v>0</v>
      </c>
      <c r="J78" s="16">
        <v>1</v>
      </c>
      <c r="K78" s="16">
        <v>0</v>
      </c>
      <c r="L78" s="114"/>
      <c r="M78" s="107">
        <v>3</v>
      </c>
      <c r="N78" s="107">
        <v>0</v>
      </c>
      <c r="O78" s="107">
        <v>0</v>
      </c>
      <c r="P78" s="107">
        <v>3</v>
      </c>
      <c r="Q78" s="107">
        <v>0</v>
      </c>
      <c r="T78" s="1" t="s">
        <v>735</v>
      </c>
      <c r="U78" s="29" t="s">
        <v>669</v>
      </c>
    </row>
    <row r="79" spans="1:21" ht="14.25" customHeight="1" x14ac:dyDescent="0.25">
      <c r="A79" s="1" t="s">
        <v>94</v>
      </c>
      <c r="B79" s="1" t="s">
        <v>95</v>
      </c>
      <c r="C79" s="1" t="s">
        <v>659</v>
      </c>
      <c r="D79" s="22">
        <v>0</v>
      </c>
      <c r="E79" s="22">
        <v>0</v>
      </c>
      <c r="F79" s="79"/>
      <c r="G79" s="16">
        <v>0</v>
      </c>
      <c r="H79" s="16">
        <v>0</v>
      </c>
      <c r="I79" s="16">
        <v>0</v>
      </c>
      <c r="J79" s="16">
        <v>0</v>
      </c>
      <c r="K79" s="16">
        <v>0</v>
      </c>
      <c r="L79" s="114"/>
      <c r="M79" s="107">
        <v>0</v>
      </c>
      <c r="N79" s="107">
        <v>0</v>
      </c>
      <c r="O79" s="107">
        <v>0</v>
      </c>
      <c r="P79" s="107">
        <v>0</v>
      </c>
      <c r="Q79" s="107">
        <v>0</v>
      </c>
      <c r="T79" s="1" t="s">
        <v>735</v>
      </c>
      <c r="U79" s="29" t="s">
        <v>669</v>
      </c>
    </row>
    <row r="80" spans="1:21" ht="14.25" customHeight="1" x14ac:dyDescent="0.25">
      <c r="A80" s="1" t="s">
        <v>96</v>
      </c>
      <c r="B80" s="1" t="s">
        <v>97</v>
      </c>
      <c r="C80" s="1" t="s">
        <v>659</v>
      </c>
      <c r="D80" s="22">
        <v>19</v>
      </c>
      <c r="E80" s="22">
        <v>4</v>
      </c>
      <c r="F80" s="79"/>
      <c r="G80" s="16">
        <v>13</v>
      </c>
      <c r="H80" s="16">
        <v>0</v>
      </c>
      <c r="I80" s="16">
        <v>2</v>
      </c>
      <c r="J80" s="16">
        <v>10</v>
      </c>
      <c r="K80" s="16">
        <v>1</v>
      </c>
      <c r="L80" s="114"/>
      <c r="M80" s="107">
        <v>17</v>
      </c>
      <c r="N80" s="107">
        <v>0</v>
      </c>
      <c r="O80" s="107">
        <v>1</v>
      </c>
      <c r="P80" s="107">
        <v>14</v>
      </c>
      <c r="Q80" s="107">
        <v>2</v>
      </c>
      <c r="T80" s="1" t="s">
        <v>735</v>
      </c>
      <c r="U80" s="29" t="s">
        <v>669</v>
      </c>
    </row>
    <row r="81" spans="1:21" ht="14.25" customHeight="1" x14ac:dyDescent="0.25">
      <c r="A81" s="1" t="s">
        <v>98</v>
      </c>
      <c r="B81" s="1" t="s">
        <v>99</v>
      </c>
      <c r="C81" s="1" t="s">
        <v>658</v>
      </c>
      <c r="D81" s="25">
        <v>1</v>
      </c>
      <c r="E81" s="25">
        <v>0</v>
      </c>
      <c r="F81" s="79"/>
      <c r="G81" s="45">
        <v>0</v>
      </c>
      <c r="H81" s="45">
        <v>0</v>
      </c>
      <c r="I81" s="45">
        <v>0</v>
      </c>
      <c r="J81" s="45">
        <v>0</v>
      </c>
      <c r="K81" s="45">
        <v>0</v>
      </c>
      <c r="L81" s="114"/>
      <c r="M81" s="107">
        <v>3</v>
      </c>
      <c r="N81" s="107">
        <v>0</v>
      </c>
      <c r="O81" s="107">
        <v>0</v>
      </c>
      <c r="P81" s="107">
        <v>3</v>
      </c>
      <c r="Q81" s="107">
        <v>0</v>
      </c>
      <c r="T81" s="1" t="s">
        <v>737</v>
      </c>
      <c r="U81" s="29" t="s">
        <v>670</v>
      </c>
    </row>
    <row r="82" spans="1:21" ht="14.25" customHeight="1" x14ac:dyDescent="0.25">
      <c r="A82" s="1" t="s">
        <v>100</v>
      </c>
      <c r="B82" s="1" t="s">
        <v>101</v>
      </c>
      <c r="C82" s="1" t="s">
        <v>659</v>
      </c>
      <c r="D82" s="22">
        <v>14</v>
      </c>
      <c r="E82" s="22">
        <v>1</v>
      </c>
      <c r="F82" s="79"/>
      <c r="G82" s="16">
        <v>17</v>
      </c>
      <c r="H82" s="16">
        <v>0</v>
      </c>
      <c r="I82" s="16">
        <v>0</v>
      </c>
      <c r="J82" s="16">
        <v>9</v>
      </c>
      <c r="K82" s="16">
        <v>8</v>
      </c>
      <c r="L82" s="114"/>
      <c r="M82" s="107">
        <v>14</v>
      </c>
      <c r="N82" s="107">
        <v>0</v>
      </c>
      <c r="O82" s="107">
        <v>0</v>
      </c>
      <c r="P82" s="107">
        <v>6</v>
      </c>
      <c r="Q82" s="107">
        <v>8</v>
      </c>
      <c r="T82" s="1" t="s">
        <v>737</v>
      </c>
      <c r="U82" s="29" t="s">
        <v>669</v>
      </c>
    </row>
    <row r="83" spans="1:21" ht="14.25" customHeight="1" x14ac:dyDescent="0.25">
      <c r="A83" s="1" t="s">
        <v>102</v>
      </c>
      <c r="B83" s="1" t="s">
        <v>103</v>
      </c>
      <c r="C83" s="1" t="s">
        <v>661</v>
      </c>
      <c r="D83" s="22">
        <v>11</v>
      </c>
      <c r="E83" s="22">
        <v>0</v>
      </c>
      <c r="F83" s="79"/>
      <c r="G83" s="16">
        <v>9</v>
      </c>
      <c r="H83" s="16">
        <v>0</v>
      </c>
      <c r="I83" s="16">
        <v>3</v>
      </c>
      <c r="J83" s="16">
        <v>6</v>
      </c>
      <c r="K83" s="16">
        <v>0</v>
      </c>
      <c r="L83" s="114"/>
      <c r="M83" s="107">
        <v>2</v>
      </c>
      <c r="N83" s="107">
        <v>0</v>
      </c>
      <c r="O83" s="107">
        <v>0</v>
      </c>
      <c r="P83" s="107">
        <v>2</v>
      </c>
      <c r="Q83" s="107">
        <v>0</v>
      </c>
      <c r="T83" s="1" t="s">
        <v>737</v>
      </c>
      <c r="U83" s="29" t="s">
        <v>669</v>
      </c>
    </row>
    <row r="84" spans="1:21" ht="14.25" customHeight="1" x14ac:dyDescent="0.25">
      <c r="A84" s="1" t="s">
        <v>104</v>
      </c>
      <c r="B84" s="1" t="s">
        <v>105</v>
      </c>
      <c r="C84" s="1" t="s">
        <v>656</v>
      </c>
      <c r="D84" s="22">
        <v>17</v>
      </c>
      <c r="E84" s="22">
        <v>0</v>
      </c>
      <c r="F84" s="79"/>
      <c r="G84" s="16">
        <v>9</v>
      </c>
      <c r="H84" s="16">
        <v>0</v>
      </c>
      <c r="I84" s="16">
        <v>0</v>
      </c>
      <c r="J84" s="16">
        <v>8</v>
      </c>
      <c r="K84" s="16">
        <v>1</v>
      </c>
      <c r="L84" s="114"/>
      <c r="M84" s="107">
        <v>11</v>
      </c>
      <c r="N84" s="107">
        <v>0</v>
      </c>
      <c r="O84" s="107">
        <v>1</v>
      </c>
      <c r="P84" s="107">
        <v>9</v>
      </c>
      <c r="Q84" s="107">
        <v>1</v>
      </c>
      <c r="T84" s="1" t="s">
        <v>735</v>
      </c>
      <c r="U84" s="29" t="s">
        <v>669</v>
      </c>
    </row>
    <row r="85" spans="1:21" ht="14.25" customHeight="1" x14ac:dyDescent="0.25">
      <c r="A85" s="1" t="s">
        <v>106</v>
      </c>
      <c r="B85" s="1" t="s">
        <v>787</v>
      </c>
      <c r="C85" s="1" t="s">
        <v>657</v>
      </c>
      <c r="D85" s="25">
        <v>4</v>
      </c>
      <c r="E85" s="25">
        <v>1</v>
      </c>
      <c r="F85" s="79"/>
      <c r="G85" s="16">
        <v>21</v>
      </c>
      <c r="H85" s="16">
        <v>0</v>
      </c>
      <c r="I85" s="16">
        <v>3</v>
      </c>
      <c r="J85" s="16">
        <v>18</v>
      </c>
      <c r="K85" s="16">
        <v>0</v>
      </c>
      <c r="L85" s="114"/>
      <c r="M85" s="107">
        <v>10</v>
      </c>
      <c r="N85" s="107">
        <v>0</v>
      </c>
      <c r="O85" s="107">
        <v>3</v>
      </c>
      <c r="P85" s="107">
        <v>5</v>
      </c>
      <c r="Q85" s="107">
        <v>2</v>
      </c>
      <c r="T85" s="1" t="s">
        <v>735</v>
      </c>
      <c r="U85" s="29" t="s">
        <v>669</v>
      </c>
    </row>
    <row r="86" spans="1:21" ht="14.25" customHeight="1" x14ac:dyDescent="0.25">
      <c r="A86" s="1" t="s">
        <v>108</v>
      </c>
      <c r="B86" s="1" t="s">
        <v>109</v>
      </c>
      <c r="C86" s="1" t="s">
        <v>657</v>
      </c>
      <c r="D86" s="22">
        <v>7</v>
      </c>
      <c r="E86" s="22">
        <v>0</v>
      </c>
      <c r="F86" s="79"/>
      <c r="G86" s="16">
        <v>18</v>
      </c>
      <c r="H86" s="16">
        <v>0</v>
      </c>
      <c r="I86" s="16">
        <v>1</v>
      </c>
      <c r="J86" s="16">
        <v>10</v>
      </c>
      <c r="K86" s="16">
        <v>7</v>
      </c>
      <c r="L86" s="114"/>
      <c r="M86" s="107">
        <v>17</v>
      </c>
      <c r="N86" s="107">
        <v>0</v>
      </c>
      <c r="O86" s="107">
        <v>1</v>
      </c>
      <c r="P86" s="107">
        <v>15</v>
      </c>
      <c r="Q86" s="107">
        <v>1</v>
      </c>
      <c r="T86" s="1" t="s">
        <v>736</v>
      </c>
      <c r="U86" s="29" t="s">
        <v>669</v>
      </c>
    </row>
    <row r="87" spans="1:21" ht="14.25" customHeight="1" x14ac:dyDescent="0.25">
      <c r="A87" s="1" t="s">
        <v>110</v>
      </c>
      <c r="B87" s="1" t="s">
        <v>111</v>
      </c>
      <c r="C87" s="1" t="s">
        <v>658</v>
      </c>
      <c r="D87" s="22">
        <v>10</v>
      </c>
      <c r="E87" s="22">
        <v>0</v>
      </c>
      <c r="F87" s="79"/>
      <c r="G87" s="16">
        <v>12</v>
      </c>
      <c r="H87" s="16">
        <v>0</v>
      </c>
      <c r="I87" s="16">
        <v>1</v>
      </c>
      <c r="J87" s="16">
        <v>9</v>
      </c>
      <c r="K87" s="16">
        <v>2</v>
      </c>
      <c r="L87" s="114"/>
      <c r="M87" s="107">
        <v>18</v>
      </c>
      <c r="N87" s="107">
        <v>0</v>
      </c>
      <c r="O87" s="107">
        <v>2</v>
      </c>
      <c r="P87" s="107">
        <v>16</v>
      </c>
      <c r="Q87" s="107">
        <v>0</v>
      </c>
      <c r="T87" s="1" t="s">
        <v>735</v>
      </c>
      <c r="U87" s="29" t="s">
        <v>669</v>
      </c>
    </row>
    <row r="88" spans="1:21" ht="14.25" customHeight="1" x14ac:dyDescent="0.25">
      <c r="A88" s="1" t="s">
        <v>112</v>
      </c>
      <c r="B88" s="1" t="s">
        <v>113</v>
      </c>
      <c r="C88" s="1" t="s">
        <v>656</v>
      </c>
      <c r="D88" s="22">
        <v>19</v>
      </c>
      <c r="E88" s="22">
        <v>3</v>
      </c>
      <c r="F88" s="79"/>
      <c r="G88" s="16">
        <v>10</v>
      </c>
      <c r="H88" s="16">
        <v>0</v>
      </c>
      <c r="I88" s="16">
        <v>2</v>
      </c>
      <c r="J88" s="16">
        <v>8</v>
      </c>
      <c r="K88" s="16">
        <v>0</v>
      </c>
      <c r="L88" s="114"/>
      <c r="M88" s="107">
        <v>16</v>
      </c>
      <c r="N88" s="107">
        <v>0</v>
      </c>
      <c r="O88" s="107">
        <v>1</v>
      </c>
      <c r="P88" s="107">
        <v>15</v>
      </c>
      <c r="Q88" s="107">
        <v>0</v>
      </c>
      <c r="T88" s="1" t="s">
        <v>735</v>
      </c>
      <c r="U88" s="29" t="s">
        <v>669</v>
      </c>
    </row>
    <row r="89" spans="1:21" ht="14.25" customHeight="1" x14ac:dyDescent="0.25">
      <c r="A89" s="1" t="s">
        <v>114</v>
      </c>
      <c r="B89" s="1" t="s">
        <v>115</v>
      </c>
      <c r="C89" s="1" t="s">
        <v>656</v>
      </c>
      <c r="D89" s="22">
        <v>1</v>
      </c>
      <c r="E89" s="22">
        <v>0</v>
      </c>
      <c r="F89" s="79"/>
      <c r="G89" s="16">
        <v>1</v>
      </c>
      <c r="H89" s="16">
        <v>0</v>
      </c>
      <c r="I89" s="16">
        <v>0</v>
      </c>
      <c r="J89" s="16">
        <v>1</v>
      </c>
      <c r="K89" s="16">
        <v>0</v>
      </c>
      <c r="L89" s="114"/>
      <c r="M89" s="107">
        <v>1</v>
      </c>
      <c r="N89" s="107">
        <v>0</v>
      </c>
      <c r="O89" s="107">
        <v>0</v>
      </c>
      <c r="P89" s="107">
        <v>1</v>
      </c>
      <c r="Q89" s="107">
        <v>0</v>
      </c>
      <c r="T89" s="1" t="s">
        <v>735</v>
      </c>
      <c r="U89" s="29" t="s">
        <v>669</v>
      </c>
    </row>
    <row r="90" spans="1:21" ht="14.25" customHeight="1" x14ac:dyDescent="0.25">
      <c r="A90" s="1" t="s">
        <v>116</v>
      </c>
      <c r="B90" s="1" t="s">
        <v>117</v>
      </c>
      <c r="C90" s="1" t="s">
        <v>657</v>
      </c>
      <c r="D90" s="25">
        <v>0</v>
      </c>
      <c r="E90" s="25">
        <v>0</v>
      </c>
      <c r="F90" s="79"/>
      <c r="G90" s="16">
        <v>0</v>
      </c>
      <c r="H90" s="16">
        <v>0</v>
      </c>
      <c r="I90" s="16">
        <v>0</v>
      </c>
      <c r="J90" s="16">
        <v>0</v>
      </c>
      <c r="K90" s="16">
        <v>0</v>
      </c>
      <c r="L90" s="114"/>
      <c r="M90" s="107">
        <v>3</v>
      </c>
      <c r="N90" s="107">
        <v>0</v>
      </c>
      <c r="O90" s="107">
        <v>0</v>
      </c>
      <c r="P90" s="107">
        <v>3</v>
      </c>
      <c r="Q90" s="107">
        <v>0</v>
      </c>
      <c r="T90" s="1" t="s">
        <v>737</v>
      </c>
      <c r="U90" s="29" t="s">
        <v>669</v>
      </c>
    </row>
    <row r="91" spans="1:21" ht="14.25" customHeight="1" x14ac:dyDescent="0.25">
      <c r="A91" s="1" t="s">
        <v>118</v>
      </c>
      <c r="B91" s="1" t="s">
        <v>119</v>
      </c>
      <c r="C91" s="1" t="s">
        <v>661</v>
      </c>
      <c r="D91" s="22">
        <v>10</v>
      </c>
      <c r="E91" s="22">
        <v>1</v>
      </c>
      <c r="F91" s="79"/>
      <c r="G91" s="16">
        <v>5</v>
      </c>
      <c r="H91" s="16">
        <v>0</v>
      </c>
      <c r="I91" s="16">
        <v>0</v>
      </c>
      <c r="J91" s="16">
        <v>5</v>
      </c>
      <c r="K91" s="16">
        <v>0</v>
      </c>
      <c r="L91" s="114"/>
      <c r="M91" s="107">
        <v>6</v>
      </c>
      <c r="N91" s="107">
        <v>0</v>
      </c>
      <c r="O91" s="107">
        <v>0</v>
      </c>
      <c r="P91" s="107">
        <v>6</v>
      </c>
      <c r="Q91" s="107">
        <v>0</v>
      </c>
      <c r="T91" s="1" t="s">
        <v>735</v>
      </c>
      <c r="U91" s="29" t="s">
        <v>669</v>
      </c>
    </row>
    <row r="92" spans="1:21" ht="14.25" customHeight="1" x14ac:dyDescent="0.25">
      <c r="A92" s="1" t="s">
        <v>120</v>
      </c>
      <c r="B92" s="1" t="s">
        <v>788</v>
      </c>
      <c r="C92" s="1" t="s">
        <v>654</v>
      </c>
      <c r="D92" s="25">
        <v>50</v>
      </c>
      <c r="E92" s="25">
        <v>2</v>
      </c>
      <c r="F92" s="79"/>
      <c r="G92" s="45">
        <v>36</v>
      </c>
      <c r="H92" s="45">
        <v>0</v>
      </c>
      <c r="I92" s="45">
        <v>1</v>
      </c>
      <c r="J92" s="45">
        <v>29</v>
      </c>
      <c r="K92" s="45">
        <v>6</v>
      </c>
      <c r="L92" s="114"/>
      <c r="M92" s="107">
        <v>67</v>
      </c>
      <c r="N92" s="107">
        <v>0</v>
      </c>
      <c r="O92" s="107">
        <v>0</v>
      </c>
      <c r="P92" s="107">
        <v>53</v>
      </c>
      <c r="Q92" s="107">
        <v>14</v>
      </c>
      <c r="T92" s="1" t="s">
        <v>737</v>
      </c>
      <c r="U92" s="29" t="s">
        <v>670</v>
      </c>
    </row>
    <row r="93" spans="1:21" ht="14.25" customHeight="1" x14ac:dyDescent="0.25">
      <c r="A93" s="1" t="s">
        <v>122</v>
      </c>
      <c r="B93" s="1" t="s">
        <v>789</v>
      </c>
      <c r="C93" s="1" t="s">
        <v>659</v>
      </c>
      <c r="D93" s="22">
        <v>20</v>
      </c>
      <c r="E93" s="22">
        <v>1</v>
      </c>
      <c r="F93" s="79"/>
      <c r="G93" s="45">
        <v>20</v>
      </c>
      <c r="H93" s="45">
        <v>0</v>
      </c>
      <c r="I93" s="45">
        <v>2</v>
      </c>
      <c r="J93" s="45">
        <v>11</v>
      </c>
      <c r="K93" s="45">
        <v>7</v>
      </c>
      <c r="L93" s="114"/>
      <c r="M93" s="107">
        <v>13</v>
      </c>
      <c r="N93" s="107">
        <v>0</v>
      </c>
      <c r="O93" s="107">
        <v>0</v>
      </c>
      <c r="P93" s="107">
        <v>9</v>
      </c>
      <c r="Q93" s="107">
        <v>4</v>
      </c>
      <c r="T93" s="1" t="s">
        <v>737</v>
      </c>
      <c r="U93" s="29" t="s">
        <v>670</v>
      </c>
    </row>
    <row r="94" spans="1:21" ht="14.25" customHeight="1" x14ac:dyDescent="0.25">
      <c r="A94" s="1" t="s">
        <v>124</v>
      </c>
      <c r="B94" s="1" t="s">
        <v>125</v>
      </c>
      <c r="C94" s="1" t="s">
        <v>657</v>
      </c>
      <c r="D94" s="26">
        <v>0</v>
      </c>
      <c r="E94" s="26">
        <v>0</v>
      </c>
      <c r="F94" s="79"/>
      <c r="G94" s="16">
        <v>1</v>
      </c>
      <c r="H94" s="16">
        <v>0</v>
      </c>
      <c r="I94" s="16">
        <v>0</v>
      </c>
      <c r="J94" s="16">
        <v>1</v>
      </c>
      <c r="K94" s="16">
        <v>0</v>
      </c>
      <c r="L94" s="114"/>
      <c r="M94" s="107">
        <v>0</v>
      </c>
      <c r="N94" s="107">
        <v>0</v>
      </c>
      <c r="O94" s="107">
        <v>0</v>
      </c>
      <c r="P94" s="107">
        <v>0</v>
      </c>
      <c r="Q94" s="107">
        <v>0</v>
      </c>
      <c r="T94" s="1" t="s">
        <v>735</v>
      </c>
      <c r="U94" s="29" t="s">
        <v>669</v>
      </c>
    </row>
    <row r="95" spans="1:21" ht="14.25" customHeight="1" x14ac:dyDescent="0.25">
      <c r="A95" s="1" t="s">
        <v>126</v>
      </c>
      <c r="B95" s="1" t="s">
        <v>127</v>
      </c>
      <c r="C95" s="1" t="s">
        <v>658</v>
      </c>
      <c r="D95" s="22">
        <v>6</v>
      </c>
      <c r="E95" s="22">
        <v>0</v>
      </c>
      <c r="F95" s="79"/>
      <c r="G95" s="16">
        <v>4</v>
      </c>
      <c r="H95" s="16">
        <v>0</v>
      </c>
      <c r="I95" s="16">
        <v>0</v>
      </c>
      <c r="J95" s="16">
        <v>4</v>
      </c>
      <c r="K95" s="16">
        <v>0</v>
      </c>
      <c r="L95" s="114"/>
      <c r="M95" s="107">
        <v>28</v>
      </c>
      <c r="N95" s="107">
        <v>0</v>
      </c>
      <c r="O95" s="107">
        <v>1</v>
      </c>
      <c r="P95" s="107">
        <v>25</v>
      </c>
      <c r="Q95" s="107">
        <v>2</v>
      </c>
      <c r="T95" s="1" t="s">
        <v>735</v>
      </c>
      <c r="U95" s="29" t="s">
        <v>669</v>
      </c>
    </row>
    <row r="96" spans="1:21" ht="14.25" customHeight="1" x14ac:dyDescent="0.25">
      <c r="A96" s="1" t="s">
        <v>128</v>
      </c>
      <c r="B96" s="1" t="s">
        <v>790</v>
      </c>
      <c r="C96" s="1" t="s">
        <v>661</v>
      </c>
      <c r="D96" s="22">
        <v>99</v>
      </c>
      <c r="E96" s="22">
        <v>13</v>
      </c>
      <c r="F96" s="79"/>
      <c r="G96" s="16">
        <v>68</v>
      </c>
      <c r="H96" s="16">
        <v>0</v>
      </c>
      <c r="I96" s="16">
        <v>6</v>
      </c>
      <c r="J96" s="16">
        <v>61</v>
      </c>
      <c r="K96" s="16">
        <v>1</v>
      </c>
      <c r="L96" s="114"/>
      <c r="M96" s="107">
        <v>53</v>
      </c>
      <c r="N96" s="107">
        <v>0</v>
      </c>
      <c r="O96" s="107">
        <v>5</v>
      </c>
      <c r="P96" s="107">
        <v>46</v>
      </c>
      <c r="Q96" s="107">
        <v>2</v>
      </c>
      <c r="T96" s="1" t="s">
        <v>736</v>
      </c>
      <c r="U96" s="29" t="s">
        <v>669</v>
      </c>
    </row>
    <row r="97" spans="1:21" ht="14.25" customHeight="1" x14ac:dyDescent="0.25">
      <c r="A97" s="1" t="s">
        <v>130</v>
      </c>
      <c r="B97" s="1" t="s">
        <v>131</v>
      </c>
      <c r="C97" s="1" t="s">
        <v>661</v>
      </c>
      <c r="D97" s="22">
        <v>6</v>
      </c>
      <c r="E97" s="22">
        <v>0</v>
      </c>
      <c r="F97" s="79"/>
      <c r="G97" s="16">
        <v>1</v>
      </c>
      <c r="H97" s="16">
        <v>0</v>
      </c>
      <c r="I97" s="16">
        <v>0</v>
      </c>
      <c r="J97" s="16">
        <v>1</v>
      </c>
      <c r="K97" s="16">
        <v>0</v>
      </c>
      <c r="L97" s="114"/>
      <c r="M97" s="107">
        <v>5</v>
      </c>
      <c r="N97" s="107">
        <v>0</v>
      </c>
      <c r="O97" s="107">
        <v>0</v>
      </c>
      <c r="P97" s="107">
        <v>4</v>
      </c>
      <c r="Q97" s="107">
        <v>1</v>
      </c>
      <c r="T97" s="1" t="s">
        <v>735</v>
      </c>
      <c r="U97" s="29" t="s">
        <v>669</v>
      </c>
    </row>
    <row r="98" spans="1:21" ht="14.25" customHeight="1" x14ac:dyDescent="0.25">
      <c r="A98" s="1" t="s">
        <v>132</v>
      </c>
      <c r="B98" s="1" t="s">
        <v>133</v>
      </c>
      <c r="C98" s="1" t="s">
        <v>663</v>
      </c>
      <c r="D98" s="22">
        <v>12</v>
      </c>
      <c r="E98" s="22">
        <v>1</v>
      </c>
      <c r="F98" s="79"/>
      <c r="G98" s="16">
        <v>13</v>
      </c>
      <c r="H98" s="16">
        <v>0</v>
      </c>
      <c r="I98" s="16">
        <v>1</v>
      </c>
      <c r="J98" s="16">
        <v>11</v>
      </c>
      <c r="K98" s="16">
        <v>1</v>
      </c>
      <c r="L98" s="114"/>
      <c r="M98" s="107">
        <v>12</v>
      </c>
      <c r="N98" s="107">
        <v>0</v>
      </c>
      <c r="O98" s="107">
        <v>1</v>
      </c>
      <c r="P98" s="107">
        <v>10</v>
      </c>
      <c r="Q98" s="107">
        <v>1</v>
      </c>
      <c r="T98" s="1" t="s">
        <v>735</v>
      </c>
      <c r="U98" s="29" t="s">
        <v>669</v>
      </c>
    </row>
    <row r="99" spans="1:21" ht="14.25" customHeight="1" x14ac:dyDescent="0.25">
      <c r="A99" s="1" t="s">
        <v>134</v>
      </c>
      <c r="B99" s="1" t="s">
        <v>135</v>
      </c>
      <c r="C99" s="1" t="s">
        <v>662</v>
      </c>
      <c r="D99" s="22">
        <v>13</v>
      </c>
      <c r="E99" s="22">
        <v>0</v>
      </c>
      <c r="F99" s="79"/>
      <c r="G99" s="45">
        <v>8</v>
      </c>
      <c r="H99" s="45">
        <v>0</v>
      </c>
      <c r="I99" s="45">
        <v>0</v>
      </c>
      <c r="J99" s="45">
        <v>8</v>
      </c>
      <c r="K99" s="45">
        <v>0</v>
      </c>
      <c r="L99" s="114"/>
      <c r="M99" s="107">
        <v>25</v>
      </c>
      <c r="N99" s="107">
        <v>0</v>
      </c>
      <c r="O99" s="107">
        <v>3</v>
      </c>
      <c r="P99" s="107">
        <v>13</v>
      </c>
      <c r="Q99" s="107">
        <v>9</v>
      </c>
      <c r="T99" s="1" t="s">
        <v>737</v>
      </c>
      <c r="U99" s="29" t="s">
        <v>670</v>
      </c>
    </row>
    <row r="100" spans="1:21" ht="14.25" customHeight="1" x14ac:dyDescent="0.25">
      <c r="A100" s="1" t="s">
        <v>136</v>
      </c>
      <c r="B100" s="1" t="s">
        <v>137</v>
      </c>
      <c r="C100" s="1" t="s">
        <v>660</v>
      </c>
      <c r="D100" s="22">
        <v>1</v>
      </c>
      <c r="E100" s="22">
        <v>0</v>
      </c>
      <c r="F100" s="79"/>
      <c r="G100" s="16">
        <v>1</v>
      </c>
      <c r="H100" s="16">
        <v>0</v>
      </c>
      <c r="I100" s="16">
        <v>0</v>
      </c>
      <c r="J100" s="16">
        <v>1</v>
      </c>
      <c r="K100" s="16">
        <v>0</v>
      </c>
      <c r="L100" s="114"/>
      <c r="M100" s="107">
        <v>2</v>
      </c>
      <c r="N100" s="107">
        <v>0</v>
      </c>
      <c r="O100" s="107">
        <v>0</v>
      </c>
      <c r="P100" s="107">
        <v>2</v>
      </c>
      <c r="Q100" s="107">
        <v>0</v>
      </c>
      <c r="T100" s="1" t="s">
        <v>735</v>
      </c>
      <c r="U100" s="29" t="s">
        <v>669</v>
      </c>
    </row>
    <row r="101" spans="1:21" ht="14.25" customHeight="1" x14ac:dyDescent="0.25">
      <c r="A101" s="1" t="s">
        <v>138</v>
      </c>
      <c r="B101" s="1" t="s">
        <v>139</v>
      </c>
      <c r="C101" s="1" t="s">
        <v>656</v>
      </c>
      <c r="D101" s="22">
        <v>15</v>
      </c>
      <c r="E101" s="22">
        <v>1</v>
      </c>
      <c r="F101" s="79"/>
      <c r="G101" s="16">
        <v>17</v>
      </c>
      <c r="H101" s="16">
        <v>0</v>
      </c>
      <c r="I101" s="16">
        <v>3</v>
      </c>
      <c r="J101" s="16">
        <v>14</v>
      </c>
      <c r="K101" s="16">
        <v>0</v>
      </c>
      <c r="L101" s="114"/>
      <c r="M101" s="107">
        <v>28</v>
      </c>
      <c r="N101" s="107">
        <v>0</v>
      </c>
      <c r="O101" s="107">
        <v>3</v>
      </c>
      <c r="P101" s="107">
        <v>25</v>
      </c>
      <c r="Q101" s="107">
        <v>0</v>
      </c>
      <c r="T101" s="1" t="s">
        <v>736</v>
      </c>
      <c r="U101" s="29" t="s">
        <v>669</v>
      </c>
    </row>
    <row r="102" spans="1:21" ht="14.25" customHeight="1" x14ac:dyDescent="0.25">
      <c r="A102" s="1" t="s">
        <v>140</v>
      </c>
      <c r="B102" s="1" t="s">
        <v>791</v>
      </c>
      <c r="C102" s="1" t="s">
        <v>654</v>
      </c>
      <c r="D102" s="22">
        <v>68</v>
      </c>
      <c r="E102" s="22">
        <v>5</v>
      </c>
      <c r="F102" s="79"/>
      <c r="G102" s="45">
        <v>31</v>
      </c>
      <c r="H102" s="45">
        <v>0</v>
      </c>
      <c r="I102" s="45">
        <v>4</v>
      </c>
      <c r="J102" s="45">
        <v>27</v>
      </c>
      <c r="K102" s="45">
        <v>0</v>
      </c>
      <c r="L102" s="114"/>
      <c r="M102" s="107">
        <v>15</v>
      </c>
      <c r="N102" s="107">
        <v>0</v>
      </c>
      <c r="O102" s="107">
        <v>2</v>
      </c>
      <c r="P102" s="107">
        <v>6</v>
      </c>
      <c r="Q102" s="107">
        <v>7</v>
      </c>
      <c r="T102" s="1" t="s">
        <v>737</v>
      </c>
      <c r="U102" s="29" t="s">
        <v>670</v>
      </c>
    </row>
    <row r="103" spans="1:21" ht="14.25" customHeight="1" x14ac:dyDescent="0.25">
      <c r="A103" s="1" t="s">
        <v>142</v>
      </c>
      <c r="B103" s="1" t="s">
        <v>143</v>
      </c>
      <c r="C103" s="1" t="s">
        <v>659</v>
      </c>
      <c r="D103" s="22">
        <v>6</v>
      </c>
      <c r="E103" s="22">
        <v>1</v>
      </c>
      <c r="F103" s="79"/>
      <c r="G103" s="45">
        <v>7</v>
      </c>
      <c r="H103" s="45">
        <v>0</v>
      </c>
      <c r="I103" s="45">
        <v>0</v>
      </c>
      <c r="J103" s="45">
        <v>7</v>
      </c>
      <c r="K103" s="45">
        <v>0</v>
      </c>
      <c r="L103" s="114"/>
      <c r="M103" s="107">
        <v>14</v>
      </c>
      <c r="N103" s="107">
        <v>0</v>
      </c>
      <c r="O103" s="107">
        <v>0</v>
      </c>
      <c r="P103" s="107">
        <v>14</v>
      </c>
      <c r="Q103" s="107">
        <v>0</v>
      </c>
      <c r="T103" s="1" t="s">
        <v>735</v>
      </c>
      <c r="U103" s="29" t="s">
        <v>670</v>
      </c>
    </row>
    <row r="104" spans="1:21" ht="14.25" customHeight="1" x14ac:dyDescent="0.25">
      <c r="A104" s="1" t="s">
        <v>144</v>
      </c>
      <c r="B104" s="1" t="s">
        <v>145</v>
      </c>
      <c r="C104" s="1" t="s">
        <v>663</v>
      </c>
      <c r="D104" s="22">
        <v>5</v>
      </c>
      <c r="E104" s="22">
        <v>0</v>
      </c>
      <c r="F104" s="79"/>
      <c r="G104" s="16">
        <v>3</v>
      </c>
      <c r="H104" s="16">
        <v>0</v>
      </c>
      <c r="I104" s="16">
        <v>0</v>
      </c>
      <c r="J104" s="16">
        <v>3</v>
      </c>
      <c r="K104" s="16">
        <v>0</v>
      </c>
      <c r="L104" s="114"/>
      <c r="M104" s="107">
        <v>3</v>
      </c>
      <c r="N104" s="107">
        <v>0</v>
      </c>
      <c r="O104" s="107">
        <v>0</v>
      </c>
      <c r="P104" s="107">
        <v>3</v>
      </c>
      <c r="Q104" s="107">
        <v>0</v>
      </c>
      <c r="T104" s="1" t="s">
        <v>735</v>
      </c>
      <c r="U104" s="29" t="s">
        <v>669</v>
      </c>
    </row>
    <row r="105" spans="1:21" ht="14.25" customHeight="1" x14ac:dyDescent="0.25">
      <c r="A105" s="1" t="s">
        <v>146</v>
      </c>
      <c r="B105" s="1" t="s">
        <v>147</v>
      </c>
      <c r="C105" s="1" t="s">
        <v>656</v>
      </c>
      <c r="D105" s="22">
        <v>9</v>
      </c>
      <c r="E105" s="22">
        <v>0</v>
      </c>
      <c r="F105" s="79"/>
      <c r="G105" s="16">
        <v>9</v>
      </c>
      <c r="H105" s="16">
        <v>0</v>
      </c>
      <c r="I105" s="16">
        <v>1</v>
      </c>
      <c r="J105" s="16">
        <v>8</v>
      </c>
      <c r="K105" s="16">
        <v>0</v>
      </c>
      <c r="L105" s="114"/>
      <c r="M105" s="107">
        <v>12</v>
      </c>
      <c r="N105" s="107">
        <v>0</v>
      </c>
      <c r="O105" s="107">
        <v>1</v>
      </c>
      <c r="P105" s="107">
        <v>11</v>
      </c>
      <c r="Q105" s="107">
        <v>0</v>
      </c>
      <c r="T105" s="1" t="s">
        <v>736</v>
      </c>
      <c r="U105" s="29" t="s">
        <v>669</v>
      </c>
    </row>
    <row r="106" spans="1:21" ht="14.25" customHeight="1" x14ac:dyDescent="0.25">
      <c r="A106" s="1" t="s">
        <v>148</v>
      </c>
      <c r="B106" s="1" t="s">
        <v>149</v>
      </c>
      <c r="C106" s="1" t="s">
        <v>658</v>
      </c>
      <c r="D106" s="22">
        <v>4</v>
      </c>
      <c r="E106" s="22">
        <v>0</v>
      </c>
      <c r="F106" s="79"/>
      <c r="G106" s="16">
        <v>2</v>
      </c>
      <c r="H106" s="16">
        <v>0</v>
      </c>
      <c r="I106" s="16">
        <v>0</v>
      </c>
      <c r="J106" s="16">
        <v>2</v>
      </c>
      <c r="K106" s="16">
        <v>0</v>
      </c>
      <c r="L106" s="114"/>
      <c r="M106" s="107">
        <v>3</v>
      </c>
      <c r="N106" s="107">
        <v>0</v>
      </c>
      <c r="O106" s="107">
        <v>0</v>
      </c>
      <c r="P106" s="107">
        <v>3</v>
      </c>
      <c r="Q106" s="107">
        <v>0</v>
      </c>
      <c r="T106" s="1" t="s">
        <v>735</v>
      </c>
      <c r="U106" s="29" t="s">
        <v>669</v>
      </c>
    </row>
    <row r="107" spans="1:21" ht="14.25" customHeight="1" x14ac:dyDescent="0.25">
      <c r="A107" s="1" t="s">
        <v>150</v>
      </c>
      <c r="B107" s="1" t="s">
        <v>792</v>
      </c>
      <c r="C107" s="1" t="s">
        <v>658</v>
      </c>
      <c r="D107" s="22">
        <v>21</v>
      </c>
      <c r="E107" s="22">
        <v>2</v>
      </c>
      <c r="F107" s="79"/>
      <c r="G107" s="16">
        <v>37</v>
      </c>
      <c r="H107" s="16">
        <v>0</v>
      </c>
      <c r="I107" s="16">
        <v>4</v>
      </c>
      <c r="J107" s="16">
        <v>24</v>
      </c>
      <c r="K107" s="16">
        <v>9</v>
      </c>
      <c r="L107" s="114"/>
      <c r="M107" s="107">
        <v>26</v>
      </c>
      <c r="N107" s="107">
        <v>0</v>
      </c>
      <c r="O107" s="107">
        <v>0</v>
      </c>
      <c r="P107" s="107">
        <v>23</v>
      </c>
      <c r="Q107" s="107">
        <v>3</v>
      </c>
      <c r="T107" s="1" t="s">
        <v>736</v>
      </c>
      <c r="U107" s="29" t="s">
        <v>669</v>
      </c>
    </row>
    <row r="108" spans="1:21" ht="14.25" customHeight="1" x14ac:dyDescent="0.25">
      <c r="A108" s="1" t="s">
        <v>152</v>
      </c>
      <c r="B108" s="1" t="s">
        <v>153</v>
      </c>
      <c r="C108" s="1" t="s">
        <v>658</v>
      </c>
      <c r="D108" s="22">
        <v>2</v>
      </c>
      <c r="E108" s="22">
        <v>0</v>
      </c>
      <c r="F108" s="79"/>
      <c r="G108" s="16">
        <v>2</v>
      </c>
      <c r="H108" s="16">
        <v>0</v>
      </c>
      <c r="I108" s="16">
        <v>0</v>
      </c>
      <c r="J108" s="16">
        <v>2</v>
      </c>
      <c r="K108" s="16">
        <v>0</v>
      </c>
      <c r="L108" s="114"/>
      <c r="M108" s="107">
        <v>1</v>
      </c>
      <c r="N108" s="107">
        <v>0</v>
      </c>
      <c r="O108" s="107">
        <v>0</v>
      </c>
      <c r="P108" s="107">
        <v>1</v>
      </c>
      <c r="Q108" s="107">
        <v>0</v>
      </c>
      <c r="T108" s="1" t="s">
        <v>735</v>
      </c>
      <c r="U108" s="29" t="s">
        <v>669</v>
      </c>
    </row>
    <row r="109" spans="1:21" ht="14.25" customHeight="1" x14ac:dyDescent="0.25">
      <c r="A109" s="1" t="s">
        <v>154</v>
      </c>
      <c r="B109" s="1" t="s">
        <v>155</v>
      </c>
      <c r="C109" s="1" t="s">
        <v>660</v>
      </c>
      <c r="D109" s="25">
        <v>13</v>
      </c>
      <c r="E109" s="25">
        <v>1</v>
      </c>
      <c r="F109" s="79"/>
      <c r="G109" s="16">
        <v>8</v>
      </c>
      <c r="H109" s="16">
        <v>0</v>
      </c>
      <c r="I109" s="16">
        <v>2</v>
      </c>
      <c r="J109" s="16">
        <v>5</v>
      </c>
      <c r="K109" s="16">
        <v>1</v>
      </c>
      <c r="L109" s="114"/>
      <c r="M109" s="107">
        <v>27</v>
      </c>
      <c r="N109" s="107">
        <v>0</v>
      </c>
      <c r="O109" s="107">
        <v>3</v>
      </c>
      <c r="P109" s="107">
        <v>24</v>
      </c>
      <c r="Q109" s="107">
        <v>0</v>
      </c>
      <c r="T109" s="1" t="s">
        <v>736</v>
      </c>
      <c r="U109" s="29" t="s">
        <v>669</v>
      </c>
    </row>
    <row r="110" spans="1:21" ht="14.25" customHeight="1" x14ac:dyDescent="0.25">
      <c r="A110" s="1" t="s">
        <v>156</v>
      </c>
      <c r="B110" s="1" t="s">
        <v>157</v>
      </c>
      <c r="C110" s="1" t="s">
        <v>656</v>
      </c>
      <c r="D110" s="22">
        <v>9</v>
      </c>
      <c r="E110" s="22">
        <v>0</v>
      </c>
      <c r="F110" s="79"/>
      <c r="G110" s="16">
        <v>13</v>
      </c>
      <c r="H110" s="16">
        <v>0</v>
      </c>
      <c r="I110" s="16">
        <v>0</v>
      </c>
      <c r="J110" s="16">
        <v>13</v>
      </c>
      <c r="K110" s="16">
        <v>0</v>
      </c>
      <c r="L110" s="114"/>
      <c r="M110" s="107">
        <v>20</v>
      </c>
      <c r="N110" s="107">
        <v>0</v>
      </c>
      <c r="O110" s="107">
        <v>0</v>
      </c>
      <c r="P110" s="107">
        <v>20</v>
      </c>
      <c r="Q110" s="107">
        <v>0</v>
      </c>
      <c r="T110" s="1" t="s">
        <v>736</v>
      </c>
      <c r="U110" s="29" t="s">
        <v>669</v>
      </c>
    </row>
    <row r="111" spans="1:21" ht="14.25" customHeight="1" x14ac:dyDescent="0.25">
      <c r="A111" s="1" t="s">
        <v>158</v>
      </c>
      <c r="B111" s="1" t="s">
        <v>159</v>
      </c>
      <c r="C111" s="1" t="s">
        <v>662</v>
      </c>
      <c r="D111" s="22">
        <v>3</v>
      </c>
      <c r="E111" s="22">
        <v>0</v>
      </c>
      <c r="F111" s="79"/>
      <c r="G111" s="16">
        <v>11</v>
      </c>
      <c r="H111" s="16">
        <v>0</v>
      </c>
      <c r="I111" s="16">
        <v>1</v>
      </c>
      <c r="J111" s="16">
        <v>4</v>
      </c>
      <c r="K111" s="16">
        <v>6</v>
      </c>
      <c r="L111" s="114"/>
      <c r="M111" s="107">
        <v>5</v>
      </c>
      <c r="N111" s="107">
        <v>0</v>
      </c>
      <c r="O111" s="107">
        <v>0</v>
      </c>
      <c r="P111" s="107">
        <v>5</v>
      </c>
      <c r="Q111" s="107">
        <v>0</v>
      </c>
      <c r="T111" s="1" t="s">
        <v>737</v>
      </c>
      <c r="U111" s="29" t="s">
        <v>669</v>
      </c>
    </row>
    <row r="112" spans="1:21" ht="14.25" customHeight="1" x14ac:dyDescent="0.25">
      <c r="A112" s="1" t="s">
        <v>160</v>
      </c>
      <c r="B112" s="1" t="s">
        <v>793</v>
      </c>
      <c r="C112" s="1" t="s">
        <v>654</v>
      </c>
      <c r="D112" s="25">
        <v>27</v>
      </c>
      <c r="E112" s="25">
        <v>0</v>
      </c>
      <c r="F112" s="79"/>
      <c r="G112" s="45">
        <v>62</v>
      </c>
      <c r="H112" s="45">
        <v>0</v>
      </c>
      <c r="I112" s="45">
        <v>1</v>
      </c>
      <c r="J112" s="45">
        <v>61</v>
      </c>
      <c r="K112" s="45">
        <v>0</v>
      </c>
      <c r="L112" s="114"/>
      <c r="M112" s="107">
        <v>33</v>
      </c>
      <c r="N112" s="107">
        <v>0</v>
      </c>
      <c r="O112" s="107">
        <v>1</v>
      </c>
      <c r="P112" s="107">
        <v>32</v>
      </c>
      <c r="Q112" s="107">
        <v>0</v>
      </c>
      <c r="T112" s="1" t="s">
        <v>737</v>
      </c>
      <c r="U112" s="29" t="s">
        <v>670</v>
      </c>
    </row>
    <row r="113" spans="1:21" ht="14.25" customHeight="1" x14ac:dyDescent="0.25">
      <c r="A113" s="1" t="s">
        <v>162</v>
      </c>
      <c r="B113" s="1" t="s">
        <v>163</v>
      </c>
      <c r="C113" s="1" t="s">
        <v>659</v>
      </c>
      <c r="D113" s="22">
        <v>4</v>
      </c>
      <c r="E113" s="22">
        <v>0</v>
      </c>
      <c r="F113" s="79"/>
      <c r="G113" s="16">
        <v>2</v>
      </c>
      <c r="H113" s="16">
        <v>0</v>
      </c>
      <c r="I113" s="16">
        <v>0</v>
      </c>
      <c r="J113" s="16">
        <v>0</v>
      </c>
      <c r="K113" s="16">
        <v>2</v>
      </c>
      <c r="L113" s="114"/>
      <c r="M113" s="107">
        <v>1</v>
      </c>
      <c r="N113" s="107">
        <v>0</v>
      </c>
      <c r="O113" s="107">
        <v>0</v>
      </c>
      <c r="P113" s="107">
        <v>1</v>
      </c>
      <c r="Q113" s="107">
        <v>0</v>
      </c>
      <c r="T113" s="1" t="s">
        <v>735</v>
      </c>
      <c r="U113" s="29" t="s">
        <v>669</v>
      </c>
    </row>
    <row r="114" spans="1:21" ht="14.25" customHeight="1" x14ac:dyDescent="0.25">
      <c r="A114" s="1" t="s">
        <v>164</v>
      </c>
      <c r="B114" s="1" t="s">
        <v>165</v>
      </c>
      <c r="C114" s="1" t="s">
        <v>661</v>
      </c>
      <c r="D114" s="22">
        <v>5</v>
      </c>
      <c r="E114" s="22">
        <v>0</v>
      </c>
      <c r="F114" s="79"/>
      <c r="G114" s="16">
        <v>6</v>
      </c>
      <c r="H114" s="16">
        <v>0</v>
      </c>
      <c r="I114" s="16">
        <v>2</v>
      </c>
      <c r="J114" s="16">
        <v>0</v>
      </c>
      <c r="K114" s="16">
        <v>4</v>
      </c>
      <c r="L114" s="114"/>
      <c r="M114" s="107">
        <v>5</v>
      </c>
      <c r="N114" s="107">
        <v>0</v>
      </c>
      <c r="O114" s="107">
        <v>0</v>
      </c>
      <c r="P114" s="107">
        <v>5</v>
      </c>
      <c r="Q114" s="107">
        <v>0</v>
      </c>
      <c r="T114" s="1" t="s">
        <v>735</v>
      </c>
      <c r="U114" s="29" t="s">
        <v>669</v>
      </c>
    </row>
    <row r="115" spans="1:21" ht="14.25" customHeight="1" x14ac:dyDescent="0.25">
      <c r="A115" s="1" t="s">
        <v>166</v>
      </c>
      <c r="B115" s="1" t="s">
        <v>167</v>
      </c>
      <c r="C115" s="1" t="s">
        <v>661</v>
      </c>
      <c r="D115" s="22">
        <v>0</v>
      </c>
      <c r="E115" s="22">
        <v>0</v>
      </c>
      <c r="F115" s="79"/>
      <c r="G115" s="16">
        <v>1</v>
      </c>
      <c r="H115" s="16">
        <v>0</v>
      </c>
      <c r="I115" s="16">
        <v>1</v>
      </c>
      <c r="J115" s="16">
        <v>0</v>
      </c>
      <c r="K115" s="16">
        <v>0</v>
      </c>
      <c r="L115" s="114"/>
      <c r="M115" s="107">
        <v>2</v>
      </c>
      <c r="N115" s="107">
        <v>0</v>
      </c>
      <c r="O115" s="107">
        <v>0</v>
      </c>
      <c r="P115" s="107">
        <v>2</v>
      </c>
      <c r="Q115" s="107">
        <v>0</v>
      </c>
      <c r="T115" s="1" t="s">
        <v>735</v>
      </c>
      <c r="U115" s="29" t="s">
        <v>669</v>
      </c>
    </row>
    <row r="116" spans="1:21" ht="14.25" customHeight="1" x14ac:dyDescent="0.25">
      <c r="A116" s="1" t="s">
        <v>168</v>
      </c>
      <c r="B116" s="1" t="s">
        <v>169</v>
      </c>
      <c r="C116" s="1" t="s">
        <v>656</v>
      </c>
      <c r="D116" s="22">
        <v>2</v>
      </c>
      <c r="E116" s="22">
        <v>0</v>
      </c>
      <c r="F116" s="79"/>
      <c r="G116" s="16">
        <v>2</v>
      </c>
      <c r="H116" s="16">
        <v>0</v>
      </c>
      <c r="I116" s="16">
        <v>0</v>
      </c>
      <c r="J116" s="16">
        <v>2</v>
      </c>
      <c r="K116" s="16">
        <v>0</v>
      </c>
      <c r="L116" s="114"/>
      <c r="M116" s="107">
        <v>4</v>
      </c>
      <c r="N116" s="107">
        <v>0</v>
      </c>
      <c r="O116" s="107">
        <v>0</v>
      </c>
      <c r="P116" s="107">
        <v>4</v>
      </c>
      <c r="Q116" s="107">
        <v>0</v>
      </c>
      <c r="T116" s="1" t="s">
        <v>735</v>
      </c>
      <c r="U116" s="29" t="s">
        <v>669</v>
      </c>
    </row>
    <row r="117" spans="1:21" ht="14.25" customHeight="1" x14ac:dyDescent="0.25">
      <c r="A117" s="1" t="s">
        <v>170</v>
      </c>
      <c r="B117" s="1" t="s">
        <v>171</v>
      </c>
      <c r="C117" s="1" t="s">
        <v>659</v>
      </c>
      <c r="D117" s="22">
        <v>9</v>
      </c>
      <c r="E117" s="22">
        <v>1</v>
      </c>
      <c r="F117" s="79"/>
      <c r="G117" s="16">
        <v>3</v>
      </c>
      <c r="H117" s="16">
        <v>1</v>
      </c>
      <c r="I117" s="16">
        <v>1</v>
      </c>
      <c r="J117" s="16">
        <v>1</v>
      </c>
      <c r="K117" s="16">
        <v>0</v>
      </c>
      <c r="L117" s="114"/>
      <c r="M117" s="107">
        <v>9</v>
      </c>
      <c r="N117" s="107">
        <v>0</v>
      </c>
      <c r="O117" s="107">
        <v>1</v>
      </c>
      <c r="P117" s="107">
        <v>7</v>
      </c>
      <c r="Q117" s="107">
        <v>1</v>
      </c>
      <c r="T117" s="1" t="s">
        <v>736</v>
      </c>
      <c r="U117" s="29" t="s">
        <v>669</v>
      </c>
    </row>
    <row r="118" spans="1:21" ht="14.25" customHeight="1" x14ac:dyDescent="0.25">
      <c r="A118" s="1" t="s">
        <v>172</v>
      </c>
      <c r="B118" s="1" t="s">
        <v>173</v>
      </c>
      <c r="C118" s="1" t="s">
        <v>658</v>
      </c>
      <c r="D118" s="22">
        <v>7</v>
      </c>
      <c r="E118" s="22">
        <v>0</v>
      </c>
      <c r="F118" s="79"/>
      <c r="G118" s="16">
        <v>9</v>
      </c>
      <c r="H118" s="16">
        <v>0</v>
      </c>
      <c r="I118" s="16">
        <v>0</v>
      </c>
      <c r="J118" s="16">
        <v>9</v>
      </c>
      <c r="K118" s="16">
        <v>0</v>
      </c>
      <c r="L118" s="114"/>
      <c r="M118" s="107">
        <v>18</v>
      </c>
      <c r="N118" s="107">
        <v>0</v>
      </c>
      <c r="O118" s="107">
        <v>2</v>
      </c>
      <c r="P118" s="107">
        <v>15</v>
      </c>
      <c r="Q118" s="107">
        <v>1</v>
      </c>
      <c r="T118" s="1" t="s">
        <v>736</v>
      </c>
      <c r="U118" s="29" t="s">
        <v>669</v>
      </c>
    </row>
    <row r="119" spans="1:21" ht="14.25" customHeight="1" x14ac:dyDescent="0.25">
      <c r="A119" s="1" t="s">
        <v>174</v>
      </c>
      <c r="B119" s="1" t="s">
        <v>175</v>
      </c>
      <c r="C119" s="1" t="s">
        <v>658</v>
      </c>
      <c r="D119" s="22">
        <v>4</v>
      </c>
      <c r="E119" s="22">
        <v>0</v>
      </c>
      <c r="F119" s="79"/>
      <c r="G119" s="16">
        <v>6</v>
      </c>
      <c r="H119" s="16">
        <v>0</v>
      </c>
      <c r="I119" s="16">
        <v>0</v>
      </c>
      <c r="J119" s="16">
        <v>6</v>
      </c>
      <c r="K119" s="16">
        <v>0</v>
      </c>
      <c r="L119" s="114"/>
      <c r="M119" s="107">
        <v>7</v>
      </c>
      <c r="N119" s="107">
        <v>0</v>
      </c>
      <c r="O119" s="107">
        <v>0</v>
      </c>
      <c r="P119" s="107">
        <v>7</v>
      </c>
      <c r="Q119" s="107">
        <v>0</v>
      </c>
      <c r="T119" s="1" t="s">
        <v>735</v>
      </c>
      <c r="U119" s="29" t="s">
        <v>669</v>
      </c>
    </row>
    <row r="120" spans="1:21" ht="14.25" customHeight="1" x14ac:dyDescent="0.25">
      <c r="A120" s="1" t="s">
        <v>176</v>
      </c>
      <c r="B120" s="1" t="s">
        <v>177</v>
      </c>
      <c r="C120" s="1" t="s">
        <v>660</v>
      </c>
      <c r="D120" s="22">
        <v>13</v>
      </c>
      <c r="E120" s="22">
        <v>3</v>
      </c>
      <c r="F120" s="79"/>
      <c r="G120" s="16">
        <v>10</v>
      </c>
      <c r="H120" s="16">
        <v>0</v>
      </c>
      <c r="I120" s="16">
        <v>1</v>
      </c>
      <c r="J120" s="16">
        <v>9</v>
      </c>
      <c r="K120" s="16">
        <v>0</v>
      </c>
      <c r="L120" s="114"/>
      <c r="M120" s="107">
        <v>8</v>
      </c>
      <c r="N120" s="107">
        <v>0</v>
      </c>
      <c r="O120" s="107">
        <v>0</v>
      </c>
      <c r="P120" s="107">
        <v>8</v>
      </c>
      <c r="Q120" s="107">
        <v>0</v>
      </c>
      <c r="T120" s="1" t="s">
        <v>735</v>
      </c>
      <c r="U120" s="29" t="s">
        <v>669</v>
      </c>
    </row>
    <row r="121" spans="1:21" ht="14.25" customHeight="1" x14ac:dyDescent="0.25">
      <c r="A121" s="1" t="s">
        <v>178</v>
      </c>
      <c r="B121" s="1" t="s">
        <v>179</v>
      </c>
      <c r="C121" s="1" t="s">
        <v>662</v>
      </c>
      <c r="D121" s="22">
        <v>6</v>
      </c>
      <c r="E121" s="22">
        <v>0</v>
      </c>
      <c r="F121" s="79"/>
      <c r="G121" s="45">
        <v>16</v>
      </c>
      <c r="H121" s="45">
        <v>0</v>
      </c>
      <c r="I121" s="45">
        <v>0</v>
      </c>
      <c r="J121" s="45">
        <v>8</v>
      </c>
      <c r="K121" s="45">
        <v>8</v>
      </c>
      <c r="L121" s="114"/>
      <c r="M121" s="107">
        <v>11</v>
      </c>
      <c r="N121" s="107">
        <v>0</v>
      </c>
      <c r="O121" s="107">
        <v>0</v>
      </c>
      <c r="P121" s="107">
        <v>11</v>
      </c>
      <c r="Q121" s="107">
        <v>0</v>
      </c>
      <c r="T121" s="1" t="s">
        <v>737</v>
      </c>
      <c r="U121" s="29" t="s">
        <v>670</v>
      </c>
    </row>
    <row r="122" spans="1:21" ht="14.25" customHeight="1" x14ac:dyDescent="0.25">
      <c r="A122" s="1" t="s">
        <v>180</v>
      </c>
      <c r="B122" s="1" t="s">
        <v>794</v>
      </c>
      <c r="C122" s="1" t="s">
        <v>656</v>
      </c>
      <c r="D122" s="22">
        <v>19</v>
      </c>
      <c r="E122" s="22">
        <v>2</v>
      </c>
      <c r="F122" s="79"/>
      <c r="G122" s="16">
        <v>41</v>
      </c>
      <c r="H122" s="16">
        <v>0</v>
      </c>
      <c r="I122" s="16">
        <v>4</v>
      </c>
      <c r="J122" s="16">
        <v>27</v>
      </c>
      <c r="K122" s="16">
        <v>10</v>
      </c>
      <c r="L122" s="114"/>
      <c r="M122" s="107">
        <v>6</v>
      </c>
      <c r="N122" s="107">
        <v>0</v>
      </c>
      <c r="O122" s="107">
        <v>0</v>
      </c>
      <c r="P122" s="107">
        <v>6</v>
      </c>
      <c r="Q122" s="107">
        <v>0</v>
      </c>
      <c r="T122" s="1" t="s">
        <v>737</v>
      </c>
      <c r="U122" s="29" t="s">
        <v>669</v>
      </c>
    </row>
    <row r="123" spans="1:21" ht="14.25" customHeight="1" x14ac:dyDescent="0.25">
      <c r="A123" s="1" t="s">
        <v>182</v>
      </c>
      <c r="B123" s="1" t="s">
        <v>183</v>
      </c>
      <c r="C123" s="1" t="s">
        <v>656</v>
      </c>
      <c r="D123" s="22">
        <v>0</v>
      </c>
      <c r="E123" s="22">
        <v>0</v>
      </c>
      <c r="F123" s="79"/>
      <c r="G123" s="16">
        <v>0</v>
      </c>
      <c r="H123" s="16">
        <v>0</v>
      </c>
      <c r="I123" s="16">
        <v>0</v>
      </c>
      <c r="J123" s="16">
        <v>0</v>
      </c>
      <c r="K123" s="16">
        <v>0</v>
      </c>
      <c r="L123" s="114"/>
      <c r="M123" s="107">
        <v>0</v>
      </c>
      <c r="N123" s="107">
        <v>0</v>
      </c>
      <c r="O123" s="107">
        <v>0</v>
      </c>
      <c r="P123" s="107">
        <v>0</v>
      </c>
      <c r="Q123" s="107">
        <v>0</v>
      </c>
      <c r="T123" s="1" t="s">
        <v>735</v>
      </c>
      <c r="U123" s="29" t="s">
        <v>669</v>
      </c>
    </row>
    <row r="124" spans="1:21" ht="14.25" customHeight="1" x14ac:dyDescent="0.25">
      <c r="A124" s="1" t="s">
        <v>184</v>
      </c>
      <c r="B124" s="1" t="s">
        <v>185</v>
      </c>
      <c r="C124" s="1" t="s">
        <v>657</v>
      </c>
      <c r="D124" s="22">
        <v>0</v>
      </c>
      <c r="E124" s="22">
        <v>0</v>
      </c>
      <c r="F124" s="79"/>
      <c r="G124" s="16">
        <v>1</v>
      </c>
      <c r="H124" s="16">
        <v>0</v>
      </c>
      <c r="I124" s="16">
        <v>0</v>
      </c>
      <c r="J124" s="16">
        <v>0</v>
      </c>
      <c r="K124" s="16">
        <v>1</v>
      </c>
      <c r="L124" s="114"/>
      <c r="M124" s="107">
        <v>0</v>
      </c>
      <c r="N124" s="107">
        <v>0</v>
      </c>
      <c r="O124" s="107">
        <v>0</v>
      </c>
      <c r="P124" s="107">
        <v>0</v>
      </c>
      <c r="Q124" s="107">
        <v>0</v>
      </c>
      <c r="T124" s="1" t="s">
        <v>735</v>
      </c>
      <c r="U124" s="29" t="s">
        <v>669</v>
      </c>
    </row>
    <row r="125" spans="1:21" ht="14.25" customHeight="1" x14ac:dyDescent="0.25">
      <c r="A125" s="1" t="s">
        <v>186</v>
      </c>
      <c r="B125" s="1" t="s">
        <v>187</v>
      </c>
      <c r="C125" s="1" t="s">
        <v>656</v>
      </c>
      <c r="D125" s="22">
        <v>4</v>
      </c>
      <c r="E125" s="22">
        <v>0</v>
      </c>
      <c r="F125" s="79"/>
      <c r="G125" s="16">
        <v>8</v>
      </c>
      <c r="H125" s="16">
        <v>0</v>
      </c>
      <c r="I125" s="16">
        <v>0</v>
      </c>
      <c r="J125" s="16">
        <v>7</v>
      </c>
      <c r="K125" s="16">
        <v>1</v>
      </c>
      <c r="L125" s="114"/>
      <c r="M125" s="107">
        <v>11</v>
      </c>
      <c r="N125" s="107">
        <v>0</v>
      </c>
      <c r="O125" s="107">
        <v>2</v>
      </c>
      <c r="P125" s="107">
        <v>7</v>
      </c>
      <c r="Q125" s="107">
        <v>2</v>
      </c>
      <c r="T125" s="1" t="s">
        <v>735</v>
      </c>
      <c r="U125" s="29" t="s">
        <v>669</v>
      </c>
    </row>
    <row r="126" spans="1:21" ht="14.25" customHeight="1" x14ac:dyDescent="0.25">
      <c r="A126" s="1" t="s">
        <v>188</v>
      </c>
      <c r="B126" s="1" t="s">
        <v>189</v>
      </c>
      <c r="C126" s="1" t="s">
        <v>654</v>
      </c>
      <c r="D126" s="22">
        <v>6</v>
      </c>
      <c r="E126" s="22">
        <v>0</v>
      </c>
      <c r="F126" s="79"/>
      <c r="G126" s="16">
        <v>9</v>
      </c>
      <c r="H126" s="16">
        <v>0</v>
      </c>
      <c r="I126" s="16">
        <v>0</v>
      </c>
      <c r="J126" s="16">
        <v>2</v>
      </c>
      <c r="K126" s="16">
        <v>7</v>
      </c>
      <c r="L126" s="114"/>
      <c r="M126" s="107">
        <v>78</v>
      </c>
      <c r="N126" s="107">
        <v>0</v>
      </c>
      <c r="O126" s="107">
        <v>6</v>
      </c>
      <c r="P126" s="107">
        <v>72</v>
      </c>
      <c r="Q126" s="107">
        <v>0</v>
      </c>
      <c r="T126" s="1" t="s">
        <v>736</v>
      </c>
      <c r="U126" s="29" t="s">
        <v>669</v>
      </c>
    </row>
    <row r="127" spans="1:21" ht="14.25" customHeight="1" x14ac:dyDescent="0.25">
      <c r="A127" s="1" t="s">
        <v>190</v>
      </c>
      <c r="B127" s="1" t="s">
        <v>191</v>
      </c>
      <c r="C127" s="1" t="s">
        <v>659</v>
      </c>
      <c r="D127" s="22">
        <v>2</v>
      </c>
      <c r="E127" s="22">
        <v>0</v>
      </c>
      <c r="F127" s="79"/>
      <c r="G127" s="16">
        <v>2</v>
      </c>
      <c r="H127" s="16">
        <v>0</v>
      </c>
      <c r="I127" s="16">
        <v>0</v>
      </c>
      <c r="J127" s="16">
        <v>2</v>
      </c>
      <c r="K127" s="16">
        <v>0</v>
      </c>
      <c r="L127" s="114"/>
      <c r="M127" s="107">
        <v>3</v>
      </c>
      <c r="N127" s="107">
        <v>0</v>
      </c>
      <c r="O127" s="107">
        <v>0</v>
      </c>
      <c r="P127" s="107">
        <v>0</v>
      </c>
      <c r="Q127" s="107">
        <v>3</v>
      </c>
      <c r="T127" s="1" t="s">
        <v>735</v>
      </c>
      <c r="U127" s="29" t="s">
        <v>669</v>
      </c>
    </row>
    <row r="128" spans="1:21" ht="14.25" customHeight="1" x14ac:dyDescent="0.25">
      <c r="A128" s="1" t="s">
        <v>192</v>
      </c>
      <c r="B128" s="1" t="s">
        <v>193</v>
      </c>
      <c r="C128" s="1" t="s">
        <v>656</v>
      </c>
      <c r="D128" s="22">
        <v>3</v>
      </c>
      <c r="E128" s="22">
        <v>0</v>
      </c>
      <c r="F128" s="79"/>
      <c r="G128" s="16">
        <v>3</v>
      </c>
      <c r="H128" s="16">
        <v>0</v>
      </c>
      <c r="I128" s="16">
        <v>1</v>
      </c>
      <c r="J128" s="16">
        <v>2</v>
      </c>
      <c r="K128" s="16">
        <v>0</v>
      </c>
      <c r="L128" s="114"/>
      <c r="M128" s="107">
        <v>6</v>
      </c>
      <c r="N128" s="107">
        <v>0</v>
      </c>
      <c r="O128" s="107">
        <v>0</v>
      </c>
      <c r="P128" s="107">
        <v>6</v>
      </c>
      <c r="Q128" s="107">
        <v>0</v>
      </c>
      <c r="T128" s="1" t="s">
        <v>736</v>
      </c>
      <c r="U128" s="29" t="s">
        <v>669</v>
      </c>
    </row>
    <row r="129" spans="1:21" ht="14.25" customHeight="1" x14ac:dyDescent="0.25">
      <c r="A129" s="1" t="s">
        <v>194</v>
      </c>
      <c r="B129" s="1" t="s">
        <v>195</v>
      </c>
      <c r="C129" s="1" t="s">
        <v>658</v>
      </c>
      <c r="D129" s="22">
        <v>4</v>
      </c>
      <c r="E129" s="22">
        <v>1</v>
      </c>
      <c r="F129" s="79"/>
      <c r="G129" s="16">
        <v>3</v>
      </c>
      <c r="H129" s="16">
        <v>0</v>
      </c>
      <c r="I129" s="16">
        <v>0</v>
      </c>
      <c r="J129" s="16">
        <v>3</v>
      </c>
      <c r="K129" s="16">
        <v>0</v>
      </c>
      <c r="L129" s="114"/>
      <c r="M129" s="107">
        <v>9</v>
      </c>
      <c r="N129" s="107">
        <v>0</v>
      </c>
      <c r="O129" s="107">
        <v>3</v>
      </c>
      <c r="P129" s="107">
        <v>5</v>
      </c>
      <c r="Q129" s="107">
        <v>1</v>
      </c>
      <c r="T129" s="1" t="s">
        <v>735</v>
      </c>
      <c r="U129" s="29" t="s">
        <v>669</v>
      </c>
    </row>
    <row r="130" spans="1:21" ht="14.25" customHeight="1" x14ac:dyDescent="0.25">
      <c r="A130" s="1" t="s">
        <v>196</v>
      </c>
      <c r="B130" s="1" t="s">
        <v>795</v>
      </c>
      <c r="C130" s="1" t="s">
        <v>661</v>
      </c>
      <c r="D130" s="22">
        <v>41</v>
      </c>
      <c r="E130" s="22">
        <v>3</v>
      </c>
      <c r="F130" s="79"/>
      <c r="G130" s="16">
        <v>35</v>
      </c>
      <c r="H130" s="16">
        <v>0</v>
      </c>
      <c r="I130" s="16">
        <v>2</v>
      </c>
      <c r="J130" s="16">
        <v>33</v>
      </c>
      <c r="K130" s="16">
        <v>0</v>
      </c>
      <c r="L130" s="114"/>
      <c r="M130" s="107">
        <v>17</v>
      </c>
      <c r="N130" s="107">
        <v>0</v>
      </c>
      <c r="O130" s="107">
        <v>0</v>
      </c>
      <c r="P130" s="107">
        <v>15</v>
      </c>
      <c r="Q130" s="107">
        <v>2</v>
      </c>
      <c r="T130" s="1" t="s">
        <v>737</v>
      </c>
      <c r="U130" s="29" t="s">
        <v>669</v>
      </c>
    </row>
    <row r="131" spans="1:21" ht="14.25" customHeight="1" x14ac:dyDescent="0.25">
      <c r="A131" s="1" t="s">
        <v>198</v>
      </c>
      <c r="B131" s="1" t="s">
        <v>199</v>
      </c>
      <c r="C131" s="1" t="s">
        <v>656</v>
      </c>
      <c r="D131" s="22">
        <v>18</v>
      </c>
      <c r="E131" s="22">
        <v>7</v>
      </c>
      <c r="F131" s="79"/>
      <c r="G131" s="16">
        <v>10</v>
      </c>
      <c r="H131" s="16">
        <v>0</v>
      </c>
      <c r="I131" s="16">
        <v>0</v>
      </c>
      <c r="J131" s="16">
        <v>10</v>
      </c>
      <c r="K131" s="16">
        <v>0</v>
      </c>
      <c r="L131" s="114"/>
      <c r="M131" s="107">
        <v>19</v>
      </c>
      <c r="N131" s="107">
        <v>0</v>
      </c>
      <c r="O131" s="107">
        <v>4</v>
      </c>
      <c r="P131" s="107">
        <v>15</v>
      </c>
      <c r="Q131" s="107">
        <v>0</v>
      </c>
      <c r="T131" s="1" t="s">
        <v>735</v>
      </c>
      <c r="U131" s="29" t="s">
        <v>669</v>
      </c>
    </row>
    <row r="132" spans="1:21" ht="14.25" customHeight="1" x14ac:dyDescent="0.25">
      <c r="A132" s="1" t="s">
        <v>200</v>
      </c>
      <c r="B132" s="1" t="s">
        <v>201</v>
      </c>
      <c r="C132" s="1" t="s">
        <v>659</v>
      </c>
      <c r="D132" s="22">
        <v>7</v>
      </c>
      <c r="E132" s="22">
        <v>1</v>
      </c>
      <c r="F132" s="79"/>
      <c r="G132" s="45">
        <v>9</v>
      </c>
      <c r="H132" s="45">
        <v>0</v>
      </c>
      <c r="I132" s="45">
        <v>0</v>
      </c>
      <c r="J132" s="45">
        <v>9</v>
      </c>
      <c r="K132" s="45">
        <v>0</v>
      </c>
      <c r="L132" s="114"/>
      <c r="M132" s="107">
        <v>23</v>
      </c>
      <c r="N132" s="107">
        <v>0</v>
      </c>
      <c r="O132" s="107">
        <v>0</v>
      </c>
      <c r="P132" s="107">
        <v>20</v>
      </c>
      <c r="Q132" s="107">
        <v>3</v>
      </c>
      <c r="T132" s="1" t="s">
        <v>737</v>
      </c>
      <c r="U132" s="29" t="s">
        <v>670</v>
      </c>
    </row>
    <row r="133" spans="1:21" ht="14.25" customHeight="1" x14ac:dyDescent="0.25">
      <c r="A133" s="1" t="s">
        <v>460</v>
      </c>
      <c r="B133" s="1" t="s">
        <v>857</v>
      </c>
      <c r="C133" s="1" t="s">
        <v>656</v>
      </c>
      <c r="D133" s="22">
        <v>9</v>
      </c>
      <c r="E133" s="22">
        <v>0</v>
      </c>
      <c r="F133" s="79"/>
      <c r="G133" s="16">
        <v>16</v>
      </c>
      <c r="H133" s="16">
        <v>1</v>
      </c>
      <c r="I133" s="16">
        <v>1</v>
      </c>
      <c r="J133" s="16">
        <v>14</v>
      </c>
      <c r="K133" s="16">
        <v>0</v>
      </c>
      <c r="L133" s="114"/>
      <c r="M133" s="107">
        <v>18</v>
      </c>
      <c r="N133" s="107">
        <v>0</v>
      </c>
      <c r="O133" s="107">
        <v>1</v>
      </c>
      <c r="P133" s="107">
        <v>15</v>
      </c>
      <c r="Q133" s="107">
        <v>2</v>
      </c>
      <c r="T133" s="1" t="s">
        <v>737</v>
      </c>
      <c r="U133" s="29" t="s">
        <v>670</v>
      </c>
    </row>
    <row r="134" spans="1:21" ht="14.25" customHeight="1" x14ac:dyDescent="0.25">
      <c r="A134" s="1" t="s">
        <v>202</v>
      </c>
      <c r="B134" s="1" t="s">
        <v>203</v>
      </c>
      <c r="C134" s="1" t="s">
        <v>659</v>
      </c>
      <c r="D134" s="22">
        <v>6</v>
      </c>
      <c r="E134" s="22">
        <v>1</v>
      </c>
      <c r="F134" s="79"/>
      <c r="G134" s="16">
        <v>7</v>
      </c>
      <c r="H134" s="16">
        <v>0</v>
      </c>
      <c r="I134" s="16">
        <v>2</v>
      </c>
      <c r="J134" s="16">
        <v>5</v>
      </c>
      <c r="K134" s="16">
        <v>0</v>
      </c>
      <c r="L134" s="114"/>
      <c r="M134" s="107">
        <v>2</v>
      </c>
      <c r="N134" s="107">
        <v>0</v>
      </c>
      <c r="O134" s="107">
        <v>1</v>
      </c>
      <c r="P134" s="107">
        <v>1</v>
      </c>
      <c r="Q134" s="107">
        <v>0</v>
      </c>
      <c r="T134" s="1" t="s">
        <v>735</v>
      </c>
      <c r="U134" s="29" t="s">
        <v>669</v>
      </c>
    </row>
    <row r="135" spans="1:21" ht="14.25" customHeight="1" x14ac:dyDescent="0.25">
      <c r="A135" s="1" t="s">
        <v>204</v>
      </c>
      <c r="B135" s="1" t="s">
        <v>205</v>
      </c>
      <c r="C135" s="1" t="s">
        <v>661</v>
      </c>
      <c r="D135" s="22">
        <v>0</v>
      </c>
      <c r="E135" s="22">
        <v>0</v>
      </c>
      <c r="F135" s="79"/>
      <c r="G135" s="16">
        <v>1</v>
      </c>
      <c r="H135" s="16">
        <v>0</v>
      </c>
      <c r="I135" s="16">
        <v>0</v>
      </c>
      <c r="J135" s="16">
        <v>1</v>
      </c>
      <c r="K135" s="16">
        <v>0</v>
      </c>
      <c r="L135" s="114"/>
      <c r="M135" s="107">
        <v>1</v>
      </c>
      <c r="N135" s="107">
        <v>0</v>
      </c>
      <c r="O135" s="107">
        <v>0</v>
      </c>
      <c r="P135" s="107">
        <v>1</v>
      </c>
      <c r="Q135" s="107">
        <v>0</v>
      </c>
      <c r="T135" s="1" t="s">
        <v>735</v>
      </c>
      <c r="U135" s="29" t="s">
        <v>669</v>
      </c>
    </row>
    <row r="136" spans="1:21" ht="14.25" customHeight="1" x14ac:dyDescent="0.25">
      <c r="A136" s="1" t="s">
        <v>206</v>
      </c>
      <c r="B136" s="1" t="s">
        <v>207</v>
      </c>
      <c r="C136" s="1" t="s">
        <v>657</v>
      </c>
      <c r="D136" s="22">
        <v>5</v>
      </c>
      <c r="E136" s="22">
        <v>0</v>
      </c>
      <c r="F136" s="79"/>
      <c r="G136" s="16">
        <v>2</v>
      </c>
      <c r="H136" s="16">
        <v>0</v>
      </c>
      <c r="I136" s="16">
        <v>0</v>
      </c>
      <c r="J136" s="16">
        <v>2</v>
      </c>
      <c r="K136" s="16">
        <v>0</v>
      </c>
      <c r="L136" s="114"/>
      <c r="M136" s="107">
        <v>2</v>
      </c>
      <c r="N136" s="107">
        <v>0</v>
      </c>
      <c r="O136" s="107">
        <v>0</v>
      </c>
      <c r="P136" s="107">
        <v>2</v>
      </c>
      <c r="Q136" s="107">
        <v>0</v>
      </c>
      <c r="T136" s="1" t="s">
        <v>735</v>
      </c>
      <c r="U136" s="29" t="s">
        <v>669</v>
      </c>
    </row>
    <row r="137" spans="1:21" ht="14.25" customHeight="1" x14ac:dyDescent="0.25">
      <c r="A137" s="1" t="s">
        <v>208</v>
      </c>
      <c r="B137" s="1" t="s">
        <v>209</v>
      </c>
      <c r="C137" s="1" t="s">
        <v>663</v>
      </c>
      <c r="D137" s="22">
        <v>4</v>
      </c>
      <c r="E137" s="22">
        <v>1</v>
      </c>
      <c r="F137" s="79"/>
      <c r="G137" s="16">
        <v>8</v>
      </c>
      <c r="H137" s="16">
        <v>0</v>
      </c>
      <c r="I137" s="16">
        <v>1</v>
      </c>
      <c r="J137" s="16">
        <v>4</v>
      </c>
      <c r="K137" s="16">
        <v>3</v>
      </c>
      <c r="L137" s="114"/>
      <c r="M137" s="107">
        <v>10</v>
      </c>
      <c r="N137" s="107">
        <v>0</v>
      </c>
      <c r="O137" s="107">
        <v>0</v>
      </c>
      <c r="P137" s="107">
        <v>2</v>
      </c>
      <c r="Q137" s="107">
        <v>8</v>
      </c>
      <c r="T137" s="1" t="s">
        <v>735</v>
      </c>
      <c r="U137" s="29" t="s">
        <v>669</v>
      </c>
    </row>
    <row r="138" spans="1:21" ht="14.25" customHeight="1" x14ac:dyDescent="0.25">
      <c r="A138" s="1" t="s">
        <v>210</v>
      </c>
      <c r="B138" s="1" t="s">
        <v>211</v>
      </c>
      <c r="C138" s="1" t="s">
        <v>658</v>
      </c>
      <c r="D138" s="22">
        <v>0</v>
      </c>
      <c r="E138" s="22">
        <v>0</v>
      </c>
      <c r="F138" s="79"/>
      <c r="G138" s="16">
        <v>0</v>
      </c>
      <c r="H138" s="16">
        <v>0</v>
      </c>
      <c r="I138" s="16">
        <v>0</v>
      </c>
      <c r="J138" s="16">
        <v>0</v>
      </c>
      <c r="K138" s="16">
        <v>0</v>
      </c>
      <c r="L138" s="114"/>
      <c r="M138" s="107">
        <v>0</v>
      </c>
      <c r="N138" s="107">
        <v>0</v>
      </c>
      <c r="O138" s="107">
        <v>0</v>
      </c>
      <c r="P138" s="107">
        <v>0</v>
      </c>
      <c r="Q138" s="107">
        <v>0</v>
      </c>
      <c r="T138" s="1" t="s">
        <v>735</v>
      </c>
      <c r="U138" s="29" t="s">
        <v>669</v>
      </c>
    </row>
    <row r="139" spans="1:21" ht="14.25" customHeight="1" x14ac:dyDescent="0.25">
      <c r="A139" s="1" t="s">
        <v>212</v>
      </c>
      <c r="B139" s="1" t="s">
        <v>213</v>
      </c>
      <c r="C139" s="1" t="s">
        <v>661</v>
      </c>
      <c r="D139" s="22">
        <v>23</v>
      </c>
      <c r="E139" s="22">
        <v>0</v>
      </c>
      <c r="F139" s="79"/>
      <c r="G139" s="16">
        <v>15</v>
      </c>
      <c r="H139" s="16">
        <v>0</v>
      </c>
      <c r="I139" s="16">
        <v>0</v>
      </c>
      <c r="J139" s="16">
        <v>15</v>
      </c>
      <c r="K139" s="16">
        <v>0</v>
      </c>
      <c r="L139" s="114"/>
      <c r="M139" s="107">
        <v>6</v>
      </c>
      <c r="N139" s="107">
        <v>0</v>
      </c>
      <c r="O139" s="107">
        <v>1</v>
      </c>
      <c r="P139" s="107">
        <v>4</v>
      </c>
      <c r="Q139" s="107">
        <v>1</v>
      </c>
      <c r="T139" s="1" t="s">
        <v>737</v>
      </c>
      <c r="U139" s="29" t="s">
        <v>669</v>
      </c>
    </row>
    <row r="140" spans="1:21" ht="14.25" customHeight="1" x14ac:dyDescent="0.25">
      <c r="A140" s="1" t="s">
        <v>214</v>
      </c>
      <c r="B140" s="1" t="s">
        <v>215</v>
      </c>
      <c r="C140" s="1" t="s">
        <v>656</v>
      </c>
      <c r="D140" s="22">
        <v>6</v>
      </c>
      <c r="E140" s="22">
        <v>0</v>
      </c>
      <c r="F140" s="79"/>
      <c r="G140" s="16">
        <v>9</v>
      </c>
      <c r="H140" s="16">
        <v>0</v>
      </c>
      <c r="I140" s="16">
        <v>1</v>
      </c>
      <c r="J140" s="16">
        <v>8</v>
      </c>
      <c r="K140" s="16">
        <v>0</v>
      </c>
      <c r="L140" s="114"/>
      <c r="M140" s="107">
        <v>0</v>
      </c>
      <c r="N140" s="107">
        <v>0</v>
      </c>
      <c r="O140" s="107">
        <v>0</v>
      </c>
      <c r="P140" s="107">
        <v>0</v>
      </c>
      <c r="Q140" s="107">
        <v>0</v>
      </c>
      <c r="T140" s="1" t="s">
        <v>735</v>
      </c>
      <c r="U140" s="29" t="s">
        <v>669</v>
      </c>
    </row>
    <row r="141" spans="1:21" ht="14.25" customHeight="1" x14ac:dyDescent="0.25">
      <c r="A141" s="1" t="s">
        <v>216</v>
      </c>
      <c r="B141" s="1" t="s">
        <v>217</v>
      </c>
      <c r="C141" s="1" t="s">
        <v>656</v>
      </c>
      <c r="D141" s="22">
        <v>12</v>
      </c>
      <c r="E141" s="22">
        <v>0</v>
      </c>
      <c r="F141" s="79"/>
      <c r="G141" s="16">
        <v>9</v>
      </c>
      <c r="H141" s="16">
        <v>0</v>
      </c>
      <c r="I141" s="16">
        <v>0</v>
      </c>
      <c r="J141" s="16">
        <v>9</v>
      </c>
      <c r="K141" s="16">
        <v>0</v>
      </c>
      <c r="L141" s="114"/>
      <c r="M141" s="107">
        <v>21</v>
      </c>
      <c r="N141" s="107">
        <v>0</v>
      </c>
      <c r="O141" s="107">
        <v>4</v>
      </c>
      <c r="P141" s="107">
        <v>15</v>
      </c>
      <c r="Q141" s="107">
        <v>2</v>
      </c>
      <c r="T141" s="1" t="s">
        <v>736</v>
      </c>
      <c r="U141" s="29" t="s">
        <v>669</v>
      </c>
    </row>
    <row r="142" spans="1:21" ht="14.25" customHeight="1" x14ac:dyDescent="0.25">
      <c r="A142" s="1" t="s">
        <v>218</v>
      </c>
      <c r="B142" s="1" t="s">
        <v>219</v>
      </c>
      <c r="C142" s="1" t="s">
        <v>659</v>
      </c>
      <c r="D142" s="22">
        <v>7</v>
      </c>
      <c r="E142" s="22">
        <v>0</v>
      </c>
      <c r="F142" s="79"/>
      <c r="G142" s="16">
        <v>3</v>
      </c>
      <c r="H142" s="16">
        <v>0</v>
      </c>
      <c r="I142" s="16">
        <v>0</v>
      </c>
      <c r="J142" s="16">
        <v>3</v>
      </c>
      <c r="K142" s="16">
        <v>0</v>
      </c>
      <c r="L142" s="114"/>
      <c r="M142" s="107">
        <v>10</v>
      </c>
      <c r="N142" s="107">
        <v>0</v>
      </c>
      <c r="O142" s="107">
        <v>0</v>
      </c>
      <c r="P142" s="107">
        <v>10</v>
      </c>
      <c r="Q142" s="107">
        <v>0</v>
      </c>
      <c r="T142" s="1" t="s">
        <v>736</v>
      </c>
      <c r="U142" s="29" t="s">
        <v>669</v>
      </c>
    </row>
    <row r="143" spans="1:21" ht="14.25" customHeight="1" x14ac:dyDescent="0.25">
      <c r="A143" s="1" t="s">
        <v>220</v>
      </c>
      <c r="B143" s="1" t="s">
        <v>221</v>
      </c>
      <c r="C143" s="1" t="s">
        <v>654</v>
      </c>
      <c r="D143" s="25">
        <v>8</v>
      </c>
      <c r="E143" s="25">
        <v>0</v>
      </c>
      <c r="F143" s="79"/>
      <c r="G143" s="16">
        <v>8</v>
      </c>
      <c r="H143" s="16">
        <v>0</v>
      </c>
      <c r="I143" s="16">
        <v>0</v>
      </c>
      <c r="J143" s="16">
        <v>7</v>
      </c>
      <c r="K143" s="16">
        <v>1</v>
      </c>
      <c r="L143" s="114"/>
      <c r="M143" s="107">
        <v>7</v>
      </c>
      <c r="N143" s="107">
        <v>0</v>
      </c>
      <c r="O143" s="107">
        <v>1</v>
      </c>
      <c r="P143" s="107">
        <v>6</v>
      </c>
      <c r="Q143" s="107">
        <v>0</v>
      </c>
      <c r="T143" s="1" t="s">
        <v>737</v>
      </c>
      <c r="U143" s="29" t="s">
        <v>669</v>
      </c>
    </row>
    <row r="144" spans="1:21" ht="14.25" customHeight="1" x14ac:dyDescent="0.25">
      <c r="A144" s="1" t="s">
        <v>222</v>
      </c>
      <c r="B144" s="1" t="s">
        <v>223</v>
      </c>
      <c r="C144" s="1" t="s">
        <v>656</v>
      </c>
      <c r="D144" s="22">
        <v>13</v>
      </c>
      <c r="E144" s="22">
        <v>4</v>
      </c>
      <c r="F144" s="79"/>
      <c r="G144" s="16">
        <v>13</v>
      </c>
      <c r="H144" s="16">
        <v>0</v>
      </c>
      <c r="I144" s="16">
        <v>1</v>
      </c>
      <c r="J144" s="16">
        <v>12</v>
      </c>
      <c r="K144" s="16">
        <v>0</v>
      </c>
      <c r="L144" s="114"/>
      <c r="M144" s="107">
        <v>16</v>
      </c>
      <c r="N144" s="107">
        <v>0</v>
      </c>
      <c r="O144" s="107">
        <v>0</v>
      </c>
      <c r="P144" s="107">
        <v>14</v>
      </c>
      <c r="Q144" s="107">
        <v>2</v>
      </c>
      <c r="T144" s="1" t="s">
        <v>735</v>
      </c>
      <c r="U144" s="29" t="s">
        <v>669</v>
      </c>
    </row>
    <row r="145" spans="1:21" ht="14.25" customHeight="1" x14ac:dyDescent="0.25">
      <c r="A145" s="1" t="s">
        <v>224</v>
      </c>
      <c r="B145" s="1" t="s">
        <v>225</v>
      </c>
      <c r="C145" s="1" t="s">
        <v>654</v>
      </c>
      <c r="D145" s="25">
        <v>17</v>
      </c>
      <c r="E145" s="25">
        <v>0</v>
      </c>
      <c r="F145" s="79"/>
      <c r="G145" s="45">
        <v>18</v>
      </c>
      <c r="H145" s="45">
        <v>0</v>
      </c>
      <c r="I145" s="45">
        <v>0</v>
      </c>
      <c r="J145" s="45">
        <v>17</v>
      </c>
      <c r="K145" s="45">
        <v>1</v>
      </c>
      <c r="L145" s="114"/>
      <c r="M145" s="107">
        <v>23</v>
      </c>
      <c r="N145" s="107">
        <v>0</v>
      </c>
      <c r="O145" s="107">
        <v>1</v>
      </c>
      <c r="P145" s="107">
        <v>15</v>
      </c>
      <c r="Q145" s="107">
        <v>7</v>
      </c>
      <c r="T145" s="1" t="s">
        <v>737</v>
      </c>
      <c r="U145" s="29" t="s">
        <v>670</v>
      </c>
    </row>
    <row r="146" spans="1:21" ht="14.25" customHeight="1" x14ac:dyDescent="0.25">
      <c r="A146" s="1" t="s">
        <v>226</v>
      </c>
      <c r="B146" s="1" t="s">
        <v>227</v>
      </c>
      <c r="C146" s="1" t="s">
        <v>657</v>
      </c>
      <c r="D146" s="22">
        <v>3</v>
      </c>
      <c r="E146" s="22">
        <v>0</v>
      </c>
      <c r="F146" s="79"/>
      <c r="G146" s="16">
        <v>4</v>
      </c>
      <c r="H146" s="16">
        <v>0</v>
      </c>
      <c r="I146" s="16">
        <v>1</v>
      </c>
      <c r="J146" s="16">
        <v>3</v>
      </c>
      <c r="K146" s="16">
        <v>0</v>
      </c>
      <c r="L146" s="114"/>
      <c r="M146" s="107">
        <v>5</v>
      </c>
      <c r="N146" s="107">
        <v>0</v>
      </c>
      <c r="O146" s="107">
        <v>0</v>
      </c>
      <c r="P146" s="107">
        <v>5</v>
      </c>
      <c r="Q146" s="107">
        <v>0</v>
      </c>
      <c r="T146" s="1" t="s">
        <v>735</v>
      </c>
      <c r="U146" s="29" t="s">
        <v>669</v>
      </c>
    </row>
    <row r="147" spans="1:21" ht="14.25" customHeight="1" x14ac:dyDescent="0.25">
      <c r="A147" s="1" t="s">
        <v>228</v>
      </c>
      <c r="B147" s="1" t="s">
        <v>229</v>
      </c>
      <c r="C147" s="1" t="s">
        <v>660</v>
      </c>
      <c r="D147" s="22">
        <v>0</v>
      </c>
      <c r="E147" s="22">
        <v>0</v>
      </c>
      <c r="F147" s="79"/>
      <c r="G147" s="16">
        <v>0</v>
      </c>
      <c r="H147" s="16">
        <v>0</v>
      </c>
      <c r="I147" s="16">
        <v>0</v>
      </c>
      <c r="J147" s="16">
        <v>0</v>
      </c>
      <c r="K147" s="16">
        <v>0</v>
      </c>
      <c r="L147" s="114"/>
      <c r="M147" s="107">
        <v>0</v>
      </c>
      <c r="N147" s="107">
        <v>0</v>
      </c>
      <c r="O147" s="107">
        <v>0</v>
      </c>
      <c r="P147" s="107">
        <v>0</v>
      </c>
      <c r="Q147" s="107">
        <v>0</v>
      </c>
      <c r="T147" s="1" t="s">
        <v>735</v>
      </c>
      <c r="U147" s="29" t="s">
        <v>669</v>
      </c>
    </row>
    <row r="148" spans="1:21" ht="14.25" customHeight="1" x14ac:dyDescent="0.25">
      <c r="A148" s="1" t="s">
        <v>230</v>
      </c>
      <c r="B148" s="1" t="s">
        <v>231</v>
      </c>
      <c r="C148" s="1" t="s">
        <v>654</v>
      </c>
      <c r="D148" s="25">
        <v>6</v>
      </c>
      <c r="E148" s="25">
        <v>0</v>
      </c>
      <c r="F148" s="79"/>
      <c r="G148" s="45">
        <v>5</v>
      </c>
      <c r="H148" s="45">
        <v>0</v>
      </c>
      <c r="I148" s="45">
        <v>0</v>
      </c>
      <c r="J148" s="45">
        <v>4</v>
      </c>
      <c r="K148" s="45">
        <v>1</v>
      </c>
      <c r="L148" s="114"/>
      <c r="M148" s="107">
        <v>12</v>
      </c>
      <c r="N148" s="107">
        <v>0</v>
      </c>
      <c r="O148" s="107">
        <v>0</v>
      </c>
      <c r="P148" s="107">
        <v>12</v>
      </c>
      <c r="Q148" s="107">
        <v>0</v>
      </c>
      <c r="T148" s="1" t="s">
        <v>737</v>
      </c>
      <c r="U148" s="29" t="s">
        <v>670</v>
      </c>
    </row>
    <row r="149" spans="1:21" ht="14.25" customHeight="1" x14ac:dyDescent="0.25">
      <c r="A149" s="1" t="s">
        <v>232</v>
      </c>
      <c r="B149" s="1" t="s">
        <v>233</v>
      </c>
      <c r="C149" s="1" t="s">
        <v>658</v>
      </c>
      <c r="D149" s="22">
        <v>1</v>
      </c>
      <c r="E149" s="22">
        <v>0</v>
      </c>
      <c r="F149" s="79"/>
      <c r="G149" s="16">
        <v>0</v>
      </c>
      <c r="H149" s="16">
        <v>0</v>
      </c>
      <c r="I149" s="16">
        <v>0</v>
      </c>
      <c r="J149" s="16">
        <v>0</v>
      </c>
      <c r="K149" s="16">
        <v>0</v>
      </c>
      <c r="L149" s="114"/>
      <c r="M149" s="107">
        <v>0</v>
      </c>
      <c r="N149" s="107">
        <v>0</v>
      </c>
      <c r="O149" s="107">
        <v>0</v>
      </c>
      <c r="P149" s="107">
        <v>0</v>
      </c>
      <c r="Q149" s="107">
        <v>0</v>
      </c>
      <c r="T149" s="1" t="s">
        <v>735</v>
      </c>
      <c r="U149" s="29" t="s">
        <v>669</v>
      </c>
    </row>
    <row r="150" spans="1:21" ht="14.25" customHeight="1" x14ac:dyDescent="0.25">
      <c r="A150" s="1" t="s">
        <v>234</v>
      </c>
      <c r="B150" s="1" t="s">
        <v>796</v>
      </c>
      <c r="C150" s="1" t="s">
        <v>654</v>
      </c>
      <c r="D150" s="22">
        <v>29</v>
      </c>
      <c r="E150" s="22">
        <v>4</v>
      </c>
      <c r="F150" s="79"/>
      <c r="G150" s="16">
        <v>43</v>
      </c>
      <c r="H150" s="16">
        <v>0</v>
      </c>
      <c r="I150" s="16">
        <v>2</v>
      </c>
      <c r="J150" s="16">
        <v>16</v>
      </c>
      <c r="K150" s="16">
        <v>25</v>
      </c>
      <c r="L150" s="114"/>
      <c r="M150" s="107">
        <v>32</v>
      </c>
      <c r="N150" s="107">
        <v>0</v>
      </c>
      <c r="O150" s="107">
        <v>2</v>
      </c>
      <c r="P150" s="107">
        <v>25</v>
      </c>
      <c r="Q150" s="107">
        <v>5</v>
      </c>
      <c r="T150" s="1" t="s">
        <v>736</v>
      </c>
      <c r="U150" s="29" t="s">
        <v>669</v>
      </c>
    </row>
    <row r="151" spans="1:21" ht="14.25" customHeight="1" x14ac:dyDescent="0.25">
      <c r="A151" s="1" t="s">
        <v>236</v>
      </c>
      <c r="B151" s="1" t="s">
        <v>797</v>
      </c>
      <c r="C151" s="1" t="s">
        <v>659</v>
      </c>
      <c r="D151" s="22">
        <v>20</v>
      </c>
      <c r="E151" s="22">
        <v>1</v>
      </c>
      <c r="F151" s="79"/>
      <c r="G151" s="16">
        <v>24</v>
      </c>
      <c r="H151" s="16">
        <v>0</v>
      </c>
      <c r="I151" s="16">
        <v>2</v>
      </c>
      <c r="J151" s="16">
        <v>22</v>
      </c>
      <c r="K151" s="16">
        <v>0</v>
      </c>
      <c r="L151" s="114"/>
      <c r="M151" s="107">
        <v>9</v>
      </c>
      <c r="N151" s="107">
        <v>0</v>
      </c>
      <c r="O151" s="107">
        <v>0</v>
      </c>
      <c r="P151" s="107">
        <v>9</v>
      </c>
      <c r="Q151" s="107">
        <v>0</v>
      </c>
      <c r="T151" s="1" t="s">
        <v>735</v>
      </c>
      <c r="U151" s="29" t="s">
        <v>669</v>
      </c>
    </row>
    <row r="152" spans="1:21" ht="14.25" customHeight="1" x14ac:dyDescent="0.25">
      <c r="A152" s="1" t="s">
        <v>238</v>
      </c>
      <c r="B152" s="1" t="s">
        <v>239</v>
      </c>
      <c r="C152" s="1" t="s">
        <v>660</v>
      </c>
      <c r="D152" s="22">
        <v>8</v>
      </c>
      <c r="E152" s="22">
        <v>0</v>
      </c>
      <c r="F152" s="79"/>
      <c r="G152" s="16">
        <v>6</v>
      </c>
      <c r="H152" s="16">
        <v>0</v>
      </c>
      <c r="I152" s="16">
        <v>1</v>
      </c>
      <c r="J152" s="16">
        <v>5</v>
      </c>
      <c r="K152" s="16">
        <v>0</v>
      </c>
      <c r="L152" s="114"/>
      <c r="M152" s="107">
        <v>7</v>
      </c>
      <c r="N152" s="107">
        <v>0</v>
      </c>
      <c r="O152" s="107">
        <v>0</v>
      </c>
      <c r="P152" s="107">
        <v>7</v>
      </c>
      <c r="Q152" s="107">
        <v>0</v>
      </c>
      <c r="T152" s="1" t="s">
        <v>735</v>
      </c>
      <c r="U152" s="29" t="s">
        <v>669</v>
      </c>
    </row>
    <row r="153" spans="1:21" ht="14.25" customHeight="1" x14ac:dyDescent="0.25">
      <c r="A153" s="1" t="s">
        <v>240</v>
      </c>
      <c r="B153" s="1" t="s">
        <v>241</v>
      </c>
      <c r="C153" s="1" t="s">
        <v>654</v>
      </c>
      <c r="D153" s="22">
        <v>10</v>
      </c>
      <c r="E153" s="22">
        <v>0</v>
      </c>
      <c r="F153" s="79"/>
      <c r="G153" s="16">
        <v>10</v>
      </c>
      <c r="H153" s="16">
        <v>0</v>
      </c>
      <c r="I153" s="16">
        <v>1</v>
      </c>
      <c r="J153" s="16">
        <v>9</v>
      </c>
      <c r="K153" s="16">
        <v>0</v>
      </c>
      <c r="L153" s="114"/>
      <c r="M153" s="107">
        <v>13</v>
      </c>
      <c r="N153" s="107">
        <v>0</v>
      </c>
      <c r="O153" s="107">
        <v>0</v>
      </c>
      <c r="P153" s="107">
        <v>13</v>
      </c>
      <c r="Q153" s="107">
        <v>0</v>
      </c>
      <c r="T153" s="1" t="s">
        <v>735</v>
      </c>
      <c r="U153" s="29" t="s">
        <v>669</v>
      </c>
    </row>
    <row r="154" spans="1:21" ht="14.25" customHeight="1" x14ac:dyDescent="0.25">
      <c r="A154" s="1" t="s">
        <v>242</v>
      </c>
      <c r="B154" s="1" t="s">
        <v>243</v>
      </c>
      <c r="C154" s="1" t="s">
        <v>656</v>
      </c>
      <c r="D154" s="22">
        <v>0</v>
      </c>
      <c r="E154" s="22">
        <v>0</v>
      </c>
      <c r="F154" s="79"/>
      <c r="G154" s="16">
        <v>1</v>
      </c>
      <c r="H154" s="16">
        <v>0</v>
      </c>
      <c r="I154" s="16">
        <v>0</v>
      </c>
      <c r="J154" s="16">
        <v>1</v>
      </c>
      <c r="K154" s="16">
        <v>0</v>
      </c>
      <c r="L154" s="114"/>
      <c r="M154" s="107">
        <v>0</v>
      </c>
      <c r="N154" s="107">
        <v>0</v>
      </c>
      <c r="O154" s="107">
        <v>0</v>
      </c>
      <c r="P154" s="107">
        <v>0</v>
      </c>
      <c r="Q154" s="107">
        <v>0</v>
      </c>
      <c r="T154" s="1" t="s">
        <v>735</v>
      </c>
      <c r="U154" s="29" t="s">
        <v>669</v>
      </c>
    </row>
    <row r="155" spans="1:21" ht="14.25" customHeight="1" x14ac:dyDescent="0.25">
      <c r="A155" s="1" t="s">
        <v>244</v>
      </c>
      <c r="B155" s="1" t="s">
        <v>245</v>
      </c>
      <c r="C155" s="1" t="s">
        <v>663</v>
      </c>
      <c r="D155" s="22">
        <v>4</v>
      </c>
      <c r="E155" s="22">
        <v>0</v>
      </c>
      <c r="F155" s="79"/>
      <c r="G155" s="16">
        <v>4</v>
      </c>
      <c r="H155" s="16">
        <v>0</v>
      </c>
      <c r="I155" s="16">
        <v>4</v>
      </c>
      <c r="J155" s="16">
        <v>0</v>
      </c>
      <c r="K155" s="16">
        <v>0</v>
      </c>
      <c r="L155" s="114"/>
      <c r="M155" s="107">
        <v>3</v>
      </c>
      <c r="N155" s="107">
        <v>0</v>
      </c>
      <c r="O155" s="107">
        <v>0</v>
      </c>
      <c r="P155" s="107">
        <v>3</v>
      </c>
      <c r="Q155" s="107">
        <v>0</v>
      </c>
      <c r="T155" s="1" t="s">
        <v>735</v>
      </c>
      <c r="U155" s="29" t="s">
        <v>669</v>
      </c>
    </row>
    <row r="156" spans="1:21" ht="14.25" customHeight="1" x14ac:dyDescent="0.25">
      <c r="A156" s="1" t="s">
        <v>246</v>
      </c>
      <c r="B156" s="1" t="s">
        <v>798</v>
      </c>
      <c r="C156" s="1" t="s">
        <v>656</v>
      </c>
      <c r="D156" s="22">
        <v>26</v>
      </c>
      <c r="E156" s="22">
        <v>2</v>
      </c>
      <c r="F156" s="79"/>
      <c r="G156" s="16">
        <v>40</v>
      </c>
      <c r="H156" s="16">
        <v>0</v>
      </c>
      <c r="I156" s="16">
        <v>1</v>
      </c>
      <c r="J156" s="16">
        <v>36</v>
      </c>
      <c r="K156" s="16">
        <v>3</v>
      </c>
      <c r="L156" s="114"/>
      <c r="M156" s="107">
        <v>48</v>
      </c>
      <c r="N156" s="107">
        <v>0</v>
      </c>
      <c r="O156" s="107">
        <v>2</v>
      </c>
      <c r="P156" s="107">
        <v>44</v>
      </c>
      <c r="Q156" s="107">
        <v>2</v>
      </c>
      <c r="T156" s="1" t="s">
        <v>735</v>
      </c>
      <c r="U156" s="29" t="s">
        <v>669</v>
      </c>
    </row>
    <row r="157" spans="1:21" ht="14.25" customHeight="1" x14ac:dyDescent="0.25">
      <c r="A157" s="1" t="s">
        <v>248</v>
      </c>
      <c r="B157" s="1" t="s">
        <v>249</v>
      </c>
      <c r="C157" s="1" t="s">
        <v>656</v>
      </c>
      <c r="D157" s="22">
        <v>8</v>
      </c>
      <c r="E157" s="22">
        <v>0</v>
      </c>
      <c r="F157" s="79"/>
      <c r="G157" s="16">
        <v>10</v>
      </c>
      <c r="H157" s="16">
        <v>0</v>
      </c>
      <c r="I157" s="16">
        <v>4</v>
      </c>
      <c r="J157" s="16">
        <v>6</v>
      </c>
      <c r="K157" s="16">
        <v>0</v>
      </c>
      <c r="L157" s="114"/>
      <c r="M157" s="107">
        <v>5</v>
      </c>
      <c r="N157" s="107">
        <v>0</v>
      </c>
      <c r="O157" s="107">
        <v>0</v>
      </c>
      <c r="P157" s="107">
        <v>3</v>
      </c>
      <c r="Q157" s="107">
        <v>2</v>
      </c>
      <c r="T157" s="1" t="s">
        <v>735</v>
      </c>
      <c r="U157" s="29" t="s">
        <v>669</v>
      </c>
    </row>
    <row r="158" spans="1:21" ht="14.25" customHeight="1" x14ac:dyDescent="0.25">
      <c r="A158" s="1" t="s">
        <v>250</v>
      </c>
      <c r="B158" s="1" t="s">
        <v>799</v>
      </c>
      <c r="C158" s="1" t="s">
        <v>654</v>
      </c>
      <c r="D158" s="22">
        <v>24</v>
      </c>
      <c r="E158" s="22">
        <v>1</v>
      </c>
      <c r="F158" s="79"/>
      <c r="G158" s="45">
        <v>22</v>
      </c>
      <c r="H158" s="45">
        <v>0</v>
      </c>
      <c r="I158" s="45">
        <v>0</v>
      </c>
      <c r="J158" s="45">
        <v>19</v>
      </c>
      <c r="K158" s="45">
        <v>3</v>
      </c>
      <c r="L158" s="114"/>
      <c r="M158" s="107">
        <v>2</v>
      </c>
      <c r="N158" s="107">
        <v>0</v>
      </c>
      <c r="O158" s="107">
        <v>0</v>
      </c>
      <c r="P158" s="107">
        <v>2</v>
      </c>
      <c r="Q158" s="107">
        <v>0</v>
      </c>
      <c r="T158" s="1" t="s">
        <v>737</v>
      </c>
      <c r="U158" s="29" t="s">
        <v>670</v>
      </c>
    </row>
    <row r="159" spans="1:21" ht="14.25" customHeight="1" x14ac:dyDescent="0.25">
      <c r="A159" s="1" t="s">
        <v>252</v>
      </c>
      <c r="B159" s="1" t="s">
        <v>253</v>
      </c>
      <c r="C159" s="1" t="s">
        <v>662</v>
      </c>
      <c r="D159" s="22">
        <v>21</v>
      </c>
      <c r="E159" s="22">
        <v>1</v>
      </c>
      <c r="F159" s="79"/>
      <c r="G159" s="16">
        <v>11</v>
      </c>
      <c r="H159" s="16">
        <v>0</v>
      </c>
      <c r="I159" s="16">
        <v>0</v>
      </c>
      <c r="J159" s="16">
        <v>11</v>
      </c>
      <c r="K159" s="16">
        <v>0</v>
      </c>
      <c r="L159" s="114"/>
      <c r="M159" s="107">
        <v>18</v>
      </c>
      <c r="N159" s="107">
        <v>0</v>
      </c>
      <c r="O159" s="107">
        <v>0</v>
      </c>
      <c r="P159" s="107">
        <v>17</v>
      </c>
      <c r="Q159" s="107">
        <v>1</v>
      </c>
      <c r="T159" s="1" t="s">
        <v>735</v>
      </c>
      <c r="U159" s="29" t="s">
        <v>669</v>
      </c>
    </row>
    <row r="160" spans="1:21" ht="14.25" customHeight="1" x14ac:dyDescent="0.25">
      <c r="A160" s="1" t="s">
        <v>254</v>
      </c>
      <c r="B160" s="1" t="s">
        <v>255</v>
      </c>
      <c r="C160" s="1" t="s">
        <v>659</v>
      </c>
      <c r="D160" s="22">
        <v>7</v>
      </c>
      <c r="E160" s="22">
        <v>0</v>
      </c>
      <c r="F160" s="79"/>
      <c r="G160" s="16">
        <v>6</v>
      </c>
      <c r="H160" s="16">
        <v>0</v>
      </c>
      <c r="I160" s="16">
        <v>0</v>
      </c>
      <c r="J160" s="16">
        <v>3</v>
      </c>
      <c r="K160" s="16">
        <v>3</v>
      </c>
      <c r="L160" s="114"/>
      <c r="M160" s="107">
        <v>4</v>
      </c>
      <c r="N160" s="107">
        <v>0</v>
      </c>
      <c r="O160" s="107">
        <v>2</v>
      </c>
      <c r="P160" s="107">
        <v>2</v>
      </c>
      <c r="Q160" s="107">
        <v>0</v>
      </c>
      <c r="T160" s="1" t="s">
        <v>735</v>
      </c>
      <c r="U160" s="29" t="s">
        <v>669</v>
      </c>
    </row>
    <row r="161" spans="1:21" ht="14.25" customHeight="1" x14ac:dyDescent="0.25">
      <c r="A161" s="1" t="s">
        <v>256</v>
      </c>
      <c r="B161" s="1" t="s">
        <v>257</v>
      </c>
      <c r="C161" s="1" t="s">
        <v>658</v>
      </c>
      <c r="D161" s="22">
        <v>1</v>
      </c>
      <c r="E161" s="22">
        <v>0</v>
      </c>
      <c r="F161" s="79"/>
      <c r="G161" s="16">
        <v>3</v>
      </c>
      <c r="H161" s="16">
        <v>0</v>
      </c>
      <c r="I161" s="16">
        <v>0</v>
      </c>
      <c r="J161" s="16">
        <v>3</v>
      </c>
      <c r="K161" s="16">
        <v>0</v>
      </c>
      <c r="L161" s="114"/>
      <c r="M161" s="107">
        <v>1</v>
      </c>
      <c r="N161" s="107">
        <v>0</v>
      </c>
      <c r="O161" s="107">
        <v>0</v>
      </c>
      <c r="P161" s="107">
        <v>1</v>
      </c>
      <c r="Q161" s="107">
        <v>0</v>
      </c>
      <c r="T161" s="1" t="s">
        <v>735</v>
      </c>
      <c r="U161" s="29" t="s">
        <v>669</v>
      </c>
    </row>
    <row r="162" spans="1:21" ht="14.25" customHeight="1" x14ac:dyDescent="0.25">
      <c r="A162" s="1" t="s">
        <v>258</v>
      </c>
      <c r="B162" s="1" t="s">
        <v>800</v>
      </c>
      <c r="C162" s="1" t="s">
        <v>654</v>
      </c>
      <c r="D162" s="22">
        <v>28</v>
      </c>
      <c r="E162" s="22">
        <v>0</v>
      </c>
      <c r="F162" s="79"/>
      <c r="G162" s="45">
        <v>36</v>
      </c>
      <c r="H162" s="45">
        <v>1</v>
      </c>
      <c r="I162" s="45">
        <v>21</v>
      </c>
      <c r="J162" s="45">
        <v>13</v>
      </c>
      <c r="K162" s="45">
        <v>1</v>
      </c>
      <c r="L162" s="114"/>
      <c r="M162" s="107">
        <v>70</v>
      </c>
      <c r="N162" s="107">
        <v>0</v>
      </c>
      <c r="O162" s="107">
        <v>2</v>
      </c>
      <c r="P162" s="107">
        <v>65</v>
      </c>
      <c r="Q162" s="107">
        <v>3</v>
      </c>
      <c r="T162" s="1" t="s">
        <v>737</v>
      </c>
      <c r="U162" s="29" t="s">
        <v>670</v>
      </c>
    </row>
    <row r="163" spans="1:21" ht="14.25" customHeight="1" x14ac:dyDescent="0.25">
      <c r="A163" s="1" t="s">
        <v>260</v>
      </c>
      <c r="B163" s="1" t="s">
        <v>261</v>
      </c>
      <c r="C163" s="1" t="s">
        <v>658</v>
      </c>
      <c r="D163" s="22">
        <v>1</v>
      </c>
      <c r="E163" s="22">
        <v>0</v>
      </c>
      <c r="F163" s="79"/>
      <c r="G163" s="16">
        <v>0</v>
      </c>
      <c r="H163" s="16">
        <v>0</v>
      </c>
      <c r="I163" s="16">
        <v>0</v>
      </c>
      <c r="J163" s="16">
        <v>0</v>
      </c>
      <c r="K163" s="16">
        <v>0</v>
      </c>
      <c r="L163" s="114"/>
      <c r="M163" s="107">
        <v>1</v>
      </c>
      <c r="N163" s="107">
        <v>0</v>
      </c>
      <c r="O163" s="107">
        <v>0</v>
      </c>
      <c r="P163" s="107">
        <v>1</v>
      </c>
      <c r="Q163" s="107">
        <v>0</v>
      </c>
      <c r="T163" s="1" t="s">
        <v>735</v>
      </c>
      <c r="U163" s="29" t="s">
        <v>669</v>
      </c>
    </row>
    <row r="164" spans="1:21" ht="14.25" customHeight="1" x14ac:dyDescent="0.25">
      <c r="A164" s="1" t="s">
        <v>262</v>
      </c>
      <c r="B164" s="1" t="s">
        <v>263</v>
      </c>
      <c r="C164" s="1" t="s">
        <v>656</v>
      </c>
      <c r="D164" s="22">
        <v>6</v>
      </c>
      <c r="E164" s="22">
        <v>0</v>
      </c>
      <c r="F164" s="79"/>
      <c r="G164" s="16">
        <v>7</v>
      </c>
      <c r="H164" s="16">
        <v>0</v>
      </c>
      <c r="I164" s="16">
        <v>0</v>
      </c>
      <c r="J164" s="16">
        <v>7</v>
      </c>
      <c r="K164" s="16">
        <v>0</v>
      </c>
      <c r="L164" s="114"/>
      <c r="M164" s="107">
        <v>11</v>
      </c>
      <c r="N164" s="107">
        <v>0</v>
      </c>
      <c r="O164" s="107">
        <v>1</v>
      </c>
      <c r="P164" s="107">
        <v>10</v>
      </c>
      <c r="Q164" s="107">
        <v>0</v>
      </c>
      <c r="T164" s="1" t="s">
        <v>735</v>
      </c>
      <c r="U164" s="29" t="s">
        <v>669</v>
      </c>
    </row>
    <row r="165" spans="1:21" ht="14.25" customHeight="1" x14ac:dyDescent="0.25">
      <c r="A165" s="1" t="s">
        <v>264</v>
      </c>
      <c r="B165" s="1" t="s">
        <v>801</v>
      </c>
      <c r="C165" s="1" t="s">
        <v>654</v>
      </c>
      <c r="D165" s="25">
        <v>34</v>
      </c>
      <c r="E165" s="25">
        <v>0</v>
      </c>
      <c r="F165" s="79"/>
      <c r="G165" s="45">
        <v>22</v>
      </c>
      <c r="H165" s="45">
        <v>0</v>
      </c>
      <c r="I165" s="45">
        <v>0</v>
      </c>
      <c r="J165" s="45">
        <v>20</v>
      </c>
      <c r="K165" s="45">
        <v>2</v>
      </c>
      <c r="L165" s="114"/>
      <c r="M165" s="107">
        <v>18</v>
      </c>
      <c r="N165" s="107">
        <v>0</v>
      </c>
      <c r="O165" s="107">
        <v>1</v>
      </c>
      <c r="P165" s="107">
        <v>10</v>
      </c>
      <c r="Q165" s="107">
        <v>7</v>
      </c>
      <c r="T165" s="1" t="s">
        <v>737</v>
      </c>
      <c r="U165" s="29" t="s">
        <v>670</v>
      </c>
    </row>
    <row r="166" spans="1:21" ht="14.25" customHeight="1" x14ac:dyDescent="0.25">
      <c r="A166" s="1" t="s">
        <v>266</v>
      </c>
      <c r="B166" s="1" t="s">
        <v>267</v>
      </c>
      <c r="C166" s="1" t="s">
        <v>659</v>
      </c>
      <c r="D166" s="22">
        <v>3</v>
      </c>
      <c r="E166" s="22">
        <v>1</v>
      </c>
      <c r="F166" s="79"/>
      <c r="G166" s="16">
        <v>4</v>
      </c>
      <c r="H166" s="16">
        <v>0</v>
      </c>
      <c r="I166" s="16">
        <v>3</v>
      </c>
      <c r="J166" s="16">
        <v>1</v>
      </c>
      <c r="K166" s="16">
        <v>0</v>
      </c>
      <c r="L166" s="114"/>
      <c r="M166" s="107">
        <v>5</v>
      </c>
      <c r="N166" s="107">
        <v>0</v>
      </c>
      <c r="O166" s="107">
        <v>0</v>
      </c>
      <c r="P166" s="107">
        <v>5</v>
      </c>
      <c r="Q166" s="107">
        <v>0</v>
      </c>
      <c r="T166" s="1" t="s">
        <v>735</v>
      </c>
      <c r="U166" s="29" t="s">
        <v>669</v>
      </c>
    </row>
    <row r="167" spans="1:21" ht="14.25" customHeight="1" x14ac:dyDescent="0.25">
      <c r="A167" s="1" t="s">
        <v>268</v>
      </c>
      <c r="B167" s="1" t="s">
        <v>269</v>
      </c>
      <c r="C167" s="1" t="s">
        <v>657</v>
      </c>
      <c r="D167" s="22">
        <v>2</v>
      </c>
      <c r="E167" s="22">
        <v>0</v>
      </c>
      <c r="F167" s="79"/>
      <c r="G167" s="16">
        <v>6</v>
      </c>
      <c r="H167" s="16">
        <v>0</v>
      </c>
      <c r="I167" s="16">
        <v>0</v>
      </c>
      <c r="J167" s="16">
        <v>6</v>
      </c>
      <c r="K167" s="16">
        <v>0</v>
      </c>
      <c r="L167" s="114"/>
      <c r="M167" s="107">
        <v>7</v>
      </c>
      <c r="N167" s="107">
        <v>0</v>
      </c>
      <c r="O167" s="107">
        <v>0</v>
      </c>
      <c r="P167" s="107">
        <v>7</v>
      </c>
      <c r="Q167" s="107">
        <v>0</v>
      </c>
      <c r="T167" s="1" t="s">
        <v>735</v>
      </c>
      <c r="U167" s="29" t="s">
        <v>669</v>
      </c>
    </row>
    <row r="168" spans="1:21" ht="14.25" customHeight="1" x14ac:dyDescent="0.25">
      <c r="A168" s="1" t="s">
        <v>270</v>
      </c>
      <c r="B168" s="1" t="s">
        <v>802</v>
      </c>
      <c r="C168" s="1" t="s">
        <v>659</v>
      </c>
      <c r="D168" s="22">
        <v>27</v>
      </c>
      <c r="E168" s="22">
        <v>0</v>
      </c>
      <c r="F168" s="79"/>
      <c r="G168" s="16">
        <v>21</v>
      </c>
      <c r="H168" s="16">
        <v>0</v>
      </c>
      <c r="I168" s="16">
        <v>1</v>
      </c>
      <c r="J168" s="16">
        <v>19</v>
      </c>
      <c r="K168" s="16">
        <v>1</v>
      </c>
      <c r="L168" s="114"/>
      <c r="M168" s="107">
        <v>11</v>
      </c>
      <c r="N168" s="107">
        <v>0</v>
      </c>
      <c r="O168" s="107">
        <v>1</v>
      </c>
      <c r="P168" s="107">
        <v>10</v>
      </c>
      <c r="Q168" s="107">
        <v>0</v>
      </c>
      <c r="T168" s="1" t="s">
        <v>737</v>
      </c>
      <c r="U168" s="29" t="s">
        <v>669</v>
      </c>
    </row>
    <row r="169" spans="1:21" ht="14.25" customHeight="1" x14ac:dyDescent="0.25">
      <c r="A169" s="1" t="s">
        <v>272</v>
      </c>
      <c r="B169" s="1" t="s">
        <v>273</v>
      </c>
      <c r="C169" s="1" t="s">
        <v>656</v>
      </c>
      <c r="D169" s="22">
        <v>16</v>
      </c>
      <c r="E169" s="22">
        <v>2</v>
      </c>
      <c r="F169" s="79"/>
      <c r="G169" s="16">
        <v>9</v>
      </c>
      <c r="H169" s="16">
        <v>0</v>
      </c>
      <c r="I169" s="16">
        <v>1</v>
      </c>
      <c r="J169" s="16">
        <v>8</v>
      </c>
      <c r="K169" s="16">
        <v>0</v>
      </c>
      <c r="L169" s="114"/>
      <c r="M169" s="107">
        <v>24</v>
      </c>
      <c r="N169" s="107">
        <v>0</v>
      </c>
      <c r="O169" s="107">
        <v>2</v>
      </c>
      <c r="P169" s="107">
        <v>21</v>
      </c>
      <c r="Q169" s="107">
        <v>1</v>
      </c>
      <c r="T169" s="1" t="s">
        <v>735</v>
      </c>
      <c r="U169" s="29" t="s">
        <v>669</v>
      </c>
    </row>
    <row r="170" spans="1:21" ht="14.25" customHeight="1" x14ac:dyDescent="0.25">
      <c r="A170" s="1" t="s">
        <v>274</v>
      </c>
      <c r="B170" s="1" t="s">
        <v>275</v>
      </c>
      <c r="C170" s="1" t="s">
        <v>661</v>
      </c>
      <c r="D170" s="22">
        <v>1</v>
      </c>
      <c r="E170" s="22">
        <v>0</v>
      </c>
      <c r="F170" s="79"/>
      <c r="G170" s="31">
        <v>0</v>
      </c>
      <c r="H170" s="31">
        <v>0</v>
      </c>
      <c r="I170" s="31">
        <v>0</v>
      </c>
      <c r="J170" s="31">
        <v>0</v>
      </c>
      <c r="K170" s="31">
        <v>0</v>
      </c>
      <c r="L170" s="115"/>
      <c r="M170" s="107">
        <v>0</v>
      </c>
      <c r="N170" s="107">
        <v>0</v>
      </c>
      <c r="O170" s="107">
        <v>0</v>
      </c>
      <c r="P170" s="107">
        <v>0</v>
      </c>
      <c r="Q170" s="107">
        <v>0</v>
      </c>
      <c r="T170" s="1" t="s">
        <v>735</v>
      </c>
      <c r="U170" s="29" t="s">
        <v>669</v>
      </c>
    </row>
    <row r="171" spans="1:21" ht="14.25" customHeight="1" x14ac:dyDescent="0.25">
      <c r="A171" s="1" t="s">
        <v>276</v>
      </c>
      <c r="B171" s="1" t="s">
        <v>803</v>
      </c>
      <c r="C171" s="1" t="s">
        <v>654</v>
      </c>
      <c r="D171" s="22">
        <v>11</v>
      </c>
      <c r="E171" s="22">
        <v>0</v>
      </c>
      <c r="F171" s="79"/>
      <c r="G171" s="16">
        <v>27</v>
      </c>
      <c r="H171" s="16">
        <v>0</v>
      </c>
      <c r="I171" s="16">
        <v>0</v>
      </c>
      <c r="J171" s="16">
        <v>25</v>
      </c>
      <c r="K171" s="16">
        <v>2</v>
      </c>
      <c r="L171" s="114"/>
      <c r="M171" s="107">
        <v>43</v>
      </c>
      <c r="N171" s="107">
        <v>0</v>
      </c>
      <c r="O171" s="107">
        <v>3</v>
      </c>
      <c r="P171" s="107">
        <v>38</v>
      </c>
      <c r="Q171" s="107">
        <v>2</v>
      </c>
      <c r="T171" s="1" t="s">
        <v>737</v>
      </c>
      <c r="U171" s="29" t="s">
        <v>669</v>
      </c>
    </row>
    <row r="172" spans="1:21" ht="14.25" customHeight="1" x14ac:dyDescent="0.25">
      <c r="A172" s="1" t="s">
        <v>278</v>
      </c>
      <c r="B172" s="1" t="s">
        <v>804</v>
      </c>
      <c r="C172" s="1" t="s">
        <v>654</v>
      </c>
      <c r="D172" s="25">
        <v>14</v>
      </c>
      <c r="E172" s="25">
        <v>0</v>
      </c>
      <c r="F172" s="79"/>
      <c r="G172" s="45">
        <v>20</v>
      </c>
      <c r="H172" s="45">
        <v>0</v>
      </c>
      <c r="I172" s="45">
        <v>0</v>
      </c>
      <c r="J172" s="45">
        <v>18</v>
      </c>
      <c r="K172" s="45">
        <v>2</v>
      </c>
      <c r="L172" s="114"/>
      <c r="M172" s="107">
        <v>20</v>
      </c>
      <c r="N172" s="107">
        <v>0</v>
      </c>
      <c r="O172" s="107">
        <v>0</v>
      </c>
      <c r="P172" s="107">
        <v>19</v>
      </c>
      <c r="Q172" s="107">
        <v>1</v>
      </c>
      <c r="T172" s="1" t="s">
        <v>737</v>
      </c>
      <c r="U172" s="29" t="s">
        <v>670</v>
      </c>
    </row>
    <row r="173" spans="1:21" ht="14.25" customHeight="1" x14ac:dyDescent="0.25">
      <c r="A173" s="1" t="s">
        <v>280</v>
      </c>
      <c r="B173" s="1" t="s">
        <v>281</v>
      </c>
      <c r="C173" s="1" t="s">
        <v>658</v>
      </c>
      <c r="D173" s="25">
        <v>3</v>
      </c>
      <c r="E173" s="25">
        <v>1</v>
      </c>
      <c r="F173" s="79"/>
      <c r="G173" s="16">
        <v>14</v>
      </c>
      <c r="H173" s="16">
        <v>0</v>
      </c>
      <c r="I173" s="16">
        <v>1</v>
      </c>
      <c r="J173" s="16">
        <v>13</v>
      </c>
      <c r="K173" s="16">
        <v>0</v>
      </c>
      <c r="L173" s="114"/>
      <c r="M173" s="107">
        <v>17</v>
      </c>
      <c r="N173" s="107">
        <v>0</v>
      </c>
      <c r="O173" s="107">
        <v>2</v>
      </c>
      <c r="P173" s="107">
        <v>15</v>
      </c>
      <c r="Q173" s="107">
        <v>0</v>
      </c>
      <c r="T173" s="1" t="s">
        <v>735</v>
      </c>
      <c r="U173" s="29" t="s">
        <v>669</v>
      </c>
    </row>
    <row r="174" spans="1:21" ht="14.25" customHeight="1" x14ac:dyDescent="0.25">
      <c r="A174" s="1" t="s">
        <v>282</v>
      </c>
      <c r="B174" s="1" t="s">
        <v>283</v>
      </c>
      <c r="C174" s="1" t="s">
        <v>659</v>
      </c>
      <c r="D174" s="22">
        <v>42</v>
      </c>
      <c r="E174" s="22">
        <v>4</v>
      </c>
      <c r="F174" s="79"/>
      <c r="G174" s="16">
        <v>9</v>
      </c>
      <c r="H174" s="16">
        <v>0</v>
      </c>
      <c r="I174" s="16">
        <v>1</v>
      </c>
      <c r="J174" s="16">
        <v>8</v>
      </c>
      <c r="K174" s="16">
        <v>0</v>
      </c>
      <c r="L174" s="114"/>
      <c r="M174" s="107">
        <v>5</v>
      </c>
      <c r="N174" s="107">
        <v>0</v>
      </c>
      <c r="O174" s="107">
        <v>0</v>
      </c>
      <c r="P174" s="107">
        <v>5</v>
      </c>
      <c r="Q174" s="107">
        <v>0</v>
      </c>
      <c r="T174" s="1" t="s">
        <v>735</v>
      </c>
      <c r="U174" s="29" t="s">
        <v>669</v>
      </c>
    </row>
    <row r="175" spans="1:21" ht="14.25" customHeight="1" x14ac:dyDescent="0.25">
      <c r="A175" s="1" t="s">
        <v>284</v>
      </c>
      <c r="B175" s="1" t="s">
        <v>805</v>
      </c>
      <c r="C175" s="1" t="s">
        <v>660</v>
      </c>
      <c r="D175" s="22">
        <v>15</v>
      </c>
      <c r="E175" s="22">
        <v>0</v>
      </c>
      <c r="F175" s="79"/>
      <c r="G175" s="16">
        <v>28</v>
      </c>
      <c r="H175" s="16">
        <v>0</v>
      </c>
      <c r="I175" s="16">
        <v>2</v>
      </c>
      <c r="J175" s="16">
        <v>26</v>
      </c>
      <c r="K175" s="16">
        <v>0</v>
      </c>
      <c r="L175" s="114"/>
      <c r="M175" s="107">
        <v>26</v>
      </c>
      <c r="N175" s="107">
        <v>0</v>
      </c>
      <c r="O175" s="107">
        <v>1</v>
      </c>
      <c r="P175" s="107">
        <v>25</v>
      </c>
      <c r="Q175" s="107">
        <v>0</v>
      </c>
      <c r="T175" s="1" t="s">
        <v>736</v>
      </c>
      <c r="U175" s="29" t="s">
        <v>669</v>
      </c>
    </row>
    <row r="176" spans="1:21" ht="14.25" customHeight="1" x14ac:dyDescent="0.25">
      <c r="A176" s="1" t="s">
        <v>286</v>
      </c>
      <c r="B176" s="1" t="s">
        <v>806</v>
      </c>
      <c r="C176" s="1" t="s">
        <v>654</v>
      </c>
      <c r="D176" s="25">
        <v>23</v>
      </c>
      <c r="E176" s="25">
        <v>2</v>
      </c>
      <c r="F176" s="79"/>
      <c r="G176" s="16">
        <v>27</v>
      </c>
      <c r="H176" s="16">
        <v>0</v>
      </c>
      <c r="I176" s="16">
        <v>0</v>
      </c>
      <c r="J176" s="16">
        <v>16</v>
      </c>
      <c r="K176" s="16">
        <v>11</v>
      </c>
      <c r="L176" s="114"/>
      <c r="M176" s="107">
        <v>23</v>
      </c>
      <c r="N176" s="107">
        <v>0</v>
      </c>
      <c r="O176" s="107">
        <v>0</v>
      </c>
      <c r="P176" s="107">
        <v>5</v>
      </c>
      <c r="Q176" s="107">
        <v>18</v>
      </c>
      <c r="T176" s="1" t="s">
        <v>737</v>
      </c>
      <c r="U176" s="29" t="s">
        <v>669</v>
      </c>
    </row>
    <row r="177" spans="1:21" ht="14.25" customHeight="1" x14ac:dyDescent="0.25">
      <c r="A177" s="1" t="s">
        <v>288</v>
      </c>
      <c r="B177" s="1" t="s">
        <v>289</v>
      </c>
      <c r="C177" s="1" t="s">
        <v>660</v>
      </c>
      <c r="D177" s="22">
        <v>5</v>
      </c>
      <c r="E177" s="22">
        <v>0</v>
      </c>
      <c r="F177" s="79"/>
      <c r="G177" s="16">
        <v>8</v>
      </c>
      <c r="H177" s="16">
        <v>0</v>
      </c>
      <c r="I177" s="16">
        <v>1</v>
      </c>
      <c r="J177" s="16">
        <v>7</v>
      </c>
      <c r="K177" s="16">
        <v>0</v>
      </c>
      <c r="L177" s="114"/>
      <c r="M177" s="107">
        <v>13</v>
      </c>
      <c r="N177" s="107">
        <v>0</v>
      </c>
      <c r="O177" s="107">
        <v>1</v>
      </c>
      <c r="P177" s="107">
        <v>12</v>
      </c>
      <c r="Q177" s="107">
        <v>0</v>
      </c>
      <c r="T177" s="1" t="s">
        <v>735</v>
      </c>
      <c r="U177" s="29" t="s">
        <v>669</v>
      </c>
    </row>
    <row r="178" spans="1:21" ht="14.25" customHeight="1" x14ac:dyDescent="0.25">
      <c r="A178" s="1" t="s">
        <v>290</v>
      </c>
      <c r="B178" s="1" t="s">
        <v>291</v>
      </c>
      <c r="C178" s="1" t="s">
        <v>657</v>
      </c>
      <c r="D178" s="22">
        <v>2</v>
      </c>
      <c r="E178" s="22">
        <v>0</v>
      </c>
      <c r="F178" s="79"/>
      <c r="G178" s="16">
        <v>0</v>
      </c>
      <c r="H178" s="16">
        <v>0</v>
      </c>
      <c r="I178" s="16">
        <v>0</v>
      </c>
      <c r="J178" s="16">
        <v>0</v>
      </c>
      <c r="K178" s="16">
        <v>0</v>
      </c>
      <c r="L178" s="114"/>
      <c r="M178" s="107">
        <v>0</v>
      </c>
      <c r="N178" s="107">
        <v>0</v>
      </c>
      <c r="O178" s="107">
        <v>0</v>
      </c>
      <c r="P178" s="107">
        <v>0</v>
      </c>
      <c r="Q178" s="107">
        <v>0</v>
      </c>
      <c r="T178" s="1" t="s">
        <v>735</v>
      </c>
      <c r="U178" s="29" t="s">
        <v>669</v>
      </c>
    </row>
    <row r="179" spans="1:21" ht="14.25" customHeight="1" x14ac:dyDescent="0.25">
      <c r="A179" s="1" t="s">
        <v>292</v>
      </c>
      <c r="B179" s="1" t="s">
        <v>807</v>
      </c>
      <c r="C179" s="1" t="s">
        <v>654</v>
      </c>
      <c r="D179" s="22">
        <v>17</v>
      </c>
      <c r="E179" s="22">
        <v>0</v>
      </c>
      <c r="F179" s="79"/>
      <c r="G179" s="16">
        <v>34</v>
      </c>
      <c r="H179" s="16">
        <v>0</v>
      </c>
      <c r="I179" s="16">
        <v>1</v>
      </c>
      <c r="J179" s="16">
        <v>18</v>
      </c>
      <c r="K179" s="16">
        <v>15</v>
      </c>
      <c r="L179" s="114"/>
      <c r="M179" s="107">
        <v>50</v>
      </c>
      <c r="N179" s="107">
        <v>0</v>
      </c>
      <c r="O179" s="107">
        <v>1</v>
      </c>
      <c r="P179" s="107">
        <v>28</v>
      </c>
      <c r="Q179" s="107">
        <v>21</v>
      </c>
      <c r="T179" s="1" t="s">
        <v>737</v>
      </c>
      <c r="U179" s="29" t="s">
        <v>669</v>
      </c>
    </row>
    <row r="180" spans="1:21" ht="14.25" customHeight="1" x14ac:dyDescent="0.25">
      <c r="A180" s="1" t="s">
        <v>294</v>
      </c>
      <c r="B180" s="1" t="s">
        <v>295</v>
      </c>
      <c r="C180" s="1" t="s">
        <v>657</v>
      </c>
      <c r="D180" s="22">
        <v>8</v>
      </c>
      <c r="E180" s="22">
        <v>0</v>
      </c>
      <c r="F180" s="79"/>
      <c r="G180" s="16">
        <v>4</v>
      </c>
      <c r="H180" s="16">
        <v>0</v>
      </c>
      <c r="I180" s="16">
        <v>2</v>
      </c>
      <c r="J180" s="16">
        <v>2</v>
      </c>
      <c r="K180" s="16">
        <v>0</v>
      </c>
      <c r="L180" s="114"/>
      <c r="M180" s="107">
        <v>4</v>
      </c>
      <c r="N180" s="107">
        <v>0</v>
      </c>
      <c r="O180" s="107">
        <v>0</v>
      </c>
      <c r="P180" s="107">
        <v>4</v>
      </c>
      <c r="Q180" s="107">
        <v>0</v>
      </c>
      <c r="T180" s="1" t="s">
        <v>735</v>
      </c>
      <c r="U180" s="29" t="s">
        <v>669</v>
      </c>
    </row>
    <row r="181" spans="1:21" ht="14.25" customHeight="1" x14ac:dyDescent="0.25">
      <c r="A181" s="1" t="s">
        <v>296</v>
      </c>
      <c r="B181" s="1" t="s">
        <v>808</v>
      </c>
      <c r="C181" s="1" t="s">
        <v>660</v>
      </c>
      <c r="D181" s="22">
        <v>20</v>
      </c>
      <c r="E181" s="22">
        <v>0</v>
      </c>
      <c r="F181" s="79"/>
      <c r="G181" s="16">
        <v>28</v>
      </c>
      <c r="H181" s="16">
        <v>0</v>
      </c>
      <c r="I181" s="16">
        <v>1</v>
      </c>
      <c r="J181" s="16">
        <v>25</v>
      </c>
      <c r="K181" s="16">
        <v>2</v>
      </c>
      <c r="L181" s="114"/>
      <c r="M181" s="107">
        <v>33</v>
      </c>
      <c r="N181" s="107">
        <v>0</v>
      </c>
      <c r="O181" s="107">
        <v>2</v>
      </c>
      <c r="P181" s="107">
        <v>27</v>
      </c>
      <c r="Q181" s="107">
        <v>4</v>
      </c>
      <c r="T181" s="1" t="s">
        <v>737</v>
      </c>
      <c r="U181" s="29" t="s">
        <v>669</v>
      </c>
    </row>
    <row r="182" spans="1:21" ht="14.25" customHeight="1" x14ac:dyDescent="0.25">
      <c r="A182" s="1" t="s">
        <v>298</v>
      </c>
      <c r="B182" s="1" t="s">
        <v>809</v>
      </c>
      <c r="C182" s="1" t="s">
        <v>658</v>
      </c>
      <c r="D182" s="22">
        <v>36</v>
      </c>
      <c r="E182" s="22">
        <v>0</v>
      </c>
      <c r="F182" s="79"/>
      <c r="G182" s="45">
        <v>31</v>
      </c>
      <c r="H182" s="45">
        <v>0</v>
      </c>
      <c r="I182" s="45">
        <v>5</v>
      </c>
      <c r="J182" s="45">
        <v>19</v>
      </c>
      <c r="K182" s="45">
        <v>7</v>
      </c>
      <c r="L182" s="114"/>
      <c r="M182" s="107">
        <v>31</v>
      </c>
      <c r="N182" s="107">
        <v>0</v>
      </c>
      <c r="O182" s="107">
        <v>2</v>
      </c>
      <c r="P182" s="107">
        <v>18</v>
      </c>
      <c r="Q182" s="107">
        <v>11</v>
      </c>
      <c r="T182" s="1" t="s">
        <v>737</v>
      </c>
      <c r="U182" s="29" t="s">
        <v>670</v>
      </c>
    </row>
    <row r="183" spans="1:21" ht="14.25" customHeight="1" x14ac:dyDescent="0.25">
      <c r="A183" s="1" t="s">
        <v>300</v>
      </c>
      <c r="B183" s="1" t="s">
        <v>301</v>
      </c>
      <c r="C183" s="1" t="s">
        <v>656</v>
      </c>
      <c r="D183" s="22">
        <v>3</v>
      </c>
      <c r="E183" s="22">
        <v>0</v>
      </c>
      <c r="F183" s="79"/>
      <c r="G183" s="16">
        <v>1</v>
      </c>
      <c r="H183" s="16">
        <v>0</v>
      </c>
      <c r="I183" s="16">
        <v>0</v>
      </c>
      <c r="J183" s="16">
        <v>1</v>
      </c>
      <c r="K183" s="16">
        <v>0</v>
      </c>
      <c r="L183" s="114"/>
      <c r="M183" s="107">
        <v>9</v>
      </c>
      <c r="N183" s="107">
        <v>0</v>
      </c>
      <c r="O183" s="107">
        <v>9</v>
      </c>
      <c r="P183" s="107">
        <v>0</v>
      </c>
      <c r="Q183" s="107">
        <v>0</v>
      </c>
      <c r="T183" s="1" t="s">
        <v>735</v>
      </c>
    </row>
    <row r="184" spans="1:21" ht="14.25" customHeight="1" x14ac:dyDescent="0.25">
      <c r="A184" s="1" t="s">
        <v>302</v>
      </c>
      <c r="B184" s="1" t="s">
        <v>810</v>
      </c>
      <c r="C184" s="1" t="s">
        <v>654</v>
      </c>
      <c r="D184" s="25">
        <v>16</v>
      </c>
      <c r="E184" s="25">
        <v>0</v>
      </c>
      <c r="F184" s="79"/>
      <c r="G184" s="45">
        <v>22</v>
      </c>
      <c r="H184" s="45">
        <v>0</v>
      </c>
      <c r="I184" s="45">
        <v>2</v>
      </c>
      <c r="J184" s="45">
        <v>20</v>
      </c>
      <c r="K184" s="45">
        <v>0</v>
      </c>
      <c r="L184" s="114"/>
      <c r="M184" s="107">
        <v>5</v>
      </c>
      <c r="N184" s="107">
        <v>0</v>
      </c>
      <c r="O184" s="107">
        <v>0</v>
      </c>
      <c r="P184" s="107">
        <v>5</v>
      </c>
      <c r="Q184" s="107">
        <v>0</v>
      </c>
      <c r="T184" s="1" t="s">
        <v>737</v>
      </c>
      <c r="U184" s="29" t="s">
        <v>670</v>
      </c>
    </row>
    <row r="185" spans="1:21" ht="14.25" customHeight="1" x14ac:dyDescent="0.25">
      <c r="A185" s="1" t="s">
        <v>304</v>
      </c>
      <c r="B185" s="1" t="s">
        <v>305</v>
      </c>
      <c r="C185" s="1" t="s">
        <v>662</v>
      </c>
      <c r="D185" s="22">
        <v>1</v>
      </c>
      <c r="E185" s="22">
        <v>0</v>
      </c>
      <c r="F185" s="79"/>
      <c r="G185" s="16">
        <v>3</v>
      </c>
      <c r="H185" s="16">
        <v>0</v>
      </c>
      <c r="I185" s="16">
        <v>0</v>
      </c>
      <c r="J185" s="16">
        <v>3</v>
      </c>
      <c r="K185" s="16">
        <v>0</v>
      </c>
      <c r="L185" s="114"/>
      <c r="M185" s="107">
        <v>5</v>
      </c>
      <c r="N185" s="107">
        <v>0</v>
      </c>
      <c r="O185" s="107">
        <v>0</v>
      </c>
      <c r="P185" s="107">
        <v>5</v>
      </c>
      <c r="Q185" s="107">
        <v>0</v>
      </c>
      <c r="T185" s="1" t="s">
        <v>735</v>
      </c>
      <c r="U185" s="29" t="s">
        <v>669</v>
      </c>
    </row>
    <row r="186" spans="1:21" ht="14.25" customHeight="1" x14ac:dyDescent="0.25">
      <c r="A186" s="1" t="s">
        <v>306</v>
      </c>
      <c r="B186" s="1" t="s">
        <v>811</v>
      </c>
      <c r="C186" s="1" t="s">
        <v>658</v>
      </c>
      <c r="D186" s="22">
        <v>12</v>
      </c>
      <c r="E186" s="22">
        <v>2</v>
      </c>
      <c r="F186" s="79"/>
      <c r="G186" s="16">
        <v>28</v>
      </c>
      <c r="H186" s="16">
        <v>0</v>
      </c>
      <c r="I186" s="16">
        <v>2</v>
      </c>
      <c r="J186" s="16">
        <v>25</v>
      </c>
      <c r="K186" s="16">
        <v>1</v>
      </c>
      <c r="L186" s="114"/>
      <c r="M186" s="107">
        <v>26</v>
      </c>
      <c r="N186" s="107">
        <v>0</v>
      </c>
      <c r="O186" s="107">
        <v>3</v>
      </c>
      <c r="P186" s="107">
        <v>22</v>
      </c>
      <c r="Q186" s="107">
        <v>1</v>
      </c>
      <c r="T186" s="1" t="s">
        <v>736</v>
      </c>
      <c r="U186" s="29" t="s">
        <v>669</v>
      </c>
    </row>
    <row r="187" spans="1:21" ht="14.25" customHeight="1" x14ac:dyDescent="0.25">
      <c r="A187" s="1" t="s">
        <v>308</v>
      </c>
      <c r="B187" s="1" t="s">
        <v>812</v>
      </c>
      <c r="C187" s="1" t="s">
        <v>657</v>
      </c>
      <c r="D187" s="25">
        <v>21</v>
      </c>
      <c r="E187" s="25">
        <v>2</v>
      </c>
      <c r="F187" s="79"/>
      <c r="G187" s="45">
        <v>33</v>
      </c>
      <c r="H187" s="45">
        <v>0</v>
      </c>
      <c r="I187" s="45">
        <v>1</v>
      </c>
      <c r="J187" s="45">
        <v>32</v>
      </c>
      <c r="K187" s="45">
        <v>0</v>
      </c>
      <c r="L187" s="114"/>
      <c r="M187" s="107">
        <v>15</v>
      </c>
      <c r="N187" s="107">
        <v>0</v>
      </c>
      <c r="O187" s="107">
        <v>0</v>
      </c>
      <c r="P187" s="107">
        <v>14</v>
      </c>
      <c r="Q187" s="107">
        <v>1</v>
      </c>
      <c r="T187" s="1" t="s">
        <v>737</v>
      </c>
      <c r="U187" s="29" t="s">
        <v>670</v>
      </c>
    </row>
    <row r="188" spans="1:21" ht="14.25" customHeight="1" x14ac:dyDescent="0.25">
      <c r="A188" s="1" t="s">
        <v>310</v>
      </c>
      <c r="B188" s="1" t="s">
        <v>813</v>
      </c>
      <c r="C188" s="1" t="s">
        <v>659</v>
      </c>
      <c r="D188" s="22">
        <v>76</v>
      </c>
      <c r="E188" s="22">
        <v>8</v>
      </c>
      <c r="F188" s="79"/>
      <c r="G188" s="16">
        <v>87</v>
      </c>
      <c r="H188" s="16">
        <v>0</v>
      </c>
      <c r="I188" s="16">
        <v>6</v>
      </c>
      <c r="J188" s="16">
        <v>81</v>
      </c>
      <c r="K188" s="16">
        <v>0</v>
      </c>
      <c r="L188" s="114"/>
      <c r="M188" s="107">
        <v>47</v>
      </c>
      <c r="N188" s="107">
        <v>0</v>
      </c>
      <c r="O188" s="107">
        <v>3</v>
      </c>
      <c r="P188" s="107">
        <v>40</v>
      </c>
      <c r="Q188" s="107">
        <v>4</v>
      </c>
      <c r="T188" s="1" t="s">
        <v>736</v>
      </c>
      <c r="U188" s="29" t="s">
        <v>669</v>
      </c>
    </row>
    <row r="189" spans="1:21" ht="14.25" customHeight="1" x14ac:dyDescent="0.25">
      <c r="A189" s="1" t="s">
        <v>312</v>
      </c>
      <c r="B189" s="1" t="s">
        <v>814</v>
      </c>
      <c r="C189" s="1" t="s">
        <v>656</v>
      </c>
      <c r="D189" s="22">
        <v>35</v>
      </c>
      <c r="E189" s="22">
        <v>0</v>
      </c>
      <c r="F189" s="79"/>
      <c r="G189" s="16">
        <v>41</v>
      </c>
      <c r="H189" s="16">
        <v>0</v>
      </c>
      <c r="I189" s="16">
        <v>4</v>
      </c>
      <c r="J189" s="16">
        <v>34</v>
      </c>
      <c r="K189" s="16">
        <v>3</v>
      </c>
      <c r="L189" s="114"/>
      <c r="M189" s="107">
        <v>9</v>
      </c>
      <c r="N189" s="107">
        <v>0</v>
      </c>
      <c r="O189" s="107">
        <v>1</v>
      </c>
      <c r="P189" s="107">
        <v>6</v>
      </c>
      <c r="Q189" s="107">
        <v>2</v>
      </c>
      <c r="T189" s="1" t="s">
        <v>736</v>
      </c>
      <c r="U189" s="29" t="s">
        <v>669</v>
      </c>
    </row>
    <row r="190" spans="1:21" ht="14.25" customHeight="1" x14ac:dyDescent="0.25">
      <c r="A190" s="1" t="s">
        <v>314</v>
      </c>
      <c r="B190" s="1" t="s">
        <v>315</v>
      </c>
      <c r="C190" s="1" t="s">
        <v>659</v>
      </c>
      <c r="D190" s="22">
        <v>3</v>
      </c>
      <c r="E190" s="22">
        <v>0</v>
      </c>
      <c r="F190" s="79"/>
      <c r="G190" s="16">
        <v>1</v>
      </c>
      <c r="H190" s="16">
        <v>0</v>
      </c>
      <c r="I190" s="16">
        <v>0</v>
      </c>
      <c r="J190" s="16">
        <v>0</v>
      </c>
      <c r="K190" s="16">
        <v>1</v>
      </c>
      <c r="L190" s="114"/>
      <c r="M190" s="107">
        <v>0</v>
      </c>
      <c r="N190" s="107">
        <v>0</v>
      </c>
      <c r="O190" s="107">
        <v>0</v>
      </c>
      <c r="P190" s="107">
        <v>0</v>
      </c>
      <c r="Q190" s="107">
        <v>0</v>
      </c>
      <c r="T190" s="1" t="s">
        <v>735</v>
      </c>
      <c r="U190" s="29" t="s">
        <v>669</v>
      </c>
    </row>
    <row r="191" spans="1:21" ht="14.25" customHeight="1" x14ac:dyDescent="0.25">
      <c r="A191" s="1" t="s">
        <v>316</v>
      </c>
      <c r="B191" s="1" t="s">
        <v>317</v>
      </c>
      <c r="C191" s="1" t="s">
        <v>662</v>
      </c>
      <c r="D191" s="22">
        <v>1</v>
      </c>
      <c r="E191" s="22">
        <v>0</v>
      </c>
      <c r="F191" s="79"/>
      <c r="G191" s="16">
        <v>1</v>
      </c>
      <c r="H191" s="16">
        <v>0</v>
      </c>
      <c r="I191" s="16">
        <v>0</v>
      </c>
      <c r="J191" s="16">
        <v>1</v>
      </c>
      <c r="K191" s="16">
        <v>0</v>
      </c>
      <c r="L191" s="114"/>
      <c r="M191" s="107">
        <v>2</v>
      </c>
      <c r="N191" s="107">
        <v>0</v>
      </c>
      <c r="O191" s="107">
        <v>0</v>
      </c>
      <c r="P191" s="107">
        <v>2</v>
      </c>
      <c r="Q191" s="107">
        <v>0</v>
      </c>
      <c r="T191" s="1" t="s">
        <v>735</v>
      </c>
      <c r="U191" s="29" t="s">
        <v>669</v>
      </c>
    </row>
    <row r="192" spans="1:21" ht="14.25" customHeight="1" x14ac:dyDescent="0.25">
      <c r="A192" s="1" t="s">
        <v>318</v>
      </c>
      <c r="B192" s="1" t="s">
        <v>815</v>
      </c>
      <c r="C192" s="1" t="s">
        <v>657</v>
      </c>
      <c r="D192" s="25">
        <v>78</v>
      </c>
      <c r="E192" s="25">
        <v>7</v>
      </c>
      <c r="F192" s="79"/>
      <c r="G192" s="16">
        <v>94</v>
      </c>
      <c r="H192" s="16">
        <v>0</v>
      </c>
      <c r="I192" s="16">
        <v>5</v>
      </c>
      <c r="J192" s="16">
        <v>89</v>
      </c>
      <c r="K192" s="16">
        <v>0</v>
      </c>
      <c r="L192" s="114"/>
      <c r="M192" s="107">
        <v>123</v>
      </c>
      <c r="N192" s="107">
        <v>0</v>
      </c>
      <c r="O192" s="107">
        <v>12</v>
      </c>
      <c r="P192" s="107">
        <v>62</v>
      </c>
      <c r="Q192" s="107">
        <v>49</v>
      </c>
      <c r="T192" s="1" t="s">
        <v>737</v>
      </c>
      <c r="U192" s="29" t="s">
        <v>669</v>
      </c>
    </row>
    <row r="193" spans="1:21" ht="14.25" customHeight="1" x14ac:dyDescent="0.25">
      <c r="A193" s="1" t="s">
        <v>320</v>
      </c>
      <c r="B193" s="1" t="s">
        <v>321</v>
      </c>
      <c r="C193" s="1" t="s">
        <v>658</v>
      </c>
      <c r="D193" s="22">
        <v>27</v>
      </c>
      <c r="E193" s="22">
        <v>4</v>
      </c>
      <c r="F193" s="79"/>
      <c r="G193" s="16">
        <v>15</v>
      </c>
      <c r="H193" s="16">
        <v>0</v>
      </c>
      <c r="I193" s="16">
        <v>2</v>
      </c>
      <c r="J193" s="16">
        <v>11</v>
      </c>
      <c r="K193" s="16">
        <v>2</v>
      </c>
      <c r="L193" s="114"/>
      <c r="M193" s="107">
        <v>17</v>
      </c>
      <c r="N193" s="107">
        <v>0</v>
      </c>
      <c r="O193" s="107">
        <v>0</v>
      </c>
      <c r="P193" s="107">
        <v>17</v>
      </c>
      <c r="Q193" s="107">
        <v>0</v>
      </c>
      <c r="T193" s="1" t="s">
        <v>737</v>
      </c>
      <c r="U193" s="29" t="s">
        <v>669</v>
      </c>
    </row>
    <row r="194" spans="1:21" ht="14.25" customHeight="1" x14ac:dyDescent="0.25">
      <c r="A194" s="1" t="s">
        <v>322</v>
      </c>
      <c r="B194" s="1" t="s">
        <v>816</v>
      </c>
      <c r="C194" s="1" t="s">
        <v>656</v>
      </c>
      <c r="D194" s="25">
        <v>14</v>
      </c>
      <c r="E194" s="25">
        <v>0</v>
      </c>
      <c r="F194" s="79"/>
      <c r="G194" s="16">
        <v>44</v>
      </c>
      <c r="H194" s="16">
        <v>0</v>
      </c>
      <c r="I194" s="16">
        <v>5</v>
      </c>
      <c r="J194" s="16">
        <v>35</v>
      </c>
      <c r="K194" s="16">
        <v>4</v>
      </c>
      <c r="L194" s="114"/>
      <c r="M194" s="107">
        <v>19</v>
      </c>
      <c r="N194" s="107">
        <v>0</v>
      </c>
      <c r="O194" s="107">
        <v>2</v>
      </c>
      <c r="P194" s="107">
        <v>13</v>
      </c>
      <c r="Q194" s="107">
        <v>4</v>
      </c>
      <c r="T194" s="1" t="s">
        <v>737</v>
      </c>
      <c r="U194" s="29" t="s">
        <v>669</v>
      </c>
    </row>
    <row r="195" spans="1:21" ht="14.25" customHeight="1" x14ac:dyDescent="0.25">
      <c r="A195" s="1" t="s">
        <v>324</v>
      </c>
      <c r="B195" s="1" t="s">
        <v>325</v>
      </c>
      <c r="C195" s="1" t="s">
        <v>658</v>
      </c>
      <c r="D195" s="22">
        <v>0</v>
      </c>
      <c r="E195" s="22">
        <v>0</v>
      </c>
      <c r="F195" s="79"/>
      <c r="G195" s="16">
        <v>0</v>
      </c>
      <c r="H195" s="16">
        <v>0</v>
      </c>
      <c r="I195" s="16">
        <v>0</v>
      </c>
      <c r="J195" s="16">
        <v>0</v>
      </c>
      <c r="K195" s="16">
        <v>0</v>
      </c>
      <c r="L195" s="114"/>
      <c r="M195" s="107">
        <v>0</v>
      </c>
      <c r="N195" s="107">
        <v>0</v>
      </c>
      <c r="O195" s="107">
        <v>0</v>
      </c>
      <c r="P195" s="107">
        <v>0</v>
      </c>
      <c r="Q195" s="107">
        <v>0</v>
      </c>
      <c r="T195" s="1" t="s">
        <v>735</v>
      </c>
      <c r="U195" s="29" t="s">
        <v>669</v>
      </c>
    </row>
    <row r="196" spans="1:21" ht="14.25" customHeight="1" x14ac:dyDescent="0.25">
      <c r="A196" s="1" t="s">
        <v>326</v>
      </c>
      <c r="B196" s="1" t="s">
        <v>817</v>
      </c>
      <c r="C196" s="1" t="s">
        <v>661</v>
      </c>
      <c r="D196" s="22">
        <v>16</v>
      </c>
      <c r="E196" s="22">
        <v>0</v>
      </c>
      <c r="F196" s="79"/>
      <c r="G196" s="16">
        <v>19</v>
      </c>
      <c r="H196" s="16">
        <v>0</v>
      </c>
      <c r="I196" s="16">
        <v>1</v>
      </c>
      <c r="J196" s="16">
        <v>14</v>
      </c>
      <c r="K196" s="16">
        <v>4</v>
      </c>
      <c r="L196" s="114"/>
      <c r="M196" s="107">
        <v>14</v>
      </c>
      <c r="N196" s="107">
        <v>0</v>
      </c>
      <c r="O196" s="107">
        <v>0</v>
      </c>
      <c r="P196" s="107">
        <v>13</v>
      </c>
      <c r="Q196" s="107">
        <v>1</v>
      </c>
      <c r="T196" s="1" t="s">
        <v>736</v>
      </c>
      <c r="U196" s="29" t="s">
        <v>669</v>
      </c>
    </row>
    <row r="197" spans="1:21" ht="14.25" customHeight="1" x14ac:dyDescent="0.25">
      <c r="A197" s="1" t="s">
        <v>328</v>
      </c>
      <c r="B197" s="1" t="s">
        <v>329</v>
      </c>
      <c r="C197" s="1" t="s">
        <v>654</v>
      </c>
      <c r="D197" s="22">
        <v>11</v>
      </c>
      <c r="E197" s="22">
        <v>0</v>
      </c>
      <c r="F197" s="79"/>
      <c r="G197" s="45">
        <v>5</v>
      </c>
      <c r="H197" s="45">
        <v>0</v>
      </c>
      <c r="I197" s="45">
        <v>0</v>
      </c>
      <c r="J197" s="45">
        <v>5</v>
      </c>
      <c r="K197" s="45">
        <v>0</v>
      </c>
      <c r="L197" s="114"/>
      <c r="M197" s="107">
        <v>23</v>
      </c>
      <c r="N197" s="107">
        <v>0</v>
      </c>
      <c r="O197" s="107">
        <v>0</v>
      </c>
      <c r="P197" s="107">
        <v>20</v>
      </c>
      <c r="Q197" s="107">
        <v>3</v>
      </c>
      <c r="T197" s="1" t="s">
        <v>736</v>
      </c>
      <c r="U197" s="29" t="s">
        <v>670</v>
      </c>
    </row>
    <row r="198" spans="1:21" ht="14.25" customHeight="1" x14ac:dyDescent="0.25">
      <c r="A198" s="1" t="s">
        <v>330</v>
      </c>
      <c r="B198" s="1" t="s">
        <v>331</v>
      </c>
      <c r="C198" s="1" t="s">
        <v>661</v>
      </c>
      <c r="D198" s="22">
        <v>4</v>
      </c>
      <c r="E198" s="22">
        <v>0</v>
      </c>
      <c r="F198" s="79"/>
      <c r="G198" s="16">
        <v>3</v>
      </c>
      <c r="H198" s="16">
        <v>0</v>
      </c>
      <c r="I198" s="16">
        <v>2</v>
      </c>
      <c r="J198" s="16">
        <v>1</v>
      </c>
      <c r="K198" s="16">
        <v>0</v>
      </c>
      <c r="L198" s="114"/>
      <c r="M198" s="107">
        <v>3</v>
      </c>
      <c r="N198" s="107">
        <v>0</v>
      </c>
      <c r="O198" s="107">
        <v>0</v>
      </c>
      <c r="P198" s="107">
        <v>3</v>
      </c>
      <c r="Q198" s="107">
        <v>0</v>
      </c>
      <c r="T198" s="1" t="s">
        <v>735</v>
      </c>
      <c r="U198" s="29" t="s">
        <v>669</v>
      </c>
    </row>
    <row r="199" spans="1:21" ht="14.25" customHeight="1" x14ac:dyDescent="0.25">
      <c r="A199" s="1" t="s">
        <v>332</v>
      </c>
      <c r="B199" s="1" t="s">
        <v>333</v>
      </c>
      <c r="C199" s="1" t="s">
        <v>659</v>
      </c>
      <c r="D199" s="22">
        <v>1</v>
      </c>
      <c r="E199" s="22">
        <v>0</v>
      </c>
      <c r="F199" s="79"/>
      <c r="G199" s="16">
        <v>2</v>
      </c>
      <c r="H199" s="16">
        <v>0</v>
      </c>
      <c r="I199" s="16">
        <v>0</v>
      </c>
      <c r="J199" s="16">
        <v>2</v>
      </c>
      <c r="K199" s="16">
        <v>0</v>
      </c>
      <c r="L199" s="114"/>
      <c r="M199" s="107">
        <v>0</v>
      </c>
      <c r="N199" s="107">
        <v>0</v>
      </c>
      <c r="O199" s="107">
        <v>0</v>
      </c>
      <c r="P199" s="107">
        <v>0</v>
      </c>
      <c r="Q199" s="107">
        <v>0</v>
      </c>
      <c r="T199" s="1" t="s">
        <v>735</v>
      </c>
      <c r="U199" s="29" t="s">
        <v>669</v>
      </c>
    </row>
    <row r="200" spans="1:21" ht="14.25" customHeight="1" x14ac:dyDescent="0.25">
      <c r="A200" s="1" t="s">
        <v>334</v>
      </c>
      <c r="B200" s="1" t="s">
        <v>335</v>
      </c>
      <c r="C200" s="1" t="s">
        <v>656</v>
      </c>
      <c r="D200" s="22">
        <v>7</v>
      </c>
      <c r="E200" s="22">
        <v>0</v>
      </c>
      <c r="F200" s="79"/>
      <c r="G200" s="16">
        <v>8</v>
      </c>
      <c r="H200" s="16">
        <v>0</v>
      </c>
      <c r="I200" s="16">
        <v>2</v>
      </c>
      <c r="J200" s="16">
        <v>6</v>
      </c>
      <c r="K200" s="16">
        <v>0</v>
      </c>
      <c r="L200" s="114"/>
      <c r="M200" s="107">
        <v>10</v>
      </c>
      <c r="N200" s="107">
        <v>0</v>
      </c>
      <c r="O200" s="107">
        <v>2</v>
      </c>
      <c r="P200" s="107">
        <v>8</v>
      </c>
      <c r="Q200" s="107">
        <v>0</v>
      </c>
      <c r="T200" s="1" t="s">
        <v>736</v>
      </c>
      <c r="U200" s="29" t="s">
        <v>669</v>
      </c>
    </row>
    <row r="201" spans="1:21" ht="14.25" customHeight="1" x14ac:dyDescent="0.25">
      <c r="A201" s="1" t="s">
        <v>336</v>
      </c>
      <c r="B201" s="1" t="s">
        <v>337</v>
      </c>
      <c r="C201" s="1" t="s">
        <v>663</v>
      </c>
      <c r="D201" s="25">
        <v>2</v>
      </c>
      <c r="E201" s="25">
        <v>1</v>
      </c>
      <c r="F201" s="79"/>
      <c r="G201" s="45">
        <v>6</v>
      </c>
      <c r="H201" s="45">
        <v>0</v>
      </c>
      <c r="I201" s="45">
        <v>0</v>
      </c>
      <c r="J201" s="45">
        <v>6</v>
      </c>
      <c r="K201" s="45">
        <v>0</v>
      </c>
      <c r="L201" s="114"/>
      <c r="M201" s="107">
        <v>11</v>
      </c>
      <c r="N201" s="107">
        <v>0</v>
      </c>
      <c r="O201" s="107">
        <v>0</v>
      </c>
      <c r="P201" s="107">
        <v>11</v>
      </c>
      <c r="Q201" s="107">
        <v>0</v>
      </c>
      <c r="T201" s="1" t="s">
        <v>735</v>
      </c>
      <c r="U201" s="29" t="s">
        <v>670</v>
      </c>
    </row>
    <row r="202" spans="1:21" ht="14.25" customHeight="1" x14ac:dyDescent="0.25">
      <c r="A202" s="1" t="s">
        <v>338</v>
      </c>
      <c r="B202" s="1" t="s">
        <v>818</v>
      </c>
      <c r="C202" s="1" t="s">
        <v>656</v>
      </c>
      <c r="D202" s="22">
        <v>38</v>
      </c>
      <c r="E202" s="22">
        <v>2</v>
      </c>
      <c r="F202" s="79"/>
      <c r="G202" s="16">
        <v>48</v>
      </c>
      <c r="H202" s="16">
        <v>0</v>
      </c>
      <c r="I202" s="16">
        <v>16</v>
      </c>
      <c r="J202" s="16">
        <v>32</v>
      </c>
      <c r="K202" s="16">
        <v>0</v>
      </c>
      <c r="L202" s="114"/>
      <c r="M202" s="107">
        <v>41</v>
      </c>
      <c r="N202" s="107">
        <v>0</v>
      </c>
      <c r="O202" s="107">
        <v>1</v>
      </c>
      <c r="P202" s="107">
        <v>36</v>
      </c>
      <c r="Q202" s="107">
        <v>4</v>
      </c>
      <c r="T202" s="1" t="s">
        <v>735</v>
      </c>
      <c r="U202" s="29" t="s">
        <v>669</v>
      </c>
    </row>
    <row r="203" spans="1:21" ht="14.25" customHeight="1" x14ac:dyDescent="0.25">
      <c r="A203" s="1" t="s">
        <v>340</v>
      </c>
      <c r="B203" s="1" t="s">
        <v>341</v>
      </c>
      <c r="C203" s="1" t="s">
        <v>656</v>
      </c>
      <c r="D203" s="22">
        <v>1</v>
      </c>
      <c r="E203" s="22">
        <v>0</v>
      </c>
      <c r="F203" s="79"/>
      <c r="G203" s="16">
        <v>0</v>
      </c>
      <c r="H203" s="16">
        <v>0</v>
      </c>
      <c r="I203" s="16">
        <v>0</v>
      </c>
      <c r="J203" s="16">
        <v>0</v>
      </c>
      <c r="K203" s="16">
        <v>0</v>
      </c>
      <c r="L203" s="114"/>
      <c r="M203" s="107">
        <v>2</v>
      </c>
      <c r="N203" s="107">
        <v>0</v>
      </c>
      <c r="O203" s="107">
        <v>0</v>
      </c>
      <c r="P203" s="107">
        <v>2</v>
      </c>
      <c r="Q203" s="107">
        <v>0</v>
      </c>
      <c r="T203" s="1" t="s">
        <v>735</v>
      </c>
      <c r="U203" s="29" t="s">
        <v>669</v>
      </c>
    </row>
    <row r="204" spans="1:21" ht="14.25" customHeight="1" x14ac:dyDescent="0.25">
      <c r="A204" s="1" t="s">
        <v>342</v>
      </c>
      <c r="B204" s="1" t="s">
        <v>343</v>
      </c>
      <c r="C204" s="1" t="s">
        <v>656</v>
      </c>
      <c r="D204" s="22">
        <v>4</v>
      </c>
      <c r="E204" s="22">
        <v>1</v>
      </c>
      <c r="F204" s="79"/>
      <c r="G204" s="16">
        <v>7</v>
      </c>
      <c r="H204" s="16">
        <v>0</v>
      </c>
      <c r="I204" s="16">
        <v>2</v>
      </c>
      <c r="J204" s="16">
        <v>5</v>
      </c>
      <c r="K204" s="16">
        <v>0</v>
      </c>
      <c r="L204" s="114"/>
      <c r="M204" s="107">
        <v>8</v>
      </c>
      <c r="N204" s="107">
        <v>0</v>
      </c>
      <c r="O204" s="107">
        <v>1</v>
      </c>
      <c r="P204" s="107">
        <v>7</v>
      </c>
      <c r="Q204" s="107">
        <v>0</v>
      </c>
      <c r="T204" s="1" t="s">
        <v>735</v>
      </c>
      <c r="U204" s="29" t="s">
        <v>669</v>
      </c>
    </row>
    <row r="205" spans="1:21" ht="14.25" customHeight="1" x14ac:dyDescent="0.25">
      <c r="A205" s="1" t="s">
        <v>344</v>
      </c>
      <c r="B205" s="1" t="s">
        <v>345</v>
      </c>
      <c r="C205" s="1" t="s">
        <v>658</v>
      </c>
      <c r="D205" s="22">
        <v>6</v>
      </c>
      <c r="E205" s="22">
        <v>1</v>
      </c>
      <c r="F205" s="79"/>
      <c r="G205" s="16">
        <v>4</v>
      </c>
      <c r="H205" s="16">
        <v>0</v>
      </c>
      <c r="I205" s="16">
        <v>0</v>
      </c>
      <c r="J205" s="16">
        <v>4</v>
      </c>
      <c r="K205" s="16">
        <v>0</v>
      </c>
      <c r="L205" s="114"/>
      <c r="M205" s="107">
        <v>5</v>
      </c>
      <c r="N205" s="107">
        <v>0</v>
      </c>
      <c r="O205" s="107">
        <v>0</v>
      </c>
      <c r="P205" s="107">
        <v>5</v>
      </c>
      <c r="Q205" s="107">
        <v>0</v>
      </c>
      <c r="T205" s="1" t="s">
        <v>736</v>
      </c>
      <c r="U205" s="29" t="s">
        <v>669</v>
      </c>
    </row>
    <row r="206" spans="1:21" ht="14.25" customHeight="1" x14ac:dyDescent="0.25">
      <c r="A206" s="1" t="s">
        <v>346</v>
      </c>
      <c r="B206" s="1" t="s">
        <v>347</v>
      </c>
      <c r="C206" s="1" t="s">
        <v>663</v>
      </c>
      <c r="D206" s="25">
        <v>5</v>
      </c>
      <c r="E206" s="25">
        <v>1</v>
      </c>
      <c r="F206" s="79"/>
      <c r="G206" s="16">
        <v>10</v>
      </c>
      <c r="H206" s="16">
        <v>0</v>
      </c>
      <c r="I206" s="16">
        <v>1</v>
      </c>
      <c r="J206" s="16">
        <v>9</v>
      </c>
      <c r="K206" s="16">
        <v>0</v>
      </c>
      <c r="L206" s="114"/>
      <c r="M206" s="107">
        <v>15</v>
      </c>
      <c r="N206" s="107">
        <v>0</v>
      </c>
      <c r="O206" s="107">
        <v>2</v>
      </c>
      <c r="P206" s="107">
        <v>13</v>
      </c>
      <c r="Q206" s="107">
        <v>0</v>
      </c>
      <c r="T206" s="1" t="s">
        <v>735</v>
      </c>
      <c r="U206" s="29" t="s">
        <v>669</v>
      </c>
    </row>
    <row r="207" spans="1:21" ht="14.25" customHeight="1" x14ac:dyDescent="0.25">
      <c r="A207" s="1" t="s">
        <v>348</v>
      </c>
      <c r="B207" s="1" t="s">
        <v>349</v>
      </c>
      <c r="C207" s="1" t="s">
        <v>662</v>
      </c>
      <c r="D207" s="22">
        <v>0</v>
      </c>
      <c r="E207" s="22">
        <v>0</v>
      </c>
      <c r="F207" s="79"/>
      <c r="G207" s="16">
        <v>5</v>
      </c>
      <c r="H207" s="16">
        <v>0</v>
      </c>
      <c r="I207" s="16">
        <v>2</v>
      </c>
      <c r="J207" s="16">
        <v>3</v>
      </c>
      <c r="K207" s="16">
        <v>0</v>
      </c>
      <c r="L207" s="114"/>
      <c r="M207" s="107">
        <v>4</v>
      </c>
      <c r="N207" s="107">
        <v>0</v>
      </c>
      <c r="O207" s="107">
        <v>3</v>
      </c>
      <c r="P207" s="107">
        <v>0</v>
      </c>
      <c r="Q207" s="107">
        <v>1</v>
      </c>
      <c r="T207" s="1" t="s">
        <v>735</v>
      </c>
      <c r="U207" s="29" t="s">
        <v>669</v>
      </c>
    </row>
    <row r="208" spans="1:21" ht="14.25" customHeight="1" x14ac:dyDescent="0.25">
      <c r="A208" s="1" t="s">
        <v>350</v>
      </c>
      <c r="B208" s="1" t="s">
        <v>819</v>
      </c>
      <c r="C208" s="1" t="s">
        <v>654</v>
      </c>
      <c r="D208" s="25">
        <v>41</v>
      </c>
      <c r="E208" s="25">
        <v>1</v>
      </c>
      <c r="F208" s="79"/>
      <c r="G208" s="45">
        <v>76</v>
      </c>
      <c r="H208" s="45">
        <v>0</v>
      </c>
      <c r="I208" s="45">
        <v>2</v>
      </c>
      <c r="J208" s="45">
        <v>28</v>
      </c>
      <c r="K208" s="45">
        <v>46</v>
      </c>
      <c r="L208" s="114"/>
      <c r="M208" s="107">
        <v>79</v>
      </c>
      <c r="N208" s="107">
        <v>0</v>
      </c>
      <c r="O208" s="107">
        <v>1</v>
      </c>
      <c r="P208" s="107">
        <v>69</v>
      </c>
      <c r="Q208" s="107">
        <v>9</v>
      </c>
      <c r="T208" s="1" t="s">
        <v>737</v>
      </c>
      <c r="U208" s="29" t="s">
        <v>670</v>
      </c>
    </row>
    <row r="209" spans="1:21" ht="14.25" customHeight="1" x14ac:dyDescent="0.25">
      <c r="A209" s="1" t="s">
        <v>352</v>
      </c>
      <c r="B209" s="1" t="s">
        <v>820</v>
      </c>
      <c r="C209" s="1" t="s">
        <v>661</v>
      </c>
      <c r="D209" s="22">
        <v>16</v>
      </c>
      <c r="E209" s="22">
        <v>10</v>
      </c>
      <c r="F209" s="79"/>
      <c r="G209" s="16">
        <v>20</v>
      </c>
      <c r="H209" s="16">
        <v>0</v>
      </c>
      <c r="I209" s="16">
        <v>0</v>
      </c>
      <c r="J209" s="16">
        <v>20</v>
      </c>
      <c r="K209" s="16">
        <v>0</v>
      </c>
      <c r="L209" s="114"/>
      <c r="M209" s="107">
        <v>12</v>
      </c>
      <c r="N209" s="107">
        <v>0</v>
      </c>
      <c r="O209" s="107">
        <v>1</v>
      </c>
      <c r="P209" s="107">
        <v>11</v>
      </c>
      <c r="Q209" s="107">
        <v>0</v>
      </c>
      <c r="T209" s="1" t="s">
        <v>736</v>
      </c>
      <c r="U209" s="29" t="s">
        <v>669</v>
      </c>
    </row>
    <row r="210" spans="1:21" ht="14.25" customHeight="1" x14ac:dyDescent="0.25">
      <c r="A210" s="1" t="s">
        <v>354</v>
      </c>
      <c r="B210" s="1" t="s">
        <v>355</v>
      </c>
      <c r="C210" s="1" t="s">
        <v>661</v>
      </c>
      <c r="D210" s="22">
        <v>1</v>
      </c>
      <c r="E210" s="22">
        <v>0</v>
      </c>
      <c r="F210" s="79"/>
      <c r="G210" s="16">
        <v>3</v>
      </c>
      <c r="H210" s="16">
        <v>0</v>
      </c>
      <c r="I210" s="16">
        <v>0</v>
      </c>
      <c r="J210" s="16">
        <v>3</v>
      </c>
      <c r="K210" s="16">
        <v>0</v>
      </c>
      <c r="L210" s="114"/>
      <c r="M210" s="107">
        <v>1</v>
      </c>
      <c r="N210" s="107">
        <v>0</v>
      </c>
      <c r="O210" s="107">
        <v>1</v>
      </c>
      <c r="P210" s="107">
        <v>0</v>
      </c>
      <c r="Q210" s="107">
        <v>0</v>
      </c>
      <c r="T210" s="1" t="s">
        <v>735</v>
      </c>
      <c r="U210" s="29" t="s">
        <v>669</v>
      </c>
    </row>
    <row r="211" spans="1:21" ht="14.25" customHeight="1" x14ac:dyDescent="0.25">
      <c r="A211" s="1" t="s">
        <v>356</v>
      </c>
      <c r="B211" s="1" t="s">
        <v>357</v>
      </c>
      <c r="C211" s="1" t="s">
        <v>658</v>
      </c>
      <c r="D211" s="22">
        <v>2</v>
      </c>
      <c r="E211" s="22">
        <v>1</v>
      </c>
      <c r="F211" s="79"/>
      <c r="G211" s="16">
        <v>3</v>
      </c>
      <c r="H211" s="16">
        <v>0</v>
      </c>
      <c r="I211" s="16">
        <v>2</v>
      </c>
      <c r="J211" s="16">
        <v>1</v>
      </c>
      <c r="K211" s="16">
        <v>0</v>
      </c>
      <c r="L211" s="114"/>
      <c r="M211" s="107">
        <v>3</v>
      </c>
      <c r="N211" s="107">
        <v>0</v>
      </c>
      <c r="O211" s="107">
        <v>1</v>
      </c>
      <c r="P211" s="107">
        <v>2</v>
      </c>
      <c r="Q211" s="107">
        <v>0</v>
      </c>
      <c r="T211" s="1" t="s">
        <v>735</v>
      </c>
      <c r="U211" s="29" t="s">
        <v>669</v>
      </c>
    </row>
    <row r="212" spans="1:21" ht="14.25" customHeight="1" x14ac:dyDescent="0.25">
      <c r="A212" s="1" t="s">
        <v>358</v>
      </c>
      <c r="B212" s="1" t="s">
        <v>821</v>
      </c>
      <c r="C212" s="1" t="s">
        <v>660</v>
      </c>
      <c r="D212" s="22">
        <v>13</v>
      </c>
      <c r="E212" s="22">
        <v>0</v>
      </c>
      <c r="F212" s="79"/>
      <c r="G212" s="16">
        <v>22</v>
      </c>
      <c r="H212" s="16">
        <v>0</v>
      </c>
      <c r="I212" s="16">
        <v>4</v>
      </c>
      <c r="J212" s="16">
        <v>18</v>
      </c>
      <c r="K212" s="16">
        <v>0</v>
      </c>
      <c r="L212" s="114"/>
      <c r="M212" s="107">
        <v>13</v>
      </c>
      <c r="N212" s="107">
        <v>0</v>
      </c>
      <c r="O212" s="107">
        <v>0</v>
      </c>
      <c r="P212" s="107">
        <v>13</v>
      </c>
      <c r="Q212" s="107">
        <v>0</v>
      </c>
      <c r="T212" s="1" t="s">
        <v>735</v>
      </c>
      <c r="U212" s="29" t="s">
        <v>669</v>
      </c>
    </row>
    <row r="213" spans="1:21" ht="14.25" customHeight="1" x14ac:dyDescent="0.25">
      <c r="A213" s="1" t="s">
        <v>360</v>
      </c>
      <c r="B213" s="1" t="s">
        <v>361</v>
      </c>
      <c r="C213" s="1" t="s">
        <v>659</v>
      </c>
      <c r="D213" s="22">
        <v>2</v>
      </c>
      <c r="E213" s="22">
        <v>0</v>
      </c>
      <c r="F213" s="79"/>
      <c r="G213" s="16">
        <v>5</v>
      </c>
      <c r="H213" s="16">
        <v>0</v>
      </c>
      <c r="I213" s="16">
        <v>0</v>
      </c>
      <c r="J213" s="16">
        <v>5</v>
      </c>
      <c r="K213" s="16">
        <v>0</v>
      </c>
      <c r="L213" s="114"/>
      <c r="M213" s="107">
        <v>10</v>
      </c>
      <c r="N213" s="107">
        <v>0</v>
      </c>
      <c r="O213" s="107">
        <v>2</v>
      </c>
      <c r="P213" s="107">
        <v>7</v>
      </c>
      <c r="Q213" s="107">
        <v>1</v>
      </c>
      <c r="T213" s="1" t="s">
        <v>735</v>
      </c>
      <c r="U213" s="29" t="s">
        <v>669</v>
      </c>
    </row>
    <row r="214" spans="1:21" ht="14.25" customHeight="1" x14ac:dyDescent="0.25">
      <c r="A214" s="1" t="s">
        <v>362</v>
      </c>
      <c r="B214" s="1" t="s">
        <v>363</v>
      </c>
      <c r="C214" s="1" t="s">
        <v>658</v>
      </c>
      <c r="D214" s="22">
        <v>3</v>
      </c>
      <c r="E214" s="22">
        <v>0</v>
      </c>
      <c r="F214" s="79"/>
      <c r="G214" s="128">
        <v>1</v>
      </c>
      <c r="H214" s="128">
        <v>0</v>
      </c>
      <c r="I214" s="128">
        <v>1</v>
      </c>
      <c r="J214" s="128">
        <v>0</v>
      </c>
      <c r="K214" s="128">
        <v>0</v>
      </c>
      <c r="L214" s="114"/>
      <c r="M214" s="107">
        <v>2</v>
      </c>
      <c r="N214" s="107">
        <v>0</v>
      </c>
      <c r="O214" s="107">
        <v>0</v>
      </c>
      <c r="P214" s="107">
        <v>2</v>
      </c>
      <c r="Q214" s="107">
        <v>0</v>
      </c>
      <c r="T214" s="1" t="s">
        <v>735</v>
      </c>
      <c r="U214" s="29" t="s">
        <v>669</v>
      </c>
    </row>
    <row r="215" spans="1:21" ht="14.25" customHeight="1" x14ac:dyDescent="0.25">
      <c r="A215" s="1" t="s">
        <v>364</v>
      </c>
      <c r="B215" s="1" t="s">
        <v>365</v>
      </c>
      <c r="C215" s="1" t="s">
        <v>660</v>
      </c>
      <c r="D215" s="22">
        <v>11</v>
      </c>
      <c r="E215" s="22">
        <v>1</v>
      </c>
      <c r="F215" s="79"/>
      <c r="G215" s="16">
        <v>14</v>
      </c>
      <c r="H215" s="16">
        <v>0</v>
      </c>
      <c r="I215" s="16">
        <v>0</v>
      </c>
      <c r="J215" s="16">
        <v>14</v>
      </c>
      <c r="K215" s="16">
        <v>0</v>
      </c>
      <c r="L215" s="114"/>
      <c r="M215" s="107">
        <v>9</v>
      </c>
      <c r="N215" s="107">
        <v>0</v>
      </c>
      <c r="O215" s="107">
        <v>1</v>
      </c>
      <c r="P215" s="107">
        <v>8</v>
      </c>
      <c r="Q215" s="107">
        <v>0</v>
      </c>
      <c r="T215" s="1" t="s">
        <v>735</v>
      </c>
      <c r="U215" s="29" t="s">
        <v>669</v>
      </c>
    </row>
    <row r="216" spans="1:21" ht="14.25" customHeight="1" x14ac:dyDescent="0.25">
      <c r="A216" s="1" t="s">
        <v>366</v>
      </c>
      <c r="B216" s="1" t="s">
        <v>367</v>
      </c>
      <c r="C216" s="1" t="s">
        <v>659</v>
      </c>
      <c r="D216" s="22">
        <v>2</v>
      </c>
      <c r="E216" s="22">
        <v>0</v>
      </c>
      <c r="F216" s="79"/>
      <c r="G216" s="16">
        <v>5</v>
      </c>
      <c r="H216" s="16">
        <v>0</v>
      </c>
      <c r="I216" s="16">
        <v>0</v>
      </c>
      <c r="J216" s="16">
        <v>5</v>
      </c>
      <c r="K216" s="16">
        <v>0</v>
      </c>
      <c r="L216" s="114"/>
      <c r="M216" s="107">
        <v>9</v>
      </c>
      <c r="N216" s="107">
        <v>0</v>
      </c>
      <c r="O216" s="107">
        <v>1</v>
      </c>
      <c r="P216" s="107">
        <v>6</v>
      </c>
      <c r="Q216" s="107">
        <v>2</v>
      </c>
      <c r="T216" s="1" t="s">
        <v>735</v>
      </c>
      <c r="U216" s="29" t="s">
        <v>669</v>
      </c>
    </row>
    <row r="217" spans="1:21" ht="14.25" customHeight="1" x14ac:dyDescent="0.25">
      <c r="A217" s="1" t="s">
        <v>368</v>
      </c>
      <c r="B217" s="1" t="s">
        <v>369</v>
      </c>
      <c r="C217" s="1" t="s">
        <v>661</v>
      </c>
      <c r="D217" s="22">
        <v>8</v>
      </c>
      <c r="E217" s="22">
        <v>0</v>
      </c>
      <c r="F217" s="79"/>
      <c r="G217" s="16">
        <v>7</v>
      </c>
      <c r="H217" s="16">
        <v>0</v>
      </c>
      <c r="I217" s="16">
        <v>0</v>
      </c>
      <c r="J217" s="16">
        <v>7</v>
      </c>
      <c r="K217" s="16">
        <v>0</v>
      </c>
      <c r="L217" s="114"/>
      <c r="M217" s="107">
        <v>11</v>
      </c>
      <c r="N217" s="107">
        <v>0</v>
      </c>
      <c r="O217" s="107">
        <v>3</v>
      </c>
      <c r="P217" s="107">
        <v>8</v>
      </c>
      <c r="Q217" s="107">
        <v>0</v>
      </c>
      <c r="T217" s="1" t="s">
        <v>735</v>
      </c>
      <c r="U217" s="29" t="s">
        <v>669</v>
      </c>
    </row>
    <row r="218" spans="1:21" ht="14.25" customHeight="1" x14ac:dyDescent="0.25">
      <c r="A218" s="1" t="s">
        <v>370</v>
      </c>
      <c r="B218" s="1" t="s">
        <v>371</v>
      </c>
      <c r="C218" s="1" t="s">
        <v>663</v>
      </c>
      <c r="D218" s="22">
        <v>1</v>
      </c>
      <c r="E218" s="22">
        <v>0</v>
      </c>
      <c r="F218" s="79"/>
      <c r="G218" s="16">
        <v>2</v>
      </c>
      <c r="H218" s="16">
        <v>0</v>
      </c>
      <c r="I218" s="16">
        <v>1</v>
      </c>
      <c r="J218" s="16">
        <v>1</v>
      </c>
      <c r="K218" s="16">
        <v>0</v>
      </c>
      <c r="L218" s="114"/>
      <c r="M218" s="107">
        <v>3</v>
      </c>
      <c r="N218" s="107">
        <v>0</v>
      </c>
      <c r="O218" s="107">
        <v>2</v>
      </c>
      <c r="P218" s="107">
        <v>1</v>
      </c>
      <c r="Q218" s="107">
        <v>0</v>
      </c>
      <c r="T218" s="1" t="s">
        <v>735</v>
      </c>
      <c r="U218" s="29" t="s">
        <v>669</v>
      </c>
    </row>
    <row r="219" spans="1:21" ht="14.25" customHeight="1" x14ac:dyDescent="0.25">
      <c r="A219" s="1" t="s">
        <v>372</v>
      </c>
      <c r="B219" s="1" t="s">
        <v>373</v>
      </c>
      <c r="C219" s="1" t="s">
        <v>662</v>
      </c>
      <c r="D219" s="22">
        <v>6</v>
      </c>
      <c r="E219" s="22">
        <v>0</v>
      </c>
      <c r="F219" s="79"/>
      <c r="G219" s="16">
        <v>0</v>
      </c>
      <c r="H219" s="16">
        <v>0</v>
      </c>
      <c r="I219" s="16">
        <v>0</v>
      </c>
      <c r="J219" s="16">
        <v>0</v>
      </c>
      <c r="K219" s="16">
        <v>0</v>
      </c>
      <c r="L219" s="114"/>
      <c r="M219" s="107">
        <v>2</v>
      </c>
      <c r="N219" s="107">
        <v>0</v>
      </c>
      <c r="O219" s="107">
        <v>0</v>
      </c>
      <c r="P219" s="107">
        <v>2</v>
      </c>
      <c r="Q219" s="107">
        <v>0</v>
      </c>
      <c r="T219" s="1" t="s">
        <v>736</v>
      </c>
      <c r="U219" s="29" t="s">
        <v>669</v>
      </c>
    </row>
    <row r="220" spans="1:21" ht="14.25" customHeight="1" x14ac:dyDescent="0.25">
      <c r="A220" s="1" t="s">
        <v>374</v>
      </c>
      <c r="B220" s="1" t="s">
        <v>375</v>
      </c>
      <c r="C220" s="1" t="s">
        <v>658</v>
      </c>
      <c r="D220" s="22">
        <v>1</v>
      </c>
      <c r="E220" s="22">
        <v>0</v>
      </c>
      <c r="F220" s="79"/>
      <c r="G220" s="16">
        <v>0</v>
      </c>
      <c r="H220" s="16">
        <v>0</v>
      </c>
      <c r="I220" s="16">
        <v>0</v>
      </c>
      <c r="J220" s="16">
        <v>0</v>
      </c>
      <c r="K220" s="16">
        <v>0</v>
      </c>
      <c r="L220" s="114"/>
      <c r="M220" s="107">
        <v>1</v>
      </c>
      <c r="N220" s="107">
        <v>0</v>
      </c>
      <c r="O220" s="107">
        <v>0</v>
      </c>
      <c r="P220" s="107">
        <v>1</v>
      </c>
      <c r="Q220" s="107">
        <v>0</v>
      </c>
      <c r="T220" s="1" t="s">
        <v>735</v>
      </c>
      <c r="U220" s="29" t="s">
        <v>669</v>
      </c>
    </row>
    <row r="221" spans="1:21" ht="14.25" customHeight="1" x14ac:dyDescent="0.25">
      <c r="A221" s="1" t="s">
        <v>376</v>
      </c>
      <c r="B221" s="1" t="s">
        <v>377</v>
      </c>
      <c r="C221" s="1" t="s">
        <v>658</v>
      </c>
      <c r="D221" s="22">
        <v>14</v>
      </c>
      <c r="E221" s="22">
        <v>3</v>
      </c>
      <c r="F221" s="79"/>
      <c r="G221" s="45">
        <v>13</v>
      </c>
      <c r="H221" s="45">
        <v>0</v>
      </c>
      <c r="I221" s="45">
        <v>0</v>
      </c>
      <c r="J221" s="45">
        <v>13</v>
      </c>
      <c r="K221" s="45">
        <v>0</v>
      </c>
      <c r="L221" s="114"/>
      <c r="M221" s="107">
        <v>26</v>
      </c>
      <c r="N221" s="107">
        <v>0</v>
      </c>
      <c r="O221" s="107">
        <v>2</v>
      </c>
      <c r="P221" s="107">
        <v>20</v>
      </c>
      <c r="Q221" s="107">
        <v>4</v>
      </c>
      <c r="T221" s="1" t="s">
        <v>737</v>
      </c>
      <c r="U221" s="29" t="s">
        <v>670</v>
      </c>
    </row>
    <row r="222" spans="1:21" ht="14.25" customHeight="1" x14ac:dyDescent="0.25">
      <c r="A222" s="1" t="s">
        <v>378</v>
      </c>
      <c r="B222" s="1" t="s">
        <v>379</v>
      </c>
      <c r="C222" s="1" t="s">
        <v>663</v>
      </c>
      <c r="D222" s="22">
        <v>0</v>
      </c>
      <c r="E222" s="22">
        <v>0</v>
      </c>
      <c r="F222" s="79"/>
      <c r="G222" s="16">
        <v>2</v>
      </c>
      <c r="H222" s="16">
        <v>0</v>
      </c>
      <c r="I222" s="16">
        <v>0</v>
      </c>
      <c r="J222" s="16">
        <v>2</v>
      </c>
      <c r="K222" s="16">
        <v>0</v>
      </c>
      <c r="L222" s="114"/>
      <c r="M222" s="107">
        <v>0</v>
      </c>
      <c r="N222" s="107">
        <v>0</v>
      </c>
      <c r="O222" s="107">
        <v>0</v>
      </c>
      <c r="P222" s="107">
        <v>0</v>
      </c>
      <c r="Q222" s="107">
        <v>0</v>
      </c>
      <c r="T222" s="1" t="s">
        <v>735</v>
      </c>
      <c r="U222" s="29" t="s">
        <v>669</v>
      </c>
    </row>
    <row r="223" spans="1:21" ht="14.25" customHeight="1" x14ac:dyDescent="0.25">
      <c r="A223" s="1" t="s">
        <v>380</v>
      </c>
      <c r="B223" s="1" t="s">
        <v>822</v>
      </c>
      <c r="C223" s="1" t="s">
        <v>659</v>
      </c>
      <c r="D223" s="25">
        <v>34</v>
      </c>
      <c r="E223" s="25">
        <v>0</v>
      </c>
      <c r="F223" s="79"/>
      <c r="G223" s="45">
        <v>30</v>
      </c>
      <c r="H223" s="45">
        <v>0</v>
      </c>
      <c r="I223" s="45">
        <v>2</v>
      </c>
      <c r="J223" s="45">
        <v>24</v>
      </c>
      <c r="K223" s="45">
        <v>4</v>
      </c>
      <c r="L223" s="114"/>
      <c r="M223" s="107">
        <v>21</v>
      </c>
      <c r="N223" s="107">
        <v>0</v>
      </c>
      <c r="O223" s="107">
        <v>3</v>
      </c>
      <c r="P223" s="107">
        <v>16</v>
      </c>
      <c r="Q223" s="107">
        <v>2</v>
      </c>
      <c r="T223" s="1" t="s">
        <v>737</v>
      </c>
      <c r="U223" s="29" t="s">
        <v>670</v>
      </c>
    </row>
    <row r="224" spans="1:21" ht="14.25" customHeight="1" x14ac:dyDescent="0.25">
      <c r="A224" s="1" t="s">
        <v>382</v>
      </c>
      <c r="B224" s="1" t="s">
        <v>823</v>
      </c>
      <c r="C224" s="1" t="s">
        <v>658</v>
      </c>
      <c r="D224" s="22">
        <v>35</v>
      </c>
      <c r="E224" s="22">
        <v>6</v>
      </c>
      <c r="F224" s="79"/>
      <c r="G224" s="45">
        <v>43</v>
      </c>
      <c r="H224" s="45">
        <v>0</v>
      </c>
      <c r="I224" s="45">
        <v>4</v>
      </c>
      <c r="J224" s="45">
        <v>39</v>
      </c>
      <c r="K224" s="45">
        <v>0</v>
      </c>
      <c r="L224" s="114"/>
      <c r="M224" s="107">
        <v>34</v>
      </c>
      <c r="N224" s="107">
        <v>0</v>
      </c>
      <c r="O224" s="107">
        <v>3</v>
      </c>
      <c r="P224" s="107">
        <v>28</v>
      </c>
      <c r="Q224" s="107">
        <v>3</v>
      </c>
      <c r="T224" s="1" t="s">
        <v>737</v>
      </c>
      <c r="U224" s="29" t="s">
        <v>670</v>
      </c>
    </row>
    <row r="225" spans="1:21" ht="14.25" customHeight="1" x14ac:dyDescent="0.25">
      <c r="A225" s="1" t="s">
        <v>384</v>
      </c>
      <c r="B225" s="1" t="s">
        <v>385</v>
      </c>
      <c r="C225" s="1" t="s">
        <v>662</v>
      </c>
      <c r="D225" s="22">
        <v>2</v>
      </c>
      <c r="E225" s="22">
        <v>1</v>
      </c>
      <c r="F225" s="79"/>
      <c r="G225" s="16">
        <v>5</v>
      </c>
      <c r="H225" s="16">
        <v>0</v>
      </c>
      <c r="I225" s="16">
        <v>0</v>
      </c>
      <c r="J225" s="16">
        <v>0</v>
      </c>
      <c r="K225" s="16">
        <v>5</v>
      </c>
      <c r="L225" s="114"/>
      <c r="M225" s="107">
        <v>22</v>
      </c>
      <c r="N225" s="107">
        <v>0</v>
      </c>
      <c r="O225" s="107">
        <v>1</v>
      </c>
      <c r="P225" s="107">
        <v>21</v>
      </c>
      <c r="Q225" s="107">
        <v>0</v>
      </c>
      <c r="T225" s="1" t="s">
        <v>736</v>
      </c>
      <c r="U225" s="29" t="s">
        <v>669</v>
      </c>
    </row>
    <row r="226" spans="1:21" ht="14.25" customHeight="1" x14ac:dyDescent="0.25">
      <c r="A226" s="1" t="s">
        <v>386</v>
      </c>
      <c r="B226" s="1" t="s">
        <v>387</v>
      </c>
      <c r="C226" s="1" t="s">
        <v>658</v>
      </c>
      <c r="D226" s="22">
        <v>1</v>
      </c>
      <c r="E226" s="22">
        <v>0</v>
      </c>
      <c r="F226" s="79"/>
      <c r="G226" s="16">
        <v>3</v>
      </c>
      <c r="H226" s="16">
        <v>0</v>
      </c>
      <c r="I226" s="16">
        <v>0</v>
      </c>
      <c r="J226" s="16">
        <v>0</v>
      </c>
      <c r="K226" s="16">
        <v>3</v>
      </c>
      <c r="L226" s="114"/>
      <c r="M226" s="107">
        <v>3</v>
      </c>
      <c r="N226" s="107">
        <v>0</v>
      </c>
      <c r="O226" s="107">
        <v>2</v>
      </c>
      <c r="P226" s="107">
        <v>1</v>
      </c>
      <c r="Q226" s="107">
        <v>0</v>
      </c>
      <c r="T226" s="1" t="s">
        <v>735</v>
      </c>
      <c r="U226" s="29" t="s">
        <v>669</v>
      </c>
    </row>
    <row r="227" spans="1:21" ht="14.25" customHeight="1" x14ac:dyDescent="0.25">
      <c r="A227" s="1" t="s">
        <v>388</v>
      </c>
      <c r="B227" s="1" t="s">
        <v>389</v>
      </c>
      <c r="C227" s="1" t="s">
        <v>657</v>
      </c>
      <c r="D227" s="22">
        <v>3</v>
      </c>
      <c r="E227" s="22">
        <v>0</v>
      </c>
      <c r="F227" s="79"/>
      <c r="G227" s="16">
        <v>2</v>
      </c>
      <c r="H227" s="16">
        <v>0</v>
      </c>
      <c r="I227" s="16">
        <v>0</v>
      </c>
      <c r="J227" s="16">
        <v>2</v>
      </c>
      <c r="K227" s="16">
        <v>0</v>
      </c>
      <c r="L227" s="114"/>
      <c r="M227" s="107">
        <v>2</v>
      </c>
      <c r="N227" s="107">
        <v>0</v>
      </c>
      <c r="O227" s="107">
        <v>0</v>
      </c>
      <c r="P227" s="107">
        <v>2</v>
      </c>
      <c r="Q227" s="107">
        <v>0</v>
      </c>
      <c r="T227" s="1" t="s">
        <v>736</v>
      </c>
      <c r="U227" s="29" t="s">
        <v>669</v>
      </c>
    </row>
    <row r="228" spans="1:21" ht="14.25" customHeight="1" x14ac:dyDescent="0.25">
      <c r="A228" s="1" t="s">
        <v>390</v>
      </c>
      <c r="B228" s="1" t="s">
        <v>824</v>
      </c>
      <c r="C228" s="1" t="s">
        <v>656</v>
      </c>
      <c r="D228" s="25">
        <v>33</v>
      </c>
      <c r="E228" s="25">
        <v>1</v>
      </c>
      <c r="F228" s="79"/>
      <c r="G228" s="45">
        <v>61</v>
      </c>
      <c r="H228" s="45">
        <v>0</v>
      </c>
      <c r="I228" s="45">
        <v>3</v>
      </c>
      <c r="J228" s="45">
        <v>53</v>
      </c>
      <c r="K228" s="45">
        <v>5</v>
      </c>
      <c r="L228" s="114"/>
      <c r="M228" s="107">
        <v>45</v>
      </c>
      <c r="N228" s="107">
        <v>0</v>
      </c>
      <c r="O228" s="107">
        <v>3</v>
      </c>
      <c r="P228" s="107">
        <v>33</v>
      </c>
      <c r="Q228" s="107">
        <v>9</v>
      </c>
      <c r="T228" s="1" t="s">
        <v>737</v>
      </c>
      <c r="U228" s="29" t="s">
        <v>670</v>
      </c>
    </row>
    <row r="229" spans="1:21" ht="14.25" customHeight="1" x14ac:dyDescent="0.25">
      <c r="A229" s="1" t="s">
        <v>392</v>
      </c>
      <c r="B229" s="1" t="s">
        <v>393</v>
      </c>
      <c r="C229" s="1" t="s">
        <v>657</v>
      </c>
      <c r="D229" s="22">
        <v>1</v>
      </c>
      <c r="E229" s="22">
        <v>0</v>
      </c>
      <c r="F229" s="79"/>
      <c r="G229" s="16">
        <v>0</v>
      </c>
      <c r="H229" s="16">
        <v>0</v>
      </c>
      <c r="I229" s="16">
        <v>0</v>
      </c>
      <c r="J229" s="16">
        <v>0</v>
      </c>
      <c r="K229" s="16">
        <v>0</v>
      </c>
      <c r="L229" s="114"/>
      <c r="M229" s="107">
        <v>0</v>
      </c>
      <c r="N229" s="107">
        <v>0</v>
      </c>
      <c r="O229" s="107">
        <v>0</v>
      </c>
      <c r="P229" s="107">
        <v>0</v>
      </c>
      <c r="Q229" s="107">
        <v>0</v>
      </c>
      <c r="T229" s="1" t="s">
        <v>735</v>
      </c>
      <c r="U229" s="29" t="s">
        <v>669</v>
      </c>
    </row>
    <row r="230" spans="1:21" ht="14.25" customHeight="1" x14ac:dyDescent="0.25">
      <c r="A230" s="1" t="s">
        <v>394</v>
      </c>
      <c r="B230" s="1" t="s">
        <v>825</v>
      </c>
      <c r="C230" s="1" t="s">
        <v>659</v>
      </c>
      <c r="D230" s="26">
        <v>21</v>
      </c>
      <c r="E230" s="26">
        <v>3</v>
      </c>
      <c r="F230" s="79"/>
      <c r="G230" s="16">
        <v>31</v>
      </c>
      <c r="H230" s="16">
        <v>0</v>
      </c>
      <c r="I230" s="16">
        <v>0</v>
      </c>
      <c r="J230" s="16">
        <v>27</v>
      </c>
      <c r="K230" s="16">
        <v>4</v>
      </c>
      <c r="L230" s="114"/>
      <c r="M230" s="107">
        <v>29</v>
      </c>
      <c r="N230" s="107">
        <v>0</v>
      </c>
      <c r="O230" s="107">
        <v>0</v>
      </c>
      <c r="P230" s="107">
        <v>17</v>
      </c>
      <c r="Q230" s="107">
        <v>12</v>
      </c>
      <c r="T230" s="1" t="s">
        <v>735</v>
      </c>
      <c r="U230" s="29" t="s">
        <v>669</v>
      </c>
    </row>
    <row r="231" spans="1:21" ht="14.25" customHeight="1" x14ac:dyDescent="0.25">
      <c r="A231" s="1" t="s">
        <v>396</v>
      </c>
      <c r="B231" s="1" t="s">
        <v>826</v>
      </c>
      <c r="C231" s="1" t="s">
        <v>661</v>
      </c>
      <c r="D231" s="22">
        <v>20</v>
      </c>
      <c r="E231" s="22">
        <v>0</v>
      </c>
      <c r="F231" s="79"/>
      <c r="G231" s="16">
        <v>26</v>
      </c>
      <c r="H231" s="16">
        <v>0</v>
      </c>
      <c r="I231" s="16">
        <v>1</v>
      </c>
      <c r="J231" s="16">
        <v>25</v>
      </c>
      <c r="K231" s="16">
        <v>0</v>
      </c>
      <c r="L231" s="114"/>
      <c r="M231" s="107">
        <v>23</v>
      </c>
      <c r="N231" s="107">
        <v>0</v>
      </c>
      <c r="O231" s="107">
        <v>1</v>
      </c>
      <c r="P231" s="107">
        <v>22</v>
      </c>
      <c r="Q231" s="107">
        <v>0</v>
      </c>
      <c r="T231" s="1" t="s">
        <v>737</v>
      </c>
      <c r="U231" s="29" t="s">
        <v>669</v>
      </c>
    </row>
    <row r="232" spans="1:21" ht="14.25" customHeight="1" x14ac:dyDescent="0.25">
      <c r="A232" s="1" t="s">
        <v>398</v>
      </c>
      <c r="B232" s="1" t="s">
        <v>399</v>
      </c>
      <c r="C232" s="1" t="s">
        <v>661</v>
      </c>
      <c r="D232" s="25">
        <v>11</v>
      </c>
      <c r="E232" s="25">
        <v>0</v>
      </c>
      <c r="F232" s="79"/>
      <c r="G232" s="45">
        <v>13</v>
      </c>
      <c r="H232" s="45">
        <v>0</v>
      </c>
      <c r="I232" s="45">
        <v>0</v>
      </c>
      <c r="J232" s="45">
        <v>12</v>
      </c>
      <c r="K232" s="45">
        <v>1</v>
      </c>
      <c r="L232" s="114"/>
      <c r="M232" s="107">
        <v>10</v>
      </c>
      <c r="N232" s="107">
        <v>0</v>
      </c>
      <c r="O232" s="107">
        <v>0</v>
      </c>
      <c r="P232" s="107">
        <v>10</v>
      </c>
      <c r="Q232" s="107">
        <v>0</v>
      </c>
      <c r="T232" s="1" t="s">
        <v>737</v>
      </c>
      <c r="U232" s="29" t="s">
        <v>670</v>
      </c>
    </row>
    <row r="233" spans="1:21" ht="14.25" customHeight="1" x14ac:dyDescent="0.25">
      <c r="A233" s="1" t="s">
        <v>400</v>
      </c>
      <c r="B233" s="1" t="s">
        <v>827</v>
      </c>
      <c r="C233" s="1" t="s">
        <v>656</v>
      </c>
      <c r="D233" s="25">
        <v>37</v>
      </c>
      <c r="E233" s="25">
        <v>0</v>
      </c>
      <c r="F233" s="79"/>
      <c r="G233" s="45">
        <v>42</v>
      </c>
      <c r="H233" s="45">
        <v>0</v>
      </c>
      <c r="I233" s="45">
        <v>2</v>
      </c>
      <c r="J233" s="45">
        <v>27</v>
      </c>
      <c r="K233" s="45">
        <v>13</v>
      </c>
      <c r="L233" s="114"/>
      <c r="M233" s="107">
        <v>19</v>
      </c>
      <c r="N233" s="107">
        <v>0</v>
      </c>
      <c r="O233" s="107">
        <v>2</v>
      </c>
      <c r="P233" s="107">
        <v>11</v>
      </c>
      <c r="Q233" s="107">
        <v>6</v>
      </c>
      <c r="T233" s="1" t="s">
        <v>737</v>
      </c>
      <c r="U233" s="29" t="s">
        <v>670</v>
      </c>
    </row>
    <row r="234" spans="1:21" ht="14.25" customHeight="1" x14ac:dyDescent="0.25">
      <c r="A234" s="1" t="s">
        <v>402</v>
      </c>
      <c r="B234" s="1" t="s">
        <v>828</v>
      </c>
      <c r="C234" s="1" t="s">
        <v>657</v>
      </c>
      <c r="D234" s="22">
        <v>17</v>
      </c>
      <c r="E234" s="22">
        <v>2</v>
      </c>
      <c r="F234" s="79"/>
      <c r="G234" s="16">
        <v>19</v>
      </c>
      <c r="H234" s="16">
        <v>0</v>
      </c>
      <c r="I234" s="16">
        <v>2</v>
      </c>
      <c r="J234" s="16">
        <v>17</v>
      </c>
      <c r="K234" s="16">
        <v>0</v>
      </c>
      <c r="L234" s="114"/>
      <c r="M234" s="107">
        <v>23</v>
      </c>
      <c r="N234" s="107">
        <v>0</v>
      </c>
      <c r="O234" s="107">
        <v>1</v>
      </c>
      <c r="P234" s="107">
        <v>15</v>
      </c>
      <c r="Q234" s="107">
        <v>7</v>
      </c>
      <c r="T234" s="1" t="s">
        <v>736</v>
      </c>
      <c r="U234" s="29" t="s">
        <v>669</v>
      </c>
    </row>
    <row r="235" spans="1:21" ht="14.25" customHeight="1" x14ac:dyDescent="0.25">
      <c r="A235" s="1" t="s">
        <v>404</v>
      </c>
      <c r="B235" s="1" t="s">
        <v>405</v>
      </c>
      <c r="C235" s="1" t="s">
        <v>661</v>
      </c>
      <c r="D235" s="22">
        <v>2</v>
      </c>
      <c r="E235" s="22">
        <v>0</v>
      </c>
      <c r="F235" s="79"/>
      <c r="G235" s="16">
        <v>1</v>
      </c>
      <c r="H235" s="16">
        <v>0</v>
      </c>
      <c r="I235" s="16">
        <v>0</v>
      </c>
      <c r="J235" s="16">
        <v>1</v>
      </c>
      <c r="K235" s="16">
        <v>0</v>
      </c>
      <c r="L235" s="114"/>
      <c r="M235" s="107">
        <v>4</v>
      </c>
      <c r="N235" s="107">
        <v>0</v>
      </c>
      <c r="O235" s="107">
        <v>0</v>
      </c>
      <c r="P235" s="107">
        <v>4</v>
      </c>
      <c r="Q235" s="107">
        <v>0</v>
      </c>
      <c r="T235" s="1" t="s">
        <v>735</v>
      </c>
      <c r="U235" s="29" t="s">
        <v>669</v>
      </c>
    </row>
    <row r="236" spans="1:21" ht="14.25" customHeight="1" x14ac:dyDescent="0.25">
      <c r="A236" s="1" t="s">
        <v>406</v>
      </c>
      <c r="B236" s="1" t="s">
        <v>829</v>
      </c>
      <c r="C236" s="1" t="s">
        <v>656</v>
      </c>
      <c r="D236" s="25">
        <v>22</v>
      </c>
      <c r="E236" s="25">
        <v>5</v>
      </c>
      <c r="F236" s="79"/>
      <c r="G236" s="45">
        <v>31</v>
      </c>
      <c r="H236" s="45">
        <v>0</v>
      </c>
      <c r="I236" s="45">
        <v>1</v>
      </c>
      <c r="J236" s="45">
        <v>30</v>
      </c>
      <c r="K236" s="45">
        <v>0</v>
      </c>
      <c r="L236" s="114"/>
      <c r="M236" s="107">
        <v>25</v>
      </c>
      <c r="N236" s="107">
        <v>0</v>
      </c>
      <c r="O236" s="107">
        <v>2</v>
      </c>
      <c r="P236" s="107">
        <v>21</v>
      </c>
      <c r="Q236" s="107">
        <v>2</v>
      </c>
      <c r="T236" s="1" t="s">
        <v>737</v>
      </c>
      <c r="U236" s="29" t="s">
        <v>670</v>
      </c>
    </row>
    <row r="237" spans="1:21" ht="14.25" customHeight="1" x14ac:dyDescent="0.25">
      <c r="A237" s="1" t="s">
        <v>408</v>
      </c>
      <c r="B237" s="1" t="s">
        <v>830</v>
      </c>
      <c r="C237" s="1" t="s">
        <v>654</v>
      </c>
      <c r="D237" s="22">
        <v>60</v>
      </c>
      <c r="E237" s="22">
        <v>5</v>
      </c>
      <c r="F237" s="79"/>
      <c r="G237" s="16">
        <v>65</v>
      </c>
      <c r="H237" s="16">
        <v>0</v>
      </c>
      <c r="I237" s="16">
        <v>0</v>
      </c>
      <c r="J237" s="16">
        <v>50</v>
      </c>
      <c r="K237" s="16">
        <v>15</v>
      </c>
      <c r="L237" s="114"/>
      <c r="M237" s="107">
        <v>26</v>
      </c>
      <c r="N237" s="107">
        <v>0</v>
      </c>
      <c r="O237" s="107">
        <v>0</v>
      </c>
      <c r="P237" s="107">
        <v>21</v>
      </c>
      <c r="Q237" s="107">
        <v>5</v>
      </c>
      <c r="T237" s="1" t="s">
        <v>737</v>
      </c>
      <c r="U237" s="29" t="s">
        <v>669</v>
      </c>
    </row>
    <row r="238" spans="1:21" ht="14.25" customHeight="1" x14ac:dyDescent="0.25">
      <c r="A238" s="1" t="s">
        <v>410</v>
      </c>
      <c r="B238" s="1" t="s">
        <v>411</v>
      </c>
      <c r="C238" s="1" t="s">
        <v>663</v>
      </c>
      <c r="D238" s="22">
        <v>0</v>
      </c>
      <c r="E238" s="22">
        <v>0</v>
      </c>
      <c r="F238" s="79"/>
      <c r="G238" s="16">
        <v>0</v>
      </c>
      <c r="H238" s="16">
        <v>0</v>
      </c>
      <c r="I238" s="16">
        <v>0</v>
      </c>
      <c r="J238" s="16">
        <v>0</v>
      </c>
      <c r="K238" s="16">
        <v>0</v>
      </c>
      <c r="L238" s="114"/>
      <c r="M238" s="107">
        <v>0</v>
      </c>
      <c r="N238" s="107">
        <v>0</v>
      </c>
      <c r="O238" s="107">
        <v>0</v>
      </c>
      <c r="P238" s="107">
        <v>0</v>
      </c>
      <c r="Q238" s="107">
        <v>0</v>
      </c>
      <c r="T238" s="1" t="s">
        <v>735</v>
      </c>
      <c r="U238" s="29" t="s">
        <v>669</v>
      </c>
    </row>
    <row r="239" spans="1:21" ht="14.25" customHeight="1" x14ac:dyDescent="0.25">
      <c r="A239" s="1" t="s">
        <v>412</v>
      </c>
      <c r="B239" s="1" t="s">
        <v>413</v>
      </c>
      <c r="C239" s="1" t="s">
        <v>662</v>
      </c>
      <c r="D239" s="22">
        <v>5</v>
      </c>
      <c r="E239" s="22">
        <v>0</v>
      </c>
      <c r="F239" s="79"/>
      <c r="G239" s="16">
        <v>4</v>
      </c>
      <c r="H239" s="16">
        <v>0</v>
      </c>
      <c r="I239" s="16">
        <v>1</v>
      </c>
      <c r="J239" s="16">
        <v>2</v>
      </c>
      <c r="K239" s="16">
        <v>1</v>
      </c>
      <c r="L239" s="114"/>
      <c r="M239" s="107">
        <v>7</v>
      </c>
      <c r="N239" s="107">
        <v>0</v>
      </c>
      <c r="O239" s="107">
        <v>1</v>
      </c>
      <c r="P239" s="107">
        <v>6</v>
      </c>
      <c r="Q239" s="107">
        <v>0</v>
      </c>
      <c r="T239" s="1" t="s">
        <v>735</v>
      </c>
      <c r="U239" s="29" t="s">
        <v>669</v>
      </c>
    </row>
    <row r="240" spans="1:21" ht="14.25" customHeight="1" x14ac:dyDescent="0.25">
      <c r="A240" s="1" t="s">
        <v>414</v>
      </c>
      <c r="B240" s="1" t="s">
        <v>415</v>
      </c>
      <c r="C240" s="1" t="s">
        <v>656</v>
      </c>
      <c r="D240" s="22">
        <v>1</v>
      </c>
      <c r="E240" s="22">
        <v>0</v>
      </c>
      <c r="F240" s="79"/>
      <c r="G240" s="16">
        <v>3</v>
      </c>
      <c r="H240" s="16">
        <v>0</v>
      </c>
      <c r="I240" s="16">
        <v>0</v>
      </c>
      <c r="J240" s="16">
        <v>3</v>
      </c>
      <c r="K240" s="16">
        <v>0</v>
      </c>
      <c r="L240" s="114"/>
      <c r="M240" s="107">
        <v>2</v>
      </c>
      <c r="N240" s="107">
        <v>0</v>
      </c>
      <c r="O240" s="107">
        <v>0</v>
      </c>
      <c r="P240" s="107">
        <v>2</v>
      </c>
      <c r="Q240" s="107">
        <v>0</v>
      </c>
      <c r="T240" s="1" t="s">
        <v>735</v>
      </c>
      <c r="U240" s="29" t="s">
        <v>669</v>
      </c>
    </row>
    <row r="241" spans="1:21" ht="14.25" customHeight="1" x14ac:dyDescent="0.25">
      <c r="A241" s="1" t="s">
        <v>416</v>
      </c>
      <c r="B241" s="1" t="s">
        <v>417</v>
      </c>
      <c r="C241" s="1" t="s">
        <v>657</v>
      </c>
      <c r="D241" s="22">
        <v>1</v>
      </c>
      <c r="E241" s="22">
        <v>0</v>
      </c>
      <c r="F241" s="79"/>
      <c r="G241" s="16">
        <v>0</v>
      </c>
      <c r="H241" s="16">
        <v>0</v>
      </c>
      <c r="I241" s="16">
        <v>0</v>
      </c>
      <c r="J241" s="16">
        <v>0</v>
      </c>
      <c r="K241" s="16">
        <v>0</v>
      </c>
      <c r="L241" s="114"/>
      <c r="M241" s="107">
        <v>0</v>
      </c>
      <c r="N241" s="107">
        <v>0</v>
      </c>
      <c r="O241" s="107">
        <v>0</v>
      </c>
      <c r="P241" s="107">
        <v>0</v>
      </c>
      <c r="Q241" s="107">
        <v>0</v>
      </c>
      <c r="T241" s="1" t="s">
        <v>735</v>
      </c>
      <c r="U241" s="29" t="s">
        <v>669</v>
      </c>
    </row>
    <row r="242" spans="1:21" ht="14.25" customHeight="1" x14ac:dyDescent="0.25">
      <c r="A242" s="1" t="s">
        <v>418</v>
      </c>
      <c r="B242" s="1" t="s">
        <v>831</v>
      </c>
      <c r="C242" s="1" t="s">
        <v>654</v>
      </c>
      <c r="D242" s="25">
        <v>19</v>
      </c>
      <c r="E242" s="25">
        <v>0</v>
      </c>
      <c r="F242" s="79"/>
      <c r="G242" s="45">
        <v>19</v>
      </c>
      <c r="H242" s="45">
        <v>0</v>
      </c>
      <c r="I242" s="45">
        <v>1</v>
      </c>
      <c r="J242" s="45">
        <v>10</v>
      </c>
      <c r="K242" s="45">
        <v>8</v>
      </c>
      <c r="L242" s="114"/>
      <c r="M242" s="107">
        <v>14</v>
      </c>
      <c r="N242" s="107">
        <v>0</v>
      </c>
      <c r="O242" s="107">
        <v>3</v>
      </c>
      <c r="P242" s="107">
        <v>10</v>
      </c>
      <c r="Q242" s="107">
        <v>1</v>
      </c>
      <c r="T242" s="1" t="s">
        <v>737</v>
      </c>
      <c r="U242" s="29" t="s">
        <v>670</v>
      </c>
    </row>
    <row r="243" spans="1:21" ht="14.25" customHeight="1" x14ac:dyDescent="0.25">
      <c r="A243" s="1" t="s">
        <v>420</v>
      </c>
      <c r="B243" s="1" t="s">
        <v>421</v>
      </c>
      <c r="C243" s="1" t="s">
        <v>660</v>
      </c>
      <c r="D243" s="22">
        <v>0</v>
      </c>
      <c r="E243" s="22">
        <v>0</v>
      </c>
      <c r="F243" s="79"/>
      <c r="G243" s="16">
        <v>0</v>
      </c>
      <c r="H243" s="16">
        <v>0</v>
      </c>
      <c r="I243" s="16">
        <v>0</v>
      </c>
      <c r="J243" s="16">
        <v>0</v>
      </c>
      <c r="K243" s="16">
        <v>0</v>
      </c>
      <c r="L243" s="114"/>
      <c r="M243" s="107">
        <v>1</v>
      </c>
      <c r="N243" s="107">
        <v>0</v>
      </c>
      <c r="O243" s="107">
        <v>0</v>
      </c>
      <c r="P243" s="107">
        <v>1</v>
      </c>
      <c r="Q243" s="107">
        <v>0</v>
      </c>
      <c r="T243" s="1" t="s">
        <v>735</v>
      </c>
      <c r="U243" s="29" t="s">
        <v>669</v>
      </c>
    </row>
    <row r="244" spans="1:21" ht="14.25" customHeight="1" x14ac:dyDescent="0.25">
      <c r="A244" s="1" t="s">
        <v>422</v>
      </c>
      <c r="B244" s="1" t="s">
        <v>423</v>
      </c>
      <c r="C244" s="1" t="s">
        <v>657</v>
      </c>
      <c r="D244" s="22">
        <v>12</v>
      </c>
      <c r="E244" s="22">
        <v>2</v>
      </c>
      <c r="F244" s="79"/>
      <c r="G244" s="16">
        <v>8</v>
      </c>
      <c r="H244" s="16">
        <v>0</v>
      </c>
      <c r="I244" s="16">
        <v>1</v>
      </c>
      <c r="J244" s="16">
        <v>7</v>
      </c>
      <c r="K244" s="16">
        <v>0</v>
      </c>
      <c r="L244" s="114"/>
      <c r="M244" s="107">
        <v>3</v>
      </c>
      <c r="N244" s="107">
        <v>0</v>
      </c>
      <c r="O244" s="107">
        <v>1</v>
      </c>
      <c r="P244" s="107">
        <v>2</v>
      </c>
      <c r="Q244" s="107">
        <v>0</v>
      </c>
      <c r="T244" s="1" t="s">
        <v>735</v>
      </c>
      <c r="U244" s="29" t="s">
        <v>669</v>
      </c>
    </row>
    <row r="245" spans="1:21" ht="14.25" customHeight="1" x14ac:dyDescent="0.25">
      <c r="A245" s="1" t="s">
        <v>424</v>
      </c>
      <c r="B245" s="1" t="s">
        <v>425</v>
      </c>
      <c r="C245" s="1" t="s">
        <v>659</v>
      </c>
      <c r="D245" s="22">
        <v>0</v>
      </c>
      <c r="E245" s="22">
        <v>0</v>
      </c>
      <c r="F245" s="79"/>
      <c r="G245" s="16">
        <v>11</v>
      </c>
      <c r="H245" s="16">
        <v>0</v>
      </c>
      <c r="I245" s="16">
        <v>0</v>
      </c>
      <c r="J245" s="16">
        <v>0</v>
      </c>
      <c r="K245" s="16">
        <v>11</v>
      </c>
      <c r="L245" s="114"/>
      <c r="M245" s="107">
        <v>3</v>
      </c>
      <c r="N245" s="107">
        <v>0</v>
      </c>
      <c r="O245" s="107">
        <v>0</v>
      </c>
      <c r="P245" s="107">
        <v>0</v>
      </c>
      <c r="Q245" s="107">
        <v>3</v>
      </c>
      <c r="T245" s="1" t="s">
        <v>735</v>
      </c>
      <c r="U245" s="29" t="s">
        <v>669</v>
      </c>
    </row>
    <row r="246" spans="1:21" ht="14.25" customHeight="1" x14ac:dyDescent="0.25">
      <c r="A246" s="1" t="s">
        <v>426</v>
      </c>
      <c r="B246" s="1" t="s">
        <v>427</v>
      </c>
      <c r="C246" s="1" t="s">
        <v>657</v>
      </c>
      <c r="D246" s="22">
        <v>1</v>
      </c>
      <c r="E246" s="22">
        <v>0</v>
      </c>
      <c r="F246" s="79"/>
      <c r="G246" s="16">
        <v>0</v>
      </c>
      <c r="H246" s="16">
        <v>0</v>
      </c>
      <c r="I246" s="16">
        <v>0</v>
      </c>
      <c r="J246" s="16">
        <v>0</v>
      </c>
      <c r="K246" s="16">
        <v>0</v>
      </c>
      <c r="L246" s="114"/>
      <c r="M246" s="107">
        <v>0</v>
      </c>
      <c r="N246" s="107">
        <v>0</v>
      </c>
      <c r="O246" s="107">
        <v>0</v>
      </c>
      <c r="P246" s="107">
        <v>0</v>
      </c>
      <c r="Q246" s="107">
        <v>0</v>
      </c>
      <c r="T246" s="1" t="s">
        <v>735</v>
      </c>
      <c r="U246" s="29" t="s">
        <v>669</v>
      </c>
    </row>
    <row r="247" spans="1:21" ht="14.25" customHeight="1" x14ac:dyDescent="0.25">
      <c r="A247" s="1" t="s">
        <v>428</v>
      </c>
      <c r="B247" s="1" t="s">
        <v>429</v>
      </c>
      <c r="C247" s="1" t="s">
        <v>656</v>
      </c>
      <c r="D247" s="22">
        <v>1</v>
      </c>
      <c r="E247" s="22">
        <v>0</v>
      </c>
      <c r="F247" s="79"/>
      <c r="G247" s="16">
        <v>4</v>
      </c>
      <c r="H247" s="16">
        <v>0</v>
      </c>
      <c r="I247" s="16">
        <v>1</v>
      </c>
      <c r="J247" s="16">
        <v>3</v>
      </c>
      <c r="K247" s="16">
        <v>0</v>
      </c>
      <c r="L247" s="114"/>
      <c r="M247" s="107">
        <v>8</v>
      </c>
      <c r="N247" s="107">
        <v>0</v>
      </c>
      <c r="O247" s="107">
        <v>0</v>
      </c>
      <c r="P247" s="107">
        <v>8</v>
      </c>
      <c r="Q247" s="107">
        <v>0</v>
      </c>
      <c r="T247" s="1" t="s">
        <v>735</v>
      </c>
      <c r="U247" s="29" t="s">
        <v>669</v>
      </c>
    </row>
    <row r="248" spans="1:21" ht="14.25" customHeight="1" x14ac:dyDescent="0.25">
      <c r="A248" s="1" t="s">
        <v>430</v>
      </c>
      <c r="B248" s="1" t="s">
        <v>431</v>
      </c>
      <c r="C248" s="1" t="s">
        <v>660</v>
      </c>
      <c r="D248" s="22">
        <v>6</v>
      </c>
      <c r="E248" s="22">
        <v>0</v>
      </c>
      <c r="F248" s="79"/>
      <c r="G248" s="45">
        <v>2</v>
      </c>
      <c r="H248" s="45">
        <v>0</v>
      </c>
      <c r="I248" s="45">
        <v>0</v>
      </c>
      <c r="J248" s="45">
        <v>2</v>
      </c>
      <c r="K248" s="45">
        <v>0</v>
      </c>
      <c r="L248" s="114"/>
      <c r="M248" s="107">
        <v>5</v>
      </c>
      <c r="N248" s="107">
        <v>0</v>
      </c>
      <c r="O248" s="107">
        <v>0</v>
      </c>
      <c r="P248" s="107">
        <v>5</v>
      </c>
      <c r="Q248" s="107">
        <v>0</v>
      </c>
      <c r="T248" s="1" t="s">
        <v>736</v>
      </c>
      <c r="U248" s="29" t="s">
        <v>670</v>
      </c>
    </row>
    <row r="249" spans="1:21" ht="14.25" customHeight="1" x14ac:dyDescent="0.25">
      <c r="A249" s="1" t="s">
        <v>432</v>
      </c>
      <c r="B249" s="1" t="s">
        <v>433</v>
      </c>
      <c r="C249" s="1" t="s">
        <v>662</v>
      </c>
      <c r="D249" s="25">
        <v>0</v>
      </c>
      <c r="E249" s="25">
        <v>0</v>
      </c>
      <c r="F249" s="79"/>
      <c r="G249" s="45">
        <v>6</v>
      </c>
      <c r="H249" s="45">
        <v>0</v>
      </c>
      <c r="I249" s="45">
        <v>0</v>
      </c>
      <c r="J249" s="45">
        <v>3</v>
      </c>
      <c r="K249" s="45">
        <v>3</v>
      </c>
      <c r="L249" s="114"/>
      <c r="M249" s="107">
        <v>32</v>
      </c>
      <c r="N249" s="107">
        <v>0</v>
      </c>
      <c r="O249" s="107">
        <v>3</v>
      </c>
      <c r="P249" s="107">
        <v>27</v>
      </c>
      <c r="Q249" s="107">
        <v>2</v>
      </c>
      <c r="T249" s="1" t="s">
        <v>735</v>
      </c>
      <c r="U249" s="29" t="s">
        <v>670</v>
      </c>
    </row>
    <row r="250" spans="1:21" ht="14.25" customHeight="1" x14ac:dyDescent="0.25">
      <c r="A250" s="1" t="s">
        <v>434</v>
      </c>
      <c r="B250" s="1" t="s">
        <v>435</v>
      </c>
      <c r="C250" s="1" t="s">
        <v>656</v>
      </c>
      <c r="D250" s="22">
        <v>5</v>
      </c>
      <c r="E250" s="22">
        <v>0</v>
      </c>
      <c r="F250" s="79"/>
      <c r="G250" s="16">
        <v>4</v>
      </c>
      <c r="H250" s="16">
        <v>0</v>
      </c>
      <c r="I250" s="16">
        <v>0</v>
      </c>
      <c r="J250" s="16">
        <v>4</v>
      </c>
      <c r="K250" s="16">
        <v>0</v>
      </c>
      <c r="L250" s="114"/>
      <c r="M250" s="107">
        <v>4</v>
      </c>
      <c r="N250" s="107">
        <v>0</v>
      </c>
      <c r="O250" s="107">
        <v>0</v>
      </c>
      <c r="P250" s="107">
        <v>4</v>
      </c>
      <c r="Q250" s="107">
        <v>0</v>
      </c>
      <c r="T250" s="1" t="s">
        <v>735</v>
      </c>
      <c r="U250" s="29" t="s">
        <v>669</v>
      </c>
    </row>
    <row r="251" spans="1:21" ht="14.25" customHeight="1" x14ac:dyDescent="0.25">
      <c r="A251" s="1" t="s">
        <v>436</v>
      </c>
      <c r="B251" s="1" t="s">
        <v>437</v>
      </c>
      <c r="C251" s="1" t="s">
        <v>658</v>
      </c>
      <c r="D251" s="22">
        <v>0</v>
      </c>
      <c r="E251" s="22">
        <v>0</v>
      </c>
      <c r="F251" s="79"/>
      <c r="G251" s="16">
        <v>9</v>
      </c>
      <c r="H251" s="16">
        <v>0</v>
      </c>
      <c r="I251" s="16">
        <v>0</v>
      </c>
      <c r="J251" s="16">
        <v>9</v>
      </c>
      <c r="K251" s="16">
        <v>0</v>
      </c>
      <c r="L251" s="114"/>
      <c r="M251" s="107">
        <v>2</v>
      </c>
      <c r="N251" s="107">
        <v>0</v>
      </c>
      <c r="O251" s="107">
        <v>0</v>
      </c>
      <c r="P251" s="107">
        <v>2</v>
      </c>
      <c r="Q251" s="107">
        <v>0</v>
      </c>
      <c r="T251" s="1" t="s">
        <v>735</v>
      </c>
      <c r="U251" s="29" t="s">
        <v>669</v>
      </c>
    </row>
    <row r="252" spans="1:21" ht="14.25" customHeight="1" x14ac:dyDescent="0.25">
      <c r="A252" s="1" t="s">
        <v>438</v>
      </c>
      <c r="B252" s="1" t="s">
        <v>439</v>
      </c>
      <c r="C252" s="1" t="s">
        <v>656</v>
      </c>
      <c r="D252" s="22">
        <v>9</v>
      </c>
      <c r="E252" s="22">
        <v>1</v>
      </c>
      <c r="F252" s="79"/>
      <c r="G252" s="16">
        <v>5</v>
      </c>
      <c r="H252" s="16">
        <v>0</v>
      </c>
      <c r="I252" s="16">
        <v>0</v>
      </c>
      <c r="J252" s="16">
        <v>5</v>
      </c>
      <c r="K252" s="16">
        <v>0</v>
      </c>
      <c r="L252" s="114"/>
      <c r="M252" s="107">
        <v>8</v>
      </c>
      <c r="N252" s="107">
        <v>0</v>
      </c>
      <c r="O252" s="107">
        <v>1</v>
      </c>
      <c r="P252" s="107">
        <v>5</v>
      </c>
      <c r="Q252" s="107">
        <v>2</v>
      </c>
      <c r="T252" s="1" t="s">
        <v>735</v>
      </c>
      <c r="U252" s="29" t="s">
        <v>669</v>
      </c>
    </row>
    <row r="253" spans="1:21" ht="14.25" customHeight="1" x14ac:dyDescent="0.25">
      <c r="A253" s="1" t="s">
        <v>440</v>
      </c>
      <c r="B253" s="1" t="s">
        <v>441</v>
      </c>
      <c r="C253" s="1" t="s">
        <v>658</v>
      </c>
      <c r="D253" s="22">
        <v>2</v>
      </c>
      <c r="E253" s="22">
        <v>0</v>
      </c>
      <c r="F253" s="79"/>
      <c r="G253" s="16">
        <v>3</v>
      </c>
      <c r="H253" s="16">
        <v>0</v>
      </c>
      <c r="I253" s="16">
        <v>0</v>
      </c>
      <c r="J253" s="16">
        <v>3</v>
      </c>
      <c r="K253" s="16">
        <v>0</v>
      </c>
      <c r="L253" s="114"/>
      <c r="M253" s="107">
        <v>0</v>
      </c>
      <c r="N253" s="107">
        <v>0</v>
      </c>
      <c r="O253" s="107">
        <v>0</v>
      </c>
      <c r="P253" s="107">
        <v>0</v>
      </c>
      <c r="Q253" s="107">
        <v>0</v>
      </c>
      <c r="T253" s="1" t="s">
        <v>735</v>
      </c>
      <c r="U253" s="29" t="s">
        <v>669</v>
      </c>
    </row>
    <row r="254" spans="1:21" ht="14.25" customHeight="1" x14ac:dyDescent="0.25">
      <c r="A254" s="1" t="s">
        <v>442</v>
      </c>
      <c r="B254" s="1" t="s">
        <v>443</v>
      </c>
      <c r="C254" s="1" t="s">
        <v>660</v>
      </c>
      <c r="D254" s="22">
        <v>1</v>
      </c>
      <c r="E254" s="22">
        <v>0</v>
      </c>
      <c r="F254" s="79"/>
      <c r="G254" s="16">
        <v>2</v>
      </c>
      <c r="H254" s="16">
        <v>0</v>
      </c>
      <c r="I254" s="16">
        <v>0</v>
      </c>
      <c r="J254" s="16">
        <v>2</v>
      </c>
      <c r="K254" s="16">
        <v>0</v>
      </c>
      <c r="L254" s="114"/>
      <c r="M254" s="107">
        <v>2</v>
      </c>
      <c r="N254" s="107">
        <v>0</v>
      </c>
      <c r="O254" s="107">
        <v>0</v>
      </c>
      <c r="P254" s="107">
        <v>2</v>
      </c>
      <c r="Q254" s="107">
        <v>0</v>
      </c>
      <c r="T254" s="1" t="s">
        <v>735</v>
      </c>
      <c r="U254" s="29" t="s">
        <v>669</v>
      </c>
    </row>
    <row r="255" spans="1:21" ht="14.25" customHeight="1" x14ac:dyDescent="0.25">
      <c r="A255" s="1" t="s">
        <v>444</v>
      </c>
      <c r="B255" s="1" t="s">
        <v>832</v>
      </c>
      <c r="C255" s="1" t="s">
        <v>657</v>
      </c>
      <c r="D255" s="22">
        <v>26</v>
      </c>
      <c r="E255" s="22">
        <v>8</v>
      </c>
      <c r="F255" s="79"/>
      <c r="G255" s="16">
        <v>49</v>
      </c>
      <c r="H255" s="16">
        <v>0</v>
      </c>
      <c r="I255" s="16">
        <v>1</v>
      </c>
      <c r="J255" s="16">
        <v>41</v>
      </c>
      <c r="K255" s="16">
        <v>7</v>
      </c>
      <c r="L255" s="114"/>
      <c r="M255" s="107">
        <v>26</v>
      </c>
      <c r="N255" s="107">
        <v>0</v>
      </c>
      <c r="O255" s="107">
        <v>0</v>
      </c>
      <c r="P255" s="107">
        <v>18</v>
      </c>
      <c r="Q255" s="107">
        <v>8</v>
      </c>
      <c r="T255" s="1" t="s">
        <v>736</v>
      </c>
      <c r="U255" s="29" t="s">
        <v>669</v>
      </c>
    </row>
    <row r="256" spans="1:21" ht="14.25" customHeight="1" x14ac:dyDescent="0.25">
      <c r="A256" s="1" t="s">
        <v>446</v>
      </c>
      <c r="B256" s="1" t="s">
        <v>447</v>
      </c>
      <c r="C256" s="1" t="s">
        <v>662</v>
      </c>
      <c r="D256" s="22">
        <v>11</v>
      </c>
      <c r="E256" s="22">
        <v>0</v>
      </c>
      <c r="F256" s="79"/>
      <c r="G256" s="16">
        <v>10</v>
      </c>
      <c r="H256" s="16">
        <v>0</v>
      </c>
      <c r="I256" s="16">
        <v>0</v>
      </c>
      <c r="J256" s="16">
        <v>10</v>
      </c>
      <c r="K256" s="16">
        <v>0</v>
      </c>
      <c r="L256" s="114"/>
      <c r="M256" s="107">
        <v>14</v>
      </c>
      <c r="N256" s="107">
        <v>0</v>
      </c>
      <c r="O256" s="107">
        <v>0</v>
      </c>
      <c r="P256" s="107">
        <v>14</v>
      </c>
      <c r="Q256" s="107">
        <v>0</v>
      </c>
      <c r="T256" s="1" t="s">
        <v>735</v>
      </c>
      <c r="U256" s="29" t="s">
        <v>669</v>
      </c>
    </row>
    <row r="257" spans="1:21" ht="14.25" customHeight="1" x14ac:dyDescent="0.25">
      <c r="A257" s="1" t="s">
        <v>448</v>
      </c>
      <c r="B257" s="1" t="s">
        <v>449</v>
      </c>
      <c r="C257" s="1" t="s">
        <v>660</v>
      </c>
      <c r="D257" s="22">
        <v>8</v>
      </c>
      <c r="E257" s="22">
        <v>1</v>
      </c>
      <c r="F257" s="79"/>
      <c r="G257" s="16">
        <v>1</v>
      </c>
      <c r="H257" s="16">
        <v>0</v>
      </c>
      <c r="I257" s="16">
        <v>0</v>
      </c>
      <c r="J257" s="16">
        <v>1</v>
      </c>
      <c r="K257" s="16">
        <v>0</v>
      </c>
      <c r="L257" s="114"/>
      <c r="M257" s="107">
        <v>8</v>
      </c>
      <c r="N257" s="107">
        <v>0</v>
      </c>
      <c r="O257" s="107">
        <v>0</v>
      </c>
      <c r="P257" s="107">
        <v>8</v>
      </c>
      <c r="Q257" s="107">
        <v>0</v>
      </c>
      <c r="T257" s="1" t="s">
        <v>735</v>
      </c>
      <c r="U257" s="29" t="s">
        <v>669</v>
      </c>
    </row>
    <row r="258" spans="1:21" ht="14.25" customHeight="1" x14ac:dyDescent="0.25">
      <c r="A258" s="1" t="s">
        <v>450</v>
      </c>
      <c r="B258" s="1" t="s">
        <v>451</v>
      </c>
      <c r="C258" s="1" t="s">
        <v>661</v>
      </c>
      <c r="D258" s="22">
        <v>2</v>
      </c>
      <c r="E258" s="22">
        <v>0</v>
      </c>
      <c r="F258" s="79"/>
      <c r="G258" s="16">
        <v>7</v>
      </c>
      <c r="H258" s="16">
        <v>0</v>
      </c>
      <c r="I258" s="16">
        <v>0</v>
      </c>
      <c r="J258" s="16">
        <v>5</v>
      </c>
      <c r="K258" s="16">
        <v>2</v>
      </c>
      <c r="L258" s="114"/>
      <c r="M258" s="107">
        <v>3</v>
      </c>
      <c r="N258" s="107">
        <v>0</v>
      </c>
      <c r="O258" s="107">
        <v>0</v>
      </c>
      <c r="P258" s="107">
        <v>3</v>
      </c>
      <c r="Q258" s="107">
        <v>0</v>
      </c>
      <c r="T258" s="1" t="s">
        <v>735</v>
      </c>
      <c r="U258" s="29" t="s">
        <v>669</v>
      </c>
    </row>
    <row r="259" spans="1:21" ht="14.25" customHeight="1" x14ac:dyDescent="0.25">
      <c r="A259" s="1" t="s">
        <v>452</v>
      </c>
      <c r="B259" s="1" t="s">
        <v>453</v>
      </c>
      <c r="C259" s="1" t="s">
        <v>657</v>
      </c>
      <c r="D259" s="22">
        <v>4</v>
      </c>
      <c r="E259" s="22">
        <v>0</v>
      </c>
      <c r="F259" s="79"/>
      <c r="G259" s="16">
        <v>9</v>
      </c>
      <c r="H259" s="16">
        <v>0</v>
      </c>
      <c r="I259" s="16">
        <v>0</v>
      </c>
      <c r="J259" s="16">
        <v>9</v>
      </c>
      <c r="K259" s="16">
        <v>0</v>
      </c>
      <c r="L259" s="114"/>
      <c r="M259" s="107">
        <v>11</v>
      </c>
      <c r="N259" s="107">
        <v>0</v>
      </c>
      <c r="O259" s="107">
        <v>0</v>
      </c>
      <c r="P259" s="107">
        <v>11</v>
      </c>
      <c r="Q259" s="107">
        <v>0</v>
      </c>
      <c r="T259" s="1" t="s">
        <v>736</v>
      </c>
      <c r="U259" s="29" t="s">
        <v>669</v>
      </c>
    </row>
    <row r="260" spans="1:21" ht="14.25" customHeight="1" x14ac:dyDescent="0.25">
      <c r="A260" s="1" t="s">
        <v>454</v>
      </c>
      <c r="B260" s="1" t="s">
        <v>455</v>
      </c>
      <c r="C260" s="1" t="s">
        <v>660</v>
      </c>
      <c r="D260" s="22">
        <v>0</v>
      </c>
      <c r="E260" s="22">
        <v>0</v>
      </c>
      <c r="F260" s="79"/>
      <c r="G260" s="16">
        <v>0</v>
      </c>
      <c r="H260" s="16">
        <v>0</v>
      </c>
      <c r="I260" s="16">
        <v>0</v>
      </c>
      <c r="J260" s="16">
        <v>0</v>
      </c>
      <c r="K260" s="16">
        <v>0</v>
      </c>
      <c r="L260" s="114"/>
      <c r="M260" s="107">
        <v>2</v>
      </c>
      <c r="N260" s="107">
        <v>0</v>
      </c>
      <c r="O260" s="107">
        <v>0</v>
      </c>
      <c r="P260" s="107">
        <v>2</v>
      </c>
      <c r="Q260" s="107">
        <v>0</v>
      </c>
      <c r="T260" s="1" t="s">
        <v>735</v>
      </c>
      <c r="U260" s="29" t="s">
        <v>669</v>
      </c>
    </row>
    <row r="261" spans="1:21" ht="14.25" customHeight="1" x14ac:dyDescent="0.25">
      <c r="A261" s="1" t="s">
        <v>456</v>
      </c>
      <c r="B261" s="1" t="s">
        <v>457</v>
      </c>
      <c r="C261" s="1" t="s">
        <v>656</v>
      </c>
      <c r="D261" s="22">
        <v>2</v>
      </c>
      <c r="E261" s="22">
        <v>0</v>
      </c>
      <c r="F261" s="79"/>
      <c r="G261" s="16">
        <v>4</v>
      </c>
      <c r="H261" s="16">
        <v>0</v>
      </c>
      <c r="I261" s="16">
        <v>0</v>
      </c>
      <c r="J261" s="16">
        <v>4</v>
      </c>
      <c r="K261" s="16">
        <v>0</v>
      </c>
      <c r="L261" s="114"/>
      <c r="M261" s="107">
        <v>7</v>
      </c>
      <c r="N261" s="107">
        <v>0</v>
      </c>
      <c r="O261" s="107">
        <v>1</v>
      </c>
      <c r="P261" s="107">
        <v>5</v>
      </c>
      <c r="Q261" s="107">
        <v>1</v>
      </c>
      <c r="T261" s="1" t="s">
        <v>735</v>
      </c>
      <c r="U261" s="29" t="s">
        <v>669</v>
      </c>
    </row>
    <row r="262" spans="1:21" ht="14.25" customHeight="1" x14ac:dyDescent="0.25">
      <c r="A262" s="1" t="s">
        <v>458</v>
      </c>
      <c r="B262" s="1" t="s">
        <v>833</v>
      </c>
      <c r="C262" s="1" t="s">
        <v>660</v>
      </c>
      <c r="D262" s="22">
        <v>15</v>
      </c>
      <c r="E262" s="22">
        <v>0</v>
      </c>
      <c r="F262" s="79"/>
      <c r="G262" s="16">
        <v>20</v>
      </c>
      <c r="H262" s="16">
        <v>0</v>
      </c>
      <c r="I262" s="16">
        <v>0</v>
      </c>
      <c r="J262" s="16">
        <v>20</v>
      </c>
      <c r="K262" s="16">
        <v>0</v>
      </c>
      <c r="L262" s="114"/>
      <c r="M262" s="107">
        <v>26</v>
      </c>
      <c r="N262" s="107">
        <v>0</v>
      </c>
      <c r="O262" s="107">
        <v>0</v>
      </c>
      <c r="P262" s="107">
        <v>21</v>
      </c>
      <c r="Q262" s="107">
        <v>5</v>
      </c>
      <c r="T262" s="1" t="s">
        <v>736</v>
      </c>
      <c r="U262" s="29" t="s">
        <v>669</v>
      </c>
    </row>
    <row r="263" spans="1:21" ht="14.25" customHeight="1" x14ac:dyDescent="0.25">
      <c r="A263" s="1" t="s">
        <v>461</v>
      </c>
      <c r="B263" s="1" t="s">
        <v>462</v>
      </c>
      <c r="C263" s="1" t="s">
        <v>662</v>
      </c>
      <c r="D263" s="22">
        <v>13</v>
      </c>
      <c r="E263" s="22">
        <v>0</v>
      </c>
      <c r="F263" s="79"/>
      <c r="G263" s="16">
        <v>13</v>
      </c>
      <c r="H263" s="16">
        <v>0</v>
      </c>
      <c r="I263" s="16">
        <v>1</v>
      </c>
      <c r="J263" s="16">
        <v>12</v>
      </c>
      <c r="K263" s="16">
        <v>0</v>
      </c>
      <c r="L263" s="114"/>
      <c r="M263" s="107">
        <v>21</v>
      </c>
      <c r="N263" s="107">
        <v>0</v>
      </c>
      <c r="O263" s="107">
        <v>2</v>
      </c>
      <c r="P263" s="107">
        <v>19</v>
      </c>
      <c r="Q263" s="107">
        <v>0</v>
      </c>
      <c r="T263" s="1" t="s">
        <v>736</v>
      </c>
      <c r="U263" s="29" t="s">
        <v>669</v>
      </c>
    </row>
    <row r="264" spans="1:21" ht="14.25" customHeight="1" x14ac:dyDescent="0.25">
      <c r="A264" s="1" t="s">
        <v>463</v>
      </c>
      <c r="B264" s="1" t="s">
        <v>834</v>
      </c>
      <c r="C264" s="1" t="s">
        <v>656</v>
      </c>
      <c r="D264" s="22">
        <v>25</v>
      </c>
      <c r="E264" s="22">
        <v>0</v>
      </c>
      <c r="F264" s="79"/>
      <c r="G264" s="16">
        <v>27</v>
      </c>
      <c r="H264" s="16">
        <v>0</v>
      </c>
      <c r="I264" s="16">
        <v>2</v>
      </c>
      <c r="J264" s="16">
        <v>25</v>
      </c>
      <c r="K264" s="16">
        <v>0</v>
      </c>
      <c r="L264" s="114"/>
      <c r="M264" s="107">
        <v>29</v>
      </c>
      <c r="N264" s="107">
        <v>0</v>
      </c>
      <c r="O264" s="107">
        <v>1</v>
      </c>
      <c r="P264" s="107">
        <v>28</v>
      </c>
      <c r="Q264" s="107">
        <v>0</v>
      </c>
      <c r="T264" s="1" t="s">
        <v>737</v>
      </c>
      <c r="U264" s="29" t="s">
        <v>669</v>
      </c>
    </row>
    <row r="265" spans="1:21" ht="14.25" customHeight="1" x14ac:dyDescent="0.25">
      <c r="A265" s="1" t="s">
        <v>465</v>
      </c>
      <c r="B265" s="1" t="s">
        <v>466</v>
      </c>
      <c r="C265" s="1" t="s">
        <v>662</v>
      </c>
      <c r="D265" s="22">
        <v>6</v>
      </c>
      <c r="E265" s="22">
        <v>0</v>
      </c>
      <c r="F265" s="79"/>
      <c r="G265" s="16">
        <v>2</v>
      </c>
      <c r="H265" s="16">
        <v>0</v>
      </c>
      <c r="I265" s="16">
        <v>0</v>
      </c>
      <c r="J265" s="16">
        <v>2</v>
      </c>
      <c r="K265" s="16">
        <v>0</v>
      </c>
      <c r="L265" s="114"/>
      <c r="M265" s="107">
        <v>4</v>
      </c>
      <c r="N265" s="107">
        <v>0</v>
      </c>
      <c r="O265" s="107">
        <v>0</v>
      </c>
      <c r="P265" s="107">
        <v>4</v>
      </c>
      <c r="Q265" s="107">
        <v>0</v>
      </c>
      <c r="T265" s="1" t="s">
        <v>735</v>
      </c>
      <c r="U265" s="29" t="s">
        <v>669</v>
      </c>
    </row>
    <row r="266" spans="1:21" ht="14.25" customHeight="1" x14ac:dyDescent="0.25">
      <c r="A266" s="1" t="s">
        <v>467</v>
      </c>
      <c r="B266" s="1" t="s">
        <v>468</v>
      </c>
      <c r="C266" s="1" t="s">
        <v>656</v>
      </c>
      <c r="D266" s="22">
        <v>4</v>
      </c>
      <c r="E266" s="22">
        <v>0</v>
      </c>
      <c r="F266" s="79"/>
      <c r="G266" s="16">
        <v>1</v>
      </c>
      <c r="H266" s="16">
        <v>0</v>
      </c>
      <c r="I266" s="16">
        <v>0</v>
      </c>
      <c r="J266" s="16">
        <v>1</v>
      </c>
      <c r="K266" s="16">
        <v>0</v>
      </c>
      <c r="L266" s="114"/>
      <c r="M266" s="107">
        <v>1</v>
      </c>
      <c r="N266" s="107">
        <v>0</v>
      </c>
      <c r="O266" s="107">
        <v>0</v>
      </c>
      <c r="P266" s="107">
        <v>0</v>
      </c>
      <c r="Q266" s="107">
        <v>1</v>
      </c>
      <c r="T266" s="1" t="s">
        <v>735</v>
      </c>
      <c r="U266" s="29" t="s">
        <v>669</v>
      </c>
    </row>
    <row r="267" spans="1:21" ht="14.25" customHeight="1" x14ac:dyDescent="0.25">
      <c r="A267" s="1" t="s">
        <v>469</v>
      </c>
      <c r="B267" s="1" t="s">
        <v>470</v>
      </c>
      <c r="C267" s="1" t="s">
        <v>659</v>
      </c>
      <c r="D267" s="22">
        <v>0</v>
      </c>
      <c r="E267" s="22">
        <v>0</v>
      </c>
      <c r="F267" s="79"/>
      <c r="G267" s="16">
        <v>4</v>
      </c>
      <c r="H267" s="16">
        <v>0</v>
      </c>
      <c r="I267" s="16">
        <v>0</v>
      </c>
      <c r="J267" s="16">
        <v>4</v>
      </c>
      <c r="K267" s="16">
        <v>0</v>
      </c>
      <c r="L267" s="114"/>
      <c r="M267" s="107">
        <v>0</v>
      </c>
      <c r="N267" s="107">
        <v>0</v>
      </c>
      <c r="O267" s="107">
        <v>0</v>
      </c>
      <c r="P267" s="107">
        <v>0</v>
      </c>
      <c r="Q267" s="107">
        <v>0</v>
      </c>
      <c r="T267" s="1" t="s">
        <v>735</v>
      </c>
      <c r="U267" s="29" t="s">
        <v>669</v>
      </c>
    </row>
    <row r="268" spans="1:21" ht="14.25" customHeight="1" x14ac:dyDescent="0.25">
      <c r="A268" s="1" t="s">
        <v>471</v>
      </c>
      <c r="B268" s="1" t="s">
        <v>472</v>
      </c>
      <c r="C268" s="1" t="s">
        <v>658</v>
      </c>
      <c r="D268" s="25">
        <v>1</v>
      </c>
      <c r="E268" s="25">
        <v>0</v>
      </c>
      <c r="F268" s="79"/>
      <c r="G268" s="16">
        <v>2</v>
      </c>
      <c r="H268" s="16">
        <v>0</v>
      </c>
      <c r="I268" s="16">
        <v>0</v>
      </c>
      <c r="J268" s="16">
        <v>2</v>
      </c>
      <c r="K268" s="16">
        <v>0</v>
      </c>
      <c r="L268" s="114"/>
      <c r="M268" s="107">
        <v>0</v>
      </c>
      <c r="N268" s="107">
        <v>0</v>
      </c>
      <c r="O268" s="107">
        <v>0</v>
      </c>
      <c r="P268" s="107">
        <v>0</v>
      </c>
      <c r="Q268" s="107">
        <v>0</v>
      </c>
      <c r="T268" s="1" t="s">
        <v>735</v>
      </c>
      <c r="U268" s="29" t="s">
        <v>669</v>
      </c>
    </row>
    <row r="269" spans="1:21" ht="14.25" customHeight="1" x14ac:dyDescent="0.25">
      <c r="A269" s="1" t="s">
        <v>473</v>
      </c>
      <c r="B269" s="1" t="s">
        <v>474</v>
      </c>
      <c r="C269" s="1" t="s">
        <v>661</v>
      </c>
      <c r="D269" s="22">
        <v>3</v>
      </c>
      <c r="E269" s="22">
        <v>1</v>
      </c>
      <c r="F269" s="79"/>
      <c r="G269" s="16">
        <v>3</v>
      </c>
      <c r="H269" s="16">
        <v>0</v>
      </c>
      <c r="I269" s="16">
        <v>0</v>
      </c>
      <c r="J269" s="16">
        <v>2</v>
      </c>
      <c r="K269" s="16">
        <v>1</v>
      </c>
      <c r="L269" s="114"/>
      <c r="M269" s="107">
        <v>4</v>
      </c>
      <c r="N269" s="107">
        <v>0</v>
      </c>
      <c r="O269" s="107">
        <v>1</v>
      </c>
      <c r="P269" s="107">
        <v>2</v>
      </c>
      <c r="Q269" s="107">
        <v>1</v>
      </c>
      <c r="T269" s="1" t="s">
        <v>735</v>
      </c>
      <c r="U269" s="29" t="s">
        <v>669</v>
      </c>
    </row>
    <row r="270" spans="1:21" ht="14.25" customHeight="1" x14ac:dyDescent="0.25">
      <c r="A270" s="1" t="s">
        <v>475</v>
      </c>
      <c r="B270" s="1" t="s">
        <v>476</v>
      </c>
      <c r="C270" s="1" t="s">
        <v>661</v>
      </c>
      <c r="D270" s="22">
        <v>3</v>
      </c>
      <c r="E270" s="22">
        <v>0</v>
      </c>
      <c r="F270" s="79"/>
      <c r="G270" s="16">
        <v>7</v>
      </c>
      <c r="H270" s="16">
        <v>0</v>
      </c>
      <c r="I270" s="16">
        <v>1</v>
      </c>
      <c r="J270" s="16">
        <v>6</v>
      </c>
      <c r="K270" s="16">
        <v>0</v>
      </c>
      <c r="L270" s="114"/>
      <c r="M270" s="107">
        <v>7</v>
      </c>
      <c r="N270" s="107">
        <v>0</v>
      </c>
      <c r="O270" s="107">
        <v>0</v>
      </c>
      <c r="P270" s="107">
        <v>7</v>
      </c>
      <c r="Q270" s="107">
        <v>0</v>
      </c>
      <c r="T270" s="1" t="s">
        <v>735</v>
      </c>
      <c r="U270" s="29" t="s">
        <v>669</v>
      </c>
    </row>
    <row r="271" spans="1:21" ht="14.25" customHeight="1" x14ac:dyDescent="0.25">
      <c r="A271" s="1" t="s">
        <v>477</v>
      </c>
      <c r="B271" s="1" t="s">
        <v>478</v>
      </c>
      <c r="C271" s="1" t="s">
        <v>658</v>
      </c>
      <c r="D271" s="22">
        <v>4</v>
      </c>
      <c r="E271" s="22">
        <v>0</v>
      </c>
      <c r="F271" s="79"/>
      <c r="G271" s="16">
        <v>5</v>
      </c>
      <c r="H271" s="16">
        <v>0</v>
      </c>
      <c r="I271" s="16">
        <v>0</v>
      </c>
      <c r="J271" s="16">
        <v>5</v>
      </c>
      <c r="K271" s="16">
        <v>0</v>
      </c>
      <c r="L271" s="114"/>
      <c r="M271" s="107">
        <v>6</v>
      </c>
      <c r="N271" s="107">
        <v>0</v>
      </c>
      <c r="O271" s="107">
        <v>0</v>
      </c>
      <c r="P271" s="107">
        <v>6</v>
      </c>
      <c r="Q271" s="107">
        <v>0</v>
      </c>
      <c r="T271" s="1" t="s">
        <v>735</v>
      </c>
      <c r="U271" s="29" t="s">
        <v>669</v>
      </c>
    </row>
    <row r="272" spans="1:21" ht="14.25" customHeight="1" x14ac:dyDescent="0.25">
      <c r="A272" s="1" t="s">
        <v>479</v>
      </c>
      <c r="B272" s="1" t="s">
        <v>480</v>
      </c>
      <c r="C272" s="1" t="s">
        <v>658</v>
      </c>
      <c r="D272" s="22">
        <v>1</v>
      </c>
      <c r="E272" s="22">
        <v>0</v>
      </c>
      <c r="F272" s="79"/>
      <c r="G272" s="16">
        <v>4</v>
      </c>
      <c r="H272" s="16">
        <v>0</v>
      </c>
      <c r="I272" s="16">
        <v>0</v>
      </c>
      <c r="J272" s="16">
        <v>4</v>
      </c>
      <c r="K272" s="16">
        <v>0</v>
      </c>
      <c r="L272" s="114"/>
      <c r="M272" s="107">
        <v>3</v>
      </c>
      <c r="N272" s="107">
        <v>0</v>
      </c>
      <c r="O272" s="107">
        <v>0</v>
      </c>
      <c r="P272" s="107">
        <v>3</v>
      </c>
      <c r="Q272" s="107">
        <v>0</v>
      </c>
      <c r="T272" s="1" t="s">
        <v>735</v>
      </c>
      <c r="U272" s="29" t="s">
        <v>669</v>
      </c>
    </row>
    <row r="273" spans="1:21" ht="14.25" customHeight="1" x14ac:dyDescent="0.25">
      <c r="A273" s="1" t="s">
        <v>481</v>
      </c>
      <c r="B273" s="1" t="s">
        <v>482</v>
      </c>
      <c r="C273" s="1" t="s">
        <v>657</v>
      </c>
      <c r="D273" s="22">
        <v>3</v>
      </c>
      <c r="E273" s="22">
        <v>1</v>
      </c>
      <c r="F273" s="79"/>
      <c r="G273" s="16">
        <v>3</v>
      </c>
      <c r="H273" s="16">
        <v>0</v>
      </c>
      <c r="I273" s="16">
        <v>2</v>
      </c>
      <c r="J273" s="16">
        <v>1</v>
      </c>
      <c r="K273" s="16">
        <v>0</v>
      </c>
      <c r="L273" s="114"/>
      <c r="M273" s="107">
        <v>0</v>
      </c>
      <c r="N273" s="107">
        <v>0</v>
      </c>
      <c r="O273" s="107">
        <v>0</v>
      </c>
      <c r="P273" s="107">
        <v>0</v>
      </c>
      <c r="Q273" s="107">
        <v>0</v>
      </c>
      <c r="T273" s="1" t="s">
        <v>735</v>
      </c>
      <c r="U273" s="29" t="s">
        <v>669</v>
      </c>
    </row>
    <row r="274" spans="1:21" ht="14.25" customHeight="1" x14ac:dyDescent="0.25">
      <c r="A274" s="1" t="s">
        <v>483</v>
      </c>
      <c r="B274" s="1" t="s">
        <v>484</v>
      </c>
      <c r="C274" s="1" t="s">
        <v>659</v>
      </c>
      <c r="D274" s="22">
        <v>0</v>
      </c>
      <c r="E274" s="22">
        <v>0</v>
      </c>
      <c r="F274" s="79"/>
      <c r="G274" s="16">
        <v>1</v>
      </c>
      <c r="H274" s="16">
        <v>0</v>
      </c>
      <c r="I274" s="16">
        <v>1</v>
      </c>
      <c r="J274" s="16">
        <v>0</v>
      </c>
      <c r="K274" s="16">
        <v>0</v>
      </c>
      <c r="L274" s="114"/>
      <c r="M274" s="107">
        <v>3</v>
      </c>
      <c r="N274" s="107">
        <v>0</v>
      </c>
      <c r="O274" s="107">
        <v>1</v>
      </c>
      <c r="P274" s="107">
        <v>2</v>
      </c>
      <c r="Q274" s="107">
        <v>0</v>
      </c>
      <c r="T274" s="1" t="s">
        <v>735</v>
      </c>
      <c r="U274" s="29" t="s">
        <v>669</v>
      </c>
    </row>
    <row r="275" spans="1:21" ht="14.25" customHeight="1" x14ac:dyDescent="0.25">
      <c r="A275" s="1" t="s">
        <v>485</v>
      </c>
      <c r="B275" s="1" t="s">
        <v>486</v>
      </c>
      <c r="C275" s="1" t="s">
        <v>658</v>
      </c>
      <c r="D275" s="22">
        <v>3</v>
      </c>
      <c r="E275" s="22">
        <v>0</v>
      </c>
      <c r="F275" s="79"/>
      <c r="G275" s="16">
        <v>2</v>
      </c>
      <c r="H275" s="16">
        <v>0</v>
      </c>
      <c r="I275" s="16">
        <v>0</v>
      </c>
      <c r="J275" s="16">
        <v>2</v>
      </c>
      <c r="K275" s="16">
        <v>0</v>
      </c>
      <c r="L275" s="114"/>
      <c r="M275" s="107">
        <v>0</v>
      </c>
      <c r="N275" s="107">
        <v>0</v>
      </c>
      <c r="O275" s="107">
        <v>0</v>
      </c>
      <c r="P275" s="107">
        <v>0</v>
      </c>
      <c r="Q275" s="107">
        <v>0</v>
      </c>
      <c r="T275" s="1" t="s">
        <v>735</v>
      </c>
      <c r="U275" s="29" t="s">
        <v>669</v>
      </c>
    </row>
    <row r="276" spans="1:21" ht="14.25" customHeight="1" x14ac:dyDescent="0.25">
      <c r="A276" s="1" t="s">
        <v>487</v>
      </c>
      <c r="B276" s="1" t="s">
        <v>488</v>
      </c>
      <c r="C276" s="1" t="s">
        <v>656</v>
      </c>
      <c r="D276" s="22">
        <v>7</v>
      </c>
      <c r="E276" s="22">
        <v>0</v>
      </c>
      <c r="F276" s="79"/>
      <c r="G276" s="16">
        <v>2</v>
      </c>
      <c r="H276" s="16">
        <v>0</v>
      </c>
      <c r="I276" s="16">
        <v>1</v>
      </c>
      <c r="J276" s="16">
        <v>1</v>
      </c>
      <c r="K276" s="16">
        <v>0</v>
      </c>
      <c r="L276" s="114"/>
      <c r="M276" s="107">
        <v>3</v>
      </c>
      <c r="N276" s="107">
        <v>0</v>
      </c>
      <c r="O276" s="107">
        <v>0</v>
      </c>
      <c r="P276" s="107">
        <v>3</v>
      </c>
      <c r="Q276" s="107">
        <v>0</v>
      </c>
      <c r="T276" s="1" t="s">
        <v>735</v>
      </c>
      <c r="U276" s="29" t="s">
        <v>669</v>
      </c>
    </row>
    <row r="277" spans="1:21" ht="14.25" customHeight="1" x14ac:dyDescent="0.25">
      <c r="A277" s="1" t="s">
        <v>489</v>
      </c>
      <c r="B277" s="1" t="s">
        <v>490</v>
      </c>
      <c r="C277" s="1" t="s">
        <v>657</v>
      </c>
      <c r="D277" s="22">
        <v>2</v>
      </c>
      <c r="E277" s="22">
        <v>0</v>
      </c>
      <c r="F277" s="79"/>
      <c r="G277" s="16">
        <v>0</v>
      </c>
      <c r="H277" s="16">
        <v>0</v>
      </c>
      <c r="I277" s="16">
        <v>0</v>
      </c>
      <c r="J277" s="16">
        <v>0</v>
      </c>
      <c r="K277" s="16">
        <v>0</v>
      </c>
      <c r="L277" s="114"/>
      <c r="M277" s="107">
        <v>5</v>
      </c>
      <c r="N277" s="107">
        <v>0</v>
      </c>
      <c r="O277" s="107">
        <v>4</v>
      </c>
      <c r="P277" s="107">
        <v>1</v>
      </c>
      <c r="Q277" s="107">
        <v>0</v>
      </c>
      <c r="T277" s="1" t="s">
        <v>735</v>
      </c>
      <c r="U277" s="29" t="s">
        <v>669</v>
      </c>
    </row>
    <row r="278" spans="1:21" ht="14.25" customHeight="1" x14ac:dyDescent="0.25">
      <c r="A278" s="1" t="s">
        <v>491</v>
      </c>
      <c r="B278" s="1" t="s">
        <v>492</v>
      </c>
      <c r="C278" s="1" t="s">
        <v>661</v>
      </c>
      <c r="D278" s="22">
        <v>8</v>
      </c>
      <c r="E278" s="22">
        <v>0</v>
      </c>
      <c r="F278" s="79"/>
      <c r="G278" s="16">
        <v>4</v>
      </c>
      <c r="H278" s="16">
        <v>0</v>
      </c>
      <c r="I278" s="16">
        <v>0</v>
      </c>
      <c r="J278" s="16">
        <v>4</v>
      </c>
      <c r="K278" s="16">
        <v>0</v>
      </c>
      <c r="L278" s="114"/>
      <c r="M278" s="107">
        <v>3</v>
      </c>
      <c r="N278" s="107">
        <v>0</v>
      </c>
      <c r="O278" s="107">
        <v>0</v>
      </c>
      <c r="P278" s="107">
        <v>3</v>
      </c>
      <c r="Q278" s="107">
        <v>0</v>
      </c>
      <c r="T278" s="1" t="s">
        <v>736</v>
      </c>
      <c r="U278" s="29" t="s">
        <v>669</v>
      </c>
    </row>
    <row r="279" spans="1:21" ht="14.25" customHeight="1" x14ac:dyDescent="0.25">
      <c r="A279" s="1" t="s">
        <v>493</v>
      </c>
      <c r="B279" s="1" t="s">
        <v>494</v>
      </c>
      <c r="C279" s="1" t="s">
        <v>662</v>
      </c>
      <c r="D279" s="22">
        <v>1</v>
      </c>
      <c r="E279" s="22">
        <v>0</v>
      </c>
      <c r="F279" s="79"/>
      <c r="G279" s="16">
        <v>0</v>
      </c>
      <c r="H279" s="16">
        <v>0</v>
      </c>
      <c r="I279" s="16">
        <v>0</v>
      </c>
      <c r="J279" s="16">
        <v>0</v>
      </c>
      <c r="K279" s="16">
        <v>0</v>
      </c>
      <c r="L279" s="114"/>
      <c r="M279" s="107">
        <v>0</v>
      </c>
      <c r="N279" s="107">
        <v>0</v>
      </c>
      <c r="O279" s="107">
        <v>0</v>
      </c>
      <c r="P279" s="107">
        <v>0</v>
      </c>
      <c r="Q279" s="107">
        <v>0</v>
      </c>
      <c r="T279" s="1" t="s">
        <v>735</v>
      </c>
      <c r="U279" s="29" t="s">
        <v>669</v>
      </c>
    </row>
    <row r="280" spans="1:21" ht="14.25" customHeight="1" x14ac:dyDescent="0.25">
      <c r="A280" s="1" t="s">
        <v>495</v>
      </c>
      <c r="B280" s="1" t="s">
        <v>496</v>
      </c>
      <c r="C280" s="1" t="s">
        <v>663</v>
      </c>
      <c r="D280" s="22">
        <v>4</v>
      </c>
      <c r="E280" s="22">
        <v>0</v>
      </c>
      <c r="F280" s="79"/>
      <c r="G280" s="16">
        <v>1</v>
      </c>
      <c r="H280" s="16">
        <v>0</v>
      </c>
      <c r="I280" s="16">
        <v>0</v>
      </c>
      <c r="J280" s="16">
        <v>1</v>
      </c>
      <c r="K280" s="16">
        <v>0</v>
      </c>
      <c r="L280" s="114"/>
      <c r="M280" s="107">
        <v>1</v>
      </c>
      <c r="N280" s="107">
        <v>0</v>
      </c>
      <c r="O280" s="107">
        <v>0</v>
      </c>
      <c r="P280" s="107">
        <v>1</v>
      </c>
      <c r="Q280" s="107">
        <v>0</v>
      </c>
      <c r="T280" s="1" t="s">
        <v>735</v>
      </c>
      <c r="U280" s="29" t="s">
        <v>669</v>
      </c>
    </row>
    <row r="281" spans="1:21" ht="14.25" customHeight="1" x14ac:dyDescent="0.25">
      <c r="A281" s="1" t="s">
        <v>497</v>
      </c>
      <c r="B281" s="1" t="s">
        <v>835</v>
      </c>
      <c r="C281" s="1" t="s">
        <v>656</v>
      </c>
      <c r="D281" s="22">
        <v>23</v>
      </c>
      <c r="E281" s="22">
        <v>0</v>
      </c>
      <c r="F281" s="79"/>
      <c r="G281" s="16">
        <v>29</v>
      </c>
      <c r="H281" s="16">
        <v>0</v>
      </c>
      <c r="I281" s="16">
        <v>7</v>
      </c>
      <c r="J281" s="16">
        <v>21</v>
      </c>
      <c r="K281" s="16">
        <v>1</v>
      </c>
      <c r="L281" s="114"/>
      <c r="M281" s="107">
        <v>29</v>
      </c>
      <c r="N281" s="107">
        <v>0</v>
      </c>
      <c r="O281" s="107">
        <v>1</v>
      </c>
      <c r="P281" s="107">
        <v>27</v>
      </c>
      <c r="Q281" s="107">
        <v>1</v>
      </c>
      <c r="T281" s="1" t="s">
        <v>736</v>
      </c>
      <c r="U281" s="29" t="s">
        <v>670</v>
      </c>
    </row>
    <row r="282" spans="1:21" ht="14.25" customHeight="1" x14ac:dyDescent="0.25">
      <c r="A282" s="1" t="s">
        <v>499</v>
      </c>
      <c r="B282" s="1" t="s">
        <v>836</v>
      </c>
      <c r="C282" s="1" t="s">
        <v>659</v>
      </c>
      <c r="D282" s="22">
        <v>44</v>
      </c>
      <c r="E282" s="22">
        <v>2</v>
      </c>
      <c r="F282" s="79"/>
      <c r="G282" s="16">
        <v>72</v>
      </c>
      <c r="H282" s="16">
        <v>0</v>
      </c>
      <c r="I282" s="16">
        <v>9</v>
      </c>
      <c r="J282" s="16">
        <v>63</v>
      </c>
      <c r="K282" s="16">
        <v>0</v>
      </c>
      <c r="L282" s="114"/>
      <c r="M282" s="107">
        <v>11</v>
      </c>
      <c r="N282" s="107">
        <v>0</v>
      </c>
      <c r="O282" s="107">
        <v>2</v>
      </c>
      <c r="P282" s="107">
        <v>9</v>
      </c>
      <c r="Q282" s="107">
        <v>0</v>
      </c>
      <c r="T282" s="1" t="s">
        <v>737</v>
      </c>
      <c r="U282" s="29" t="s">
        <v>669</v>
      </c>
    </row>
    <row r="283" spans="1:21" ht="14.25" customHeight="1" x14ac:dyDescent="0.25">
      <c r="A283" s="1" t="s">
        <v>501</v>
      </c>
      <c r="B283" s="1" t="s">
        <v>837</v>
      </c>
      <c r="C283" s="1" t="s">
        <v>654</v>
      </c>
      <c r="D283" s="25">
        <v>32</v>
      </c>
      <c r="E283" s="25">
        <v>0</v>
      </c>
      <c r="F283" s="79"/>
      <c r="G283" s="16">
        <v>44</v>
      </c>
      <c r="H283" s="16">
        <v>0</v>
      </c>
      <c r="I283" s="16">
        <v>1</v>
      </c>
      <c r="J283" s="16">
        <v>40</v>
      </c>
      <c r="K283" s="16">
        <v>3</v>
      </c>
      <c r="L283" s="114"/>
      <c r="M283" s="107">
        <v>47</v>
      </c>
      <c r="N283" s="107">
        <v>0</v>
      </c>
      <c r="O283" s="107">
        <v>1</v>
      </c>
      <c r="P283" s="107">
        <v>42</v>
      </c>
      <c r="Q283" s="107">
        <v>4</v>
      </c>
      <c r="T283" s="1" t="s">
        <v>737</v>
      </c>
      <c r="U283" s="29" t="s">
        <v>670</v>
      </c>
    </row>
    <row r="284" spans="1:21" ht="14.25" customHeight="1" x14ac:dyDescent="0.25">
      <c r="A284" s="1" t="s">
        <v>503</v>
      </c>
      <c r="B284" s="1" t="s">
        <v>504</v>
      </c>
      <c r="C284" s="1" t="s">
        <v>656</v>
      </c>
      <c r="D284" s="22">
        <v>18</v>
      </c>
      <c r="E284" s="22">
        <v>2</v>
      </c>
      <c r="F284" s="79"/>
      <c r="G284" s="16">
        <v>4</v>
      </c>
      <c r="H284" s="16">
        <v>0</v>
      </c>
      <c r="I284" s="16">
        <v>2</v>
      </c>
      <c r="J284" s="16">
        <v>2</v>
      </c>
      <c r="K284" s="16">
        <v>0</v>
      </c>
      <c r="L284" s="114"/>
      <c r="M284" s="107">
        <v>8</v>
      </c>
      <c r="N284" s="107">
        <v>0</v>
      </c>
      <c r="O284" s="107">
        <v>2</v>
      </c>
      <c r="P284" s="107">
        <v>4</v>
      </c>
      <c r="Q284" s="107">
        <v>2</v>
      </c>
      <c r="T284" s="1" t="s">
        <v>735</v>
      </c>
      <c r="U284" s="29" t="s">
        <v>669</v>
      </c>
    </row>
    <row r="285" spans="1:21" ht="14.25" customHeight="1" x14ac:dyDescent="0.25">
      <c r="A285" s="1" t="s">
        <v>505</v>
      </c>
      <c r="B285" s="1" t="s">
        <v>506</v>
      </c>
      <c r="C285" s="1" t="s">
        <v>659</v>
      </c>
      <c r="D285" s="22">
        <v>13</v>
      </c>
      <c r="E285" s="22">
        <v>1</v>
      </c>
      <c r="F285" s="79"/>
      <c r="G285" s="16">
        <v>5</v>
      </c>
      <c r="H285" s="16">
        <v>0</v>
      </c>
      <c r="I285" s="16">
        <v>0</v>
      </c>
      <c r="J285" s="16">
        <v>4</v>
      </c>
      <c r="K285" s="16">
        <v>1</v>
      </c>
      <c r="L285" s="114"/>
      <c r="M285" s="107">
        <v>11</v>
      </c>
      <c r="N285" s="107">
        <v>0</v>
      </c>
      <c r="O285" s="107">
        <v>0</v>
      </c>
      <c r="P285" s="107">
        <v>8</v>
      </c>
      <c r="Q285" s="107">
        <v>3</v>
      </c>
      <c r="T285" s="1" t="s">
        <v>735</v>
      </c>
      <c r="U285" s="29" t="s">
        <v>670</v>
      </c>
    </row>
    <row r="286" spans="1:21" ht="14.25" customHeight="1" x14ac:dyDescent="0.25">
      <c r="A286" s="1" t="s">
        <v>507</v>
      </c>
      <c r="B286" s="1" t="s">
        <v>838</v>
      </c>
      <c r="C286" s="1" t="s">
        <v>659</v>
      </c>
      <c r="D286" s="22">
        <v>15</v>
      </c>
      <c r="E286" s="22">
        <v>1</v>
      </c>
      <c r="F286" s="79"/>
      <c r="G286" s="16">
        <v>22</v>
      </c>
      <c r="H286" s="16">
        <v>0</v>
      </c>
      <c r="I286" s="16">
        <v>2</v>
      </c>
      <c r="J286" s="16">
        <v>20</v>
      </c>
      <c r="K286" s="16">
        <v>0</v>
      </c>
      <c r="L286" s="114"/>
      <c r="M286" s="107">
        <v>20</v>
      </c>
      <c r="N286" s="107">
        <v>0</v>
      </c>
      <c r="O286" s="107">
        <v>1</v>
      </c>
      <c r="P286" s="107">
        <v>18</v>
      </c>
      <c r="Q286" s="107">
        <v>1</v>
      </c>
      <c r="T286" s="1" t="s">
        <v>735</v>
      </c>
      <c r="U286" s="29" t="s">
        <v>669</v>
      </c>
    </row>
    <row r="287" spans="1:21" ht="14.25" customHeight="1" x14ac:dyDescent="0.25">
      <c r="A287" s="1" t="s">
        <v>509</v>
      </c>
      <c r="B287" s="1" t="s">
        <v>738</v>
      </c>
      <c r="C287" s="1" t="s">
        <v>657</v>
      </c>
      <c r="D287" s="25">
        <v>2</v>
      </c>
      <c r="E287" s="25">
        <v>0</v>
      </c>
      <c r="F287" s="79"/>
      <c r="G287" s="16">
        <v>9</v>
      </c>
      <c r="H287" s="16">
        <v>0</v>
      </c>
      <c r="I287" s="16">
        <v>0</v>
      </c>
      <c r="J287" s="16">
        <v>9</v>
      </c>
      <c r="K287" s="16">
        <v>0</v>
      </c>
      <c r="L287" s="114"/>
      <c r="M287" s="107">
        <v>14</v>
      </c>
      <c r="N287" s="107">
        <v>0</v>
      </c>
      <c r="O287" s="107">
        <v>1</v>
      </c>
      <c r="P287" s="107">
        <v>13</v>
      </c>
      <c r="Q287" s="107">
        <v>0</v>
      </c>
      <c r="T287" s="1" t="s">
        <v>736</v>
      </c>
      <c r="U287" s="29" t="s">
        <v>669</v>
      </c>
    </row>
    <row r="288" spans="1:21" ht="14.25" customHeight="1" x14ac:dyDescent="0.25">
      <c r="A288" s="1" t="s">
        <v>511</v>
      </c>
      <c r="B288" s="1" t="s">
        <v>512</v>
      </c>
      <c r="C288" s="1" t="s">
        <v>662</v>
      </c>
      <c r="D288" s="22">
        <v>15</v>
      </c>
      <c r="E288" s="22">
        <v>2</v>
      </c>
      <c r="F288" s="79"/>
      <c r="G288" s="16">
        <v>7</v>
      </c>
      <c r="H288" s="16">
        <v>0</v>
      </c>
      <c r="I288" s="16">
        <v>0</v>
      </c>
      <c r="J288" s="16">
        <v>7</v>
      </c>
      <c r="K288" s="16">
        <v>0</v>
      </c>
      <c r="L288" s="114"/>
      <c r="M288" s="107">
        <v>7</v>
      </c>
      <c r="N288" s="107">
        <v>0</v>
      </c>
      <c r="O288" s="107">
        <v>0</v>
      </c>
      <c r="P288" s="107">
        <v>7</v>
      </c>
      <c r="Q288" s="107">
        <v>0</v>
      </c>
      <c r="T288" s="1" t="s">
        <v>735</v>
      </c>
      <c r="U288" s="29" t="s">
        <v>669</v>
      </c>
    </row>
    <row r="289" spans="1:21" ht="14.25" customHeight="1" x14ac:dyDescent="0.25">
      <c r="A289" s="1" t="s">
        <v>513</v>
      </c>
      <c r="B289" s="1" t="s">
        <v>514</v>
      </c>
      <c r="C289" s="1" t="s">
        <v>662</v>
      </c>
      <c r="D289" s="22">
        <v>2</v>
      </c>
      <c r="E289" s="22">
        <v>1</v>
      </c>
      <c r="F289" s="79"/>
      <c r="G289" s="16">
        <v>1</v>
      </c>
      <c r="H289" s="16">
        <v>0</v>
      </c>
      <c r="I289" s="16">
        <v>0</v>
      </c>
      <c r="J289" s="16">
        <v>1</v>
      </c>
      <c r="K289" s="16">
        <v>0</v>
      </c>
      <c r="L289" s="114"/>
      <c r="M289" s="107">
        <v>2</v>
      </c>
      <c r="N289" s="107">
        <v>0</v>
      </c>
      <c r="O289" s="107">
        <v>0</v>
      </c>
      <c r="P289" s="107">
        <v>2</v>
      </c>
      <c r="Q289" s="107">
        <v>0</v>
      </c>
      <c r="T289" s="1" t="s">
        <v>735</v>
      </c>
      <c r="U289" s="29" t="s">
        <v>669</v>
      </c>
    </row>
    <row r="290" spans="1:21" ht="14.25" customHeight="1" x14ac:dyDescent="0.25">
      <c r="A290" s="1" t="s">
        <v>515</v>
      </c>
      <c r="B290" s="1" t="s">
        <v>516</v>
      </c>
      <c r="C290" s="1" t="s">
        <v>659</v>
      </c>
      <c r="D290" s="22">
        <v>17</v>
      </c>
      <c r="E290" s="22">
        <v>0</v>
      </c>
      <c r="F290" s="79"/>
      <c r="G290" s="16">
        <v>6</v>
      </c>
      <c r="H290" s="16">
        <v>0</v>
      </c>
      <c r="I290" s="16">
        <v>0</v>
      </c>
      <c r="J290" s="16">
        <v>6</v>
      </c>
      <c r="K290" s="16">
        <v>0</v>
      </c>
      <c r="L290" s="114"/>
      <c r="M290" s="107">
        <v>11</v>
      </c>
      <c r="N290" s="107">
        <v>0</v>
      </c>
      <c r="O290" s="107">
        <v>0</v>
      </c>
      <c r="P290" s="107">
        <v>10</v>
      </c>
      <c r="Q290" s="107">
        <v>1</v>
      </c>
      <c r="T290" s="1" t="s">
        <v>735</v>
      </c>
      <c r="U290" s="29" t="s">
        <v>669</v>
      </c>
    </row>
    <row r="291" spans="1:21" ht="14.25" customHeight="1" x14ac:dyDescent="0.25">
      <c r="A291" s="1" t="s">
        <v>517</v>
      </c>
      <c r="B291" s="1" t="s">
        <v>518</v>
      </c>
      <c r="C291" s="1" t="s">
        <v>657</v>
      </c>
      <c r="D291" s="22">
        <v>10</v>
      </c>
      <c r="E291" s="22">
        <v>2</v>
      </c>
      <c r="F291" s="79"/>
      <c r="G291" s="16">
        <v>10</v>
      </c>
      <c r="H291" s="16">
        <v>0</v>
      </c>
      <c r="I291" s="16">
        <v>1</v>
      </c>
      <c r="J291" s="16">
        <v>9</v>
      </c>
      <c r="K291" s="16">
        <v>0</v>
      </c>
      <c r="L291" s="114"/>
      <c r="M291" s="107">
        <v>7</v>
      </c>
      <c r="N291" s="107">
        <v>0</v>
      </c>
      <c r="O291" s="107">
        <v>0</v>
      </c>
      <c r="P291" s="107">
        <v>7</v>
      </c>
      <c r="Q291" s="107">
        <v>0</v>
      </c>
      <c r="T291" s="1" t="s">
        <v>735</v>
      </c>
      <c r="U291" s="29" t="s">
        <v>669</v>
      </c>
    </row>
    <row r="292" spans="1:21" ht="14.25" customHeight="1" x14ac:dyDescent="0.25">
      <c r="A292" s="1" t="s">
        <v>519</v>
      </c>
      <c r="B292" s="1" t="s">
        <v>520</v>
      </c>
      <c r="C292" s="1" t="s">
        <v>663</v>
      </c>
      <c r="D292" s="22">
        <v>4</v>
      </c>
      <c r="E292" s="22">
        <v>0</v>
      </c>
      <c r="F292" s="79"/>
      <c r="G292" s="16">
        <v>2</v>
      </c>
      <c r="H292" s="16">
        <v>0</v>
      </c>
      <c r="I292" s="16">
        <v>0</v>
      </c>
      <c r="J292" s="16">
        <v>2</v>
      </c>
      <c r="K292" s="16">
        <v>0</v>
      </c>
      <c r="L292" s="114"/>
      <c r="M292" s="107">
        <v>3</v>
      </c>
      <c r="N292" s="107">
        <v>0</v>
      </c>
      <c r="O292" s="107">
        <v>0</v>
      </c>
      <c r="P292" s="107">
        <v>3</v>
      </c>
      <c r="Q292" s="107">
        <v>0</v>
      </c>
      <c r="T292" s="1" t="s">
        <v>735</v>
      </c>
      <c r="U292" s="29" t="s">
        <v>669</v>
      </c>
    </row>
    <row r="293" spans="1:21" ht="14.25" customHeight="1" x14ac:dyDescent="0.25">
      <c r="A293" s="1" t="s">
        <v>521</v>
      </c>
      <c r="B293" s="1" t="s">
        <v>839</v>
      </c>
      <c r="C293" s="1" t="s">
        <v>662</v>
      </c>
      <c r="D293" s="22">
        <v>17</v>
      </c>
      <c r="E293" s="22">
        <v>2</v>
      </c>
      <c r="F293" s="79"/>
      <c r="G293" s="16">
        <v>19</v>
      </c>
      <c r="H293" s="16">
        <v>0</v>
      </c>
      <c r="I293" s="16">
        <v>0</v>
      </c>
      <c r="J293" s="16">
        <v>19</v>
      </c>
      <c r="K293" s="16">
        <v>0</v>
      </c>
      <c r="L293" s="114"/>
      <c r="M293" s="107">
        <v>34</v>
      </c>
      <c r="N293" s="107">
        <v>0</v>
      </c>
      <c r="O293" s="107">
        <v>2</v>
      </c>
      <c r="P293" s="107">
        <v>32</v>
      </c>
      <c r="Q293" s="107">
        <v>0</v>
      </c>
      <c r="T293" s="1" t="s">
        <v>735</v>
      </c>
      <c r="U293" s="29" t="s">
        <v>669</v>
      </c>
    </row>
    <row r="294" spans="1:21" ht="14.25" customHeight="1" x14ac:dyDescent="0.25">
      <c r="A294" s="1" t="s">
        <v>523</v>
      </c>
      <c r="B294" s="1" t="s">
        <v>524</v>
      </c>
      <c r="C294" s="1" t="s">
        <v>662</v>
      </c>
      <c r="D294" s="22">
        <v>13</v>
      </c>
      <c r="E294" s="22">
        <v>0</v>
      </c>
      <c r="F294" s="79"/>
      <c r="G294" s="16">
        <v>17</v>
      </c>
      <c r="H294" s="16">
        <v>0</v>
      </c>
      <c r="I294" s="16">
        <v>2</v>
      </c>
      <c r="J294" s="16">
        <v>15</v>
      </c>
      <c r="K294" s="16">
        <v>0</v>
      </c>
      <c r="L294" s="114"/>
      <c r="M294" s="107">
        <v>10</v>
      </c>
      <c r="N294" s="107">
        <v>0</v>
      </c>
      <c r="O294" s="107">
        <v>1</v>
      </c>
      <c r="P294" s="107">
        <v>9</v>
      </c>
      <c r="Q294" s="107">
        <v>0</v>
      </c>
      <c r="T294" s="1" t="s">
        <v>735</v>
      </c>
      <c r="U294" s="29" t="s">
        <v>669</v>
      </c>
    </row>
    <row r="295" spans="1:21" ht="14.25" customHeight="1" x14ac:dyDescent="0.25">
      <c r="A295" s="1" t="s">
        <v>525</v>
      </c>
      <c r="B295" s="1" t="s">
        <v>526</v>
      </c>
      <c r="C295" s="1" t="s">
        <v>661</v>
      </c>
      <c r="D295" s="22">
        <v>2</v>
      </c>
      <c r="E295" s="22">
        <v>0</v>
      </c>
      <c r="F295" s="79"/>
      <c r="G295" s="16">
        <v>2</v>
      </c>
      <c r="H295" s="16">
        <v>0</v>
      </c>
      <c r="I295" s="16">
        <v>0</v>
      </c>
      <c r="J295" s="16">
        <v>2</v>
      </c>
      <c r="K295" s="16">
        <v>0</v>
      </c>
      <c r="L295" s="114"/>
      <c r="M295" s="107">
        <v>4</v>
      </c>
      <c r="N295" s="107">
        <v>0</v>
      </c>
      <c r="O295" s="107">
        <v>0</v>
      </c>
      <c r="P295" s="107">
        <v>4</v>
      </c>
      <c r="Q295" s="107">
        <v>0</v>
      </c>
      <c r="T295" s="1" t="s">
        <v>735</v>
      </c>
      <c r="U295" s="29" t="s">
        <v>669</v>
      </c>
    </row>
    <row r="296" spans="1:21" ht="14.25" customHeight="1" x14ac:dyDescent="0.25">
      <c r="A296" s="1" t="s">
        <v>527</v>
      </c>
      <c r="B296" s="1" t="s">
        <v>528</v>
      </c>
      <c r="C296" s="1" t="s">
        <v>659</v>
      </c>
      <c r="D296" s="22">
        <v>6</v>
      </c>
      <c r="E296" s="22">
        <v>0</v>
      </c>
      <c r="F296" s="79"/>
      <c r="G296" s="16">
        <v>3</v>
      </c>
      <c r="H296" s="16">
        <v>0</v>
      </c>
      <c r="I296" s="16">
        <v>0</v>
      </c>
      <c r="J296" s="16">
        <v>3</v>
      </c>
      <c r="K296" s="16">
        <v>0</v>
      </c>
      <c r="L296" s="114"/>
      <c r="M296" s="107">
        <v>8</v>
      </c>
      <c r="N296" s="107">
        <v>0</v>
      </c>
      <c r="O296" s="107">
        <v>0</v>
      </c>
      <c r="P296" s="107">
        <v>8</v>
      </c>
      <c r="Q296" s="107">
        <v>0</v>
      </c>
      <c r="T296" s="1" t="s">
        <v>735</v>
      </c>
      <c r="U296" s="29" t="s">
        <v>669</v>
      </c>
    </row>
    <row r="297" spans="1:21" ht="14.25" customHeight="1" x14ac:dyDescent="0.25">
      <c r="A297" s="1" t="s">
        <v>529</v>
      </c>
      <c r="B297" s="1" t="s">
        <v>530</v>
      </c>
      <c r="C297" s="1" t="s">
        <v>663</v>
      </c>
      <c r="D297" s="22">
        <v>4</v>
      </c>
      <c r="E297" s="22">
        <v>1</v>
      </c>
      <c r="F297" s="79"/>
      <c r="G297" s="16">
        <v>0</v>
      </c>
      <c r="H297" s="16">
        <v>0</v>
      </c>
      <c r="I297" s="16">
        <v>0</v>
      </c>
      <c r="J297" s="16">
        <v>0</v>
      </c>
      <c r="K297" s="16">
        <v>0</v>
      </c>
      <c r="L297" s="114"/>
      <c r="M297" s="107">
        <v>5</v>
      </c>
      <c r="N297" s="107">
        <v>0</v>
      </c>
      <c r="O297" s="107">
        <v>0</v>
      </c>
      <c r="P297" s="107">
        <v>4</v>
      </c>
      <c r="Q297" s="107">
        <v>1</v>
      </c>
      <c r="T297" s="1" t="s">
        <v>735</v>
      </c>
      <c r="U297" s="29" t="s">
        <v>669</v>
      </c>
    </row>
    <row r="298" spans="1:21" ht="14.25" customHeight="1" x14ac:dyDescent="0.25">
      <c r="A298" s="1" t="s">
        <v>531</v>
      </c>
      <c r="B298" s="1" t="s">
        <v>532</v>
      </c>
      <c r="C298" s="1" t="s">
        <v>656</v>
      </c>
      <c r="D298" s="22">
        <v>12</v>
      </c>
      <c r="E298" s="22">
        <v>2</v>
      </c>
      <c r="F298" s="79"/>
      <c r="G298" s="16">
        <v>5</v>
      </c>
      <c r="H298" s="16">
        <v>0</v>
      </c>
      <c r="I298" s="16">
        <v>0</v>
      </c>
      <c r="J298" s="16">
        <v>5</v>
      </c>
      <c r="K298" s="16">
        <v>0</v>
      </c>
      <c r="L298" s="114"/>
      <c r="M298" s="107">
        <v>6</v>
      </c>
      <c r="N298" s="107">
        <v>0</v>
      </c>
      <c r="O298" s="107">
        <v>1</v>
      </c>
      <c r="P298" s="107">
        <v>5</v>
      </c>
      <c r="Q298" s="107">
        <v>0</v>
      </c>
      <c r="T298" s="1" t="s">
        <v>735</v>
      </c>
      <c r="U298" s="29" t="s">
        <v>669</v>
      </c>
    </row>
    <row r="299" spans="1:21" ht="14.25" customHeight="1" x14ac:dyDescent="0.25">
      <c r="A299" s="1" t="s">
        <v>533</v>
      </c>
      <c r="B299" s="1" t="s">
        <v>534</v>
      </c>
      <c r="C299" s="1" t="s">
        <v>654</v>
      </c>
      <c r="D299" s="22">
        <v>8</v>
      </c>
      <c r="E299" s="22">
        <v>0</v>
      </c>
      <c r="F299" s="79"/>
      <c r="G299" s="16">
        <v>3</v>
      </c>
      <c r="H299" s="16">
        <v>0</v>
      </c>
      <c r="I299" s="16">
        <v>0</v>
      </c>
      <c r="J299" s="16">
        <v>3</v>
      </c>
      <c r="K299" s="16">
        <v>0</v>
      </c>
      <c r="L299" s="114"/>
      <c r="M299" s="107">
        <v>5</v>
      </c>
      <c r="N299" s="107">
        <v>0</v>
      </c>
      <c r="O299" s="107">
        <v>0</v>
      </c>
      <c r="P299" s="107">
        <v>5</v>
      </c>
      <c r="Q299" s="107">
        <v>0</v>
      </c>
      <c r="T299" s="1" t="s">
        <v>737</v>
      </c>
      <c r="U299" s="29" t="s">
        <v>669</v>
      </c>
    </row>
    <row r="300" spans="1:21" ht="14.25" customHeight="1" x14ac:dyDescent="0.25">
      <c r="A300" s="1" t="s">
        <v>535</v>
      </c>
      <c r="B300" s="1" t="s">
        <v>536</v>
      </c>
      <c r="C300" s="1" t="s">
        <v>656</v>
      </c>
      <c r="D300" s="22">
        <v>6</v>
      </c>
      <c r="E300" s="22">
        <v>1</v>
      </c>
      <c r="F300" s="79"/>
      <c r="G300" s="16">
        <v>9</v>
      </c>
      <c r="H300" s="16">
        <v>0</v>
      </c>
      <c r="I300" s="16">
        <v>0</v>
      </c>
      <c r="J300" s="16">
        <v>7</v>
      </c>
      <c r="K300" s="16">
        <v>2</v>
      </c>
      <c r="L300" s="114"/>
      <c r="M300" s="107">
        <v>32</v>
      </c>
      <c r="N300" s="107">
        <v>0</v>
      </c>
      <c r="O300" s="107">
        <v>3</v>
      </c>
      <c r="P300" s="107">
        <v>21</v>
      </c>
      <c r="Q300" s="107">
        <v>8</v>
      </c>
      <c r="T300" s="1" t="s">
        <v>735</v>
      </c>
      <c r="U300" s="29" t="s">
        <v>669</v>
      </c>
    </row>
    <row r="301" spans="1:21" ht="14.25" customHeight="1" x14ac:dyDescent="0.25">
      <c r="A301" s="1" t="s">
        <v>537</v>
      </c>
      <c r="B301" s="1" t="s">
        <v>840</v>
      </c>
      <c r="C301" s="1" t="s">
        <v>661</v>
      </c>
      <c r="D301" s="22">
        <v>28</v>
      </c>
      <c r="E301" s="22">
        <v>9</v>
      </c>
      <c r="F301" s="79"/>
      <c r="G301" s="16">
        <v>45</v>
      </c>
      <c r="H301" s="16">
        <v>0</v>
      </c>
      <c r="I301" s="16">
        <v>4</v>
      </c>
      <c r="J301" s="16">
        <v>37</v>
      </c>
      <c r="K301" s="16">
        <v>4</v>
      </c>
      <c r="L301" s="114"/>
      <c r="M301" s="107">
        <v>35</v>
      </c>
      <c r="N301" s="107">
        <v>0</v>
      </c>
      <c r="O301" s="107">
        <v>2</v>
      </c>
      <c r="P301" s="107">
        <v>33</v>
      </c>
      <c r="Q301" s="107">
        <v>0</v>
      </c>
      <c r="T301" s="1" t="s">
        <v>735</v>
      </c>
      <c r="U301" s="29" t="s">
        <v>669</v>
      </c>
    </row>
    <row r="302" spans="1:21" ht="14.25" customHeight="1" x14ac:dyDescent="0.25">
      <c r="A302" s="1" t="s">
        <v>539</v>
      </c>
      <c r="B302" s="1" t="s">
        <v>841</v>
      </c>
      <c r="C302" s="1" t="s">
        <v>657</v>
      </c>
      <c r="D302" s="22">
        <v>19</v>
      </c>
      <c r="E302" s="22">
        <v>0</v>
      </c>
      <c r="F302" s="79"/>
      <c r="G302" s="16">
        <v>43</v>
      </c>
      <c r="H302" s="16">
        <v>0</v>
      </c>
      <c r="I302" s="16">
        <v>4</v>
      </c>
      <c r="J302" s="16">
        <v>30</v>
      </c>
      <c r="K302" s="16">
        <v>9</v>
      </c>
      <c r="L302" s="114"/>
      <c r="M302" s="107">
        <v>36</v>
      </c>
      <c r="N302" s="107">
        <v>0</v>
      </c>
      <c r="O302" s="107">
        <v>2</v>
      </c>
      <c r="P302" s="107">
        <v>32</v>
      </c>
      <c r="Q302" s="107">
        <v>2</v>
      </c>
      <c r="T302" s="1" t="s">
        <v>735</v>
      </c>
      <c r="U302" s="29" t="s">
        <v>669</v>
      </c>
    </row>
    <row r="303" spans="1:21" ht="14.25" customHeight="1" x14ac:dyDescent="0.25">
      <c r="A303" s="1" t="s">
        <v>541</v>
      </c>
      <c r="B303" s="1" t="s">
        <v>542</v>
      </c>
      <c r="C303" s="1" t="s">
        <v>662</v>
      </c>
      <c r="D303" s="22">
        <v>8</v>
      </c>
      <c r="E303" s="22">
        <v>0</v>
      </c>
      <c r="F303" s="79"/>
      <c r="G303" s="16">
        <v>4</v>
      </c>
      <c r="H303" s="16">
        <v>0</v>
      </c>
      <c r="I303" s="16">
        <v>1</v>
      </c>
      <c r="J303" s="16">
        <v>2</v>
      </c>
      <c r="K303" s="16">
        <v>1</v>
      </c>
      <c r="L303" s="114"/>
      <c r="M303" s="107">
        <v>3</v>
      </c>
      <c r="N303" s="107">
        <v>0</v>
      </c>
      <c r="O303" s="107">
        <v>1</v>
      </c>
      <c r="P303" s="107">
        <v>2</v>
      </c>
      <c r="Q303" s="107">
        <v>0</v>
      </c>
      <c r="T303" s="1" t="s">
        <v>735</v>
      </c>
      <c r="U303" s="29" t="s">
        <v>669</v>
      </c>
    </row>
    <row r="304" spans="1:21" ht="14.25" customHeight="1" x14ac:dyDescent="0.25">
      <c r="A304" s="1" t="s">
        <v>543</v>
      </c>
      <c r="B304" s="1" t="s">
        <v>544</v>
      </c>
      <c r="C304" s="1" t="s">
        <v>656</v>
      </c>
      <c r="D304" s="22">
        <v>2</v>
      </c>
      <c r="E304" s="22">
        <v>0</v>
      </c>
      <c r="F304" s="79"/>
      <c r="G304" s="16">
        <v>2</v>
      </c>
      <c r="H304" s="16">
        <v>0</v>
      </c>
      <c r="I304" s="16">
        <v>0</v>
      </c>
      <c r="J304" s="16">
        <v>2</v>
      </c>
      <c r="K304" s="16">
        <v>0</v>
      </c>
      <c r="L304" s="114"/>
      <c r="M304" s="107">
        <v>1</v>
      </c>
      <c r="N304" s="107">
        <v>0</v>
      </c>
      <c r="O304" s="107">
        <v>0</v>
      </c>
      <c r="P304" s="107">
        <v>0</v>
      </c>
      <c r="Q304" s="107">
        <v>1</v>
      </c>
      <c r="T304" s="1" t="s">
        <v>736</v>
      </c>
      <c r="U304" s="29" t="s">
        <v>669</v>
      </c>
    </row>
    <row r="305" spans="1:21" ht="14.25" customHeight="1" x14ac:dyDescent="0.25">
      <c r="A305" s="1" t="s">
        <v>545</v>
      </c>
      <c r="B305" s="1" t="s">
        <v>842</v>
      </c>
      <c r="C305" s="1" t="s">
        <v>661</v>
      </c>
      <c r="D305" s="22">
        <v>20</v>
      </c>
      <c r="E305" s="22">
        <v>1</v>
      </c>
      <c r="F305" s="79"/>
      <c r="G305" s="16">
        <v>23</v>
      </c>
      <c r="H305" s="16">
        <v>0</v>
      </c>
      <c r="I305" s="16">
        <v>1</v>
      </c>
      <c r="J305" s="16">
        <v>22</v>
      </c>
      <c r="K305" s="16">
        <v>0</v>
      </c>
      <c r="L305" s="114"/>
      <c r="M305" s="107">
        <v>14</v>
      </c>
      <c r="N305" s="107">
        <v>0</v>
      </c>
      <c r="O305" s="107">
        <v>1</v>
      </c>
      <c r="P305" s="107">
        <v>12</v>
      </c>
      <c r="Q305" s="107">
        <v>1</v>
      </c>
      <c r="T305" s="1" t="s">
        <v>736</v>
      </c>
      <c r="U305" s="29" t="s">
        <v>669</v>
      </c>
    </row>
    <row r="306" spans="1:21" ht="14.25" customHeight="1" x14ac:dyDescent="0.25">
      <c r="A306" s="1" t="s">
        <v>547</v>
      </c>
      <c r="B306" s="1" t="s">
        <v>548</v>
      </c>
      <c r="C306" s="1" t="s">
        <v>661</v>
      </c>
      <c r="D306" s="22">
        <v>3</v>
      </c>
      <c r="E306" s="22">
        <v>0</v>
      </c>
      <c r="F306" s="79"/>
      <c r="G306" s="16">
        <v>3</v>
      </c>
      <c r="H306" s="16">
        <v>0</v>
      </c>
      <c r="I306" s="16">
        <v>0</v>
      </c>
      <c r="J306" s="16">
        <v>3</v>
      </c>
      <c r="K306" s="16">
        <v>0</v>
      </c>
      <c r="L306" s="114"/>
      <c r="M306" s="107">
        <v>7</v>
      </c>
      <c r="N306" s="107">
        <v>0</v>
      </c>
      <c r="O306" s="107">
        <v>0</v>
      </c>
      <c r="P306" s="107">
        <v>7</v>
      </c>
      <c r="Q306" s="107">
        <v>0</v>
      </c>
      <c r="T306" s="1" t="s">
        <v>737</v>
      </c>
      <c r="U306" s="29" t="s">
        <v>669</v>
      </c>
    </row>
    <row r="307" spans="1:21" ht="14.25" customHeight="1" x14ac:dyDescent="0.25">
      <c r="A307" s="1" t="s">
        <v>549</v>
      </c>
      <c r="B307" s="1" t="s">
        <v>550</v>
      </c>
      <c r="C307" s="1" t="s">
        <v>662</v>
      </c>
      <c r="D307" s="22">
        <v>9</v>
      </c>
      <c r="E307" s="22">
        <v>2</v>
      </c>
      <c r="F307" s="79"/>
      <c r="G307" s="16">
        <v>10</v>
      </c>
      <c r="H307" s="16">
        <v>0</v>
      </c>
      <c r="I307" s="16">
        <v>3</v>
      </c>
      <c r="J307" s="16">
        <v>7</v>
      </c>
      <c r="K307" s="16">
        <v>0</v>
      </c>
      <c r="L307" s="114"/>
      <c r="M307" s="107">
        <v>13</v>
      </c>
      <c r="N307" s="107">
        <v>0</v>
      </c>
      <c r="O307" s="107">
        <v>2</v>
      </c>
      <c r="P307" s="107">
        <v>11</v>
      </c>
      <c r="Q307" s="107">
        <v>0</v>
      </c>
      <c r="T307" s="1" t="s">
        <v>735</v>
      </c>
      <c r="U307" s="29" t="s">
        <v>669</v>
      </c>
    </row>
    <row r="308" spans="1:21" ht="14.25" customHeight="1" x14ac:dyDescent="0.25">
      <c r="A308" s="1" t="s">
        <v>551</v>
      </c>
      <c r="B308" s="1" t="s">
        <v>552</v>
      </c>
      <c r="C308" s="1" t="s">
        <v>659</v>
      </c>
      <c r="D308" s="22">
        <v>5</v>
      </c>
      <c r="E308" s="22">
        <v>2</v>
      </c>
      <c r="F308" s="79"/>
      <c r="G308" s="16">
        <v>6</v>
      </c>
      <c r="H308" s="16">
        <v>0</v>
      </c>
      <c r="I308" s="16">
        <v>0</v>
      </c>
      <c r="J308" s="16">
        <v>6</v>
      </c>
      <c r="K308" s="16">
        <v>0</v>
      </c>
      <c r="L308" s="114"/>
      <c r="M308" s="107">
        <v>6</v>
      </c>
      <c r="N308" s="107">
        <v>0</v>
      </c>
      <c r="O308" s="107">
        <v>0</v>
      </c>
      <c r="P308" s="107">
        <v>5</v>
      </c>
      <c r="Q308" s="107">
        <v>1</v>
      </c>
      <c r="T308" s="1" t="s">
        <v>735</v>
      </c>
      <c r="U308" s="29" t="s">
        <v>669</v>
      </c>
    </row>
    <row r="309" spans="1:21" ht="14.25" customHeight="1" x14ac:dyDescent="0.25">
      <c r="A309" s="1" t="s">
        <v>553</v>
      </c>
      <c r="B309" s="1" t="s">
        <v>554</v>
      </c>
      <c r="C309" s="1" t="s">
        <v>656</v>
      </c>
      <c r="D309" s="22">
        <v>5</v>
      </c>
      <c r="E309" s="22">
        <v>2</v>
      </c>
      <c r="F309" s="79"/>
      <c r="G309" s="16">
        <v>2</v>
      </c>
      <c r="H309" s="16">
        <v>0</v>
      </c>
      <c r="I309" s="16">
        <v>0</v>
      </c>
      <c r="J309" s="16">
        <v>2</v>
      </c>
      <c r="K309" s="16">
        <v>0</v>
      </c>
      <c r="L309" s="114"/>
      <c r="M309" s="107">
        <v>9</v>
      </c>
      <c r="N309" s="107">
        <v>0</v>
      </c>
      <c r="O309" s="107">
        <v>0</v>
      </c>
      <c r="P309" s="107">
        <v>8</v>
      </c>
      <c r="Q309" s="107">
        <v>1</v>
      </c>
      <c r="T309" s="1" t="s">
        <v>735</v>
      </c>
      <c r="U309" s="29" t="s">
        <v>669</v>
      </c>
    </row>
    <row r="310" spans="1:21" ht="14.25" customHeight="1" x14ac:dyDescent="0.25">
      <c r="A310" s="1" t="s">
        <v>555</v>
      </c>
      <c r="B310" s="1" t="s">
        <v>556</v>
      </c>
      <c r="C310" s="1" t="s">
        <v>661</v>
      </c>
      <c r="D310" s="22">
        <v>0</v>
      </c>
      <c r="E310" s="22">
        <v>0</v>
      </c>
      <c r="F310" s="79"/>
      <c r="G310" s="16">
        <v>2</v>
      </c>
      <c r="H310" s="16">
        <v>0</v>
      </c>
      <c r="I310" s="16">
        <v>0</v>
      </c>
      <c r="J310" s="16">
        <v>2</v>
      </c>
      <c r="K310" s="16">
        <v>0</v>
      </c>
      <c r="L310" s="114"/>
      <c r="M310" s="107">
        <v>1</v>
      </c>
      <c r="N310" s="107">
        <v>0</v>
      </c>
      <c r="O310" s="107">
        <v>0</v>
      </c>
      <c r="P310" s="107">
        <v>1</v>
      </c>
      <c r="Q310" s="107">
        <v>0</v>
      </c>
      <c r="T310" s="1" t="s">
        <v>735</v>
      </c>
      <c r="U310" s="29" t="s">
        <v>669</v>
      </c>
    </row>
    <row r="311" spans="1:21" ht="14.25" customHeight="1" x14ac:dyDescent="0.25">
      <c r="A311" s="1" t="s">
        <v>557</v>
      </c>
      <c r="B311" s="1" t="s">
        <v>843</v>
      </c>
      <c r="C311" s="1" t="s">
        <v>656</v>
      </c>
      <c r="D311" s="22">
        <v>33</v>
      </c>
      <c r="E311" s="22">
        <v>5</v>
      </c>
      <c r="F311" s="79"/>
      <c r="G311" s="16">
        <v>46</v>
      </c>
      <c r="H311" s="16">
        <v>0</v>
      </c>
      <c r="I311" s="16">
        <v>3</v>
      </c>
      <c r="J311" s="16">
        <v>43</v>
      </c>
      <c r="K311" s="16">
        <v>0</v>
      </c>
      <c r="L311" s="114"/>
      <c r="M311" s="107">
        <v>23</v>
      </c>
      <c r="N311" s="107">
        <v>0</v>
      </c>
      <c r="O311" s="107">
        <v>0</v>
      </c>
      <c r="P311" s="107">
        <v>15</v>
      </c>
      <c r="Q311" s="107">
        <v>8</v>
      </c>
      <c r="T311" s="1" t="s">
        <v>737</v>
      </c>
      <c r="U311" s="29" t="s">
        <v>669</v>
      </c>
    </row>
    <row r="312" spans="1:21" ht="14.25" customHeight="1" x14ac:dyDescent="0.25">
      <c r="A312" s="1" t="s">
        <v>559</v>
      </c>
      <c r="B312" s="1" t="s">
        <v>560</v>
      </c>
      <c r="C312" s="1" t="s">
        <v>659</v>
      </c>
      <c r="D312" s="22">
        <v>1</v>
      </c>
      <c r="E312" s="22">
        <v>0</v>
      </c>
      <c r="F312" s="79"/>
      <c r="G312" s="16">
        <v>2</v>
      </c>
      <c r="H312" s="16">
        <v>0</v>
      </c>
      <c r="I312" s="16">
        <v>0</v>
      </c>
      <c r="J312" s="16">
        <v>2</v>
      </c>
      <c r="K312" s="16">
        <v>0</v>
      </c>
      <c r="L312" s="114"/>
      <c r="M312" s="107">
        <v>1</v>
      </c>
      <c r="N312" s="107">
        <v>0</v>
      </c>
      <c r="O312" s="107">
        <v>0</v>
      </c>
      <c r="P312" s="107">
        <v>1</v>
      </c>
      <c r="Q312" s="107">
        <v>0</v>
      </c>
      <c r="T312" s="1" t="s">
        <v>735</v>
      </c>
      <c r="U312" s="29" t="s">
        <v>669</v>
      </c>
    </row>
    <row r="313" spans="1:21" ht="14.25" customHeight="1" x14ac:dyDescent="0.25">
      <c r="A313" s="1" t="s">
        <v>561</v>
      </c>
      <c r="B313" s="1" t="s">
        <v>562</v>
      </c>
      <c r="C313" s="1" t="s">
        <v>659</v>
      </c>
      <c r="D313" s="22">
        <v>4</v>
      </c>
      <c r="E313" s="22">
        <v>1</v>
      </c>
      <c r="F313" s="79"/>
      <c r="G313" s="16">
        <v>9</v>
      </c>
      <c r="H313" s="16">
        <v>0</v>
      </c>
      <c r="I313" s="16">
        <v>1</v>
      </c>
      <c r="J313" s="16">
        <v>8</v>
      </c>
      <c r="K313" s="16">
        <v>0</v>
      </c>
      <c r="L313" s="114"/>
      <c r="M313" s="107">
        <v>9</v>
      </c>
      <c r="N313" s="107">
        <v>0</v>
      </c>
      <c r="O313" s="107">
        <v>0</v>
      </c>
      <c r="P313" s="107">
        <v>7</v>
      </c>
      <c r="Q313" s="107">
        <v>2</v>
      </c>
      <c r="T313" s="1" t="s">
        <v>735</v>
      </c>
      <c r="U313" s="29" t="s">
        <v>669</v>
      </c>
    </row>
    <row r="314" spans="1:21" ht="14.25" customHeight="1" x14ac:dyDescent="0.25">
      <c r="A314" s="1" t="s">
        <v>563</v>
      </c>
      <c r="B314" s="1" t="s">
        <v>564</v>
      </c>
      <c r="C314" s="1" t="s">
        <v>656</v>
      </c>
      <c r="D314" s="22">
        <v>4</v>
      </c>
      <c r="E314" s="22">
        <v>0</v>
      </c>
      <c r="F314" s="79"/>
      <c r="G314" s="16">
        <v>8</v>
      </c>
      <c r="H314" s="16">
        <v>0</v>
      </c>
      <c r="I314" s="16">
        <v>3</v>
      </c>
      <c r="J314" s="16">
        <v>5</v>
      </c>
      <c r="K314" s="16">
        <v>0</v>
      </c>
      <c r="L314" s="114"/>
      <c r="M314" s="107">
        <v>12</v>
      </c>
      <c r="N314" s="107">
        <v>0</v>
      </c>
      <c r="O314" s="107">
        <v>3</v>
      </c>
      <c r="P314" s="107">
        <v>4</v>
      </c>
      <c r="Q314" s="107">
        <v>5</v>
      </c>
      <c r="T314" s="1" t="s">
        <v>735</v>
      </c>
      <c r="U314" s="29" t="s">
        <v>669</v>
      </c>
    </row>
    <row r="315" spans="1:21" ht="14.25" customHeight="1" x14ac:dyDescent="0.25">
      <c r="A315" s="1" t="s">
        <v>565</v>
      </c>
      <c r="B315" s="1" t="s">
        <v>844</v>
      </c>
      <c r="C315" s="1" t="s">
        <v>661</v>
      </c>
      <c r="D315" s="22">
        <v>20</v>
      </c>
      <c r="E315" s="22">
        <v>0</v>
      </c>
      <c r="F315" s="79"/>
      <c r="G315" s="45">
        <v>24</v>
      </c>
      <c r="H315" s="45">
        <v>0</v>
      </c>
      <c r="I315" s="45">
        <v>4</v>
      </c>
      <c r="J315" s="45">
        <v>19</v>
      </c>
      <c r="K315" s="45">
        <v>1</v>
      </c>
      <c r="L315" s="114"/>
      <c r="M315" s="107">
        <v>19</v>
      </c>
      <c r="N315" s="107">
        <v>0</v>
      </c>
      <c r="O315" s="107">
        <v>7</v>
      </c>
      <c r="P315" s="107">
        <v>12</v>
      </c>
      <c r="Q315" s="107">
        <v>0</v>
      </c>
      <c r="T315" s="1" t="s">
        <v>737</v>
      </c>
      <c r="U315" s="29" t="s">
        <v>670</v>
      </c>
    </row>
    <row r="316" spans="1:21" ht="14.25" customHeight="1" x14ac:dyDescent="0.25">
      <c r="A316" s="1" t="s">
        <v>567</v>
      </c>
      <c r="B316" s="1" t="s">
        <v>568</v>
      </c>
      <c r="C316" s="1" t="s">
        <v>661</v>
      </c>
      <c r="D316" s="22">
        <v>2</v>
      </c>
      <c r="E316" s="22">
        <v>0</v>
      </c>
      <c r="F316" s="79"/>
      <c r="G316" s="16">
        <v>4</v>
      </c>
      <c r="H316" s="16">
        <v>0</v>
      </c>
      <c r="I316" s="16">
        <v>1</v>
      </c>
      <c r="J316" s="16">
        <v>3</v>
      </c>
      <c r="K316" s="16">
        <v>0</v>
      </c>
      <c r="L316" s="114"/>
      <c r="M316" s="107">
        <v>3</v>
      </c>
      <c r="N316" s="107">
        <v>0</v>
      </c>
      <c r="O316" s="107">
        <v>1</v>
      </c>
      <c r="P316" s="107">
        <v>2</v>
      </c>
      <c r="Q316" s="107">
        <v>0</v>
      </c>
      <c r="T316" s="1" t="s">
        <v>735</v>
      </c>
      <c r="U316" s="29" t="s">
        <v>669</v>
      </c>
    </row>
    <row r="317" spans="1:21" ht="14.25" customHeight="1" x14ac:dyDescent="0.25">
      <c r="A317" s="1" t="s">
        <v>569</v>
      </c>
      <c r="B317" s="1" t="s">
        <v>845</v>
      </c>
      <c r="C317" s="1" t="s">
        <v>654</v>
      </c>
      <c r="D317" s="25">
        <v>11</v>
      </c>
      <c r="E317" s="25">
        <v>1</v>
      </c>
      <c r="F317" s="79"/>
      <c r="G317" s="45">
        <v>21</v>
      </c>
      <c r="H317" s="45">
        <v>0</v>
      </c>
      <c r="I317" s="45">
        <v>0</v>
      </c>
      <c r="J317" s="45">
        <v>15</v>
      </c>
      <c r="K317" s="45">
        <v>6</v>
      </c>
      <c r="L317" s="114"/>
      <c r="M317" s="107">
        <v>10</v>
      </c>
      <c r="N317" s="107">
        <v>0</v>
      </c>
      <c r="O317" s="107">
        <v>1</v>
      </c>
      <c r="P317" s="107">
        <v>6</v>
      </c>
      <c r="Q317" s="107">
        <v>3</v>
      </c>
      <c r="T317" s="1" t="s">
        <v>737</v>
      </c>
      <c r="U317" s="29" t="s">
        <v>670</v>
      </c>
    </row>
    <row r="318" spans="1:21" ht="14.25" customHeight="1" x14ac:dyDescent="0.25">
      <c r="A318" s="1" t="s">
        <v>571</v>
      </c>
      <c r="B318" s="1" t="s">
        <v>572</v>
      </c>
      <c r="C318" s="1" t="s">
        <v>657</v>
      </c>
      <c r="D318" s="22">
        <v>2</v>
      </c>
      <c r="E318" s="22">
        <v>0</v>
      </c>
      <c r="F318" s="79"/>
      <c r="G318" s="16">
        <v>5</v>
      </c>
      <c r="H318" s="16">
        <v>0</v>
      </c>
      <c r="I318" s="16">
        <v>0</v>
      </c>
      <c r="J318" s="16">
        <v>5</v>
      </c>
      <c r="K318" s="16">
        <v>0</v>
      </c>
      <c r="L318" s="114"/>
      <c r="M318" s="107">
        <v>3</v>
      </c>
      <c r="N318" s="107">
        <v>0</v>
      </c>
      <c r="O318" s="107">
        <v>0</v>
      </c>
      <c r="P318" s="107">
        <v>3</v>
      </c>
      <c r="Q318" s="107">
        <v>0</v>
      </c>
      <c r="T318" s="1" t="s">
        <v>737</v>
      </c>
      <c r="U318" s="29" t="s">
        <v>669</v>
      </c>
    </row>
    <row r="319" spans="1:21" ht="14.25" customHeight="1" x14ac:dyDescent="0.25">
      <c r="A319" s="1" t="s">
        <v>573</v>
      </c>
      <c r="B319" s="1" t="s">
        <v>846</v>
      </c>
      <c r="C319" s="1" t="s">
        <v>656</v>
      </c>
      <c r="D319" s="22">
        <v>15</v>
      </c>
      <c r="E319" s="22">
        <v>1</v>
      </c>
      <c r="F319" s="79"/>
      <c r="G319" s="16">
        <v>20</v>
      </c>
      <c r="H319" s="16">
        <v>0</v>
      </c>
      <c r="I319" s="16">
        <v>7</v>
      </c>
      <c r="J319" s="16">
        <v>13</v>
      </c>
      <c r="K319" s="16">
        <v>0</v>
      </c>
      <c r="L319" s="114"/>
      <c r="M319" s="107">
        <v>7</v>
      </c>
      <c r="N319" s="107">
        <v>0</v>
      </c>
      <c r="O319" s="107">
        <v>1</v>
      </c>
      <c r="P319" s="107">
        <v>6</v>
      </c>
      <c r="Q319" s="107">
        <v>0</v>
      </c>
      <c r="T319" s="1" t="s">
        <v>736</v>
      </c>
      <c r="U319" s="29" t="s">
        <v>669</v>
      </c>
    </row>
    <row r="320" spans="1:21" ht="14.25" customHeight="1" x14ac:dyDescent="0.25">
      <c r="A320" s="1" t="s">
        <v>575</v>
      </c>
      <c r="B320" s="1" t="s">
        <v>576</v>
      </c>
      <c r="C320" s="1" t="s">
        <v>659</v>
      </c>
      <c r="D320" s="22">
        <v>0</v>
      </c>
      <c r="E320" s="22">
        <v>0</v>
      </c>
      <c r="F320" s="79"/>
      <c r="G320" s="16">
        <v>2</v>
      </c>
      <c r="H320" s="16">
        <v>0</v>
      </c>
      <c r="I320" s="16">
        <v>0</v>
      </c>
      <c r="J320" s="16">
        <v>2</v>
      </c>
      <c r="K320" s="16">
        <v>0</v>
      </c>
      <c r="L320" s="114"/>
      <c r="M320" s="107">
        <v>0</v>
      </c>
      <c r="N320" s="107">
        <v>0</v>
      </c>
      <c r="O320" s="107">
        <v>0</v>
      </c>
      <c r="P320" s="107">
        <v>0</v>
      </c>
      <c r="Q320" s="107">
        <v>0</v>
      </c>
      <c r="T320" s="1" t="s">
        <v>735</v>
      </c>
      <c r="U320" s="29" t="s">
        <v>669</v>
      </c>
    </row>
    <row r="321" spans="1:21" ht="14.25" customHeight="1" x14ac:dyDescent="0.25">
      <c r="A321" s="1" t="s">
        <v>577</v>
      </c>
      <c r="B321" s="1" t="s">
        <v>578</v>
      </c>
      <c r="C321" s="1" t="s">
        <v>656</v>
      </c>
      <c r="D321" s="22">
        <v>8</v>
      </c>
      <c r="E321" s="22">
        <v>0</v>
      </c>
      <c r="F321" s="79"/>
      <c r="G321" s="16">
        <v>10</v>
      </c>
      <c r="H321" s="16">
        <v>0</v>
      </c>
      <c r="I321" s="16">
        <v>1</v>
      </c>
      <c r="J321" s="16">
        <v>9</v>
      </c>
      <c r="K321" s="16">
        <v>0</v>
      </c>
      <c r="L321" s="114"/>
      <c r="M321" s="107">
        <v>9</v>
      </c>
      <c r="N321" s="107">
        <v>0</v>
      </c>
      <c r="O321" s="107">
        <v>0</v>
      </c>
      <c r="P321" s="107">
        <v>9</v>
      </c>
      <c r="Q321" s="107">
        <v>0</v>
      </c>
      <c r="T321" s="1" t="s">
        <v>735</v>
      </c>
      <c r="U321" s="29" t="s">
        <v>669</v>
      </c>
    </row>
    <row r="322" spans="1:21" ht="14.25" customHeight="1" x14ac:dyDescent="0.25">
      <c r="A322" s="1" t="s">
        <v>579</v>
      </c>
      <c r="B322" s="1" t="s">
        <v>580</v>
      </c>
      <c r="C322" s="1" t="s">
        <v>660</v>
      </c>
      <c r="D322" s="22">
        <v>7</v>
      </c>
      <c r="E322" s="22">
        <v>0</v>
      </c>
      <c r="F322" s="79"/>
      <c r="G322" s="16">
        <v>7</v>
      </c>
      <c r="H322" s="16">
        <v>0</v>
      </c>
      <c r="I322" s="16">
        <v>0</v>
      </c>
      <c r="J322" s="16">
        <v>7</v>
      </c>
      <c r="K322" s="16">
        <v>0</v>
      </c>
      <c r="L322" s="114"/>
      <c r="M322" s="107">
        <v>9</v>
      </c>
      <c r="N322" s="107">
        <v>0</v>
      </c>
      <c r="O322" s="107">
        <v>1</v>
      </c>
      <c r="P322" s="107">
        <v>8</v>
      </c>
      <c r="Q322" s="107">
        <v>0</v>
      </c>
      <c r="T322" s="1" t="s">
        <v>736</v>
      </c>
      <c r="U322" s="29" t="s">
        <v>669</v>
      </c>
    </row>
    <row r="323" spans="1:21" ht="14.25" customHeight="1" x14ac:dyDescent="0.25">
      <c r="A323" s="1" t="s">
        <v>581</v>
      </c>
      <c r="B323" s="1" t="s">
        <v>847</v>
      </c>
      <c r="C323" s="1" t="s">
        <v>662</v>
      </c>
      <c r="D323" s="26">
        <v>26</v>
      </c>
      <c r="E323" s="26">
        <v>1</v>
      </c>
      <c r="F323" s="79"/>
      <c r="G323" s="16">
        <v>20</v>
      </c>
      <c r="H323" s="16">
        <v>0</v>
      </c>
      <c r="I323" s="16">
        <v>2</v>
      </c>
      <c r="J323" s="16">
        <v>18</v>
      </c>
      <c r="K323" s="16">
        <v>0</v>
      </c>
      <c r="L323" s="114"/>
      <c r="M323" s="107">
        <v>11</v>
      </c>
      <c r="N323" s="107">
        <v>0</v>
      </c>
      <c r="O323" s="107">
        <v>1</v>
      </c>
      <c r="P323" s="107">
        <v>8</v>
      </c>
      <c r="Q323" s="107">
        <v>2</v>
      </c>
      <c r="T323" s="1" t="s">
        <v>736</v>
      </c>
      <c r="U323" s="29" t="s">
        <v>669</v>
      </c>
    </row>
    <row r="324" spans="1:21" ht="14.25" customHeight="1" x14ac:dyDescent="0.25">
      <c r="A324" s="1" t="s">
        <v>583</v>
      </c>
      <c r="B324" s="1" t="s">
        <v>848</v>
      </c>
      <c r="C324" s="1" t="s">
        <v>654</v>
      </c>
      <c r="D324" s="22">
        <v>47</v>
      </c>
      <c r="E324" s="22">
        <v>0</v>
      </c>
      <c r="F324" s="79"/>
      <c r="G324" s="16">
        <v>44</v>
      </c>
      <c r="H324" s="16">
        <v>0</v>
      </c>
      <c r="I324" s="16">
        <v>2</v>
      </c>
      <c r="J324" s="16">
        <v>37</v>
      </c>
      <c r="K324" s="16">
        <v>5</v>
      </c>
      <c r="L324" s="114"/>
      <c r="M324" s="107">
        <v>22</v>
      </c>
      <c r="N324" s="107">
        <v>0</v>
      </c>
      <c r="O324" s="107">
        <v>0</v>
      </c>
      <c r="P324" s="107">
        <v>13</v>
      </c>
      <c r="Q324" s="107">
        <v>9</v>
      </c>
      <c r="T324" s="1" t="s">
        <v>736</v>
      </c>
      <c r="U324" s="29" t="s">
        <v>669</v>
      </c>
    </row>
    <row r="325" spans="1:21" ht="14.25" customHeight="1" x14ac:dyDescent="0.25">
      <c r="A325" s="1" t="s">
        <v>585</v>
      </c>
      <c r="B325" s="1" t="s">
        <v>586</v>
      </c>
      <c r="C325" s="1" t="s">
        <v>654</v>
      </c>
      <c r="D325" s="22">
        <v>5</v>
      </c>
      <c r="E325" s="22">
        <v>0</v>
      </c>
      <c r="F325" s="79"/>
      <c r="G325" s="45">
        <v>13</v>
      </c>
      <c r="H325" s="45">
        <v>0</v>
      </c>
      <c r="I325" s="45">
        <v>0</v>
      </c>
      <c r="J325" s="45">
        <v>9</v>
      </c>
      <c r="K325" s="45">
        <v>4</v>
      </c>
      <c r="L325" s="114"/>
      <c r="M325" s="107">
        <v>25</v>
      </c>
      <c r="N325" s="107">
        <v>0</v>
      </c>
      <c r="O325" s="107">
        <v>2</v>
      </c>
      <c r="P325" s="107">
        <v>22</v>
      </c>
      <c r="Q325" s="107">
        <v>1</v>
      </c>
      <c r="T325" s="1" t="s">
        <v>736</v>
      </c>
      <c r="U325" s="29" t="s">
        <v>670</v>
      </c>
    </row>
    <row r="326" spans="1:21" ht="14.25" customHeight="1" x14ac:dyDescent="0.25">
      <c r="A326" s="1" t="s">
        <v>587</v>
      </c>
      <c r="B326" s="1" t="s">
        <v>588</v>
      </c>
      <c r="C326" s="1" t="s">
        <v>657</v>
      </c>
      <c r="D326" s="22">
        <v>5</v>
      </c>
      <c r="E326" s="22">
        <v>1</v>
      </c>
      <c r="F326" s="79"/>
      <c r="G326" s="16">
        <v>4</v>
      </c>
      <c r="H326" s="16">
        <v>0</v>
      </c>
      <c r="I326" s="16">
        <v>0</v>
      </c>
      <c r="J326" s="16">
        <v>4</v>
      </c>
      <c r="K326" s="16">
        <v>0</v>
      </c>
      <c r="L326" s="114"/>
      <c r="M326" s="107">
        <v>21</v>
      </c>
      <c r="N326" s="107">
        <v>0</v>
      </c>
      <c r="O326" s="107">
        <v>3</v>
      </c>
      <c r="P326" s="107">
        <v>9</v>
      </c>
      <c r="Q326" s="107">
        <v>9</v>
      </c>
      <c r="T326" s="1" t="s">
        <v>736</v>
      </c>
      <c r="U326" s="29" t="s">
        <v>669</v>
      </c>
    </row>
    <row r="327" spans="1:21" ht="14.25" customHeight="1" x14ac:dyDescent="0.25">
      <c r="A327" s="1" t="s">
        <v>589</v>
      </c>
      <c r="B327" s="1" t="s">
        <v>849</v>
      </c>
      <c r="C327" s="1" t="s">
        <v>662</v>
      </c>
      <c r="D327" s="22">
        <v>18</v>
      </c>
      <c r="E327" s="22">
        <v>0</v>
      </c>
      <c r="F327" s="79"/>
      <c r="G327" s="16">
        <v>21</v>
      </c>
      <c r="H327" s="16">
        <v>0</v>
      </c>
      <c r="I327" s="16">
        <v>0</v>
      </c>
      <c r="J327" s="16">
        <v>18</v>
      </c>
      <c r="K327" s="16">
        <v>3</v>
      </c>
      <c r="L327" s="114"/>
      <c r="M327" s="107">
        <v>12</v>
      </c>
      <c r="N327" s="107">
        <v>0</v>
      </c>
      <c r="O327" s="107">
        <v>0</v>
      </c>
      <c r="P327" s="107">
        <v>12</v>
      </c>
      <c r="Q327" s="107">
        <v>0</v>
      </c>
      <c r="T327" s="1" t="s">
        <v>737</v>
      </c>
      <c r="U327" s="29" t="s">
        <v>669</v>
      </c>
    </row>
    <row r="328" spans="1:21" ht="14.25" customHeight="1" x14ac:dyDescent="0.25">
      <c r="A328" s="1" t="s">
        <v>591</v>
      </c>
      <c r="B328" s="1" t="s">
        <v>592</v>
      </c>
      <c r="C328" s="1" t="s">
        <v>659</v>
      </c>
      <c r="D328" s="25">
        <v>13</v>
      </c>
      <c r="E328" s="25">
        <v>0</v>
      </c>
      <c r="F328" s="79"/>
      <c r="G328" s="45">
        <v>6</v>
      </c>
      <c r="H328" s="45">
        <v>0</v>
      </c>
      <c r="I328" s="45">
        <v>0</v>
      </c>
      <c r="J328" s="45">
        <v>6</v>
      </c>
      <c r="K328" s="45">
        <v>0</v>
      </c>
      <c r="L328" s="114"/>
      <c r="M328" s="107">
        <v>14</v>
      </c>
      <c r="N328" s="107">
        <v>0</v>
      </c>
      <c r="O328" s="107">
        <v>3</v>
      </c>
      <c r="P328" s="107">
        <v>9</v>
      </c>
      <c r="Q328" s="107">
        <v>2</v>
      </c>
      <c r="T328" s="1" t="s">
        <v>737</v>
      </c>
      <c r="U328" s="29" t="s">
        <v>670</v>
      </c>
    </row>
    <row r="329" spans="1:21" ht="14.25" customHeight="1" x14ac:dyDescent="0.25">
      <c r="A329" s="1" t="s">
        <v>593</v>
      </c>
      <c r="B329" s="1" t="s">
        <v>594</v>
      </c>
      <c r="C329" s="1" t="s">
        <v>659</v>
      </c>
      <c r="D329" s="22">
        <v>20</v>
      </c>
      <c r="E329" s="22">
        <v>1</v>
      </c>
      <c r="F329" s="79"/>
      <c r="G329" s="16">
        <v>8</v>
      </c>
      <c r="H329" s="16">
        <v>0</v>
      </c>
      <c r="I329" s="16">
        <v>2</v>
      </c>
      <c r="J329" s="16">
        <v>6</v>
      </c>
      <c r="K329" s="16">
        <v>0</v>
      </c>
      <c r="L329" s="114"/>
      <c r="M329" s="107">
        <v>14</v>
      </c>
      <c r="N329" s="107">
        <v>0</v>
      </c>
      <c r="O329" s="107">
        <v>1</v>
      </c>
      <c r="P329" s="107">
        <v>13</v>
      </c>
      <c r="Q329" s="107">
        <v>0</v>
      </c>
      <c r="T329" s="1" t="s">
        <v>735</v>
      </c>
      <c r="U329" s="29" t="s">
        <v>669</v>
      </c>
    </row>
    <row r="330" spans="1:21" ht="14.25" customHeight="1" x14ac:dyDescent="0.25">
      <c r="A330" s="1" t="s">
        <v>595</v>
      </c>
      <c r="B330" s="1" t="s">
        <v>596</v>
      </c>
      <c r="C330" s="1" t="s">
        <v>656</v>
      </c>
      <c r="D330" s="22">
        <v>4</v>
      </c>
      <c r="E330" s="22">
        <v>0</v>
      </c>
      <c r="F330" s="79"/>
      <c r="G330" s="16">
        <v>1</v>
      </c>
      <c r="H330" s="16">
        <v>0</v>
      </c>
      <c r="I330" s="16">
        <v>0</v>
      </c>
      <c r="J330" s="16">
        <v>1</v>
      </c>
      <c r="K330" s="16">
        <v>0</v>
      </c>
      <c r="L330" s="114"/>
      <c r="M330" s="107">
        <v>2</v>
      </c>
      <c r="N330" s="107">
        <v>0</v>
      </c>
      <c r="O330" s="107">
        <v>0</v>
      </c>
      <c r="P330" s="107">
        <v>2</v>
      </c>
      <c r="Q330" s="107">
        <v>0</v>
      </c>
      <c r="T330" s="1" t="s">
        <v>735</v>
      </c>
      <c r="U330" s="29" t="s">
        <v>669</v>
      </c>
    </row>
    <row r="331" spans="1:21" ht="14.25" customHeight="1" x14ac:dyDescent="0.25">
      <c r="A331" s="1" t="s">
        <v>597</v>
      </c>
      <c r="B331" s="1" t="s">
        <v>598</v>
      </c>
      <c r="C331" s="1" t="s">
        <v>656</v>
      </c>
      <c r="D331" s="22">
        <v>7</v>
      </c>
      <c r="E331" s="22">
        <v>2</v>
      </c>
      <c r="F331" s="79"/>
      <c r="G331" s="16">
        <v>4</v>
      </c>
      <c r="H331" s="16">
        <v>0</v>
      </c>
      <c r="I331" s="16">
        <v>1</v>
      </c>
      <c r="J331" s="16">
        <v>1</v>
      </c>
      <c r="K331" s="16">
        <v>2</v>
      </c>
      <c r="L331" s="114"/>
      <c r="M331" s="107">
        <v>3</v>
      </c>
      <c r="N331" s="107">
        <v>0</v>
      </c>
      <c r="O331" s="107">
        <v>0</v>
      </c>
      <c r="P331" s="107">
        <v>3</v>
      </c>
      <c r="Q331" s="107">
        <v>0</v>
      </c>
      <c r="T331" s="1" t="s">
        <v>735</v>
      </c>
      <c r="U331" s="29" t="s">
        <v>669</v>
      </c>
    </row>
    <row r="332" spans="1:21" ht="14.25" customHeight="1" x14ac:dyDescent="0.25">
      <c r="A332" s="1" t="s">
        <v>599</v>
      </c>
      <c r="B332" s="1" t="s">
        <v>600</v>
      </c>
      <c r="C332" s="1" t="s">
        <v>658</v>
      </c>
      <c r="D332" s="22">
        <v>5</v>
      </c>
      <c r="E332" s="22">
        <v>2</v>
      </c>
      <c r="F332" s="79"/>
      <c r="G332" s="16">
        <v>12</v>
      </c>
      <c r="H332" s="16">
        <v>0</v>
      </c>
      <c r="I332" s="16">
        <v>0</v>
      </c>
      <c r="J332" s="16">
        <v>12</v>
      </c>
      <c r="K332" s="16">
        <v>0</v>
      </c>
      <c r="L332" s="114"/>
      <c r="M332" s="107">
        <v>10</v>
      </c>
      <c r="N332" s="107">
        <v>0</v>
      </c>
      <c r="O332" s="107">
        <v>0</v>
      </c>
      <c r="P332" s="107">
        <v>10</v>
      </c>
      <c r="Q332" s="107">
        <v>0</v>
      </c>
      <c r="T332" s="1" t="s">
        <v>735</v>
      </c>
      <c r="U332" s="29" t="s">
        <v>669</v>
      </c>
    </row>
    <row r="333" spans="1:21" ht="14.25" customHeight="1" x14ac:dyDescent="0.25">
      <c r="A333" s="1" t="s">
        <v>601</v>
      </c>
      <c r="B333" s="1" t="s">
        <v>602</v>
      </c>
      <c r="C333" s="1" t="s">
        <v>659</v>
      </c>
      <c r="D333" s="25">
        <v>3</v>
      </c>
      <c r="E333" s="25">
        <v>0</v>
      </c>
      <c r="F333" s="79"/>
      <c r="G333" s="16">
        <v>18</v>
      </c>
      <c r="H333" s="16">
        <v>0</v>
      </c>
      <c r="I333" s="16">
        <v>3</v>
      </c>
      <c r="J333" s="16">
        <v>10</v>
      </c>
      <c r="K333" s="16">
        <v>5</v>
      </c>
      <c r="L333" s="114"/>
      <c r="M333" s="107">
        <v>13</v>
      </c>
      <c r="N333" s="107">
        <v>0</v>
      </c>
      <c r="O333" s="107">
        <v>0</v>
      </c>
      <c r="P333" s="107">
        <v>13</v>
      </c>
      <c r="Q333" s="107">
        <v>0</v>
      </c>
      <c r="T333" s="1" t="s">
        <v>735</v>
      </c>
      <c r="U333" s="29" t="s">
        <v>669</v>
      </c>
    </row>
    <row r="334" spans="1:21" ht="14.25" customHeight="1" x14ac:dyDescent="0.25">
      <c r="A334" s="1" t="s">
        <v>603</v>
      </c>
      <c r="B334" s="1" t="s">
        <v>850</v>
      </c>
      <c r="C334" s="1" t="s">
        <v>656</v>
      </c>
      <c r="D334" s="22">
        <v>14</v>
      </c>
      <c r="E334" s="22">
        <v>0</v>
      </c>
      <c r="F334" s="79"/>
      <c r="G334" s="16">
        <v>20</v>
      </c>
      <c r="H334" s="16">
        <v>0</v>
      </c>
      <c r="I334" s="16">
        <v>5</v>
      </c>
      <c r="J334" s="16">
        <v>15</v>
      </c>
      <c r="K334" s="16">
        <v>0</v>
      </c>
      <c r="L334" s="114"/>
      <c r="M334" s="107">
        <v>18</v>
      </c>
      <c r="N334" s="107">
        <v>0</v>
      </c>
      <c r="O334" s="107">
        <v>2</v>
      </c>
      <c r="P334" s="107">
        <v>16</v>
      </c>
      <c r="Q334" s="107">
        <v>0</v>
      </c>
      <c r="T334" s="1" t="s">
        <v>735</v>
      </c>
      <c r="U334" s="29" t="s">
        <v>669</v>
      </c>
    </row>
    <row r="335" spans="1:21" ht="14.25" customHeight="1" x14ac:dyDescent="0.25">
      <c r="A335" s="1" t="s">
        <v>605</v>
      </c>
      <c r="B335" s="1" t="s">
        <v>606</v>
      </c>
      <c r="C335" s="1" t="s">
        <v>661</v>
      </c>
      <c r="D335" s="22">
        <v>0</v>
      </c>
      <c r="E335" s="22">
        <v>0</v>
      </c>
      <c r="F335" s="79"/>
      <c r="G335" s="16">
        <v>0</v>
      </c>
      <c r="H335" s="16">
        <v>0</v>
      </c>
      <c r="I335" s="16">
        <v>0</v>
      </c>
      <c r="J335" s="16">
        <v>0</v>
      </c>
      <c r="K335" s="16">
        <v>0</v>
      </c>
      <c r="L335" s="114"/>
      <c r="M335" s="107">
        <v>0</v>
      </c>
      <c r="N335" s="107">
        <v>0</v>
      </c>
      <c r="O335" s="107">
        <v>0</v>
      </c>
      <c r="P335" s="107">
        <v>0</v>
      </c>
      <c r="Q335" s="107">
        <v>0</v>
      </c>
      <c r="T335" s="1" t="s">
        <v>735</v>
      </c>
      <c r="U335" s="29" t="s">
        <v>669</v>
      </c>
    </row>
    <row r="336" spans="1:21" ht="14.25" customHeight="1" x14ac:dyDescent="0.25">
      <c r="A336" s="1" t="s">
        <v>607</v>
      </c>
      <c r="B336" s="1" t="s">
        <v>608</v>
      </c>
      <c r="C336" s="1" t="s">
        <v>661</v>
      </c>
      <c r="D336" s="22">
        <v>2</v>
      </c>
      <c r="E336" s="22">
        <v>0</v>
      </c>
      <c r="F336" s="79"/>
      <c r="G336" s="16">
        <v>2</v>
      </c>
      <c r="H336" s="16">
        <v>0</v>
      </c>
      <c r="I336" s="16">
        <v>0</v>
      </c>
      <c r="J336" s="16">
        <v>2</v>
      </c>
      <c r="K336" s="16">
        <v>0</v>
      </c>
      <c r="L336" s="114"/>
      <c r="M336" s="107">
        <v>10</v>
      </c>
      <c r="N336" s="107">
        <v>0</v>
      </c>
      <c r="O336" s="107">
        <v>0</v>
      </c>
      <c r="P336" s="107">
        <v>10</v>
      </c>
      <c r="Q336" s="107">
        <v>0</v>
      </c>
      <c r="T336" s="1" t="s">
        <v>735</v>
      </c>
      <c r="U336" s="29" t="s">
        <v>669</v>
      </c>
    </row>
    <row r="337" spans="1:21" ht="14.25" customHeight="1" x14ac:dyDescent="0.25">
      <c r="A337" s="1" t="s">
        <v>609</v>
      </c>
      <c r="B337" s="1" t="s">
        <v>610</v>
      </c>
      <c r="C337" s="1" t="s">
        <v>657</v>
      </c>
      <c r="D337" s="22">
        <v>0</v>
      </c>
      <c r="E337" s="22">
        <v>0</v>
      </c>
      <c r="F337" s="79"/>
      <c r="G337" s="16">
        <v>0</v>
      </c>
      <c r="H337" s="16">
        <v>0</v>
      </c>
      <c r="I337" s="16">
        <v>0</v>
      </c>
      <c r="J337" s="16">
        <v>0</v>
      </c>
      <c r="K337" s="16">
        <v>0</v>
      </c>
      <c r="L337" s="114"/>
      <c r="M337" s="107">
        <v>0</v>
      </c>
      <c r="N337" s="107">
        <v>0</v>
      </c>
      <c r="O337" s="107">
        <v>0</v>
      </c>
      <c r="P337" s="107">
        <v>0</v>
      </c>
      <c r="Q337" s="107">
        <v>0</v>
      </c>
      <c r="T337" s="1" t="s">
        <v>735</v>
      </c>
      <c r="U337" s="29" t="s">
        <v>669</v>
      </c>
    </row>
    <row r="338" spans="1:21" ht="14.25" customHeight="1" x14ac:dyDescent="0.25">
      <c r="A338" s="1" t="s">
        <v>611</v>
      </c>
      <c r="B338" s="1" t="s">
        <v>612</v>
      </c>
      <c r="C338" s="1" t="s">
        <v>658</v>
      </c>
      <c r="D338" s="22">
        <v>1</v>
      </c>
      <c r="E338" s="22">
        <v>0</v>
      </c>
      <c r="F338" s="79"/>
      <c r="G338" s="16">
        <v>0</v>
      </c>
      <c r="H338" s="16">
        <v>0</v>
      </c>
      <c r="I338" s="16">
        <v>0</v>
      </c>
      <c r="J338" s="16">
        <v>0</v>
      </c>
      <c r="K338" s="16">
        <v>0</v>
      </c>
      <c r="L338" s="114"/>
      <c r="M338" s="107">
        <v>1</v>
      </c>
      <c r="N338" s="107">
        <v>0</v>
      </c>
      <c r="O338" s="107">
        <v>0</v>
      </c>
      <c r="P338" s="107">
        <v>1</v>
      </c>
      <c r="Q338" s="107">
        <v>0</v>
      </c>
      <c r="T338" s="1" t="s">
        <v>735</v>
      </c>
      <c r="U338" s="29" t="s">
        <v>669</v>
      </c>
    </row>
    <row r="339" spans="1:21" ht="14.25" customHeight="1" x14ac:dyDescent="0.25">
      <c r="A339" s="1" t="s">
        <v>613</v>
      </c>
      <c r="B339" s="1" t="s">
        <v>614</v>
      </c>
      <c r="C339" s="1" t="s">
        <v>656</v>
      </c>
      <c r="D339" s="22">
        <v>0</v>
      </c>
      <c r="E339" s="22">
        <v>0</v>
      </c>
      <c r="F339" s="79"/>
      <c r="G339" s="16">
        <v>7</v>
      </c>
      <c r="H339" s="16">
        <v>0</v>
      </c>
      <c r="I339" s="16">
        <v>3</v>
      </c>
      <c r="J339" s="16">
        <v>4</v>
      </c>
      <c r="K339" s="16">
        <v>0</v>
      </c>
      <c r="L339" s="114"/>
      <c r="M339" s="107">
        <v>2</v>
      </c>
      <c r="N339" s="107">
        <v>0</v>
      </c>
      <c r="O339" s="107">
        <v>0</v>
      </c>
      <c r="P339" s="107">
        <v>2</v>
      </c>
      <c r="Q339" s="107">
        <v>0</v>
      </c>
      <c r="T339" s="1" t="s">
        <v>735</v>
      </c>
      <c r="U339" s="29" t="s">
        <v>669</v>
      </c>
    </row>
    <row r="340" spans="1:21" ht="14.25" customHeight="1" x14ac:dyDescent="0.25">
      <c r="A340" s="1" t="s">
        <v>615</v>
      </c>
      <c r="B340" s="1" t="s">
        <v>616</v>
      </c>
      <c r="C340" s="1" t="s">
        <v>661</v>
      </c>
      <c r="D340" s="22">
        <v>2</v>
      </c>
      <c r="E340" s="22">
        <v>0</v>
      </c>
      <c r="F340" s="79"/>
      <c r="G340" s="16">
        <v>4</v>
      </c>
      <c r="H340" s="16">
        <v>0</v>
      </c>
      <c r="I340" s="16">
        <v>0</v>
      </c>
      <c r="J340" s="16">
        <v>4</v>
      </c>
      <c r="K340" s="16">
        <v>0</v>
      </c>
      <c r="L340" s="114"/>
      <c r="M340" s="107">
        <v>2</v>
      </c>
      <c r="N340" s="107">
        <v>0</v>
      </c>
      <c r="O340" s="107">
        <v>0</v>
      </c>
      <c r="P340" s="107">
        <v>2</v>
      </c>
      <c r="Q340" s="107">
        <v>0</v>
      </c>
      <c r="T340" s="1" t="s">
        <v>735</v>
      </c>
      <c r="U340" s="29" t="s">
        <v>669</v>
      </c>
    </row>
    <row r="341" spans="1:21" ht="14.25" customHeight="1" x14ac:dyDescent="0.25">
      <c r="A341" s="1" t="s">
        <v>617</v>
      </c>
      <c r="B341" s="1" t="s">
        <v>851</v>
      </c>
      <c r="C341" s="1" t="s">
        <v>654</v>
      </c>
      <c r="D341" s="25">
        <v>260</v>
      </c>
      <c r="E341" s="25">
        <v>10</v>
      </c>
      <c r="F341" s="79"/>
      <c r="G341" s="45">
        <v>217</v>
      </c>
      <c r="H341" s="45">
        <v>0</v>
      </c>
      <c r="I341" s="45">
        <v>12</v>
      </c>
      <c r="J341" s="45">
        <v>154</v>
      </c>
      <c r="K341" s="45">
        <v>51</v>
      </c>
      <c r="L341" s="114"/>
      <c r="M341" s="107">
        <v>306</v>
      </c>
      <c r="N341" s="107">
        <v>0</v>
      </c>
      <c r="O341" s="107">
        <v>8</v>
      </c>
      <c r="P341" s="107">
        <v>217</v>
      </c>
      <c r="Q341" s="107">
        <v>81</v>
      </c>
      <c r="T341" s="1" t="s">
        <v>737</v>
      </c>
      <c r="U341" s="29" t="s">
        <v>670</v>
      </c>
    </row>
    <row r="342" spans="1:21" ht="14.25" customHeight="1" x14ac:dyDescent="0.25">
      <c r="A342" s="1" t="s">
        <v>619</v>
      </c>
      <c r="B342" s="1" t="s">
        <v>620</v>
      </c>
      <c r="C342" s="1" t="s">
        <v>661</v>
      </c>
      <c r="D342" s="22">
        <v>11</v>
      </c>
      <c r="E342" s="22">
        <v>0</v>
      </c>
      <c r="F342" s="79"/>
      <c r="G342" s="45">
        <v>18</v>
      </c>
      <c r="H342" s="45">
        <v>0</v>
      </c>
      <c r="I342" s="45">
        <v>0</v>
      </c>
      <c r="J342" s="45">
        <v>16</v>
      </c>
      <c r="K342" s="45">
        <v>2</v>
      </c>
      <c r="L342" s="114"/>
      <c r="M342" s="107">
        <v>18</v>
      </c>
      <c r="N342" s="107">
        <v>0</v>
      </c>
      <c r="O342" s="107">
        <v>1</v>
      </c>
      <c r="P342" s="107">
        <v>17</v>
      </c>
      <c r="Q342" s="107">
        <v>0</v>
      </c>
      <c r="T342" s="1" t="s">
        <v>736</v>
      </c>
      <c r="U342" s="29" t="s">
        <v>670</v>
      </c>
    </row>
    <row r="343" spans="1:21" ht="14.25" customHeight="1" x14ac:dyDescent="0.25">
      <c r="A343" s="1" t="s">
        <v>621</v>
      </c>
      <c r="B343" s="1" t="s">
        <v>852</v>
      </c>
      <c r="C343" s="1" t="s">
        <v>657</v>
      </c>
      <c r="D343" s="22">
        <v>28</v>
      </c>
      <c r="E343" s="22">
        <v>1</v>
      </c>
      <c r="F343" s="79"/>
      <c r="G343" s="16">
        <v>30</v>
      </c>
      <c r="H343" s="16">
        <v>0</v>
      </c>
      <c r="I343" s="16">
        <v>3</v>
      </c>
      <c r="J343" s="16">
        <v>27</v>
      </c>
      <c r="K343" s="16">
        <v>0</v>
      </c>
      <c r="L343" s="114"/>
      <c r="M343" s="107">
        <v>17</v>
      </c>
      <c r="N343" s="107">
        <v>0</v>
      </c>
      <c r="O343" s="107">
        <v>6</v>
      </c>
      <c r="P343" s="107">
        <v>11</v>
      </c>
      <c r="Q343" s="107">
        <v>0</v>
      </c>
      <c r="T343" s="1" t="s">
        <v>735</v>
      </c>
      <c r="U343" s="29" t="s">
        <v>669</v>
      </c>
    </row>
    <row r="344" spans="1:21" ht="14.25" customHeight="1" x14ac:dyDescent="0.25">
      <c r="A344" s="1" t="s">
        <v>623</v>
      </c>
      <c r="B344" s="1" t="s">
        <v>853</v>
      </c>
      <c r="C344" s="1" t="s">
        <v>661</v>
      </c>
      <c r="D344" s="22">
        <v>18</v>
      </c>
      <c r="E344" s="22">
        <v>0</v>
      </c>
      <c r="F344" s="79"/>
      <c r="G344" s="16">
        <v>31</v>
      </c>
      <c r="H344" s="16">
        <v>0</v>
      </c>
      <c r="I344" s="16">
        <v>3</v>
      </c>
      <c r="J344" s="16">
        <v>20</v>
      </c>
      <c r="K344" s="16">
        <v>8</v>
      </c>
      <c r="L344" s="114"/>
      <c r="M344" s="107">
        <v>22</v>
      </c>
      <c r="N344" s="107">
        <v>0</v>
      </c>
      <c r="O344" s="107">
        <v>1</v>
      </c>
      <c r="P344" s="107">
        <v>18</v>
      </c>
      <c r="Q344" s="107">
        <v>3</v>
      </c>
      <c r="T344" s="1" t="s">
        <v>736</v>
      </c>
      <c r="U344" s="29" t="s">
        <v>669</v>
      </c>
    </row>
    <row r="345" spans="1:21" ht="14.25" customHeight="1" x14ac:dyDescent="0.25">
      <c r="A345" s="1" t="s">
        <v>625</v>
      </c>
      <c r="B345" s="1" t="s">
        <v>626</v>
      </c>
      <c r="C345" s="1" t="s">
        <v>656</v>
      </c>
      <c r="D345" s="25">
        <v>4</v>
      </c>
      <c r="E345" s="25">
        <v>0</v>
      </c>
      <c r="F345" s="79"/>
      <c r="G345" s="16">
        <v>9</v>
      </c>
      <c r="H345" s="16">
        <v>0</v>
      </c>
      <c r="I345" s="16">
        <v>0</v>
      </c>
      <c r="J345" s="16">
        <v>9</v>
      </c>
      <c r="K345" s="16">
        <v>0</v>
      </c>
      <c r="L345" s="114"/>
      <c r="M345" s="107">
        <v>8</v>
      </c>
      <c r="N345" s="107">
        <v>0</v>
      </c>
      <c r="O345" s="107">
        <v>0</v>
      </c>
      <c r="P345" s="107">
        <v>8</v>
      </c>
      <c r="Q345" s="107">
        <v>0</v>
      </c>
      <c r="T345" s="1" t="s">
        <v>737</v>
      </c>
      <c r="U345" s="29" t="s">
        <v>669</v>
      </c>
    </row>
    <row r="346" spans="1:21" ht="14.25" customHeight="1" x14ac:dyDescent="0.25">
      <c r="A346" s="1" t="s">
        <v>627</v>
      </c>
      <c r="B346" s="1" t="s">
        <v>628</v>
      </c>
      <c r="C346" s="1" t="s">
        <v>656</v>
      </c>
      <c r="D346" s="25">
        <v>8</v>
      </c>
      <c r="E346" s="25">
        <v>0</v>
      </c>
      <c r="F346" s="79"/>
      <c r="G346" s="45">
        <v>11</v>
      </c>
      <c r="H346" s="45">
        <v>0</v>
      </c>
      <c r="I346" s="45">
        <v>1</v>
      </c>
      <c r="J346" s="45">
        <v>10</v>
      </c>
      <c r="K346" s="45">
        <v>0</v>
      </c>
      <c r="L346" s="114"/>
      <c r="M346" s="107">
        <v>11</v>
      </c>
      <c r="N346" s="107">
        <v>0</v>
      </c>
      <c r="O346" s="107">
        <v>0</v>
      </c>
      <c r="P346" s="107">
        <v>11</v>
      </c>
      <c r="Q346" s="107">
        <v>0</v>
      </c>
      <c r="T346" s="1" t="s">
        <v>735</v>
      </c>
      <c r="U346" s="29" t="s">
        <v>670</v>
      </c>
    </row>
    <row r="347" spans="1:21" ht="14.25" customHeight="1" x14ac:dyDescent="0.25">
      <c r="A347" s="1" t="s">
        <v>629</v>
      </c>
      <c r="B347" s="1" t="s">
        <v>630</v>
      </c>
      <c r="C347" s="1" t="s">
        <v>657</v>
      </c>
      <c r="D347" s="22">
        <v>11</v>
      </c>
      <c r="E347" s="22">
        <v>0</v>
      </c>
      <c r="F347" s="79"/>
      <c r="G347" s="16">
        <v>14</v>
      </c>
      <c r="H347" s="16">
        <v>0</v>
      </c>
      <c r="I347" s="16">
        <v>1</v>
      </c>
      <c r="J347" s="16">
        <v>13</v>
      </c>
      <c r="K347" s="16">
        <v>0</v>
      </c>
      <c r="L347" s="114"/>
      <c r="M347" s="107">
        <v>16</v>
      </c>
      <c r="N347" s="107">
        <v>0</v>
      </c>
      <c r="O347" s="107">
        <v>0</v>
      </c>
      <c r="P347" s="107">
        <v>13</v>
      </c>
      <c r="Q347" s="107">
        <v>3</v>
      </c>
      <c r="T347" s="1" t="s">
        <v>735</v>
      </c>
      <c r="U347" s="29" t="s">
        <v>669</v>
      </c>
    </row>
    <row r="348" spans="1:21" ht="14.25" customHeight="1" x14ac:dyDescent="0.25">
      <c r="A348" s="1" t="s">
        <v>631</v>
      </c>
      <c r="B348" s="1" t="s">
        <v>632</v>
      </c>
      <c r="C348" s="1" t="s">
        <v>656</v>
      </c>
      <c r="D348" s="22">
        <v>12</v>
      </c>
      <c r="E348" s="22">
        <v>1</v>
      </c>
      <c r="F348" s="79"/>
      <c r="G348" s="128">
        <v>18</v>
      </c>
      <c r="H348" s="128">
        <v>0</v>
      </c>
      <c r="I348" s="128">
        <v>1</v>
      </c>
      <c r="J348" s="128">
        <v>17</v>
      </c>
      <c r="K348" s="128">
        <v>0</v>
      </c>
      <c r="L348" s="114"/>
      <c r="M348" s="107">
        <v>11</v>
      </c>
      <c r="N348" s="107">
        <v>0</v>
      </c>
      <c r="O348" s="107">
        <v>0</v>
      </c>
      <c r="P348" s="107">
        <v>11</v>
      </c>
      <c r="Q348" s="107">
        <v>0</v>
      </c>
      <c r="T348" s="1" t="s">
        <v>735</v>
      </c>
      <c r="U348" s="29" t="s">
        <v>669</v>
      </c>
    </row>
    <row r="349" spans="1:21" ht="14.25" customHeight="1" x14ac:dyDescent="0.25">
      <c r="A349" s="1" t="s">
        <v>633</v>
      </c>
      <c r="B349" s="1" t="s">
        <v>634</v>
      </c>
      <c r="C349" s="1" t="s">
        <v>656</v>
      </c>
      <c r="D349" s="22">
        <v>11</v>
      </c>
      <c r="E349" s="22">
        <v>0</v>
      </c>
      <c r="F349" s="79"/>
      <c r="G349" s="16">
        <v>10</v>
      </c>
      <c r="H349" s="16">
        <v>0</v>
      </c>
      <c r="I349" s="16">
        <v>1</v>
      </c>
      <c r="J349" s="16">
        <v>9</v>
      </c>
      <c r="K349" s="16">
        <v>0</v>
      </c>
      <c r="L349" s="114"/>
      <c r="M349" s="107">
        <v>7</v>
      </c>
      <c r="N349" s="107">
        <v>0</v>
      </c>
      <c r="O349" s="107">
        <v>0</v>
      </c>
      <c r="P349" s="107">
        <v>7</v>
      </c>
      <c r="Q349" s="107">
        <v>0</v>
      </c>
      <c r="T349" s="1" t="s">
        <v>735</v>
      </c>
      <c r="U349" s="29" t="s">
        <v>669</v>
      </c>
    </row>
    <row r="350" spans="1:21" ht="14.25" customHeight="1" x14ac:dyDescent="0.25">
      <c r="A350" s="1" t="s">
        <v>635</v>
      </c>
      <c r="B350" s="1" t="s">
        <v>854</v>
      </c>
      <c r="C350" s="1" t="s">
        <v>662</v>
      </c>
      <c r="D350" s="26">
        <v>18</v>
      </c>
      <c r="E350" s="26">
        <v>2</v>
      </c>
      <c r="F350" s="79"/>
      <c r="G350" s="16">
        <v>19</v>
      </c>
      <c r="H350" s="16">
        <v>0</v>
      </c>
      <c r="I350" s="16">
        <v>2</v>
      </c>
      <c r="J350" s="16">
        <v>17</v>
      </c>
      <c r="K350" s="16">
        <v>0</v>
      </c>
      <c r="L350" s="114"/>
      <c r="M350" s="107">
        <v>19</v>
      </c>
      <c r="N350" s="107">
        <v>0</v>
      </c>
      <c r="O350" s="107">
        <v>2</v>
      </c>
      <c r="P350" s="107">
        <v>17</v>
      </c>
      <c r="Q350" s="107">
        <v>0</v>
      </c>
      <c r="T350" s="1" t="s">
        <v>735</v>
      </c>
      <c r="U350" s="29" t="s">
        <v>669</v>
      </c>
    </row>
    <row r="351" spans="1:21" ht="14.25" customHeight="1" x14ac:dyDescent="0.25">
      <c r="A351" s="1" t="s">
        <v>637</v>
      </c>
      <c r="B351" s="1" t="s">
        <v>638</v>
      </c>
      <c r="C351" s="1" t="s">
        <v>662</v>
      </c>
      <c r="D351" s="25">
        <v>10</v>
      </c>
      <c r="E351" s="25">
        <v>0</v>
      </c>
      <c r="F351" s="79"/>
      <c r="G351" s="45">
        <v>12</v>
      </c>
      <c r="H351" s="45">
        <v>0</v>
      </c>
      <c r="I351" s="45">
        <v>1</v>
      </c>
      <c r="J351" s="45">
        <v>7</v>
      </c>
      <c r="K351" s="45">
        <v>4</v>
      </c>
      <c r="L351" s="114"/>
      <c r="M351" s="107">
        <v>24</v>
      </c>
      <c r="N351" s="107">
        <v>0</v>
      </c>
      <c r="O351" s="107">
        <v>1</v>
      </c>
      <c r="P351" s="107">
        <v>15</v>
      </c>
      <c r="Q351" s="107">
        <v>8</v>
      </c>
      <c r="T351" s="1" t="s">
        <v>737</v>
      </c>
      <c r="U351" s="29" t="s">
        <v>670</v>
      </c>
    </row>
    <row r="352" spans="1:21" ht="14.25" customHeight="1" x14ac:dyDescent="0.25">
      <c r="A352" s="1" t="s">
        <v>639</v>
      </c>
      <c r="B352" s="1" t="s">
        <v>855</v>
      </c>
      <c r="C352" s="1" t="s">
        <v>656</v>
      </c>
      <c r="D352" s="25">
        <v>11</v>
      </c>
      <c r="E352" s="25">
        <v>0</v>
      </c>
      <c r="F352" s="79"/>
      <c r="G352" s="16">
        <v>35</v>
      </c>
      <c r="H352" s="16">
        <v>0</v>
      </c>
      <c r="I352" s="16">
        <v>1</v>
      </c>
      <c r="J352" s="16">
        <v>34</v>
      </c>
      <c r="K352" s="16">
        <v>0</v>
      </c>
      <c r="L352" s="114"/>
      <c r="M352" s="107">
        <v>11</v>
      </c>
      <c r="N352" s="107">
        <v>0</v>
      </c>
      <c r="O352" s="107">
        <v>1</v>
      </c>
      <c r="P352" s="107">
        <v>10</v>
      </c>
      <c r="Q352" s="107">
        <v>0</v>
      </c>
      <c r="T352" s="1" t="s">
        <v>737</v>
      </c>
      <c r="U352" s="29" t="s">
        <v>669</v>
      </c>
    </row>
    <row r="353" spans="1:21" ht="14.25" customHeight="1" x14ac:dyDescent="0.25">
      <c r="A353" s="1" t="s">
        <v>641</v>
      </c>
      <c r="B353" s="1" t="s">
        <v>642</v>
      </c>
      <c r="C353" s="1" t="s">
        <v>662</v>
      </c>
      <c r="D353" s="22">
        <v>2</v>
      </c>
      <c r="E353" s="22">
        <v>0</v>
      </c>
      <c r="F353" s="79"/>
      <c r="G353" s="16">
        <v>3</v>
      </c>
      <c r="H353" s="16">
        <v>0</v>
      </c>
      <c r="I353" s="16">
        <v>0</v>
      </c>
      <c r="J353" s="16">
        <v>1</v>
      </c>
      <c r="K353" s="16">
        <v>2</v>
      </c>
      <c r="L353" s="114"/>
      <c r="M353" s="107">
        <v>11</v>
      </c>
      <c r="N353" s="107">
        <v>0</v>
      </c>
      <c r="O353" s="107">
        <v>0</v>
      </c>
      <c r="P353" s="107">
        <v>7</v>
      </c>
      <c r="Q353" s="107">
        <v>4</v>
      </c>
      <c r="T353" s="1" t="s">
        <v>735</v>
      </c>
      <c r="U353" s="29" t="s">
        <v>669</v>
      </c>
    </row>
    <row r="354" spans="1:21" ht="14.25" customHeight="1" x14ac:dyDescent="0.25">
      <c r="A354" s="1" t="s">
        <v>643</v>
      </c>
      <c r="B354" s="1" t="s">
        <v>644</v>
      </c>
      <c r="C354" s="1" t="s">
        <v>656</v>
      </c>
      <c r="D354" s="22">
        <v>13</v>
      </c>
      <c r="E354" s="22">
        <v>1</v>
      </c>
      <c r="F354" s="79"/>
      <c r="G354" s="16">
        <v>14</v>
      </c>
      <c r="H354" s="16">
        <v>0</v>
      </c>
      <c r="I354" s="16">
        <v>0</v>
      </c>
      <c r="J354" s="16">
        <v>14</v>
      </c>
      <c r="K354" s="16">
        <v>0</v>
      </c>
      <c r="L354" s="114"/>
      <c r="M354" s="107">
        <v>24</v>
      </c>
      <c r="N354" s="107">
        <v>0</v>
      </c>
      <c r="O354" s="107">
        <v>0</v>
      </c>
      <c r="P354" s="107">
        <v>24</v>
      </c>
      <c r="Q354" s="107">
        <v>0</v>
      </c>
      <c r="T354" s="1" t="s">
        <v>735</v>
      </c>
      <c r="U354" s="29" t="s">
        <v>669</v>
      </c>
    </row>
    <row r="355" spans="1:21" x14ac:dyDescent="0.25">
      <c r="A355" s="1" t="s">
        <v>645</v>
      </c>
      <c r="B355" s="1" t="s">
        <v>646</v>
      </c>
      <c r="C355" s="1" t="s">
        <v>657</v>
      </c>
      <c r="D355" s="22">
        <v>0</v>
      </c>
      <c r="E355" s="22">
        <v>0</v>
      </c>
      <c r="F355" s="79"/>
      <c r="G355" s="16">
        <v>0</v>
      </c>
      <c r="H355" s="16">
        <v>0</v>
      </c>
      <c r="I355" s="16">
        <v>0</v>
      </c>
      <c r="J355" s="16">
        <v>0</v>
      </c>
      <c r="K355" s="16">
        <v>0</v>
      </c>
      <c r="L355" s="114"/>
      <c r="M355" s="107">
        <v>0</v>
      </c>
      <c r="N355" s="107">
        <v>0</v>
      </c>
      <c r="O355" s="107">
        <v>0</v>
      </c>
      <c r="P355" s="107">
        <v>0</v>
      </c>
      <c r="Q355" s="107">
        <v>0</v>
      </c>
      <c r="T355" s="1" t="s">
        <v>735</v>
      </c>
      <c r="U355" s="29" t="s">
        <v>669</v>
      </c>
    </row>
    <row r="356" spans="1:21" ht="14.25" customHeight="1" x14ac:dyDescent="0.25">
      <c r="A356" s="1" t="s">
        <v>647</v>
      </c>
      <c r="B356" s="1" t="s">
        <v>648</v>
      </c>
      <c r="C356" s="1" t="s">
        <v>662</v>
      </c>
      <c r="D356" s="22">
        <v>1</v>
      </c>
      <c r="E356" s="22">
        <v>0</v>
      </c>
      <c r="F356" s="79"/>
      <c r="G356" s="16">
        <v>4</v>
      </c>
      <c r="H356" s="16">
        <v>0</v>
      </c>
      <c r="I356" s="16">
        <v>1</v>
      </c>
      <c r="J356" s="16">
        <v>2</v>
      </c>
      <c r="K356" s="16">
        <v>1</v>
      </c>
      <c r="L356" s="114"/>
      <c r="M356" s="107">
        <v>9</v>
      </c>
      <c r="N356" s="107">
        <v>0</v>
      </c>
      <c r="O356" s="107">
        <v>1</v>
      </c>
      <c r="P356" s="107">
        <v>8</v>
      </c>
      <c r="Q356" s="107">
        <v>0</v>
      </c>
      <c r="T356" s="1" t="s">
        <v>735</v>
      </c>
      <c r="U356" s="29" t="s">
        <v>669</v>
      </c>
    </row>
    <row r="357" spans="1:21" ht="14.25" customHeight="1" x14ac:dyDescent="0.25">
      <c r="A357" s="1" t="s">
        <v>649</v>
      </c>
      <c r="B357" s="1" t="s">
        <v>856</v>
      </c>
      <c r="C357" s="1" t="s">
        <v>660</v>
      </c>
      <c r="D357" s="28">
        <v>18</v>
      </c>
      <c r="E357" s="28">
        <v>0</v>
      </c>
      <c r="F357" s="79"/>
      <c r="G357" s="16">
        <v>29</v>
      </c>
      <c r="H357" s="16">
        <v>0</v>
      </c>
      <c r="I357" s="16">
        <v>0</v>
      </c>
      <c r="J357" s="16">
        <v>29</v>
      </c>
      <c r="K357" s="16">
        <v>0</v>
      </c>
      <c r="L357" s="114"/>
      <c r="M357" s="107">
        <v>9</v>
      </c>
      <c r="N357" s="107">
        <v>0</v>
      </c>
      <c r="O357" s="107">
        <v>0</v>
      </c>
      <c r="P357" s="107">
        <v>9</v>
      </c>
      <c r="Q357" s="107">
        <v>0</v>
      </c>
      <c r="T357" s="1" t="s">
        <v>735</v>
      </c>
      <c r="U357" s="29" t="s">
        <v>669</v>
      </c>
    </row>
    <row r="358" spans="1:21" ht="14.25" customHeight="1" thickBot="1" x14ac:dyDescent="0.3">
      <c r="A358" s="7"/>
      <c r="B358" s="7"/>
      <c r="C358" s="7"/>
      <c r="D358" s="7"/>
      <c r="E358" s="7"/>
      <c r="F358" s="7"/>
      <c r="G358" s="7"/>
      <c r="H358" s="7"/>
      <c r="I358" s="7"/>
      <c r="J358" s="7"/>
      <c r="K358" s="7"/>
      <c r="L358" s="7"/>
      <c r="M358" s="7"/>
      <c r="N358" s="7"/>
      <c r="O358" s="7"/>
      <c r="P358" s="7"/>
      <c r="Q358" s="7"/>
    </row>
    <row r="359" spans="1:21" ht="8.25" customHeight="1" x14ac:dyDescent="0.25"/>
    <row r="360" spans="1:21" x14ac:dyDescent="0.25">
      <c r="A360" s="13" t="s">
        <v>875</v>
      </c>
      <c r="B360" s="13"/>
      <c r="C360" s="13"/>
      <c r="D360" s="13"/>
      <c r="E360" s="13"/>
      <c r="F360" s="13"/>
      <c r="G360" s="13"/>
      <c r="H360" s="13"/>
      <c r="I360" s="13"/>
      <c r="J360" s="13"/>
      <c r="K360" s="13"/>
      <c r="L360" s="13"/>
    </row>
    <row r="361" spans="1:21" ht="32" customHeight="1" x14ac:dyDescent="0.25">
      <c r="A361" s="165" t="s">
        <v>771</v>
      </c>
      <c r="B361" s="165"/>
      <c r="C361" s="165"/>
      <c r="D361" s="165"/>
      <c r="E361" s="165"/>
      <c r="F361" s="165"/>
      <c r="G361" s="165"/>
      <c r="H361" s="165"/>
      <c r="I361" s="165"/>
      <c r="J361" s="165"/>
      <c r="K361" s="165"/>
      <c r="L361" s="165"/>
      <c r="M361" s="165"/>
      <c r="N361" s="165"/>
      <c r="O361" s="165"/>
      <c r="P361" s="165"/>
      <c r="Q361" s="165"/>
    </row>
    <row r="362" spans="1:21" x14ac:dyDescent="0.25">
      <c r="A362" s="13" t="s">
        <v>757</v>
      </c>
      <c r="B362" s="13"/>
      <c r="C362" s="13"/>
      <c r="D362" s="13"/>
      <c r="E362" s="13"/>
      <c r="F362" s="13"/>
      <c r="G362" s="13"/>
      <c r="H362" s="13"/>
      <c r="I362" s="13"/>
      <c r="J362" s="13"/>
      <c r="K362" s="13"/>
      <c r="L362" s="13"/>
    </row>
    <row r="363" spans="1:21" x14ac:dyDescent="0.25">
      <c r="A363" s="146" t="s">
        <v>874</v>
      </c>
      <c r="B363" s="13"/>
      <c r="C363" s="13"/>
      <c r="D363" s="102"/>
      <c r="E363" s="13"/>
      <c r="F363" s="13"/>
      <c r="G363" s="13"/>
      <c r="H363" s="13"/>
      <c r="I363" s="13"/>
      <c r="N363" s="1"/>
      <c r="Q363" s="29"/>
      <c r="R363" s="29"/>
    </row>
    <row r="364" spans="1:21" ht="13" customHeight="1" x14ac:dyDescent="0.25">
      <c r="A364" s="13" t="s">
        <v>745</v>
      </c>
      <c r="B364" s="13"/>
      <c r="C364" s="13"/>
      <c r="D364" s="13"/>
      <c r="E364" s="13"/>
      <c r="F364" s="13"/>
      <c r="G364" s="13"/>
      <c r="H364" s="13"/>
      <c r="I364" s="13"/>
      <c r="N364" s="1"/>
      <c r="Q364" s="29"/>
      <c r="R364" s="29"/>
    </row>
    <row r="365" spans="1:21" ht="24" customHeight="1" x14ac:dyDescent="0.25">
      <c r="A365" s="160" t="s">
        <v>767</v>
      </c>
      <c r="B365" s="160"/>
      <c r="C365" s="160"/>
      <c r="D365" s="160"/>
      <c r="E365" s="160"/>
      <c r="F365" s="160"/>
      <c r="G365" s="160"/>
      <c r="H365" s="160"/>
      <c r="I365" s="160"/>
      <c r="J365" s="160"/>
      <c r="K365" s="160"/>
      <c r="L365" s="160"/>
      <c r="M365" s="160"/>
      <c r="N365" s="160"/>
      <c r="O365" s="143"/>
      <c r="P365" s="143"/>
      <c r="Q365" s="29"/>
      <c r="R365" s="29"/>
    </row>
    <row r="366" spans="1:21" ht="13.5" customHeight="1" x14ac:dyDescent="0.25">
      <c r="A366" s="13" t="s">
        <v>756</v>
      </c>
      <c r="B366" s="13"/>
      <c r="C366" s="13"/>
      <c r="D366" s="13"/>
      <c r="E366" s="102" t="s">
        <v>664</v>
      </c>
      <c r="F366" s="13"/>
      <c r="G366" s="13"/>
      <c r="H366" s="13"/>
      <c r="I366" s="13"/>
      <c r="N366" s="1"/>
      <c r="Q366" s="29"/>
      <c r="R366" s="29"/>
    </row>
    <row r="367" spans="1:21" ht="13.5" customHeight="1" x14ac:dyDescent="0.25">
      <c r="A367" s="13" t="s">
        <v>879</v>
      </c>
      <c r="B367" s="13"/>
      <c r="C367" s="13"/>
      <c r="D367" s="13"/>
      <c r="E367" s="102"/>
      <c r="F367" s="13"/>
      <c r="G367" s="13"/>
      <c r="H367" s="13"/>
      <c r="I367" s="13"/>
      <c r="N367" s="1"/>
      <c r="Q367" s="29"/>
      <c r="R367" s="29"/>
    </row>
    <row r="368" spans="1:21" x14ac:dyDescent="0.25">
      <c r="A368" s="11" t="s">
        <v>877</v>
      </c>
      <c r="B368" s="11"/>
      <c r="C368" s="13"/>
      <c r="D368" s="13"/>
      <c r="E368" s="13"/>
      <c r="F368" s="13"/>
      <c r="G368" s="13"/>
      <c r="H368" s="13"/>
      <c r="I368" s="13"/>
      <c r="N368" s="1"/>
      <c r="Q368" s="29"/>
      <c r="R368" s="29"/>
    </row>
    <row r="369" spans="1:18" x14ac:dyDescent="0.25">
      <c r="A369" s="88" t="s">
        <v>878</v>
      </c>
      <c r="B369" s="88"/>
      <c r="C369" s="88"/>
      <c r="D369" s="13"/>
      <c r="E369" s="13"/>
      <c r="F369" s="13"/>
      <c r="G369" s="13"/>
      <c r="H369" s="13"/>
      <c r="I369" s="13"/>
      <c r="N369" s="1"/>
      <c r="Q369" s="29"/>
      <c r="R369" s="29"/>
    </row>
    <row r="370" spans="1:18" x14ac:dyDescent="0.25">
      <c r="A370" s="40" t="s">
        <v>880</v>
      </c>
      <c r="B370" s="144"/>
      <c r="C370" s="144"/>
      <c r="D370" s="144"/>
      <c r="E370" s="13"/>
      <c r="F370" s="13"/>
      <c r="G370" s="13"/>
      <c r="H370" s="13"/>
      <c r="I370" s="13"/>
      <c r="N370" s="1"/>
      <c r="Q370" s="29"/>
      <c r="R370" s="29"/>
    </row>
    <row r="371" spans="1:18" x14ac:dyDescent="0.25">
      <c r="A371" s="95" t="s">
        <v>748</v>
      </c>
      <c r="B371" s="13"/>
      <c r="C371" s="13"/>
      <c r="D371" s="13"/>
      <c r="E371" s="13"/>
      <c r="F371" s="13"/>
      <c r="G371" s="13"/>
      <c r="H371" s="13"/>
      <c r="I371" s="13"/>
      <c r="N371" s="1"/>
      <c r="Q371" s="29"/>
      <c r="R371" s="29"/>
    </row>
    <row r="372" spans="1:18" ht="7.5" customHeight="1" x14ac:dyDescent="0.25">
      <c r="A372" s="13"/>
      <c r="B372" s="13"/>
      <c r="C372" s="13"/>
      <c r="D372" s="13"/>
      <c r="E372" s="13"/>
      <c r="F372" s="13"/>
      <c r="G372" s="13"/>
      <c r="H372" s="13"/>
      <c r="I372" s="13"/>
      <c r="L372" s="39"/>
      <c r="N372" s="1"/>
      <c r="P372" s="29"/>
    </row>
    <row r="373" spans="1:18" s="13" customFormat="1" ht="10" x14ac:dyDescent="0.2">
      <c r="A373" s="13" t="s">
        <v>665</v>
      </c>
      <c r="B373" s="133" t="s">
        <v>752</v>
      </c>
      <c r="J373" s="46" t="s">
        <v>667</v>
      </c>
      <c r="K373" s="47" t="s">
        <v>740</v>
      </c>
      <c r="L373" s="103"/>
      <c r="N373" s="30"/>
    </row>
    <row r="374" spans="1:18" s="13" customFormat="1" ht="10" x14ac:dyDescent="0.2">
      <c r="A374" s="13" t="s">
        <v>772</v>
      </c>
      <c r="B374" s="21" t="s">
        <v>706</v>
      </c>
      <c r="J374" s="46" t="s">
        <v>666</v>
      </c>
      <c r="K374" s="48" t="s">
        <v>741</v>
      </c>
      <c r="L374" s="104"/>
      <c r="N374" s="30"/>
    </row>
    <row r="375" spans="1:18" s="13" customFormat="1" ht="10" x14ac:dyDescent="0.2">
      <c r="L375" s="40"/>
      <c r="N375" s="30"/>
    </row>
    <row r="376" spans="1:18" s="13" customFormat="1" ht="10" x14ac:dyDescent="0.2">
      <c r="N376" s="30"/>
    </row>
    <row r="377" spans="1:18" s="13" customFormat="1" ht="10" x14ac:dyDescent="0.2">
      <c r="N377" s="30"/>
    </row>
    <row r="378" spans="1:18" s="13" customFormat="1" ht="10" x14ac:dyDescent="0.2">
      <c r="N378" s="30"/>
    </row>
    <row r="379" spans="1:18" s="13" customFormat="1" ht="10" x14ac:dyDescent="0.2">
      <c r="N379" s="30"/>
    </row>
    <row r="380" spans="1:18" s="13" customFormat="1" ht="10" x14ac:dyDescent="0.2">
      <c r="N380" s="30"/>
    </row>
    <row r="381" spans="1:18" s="13" customFormat="1" ht="10" x14ac:dyDescent="0.2">
      <c r="N381" s="30"/>
    </row>
    <row r="382" spans="1:18" s="13" customFormat="1" ht="10" x14ac:dyDescent="0.2">
      <c r="N382" s="30"/>
    </row>
  </sheetData>
  <sheetProtection sheet="1" objects="1" scenarios="1"/>
  <mergeCells count="6">
    <mergeCell ref="A365:N365"/>
    <mergeCell ref="M4:Q4"/>
    <mergeCell ref="A361:Q361"/>
    <mergeCell ref="D4:E4"/>
    <mergeCell ref="G4:K4"/>
    <mergeCell ref="B5:C5"/>
  </mergeCells>
  <conditionalFormatting sqref="D33:E357">
    <cfRule type="expression" dxfId="25" priority="20" stopIfTrue="1">
      <formula>AND(H33="E",I33=1)</formula>
    </cfRule>
    <cfRule type="expression" dxfId="24" priority="21" stopIfTrue="1">
      <formula>H33="C"</formula>
    </cfRule>
  </conditionalFormatting>
  <conditionalFormatting sqref="D32">
    <cfRule type="expression" dxfId="23" priority="22" stopIfTrue="1">
      <formula>AND(#REF!="E",I32=1)</formula>
    </cfRule>
    <cfRule type="expression" dxfId="22" priority="23" stopIfTrue="1">
      <formula>#REF!="C"</formula>
    </cfRule>
  </conditionalFormatting>
  <conditionalFormatting sqref="E32">
    <cfRule type="expression" dxfId="21" priority="18" stopIfTrue="1">
      <formula>AND(#REF!="E",J32=1)</formula>
    </cfRule>
    <cfRule type="expression" dxfId="20" priority="19" stopIfTrue="1">
      <formula>#REF!="C"</formula>
    </cfRule>
  </conditionalFormatting>
  <conditionalFormatting sqref="G183">
    <cfRule type="expression" dxfId="19" priority="38">
      <formula>$P183="yes"</formula>
    </cfRule>
    <cfRule type="expression" dxfId="18" priority="39">
      <formula>K183="yes"</formula>
    </cfRule>
  </conditionalFormatting>
  <conditionalFormatting sqref="H183:K183">
    <cfRule type="expression" dxfId="17" priority="40">
      <formula>$P183="yes"</formula>
    </cfRule>
    <cfRule type="expression" dxfId="16" priority="41">
      <formula>M183="yes"</formula>
    </cfRule>
  </conditionalFormatting>
  <conditionalFormatting sqref="G32:G182 G184:G357">
    <cfRule type="expression" dxfId="15" priority="44">
      <formula>$U32="yes"</formula>
    </cfRule>
    <cfRule type="expression" dxfId="14" priority="45">
      <formula>K32="yes"</formula>
    </cfRule>
  </conditionalFormatting>
  <conditionalFormatting sqref="H32:J182 H184:J357">
    <cfRule type="expression" dxfId="13" priority="48">
      <formula>$U32="yes"</formula>
    </cfRule>
    <cfRule type="expression" dxfId="12" priority="49">
      <formula>M32="yes"</formula>
    </cfRule>
  </conditionalFormatting>
  <conditionalFormatting sqref="K32:K182 K184:K357">
    <cfRule type="expression" dxfId="11" priority="50">
      <formula>$U32="yes"</formula>
    </cfRule>
    <cfRule type="expression" dxfId="10" priority="51">
      <formula>U32="yes"</formula>
    </cfRule>
  </conditionalFormatting>
  <conditionalFormatting sqref="M32:M357">
    <cfRule type="expression" dxfId="9" priority="10">
      <formula>$T32="Spotlight"</formula>
    </cfRule>
    <cfRule type="expression" dxfId="8" priority="11">
      <formula>$T32="StreetCount"</formula>
    </cfRule>
  </conditionalFormatting>
  <conditionalFormatting sqref="N32:N357">
    <cfRule type="expression" dxfId="7" priority="8">
      <formula>$T32="Spotlight"</formula>
    </cfRule>
    <cfRule type="expression" dxfId="6" priority="9">
      <formula>$T32="StreetCount"</formula>
    </cfRule>
  </conditionalFormatting>
  <conditionalFormatting sqref="O32:O357">
    <cfRule type="expression" dxfId="5" priority="6">
      <formula>$T32="Spotlight"</formula>
    </cfRule>
    <cfRule type="expression" dxfId="4" priority="7">
      <formula>$T32="StreetCount"</formula>
    </cfRule>
  </conditionalFormatting>
  <conditionalFormatting sqref="P32:P357">
    <cfRule type="expression" dxfId="3" priority="4">
      <formula>$T32="Spotlight"</formula>
    </cfRule>
    <cfRule type="expression" dxfId="2" priority="5">
      <formula>$T32="StreetCount"</formula>
    </cfRule>
  </conditionalFormatting>
  <conditionalFormatting sqref="Q32:Q357">
    <cfRule type="expression" dxfId="1" priority="1">
      <formula>$T32="Spotlight"</formula>
    </cfRule>
    <cfRule type="expression" dxfId="0" priority="2">
      <formula>$T32="StreetCount"</formula>
    </cfRule>
  </conditionalFormatting>
  <hyperlinks>
    <hyperlink ref="B373" r:id="rId1" xr:uid="{9319D38D-5799-488D-A7EF-48EE828AE542}"/>
    <hyperlink ref="E366" r:id="rId2" xr:uid="{05F6CE6A-2C15-4839-ABC2-365B92F066EB}"/>
  </hyperlinks>
  <pageMargins left="0.70866141732283472" right="0.70866141732283472" top="0.74803149606299213" bottom="0.74803149606299213" header="0.31496062992125984" footer="0.31496062992125984"/>
  <pageSetup paperSize="9" scale="60" fitToHeight="0" orientation="portrait" r:id="rId3"/>
  <ignoredErrors>
    <ignoredError sqref="E16:K16 E18:K18 E20:K20 E22:K22 E24:K24 E26:K26 E28:K28 E17:K17 E19:K19 E21:K21 E23:K23 E25:K25 E27:K27 E29:F29 E12:K12 H29:K29" 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8270c081-d9f3-48ae-83c7-c2320a8ca25c"/>
</file>

<file path=customXml/itemProps1.xml><?xml version="1.0" encoding="utf-8"?>
<ds:datastoreItem xmlns:ds="http://schemas.openxmlformats.org/officeDocument/2006/customXml" ds:itemID="{9C2D2656-D975-43AF-9EAD-6677F7CB480C}">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15</vt:i4>
      </vt:variant>
    </vt:vector>
  </HeadingPairs>
  <TitlesOfParts>
    <vt:vector size="21" baseType="lpstr">
      <vt:lpstr>Contents</vt:lpstr>
      <vt:lpstr>LA dropdown</vt:lpstr>
      <vt:lpstr>table 1</vt:lpstr>
      <vt:lpstr>table 2a</vt:lpstr>
      <vt:lpstr>table 2b</vt:lpstr>
      <vt:lpstr>table 2c</vt:lpstr>
      <vt:lpstr>age</vt:lpstr>
      <vt:lpstr>format</vt:lpstr>
      <vt:lpstr>gender</vt:lpstr>
      <vt:lpstr>nationality</vt:lpstr>
      <vt:lpstr>Contents!Print_Area</vt:lpstr>
      <vt:lpstr>'LA dropdown'!Print_Area</vt:lpstr>
      <vt:lpstr>'table 1'!Print_Area</vt:lpstr>
      <vt:lpstr>'table 2a'!Print_Area</vt:lpstr>
      <vt:lpstr>'table 2b'!Print_Area</vt:lpstr>
      <vt:lpstr>'table 2c'!Print_Area</vt:lpstr>
      <vt:lpstr>'table 1'!Print_Titles</vt:lpstr>
      <vt:lpstr>'table 2a'!Print_Titles</vt:lpstr>
      <vt:lpstr>'table 2b'!Print_Titles</vt:lpstr>
      <vt:lpstr>'table 2c'!Print_Titles</vt:lpstr>
      <vt:lpstr>total</vt:lpstr>
    </vt:vector>
  </TitlesOfParts>
  <Company>Department for Communities and Local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Monika Krzykawska</dc:creator>
  <cp:lastModifiedBy>Eva Maguire</cp:lastModifiedBy>
  <cp:lastPrinted>2018-01-18T00:55:29Z</cp:lastPrinted>
  <dcterms:created xsi:type="dcterms:W3CDTF">2018-01-16T09:15:51Z</dcterms:created>
  <dcterms:modified xsi:type="dcterms:W3CDTF">2019-01-30T09:30:28Z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0691d2ec-bb4c-49f1-a33d-9f0d7cedb43b</vt:lpwstr>
  </property>
  <property fmtid="{D5CDD505-2E9C-101B-9397-08002B2CF9AE}" pid="3" name="bjSaver">
    <vt:lpwstr>iIF2Ar+o4ZpxtHSsyArFfrxjur95aRB6</vt:lpwstr>
  </property>
  <property fmtid="{D5CDD505-2E9C-101B-9397-08002B2CF9AE}" pid="4" name="bjDocumentSecurityLabel">
    <vt:lpwstr>No Marking</vt:lpwstr>
  </property>
</Properties>
</file>