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olo\Desktop\"/>
    </mc:Choice>
  </mc:AlternateContent>
  <bookViews>
    <workbookView xWindow="0" yWindow="0" windowWidth="15972" windowHeight="5292" firstSheet="2" activeTab="2"/>
  </bookViews>
  <sheets>
    <sheet name="CS&amp;I" sheetId="7" r:id="rId1"/>
    <sheet name="ExamCW UG Modules on Programmes" sheetId="9" r:id="rId2"/>
    <sheet name="CS&amp;I Timetable" sheetId="1" r:id="rId3"/>
    <sheet name="Staff Hour Allocations " sheetId="5" r:id="rId4"/>
    <sheet name="Sheet3" sheetId="3" state="hidden" r:id="rId5"/>
    <sheet name="PhD Students" sheetId="4" state="hidden" r:id="rId6"/>
  </sheets>
  <definedNames>
    <definedName name="_xlnm._FilterDatabase" localSheetId="0" hidden="1">'CS&amp;I'!$A$4:$H$90</definedName>
    <definedName name="_xlnm._FilterDatabase" localSheetId="2" hidden="1">'CS&amp;I Timetable'!$A$14:$N$250</definedName>
    <definedName name="_xlnm._FilterDatabase" localSheetId="5" hidden="1">'PhD Students'!$A$1:$G$38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B2" i="5"/>
  <c r="C3" i="5"/>
  <c r="B3" i="5"/>
  <c r="C4" i="5"/>
  <c r="B4" i="5"/>
  <c r="C5" i="5"/>
  <c r="B5" i="5"/>
  <c r="C6" i="5"/>
  <c r="B6" i="5"/>
  <c r="C7" i="5"/>
  <c r="B7" i="5"/>
  <c r="C8" i="5"/>
  <c r="B8" i="5"/>
  <c r="C9" i="5"/>
  <c r="B9" i="5"/>
  <c r="C10" i="5"/>
  <c r="B10" i="5"/>
  <c r="C11" i="5"/>
  <c r="B11" i="5"/>
  <c r="C12" i="5"/>
  <c r="B12" i="5"/>
  <c r="B13" i="5"/>
  <c r="C14" i="5"/>
  <c r="B14" i="5"/>
  <c r="C15" i="5"/>
  <c r="B15" i="5"/>
  <c r="C16" i="5"/>
  <c r="B16" i="5"/>
  <c r="B17" i="5"/>
  <c r="C18" i="5"/>
  <c r="B18" i="5"/>
  <c r="B19" i="5"/>
  <c r="B20" i="5"/>
  <c r="B21" i="5"/>
  <c r="B22" i="5"/>
  <c r="B23" i="5"/>
  <c r="B24" i="5"/>
  <c r="B25" i="5"/>
  <c r="B26" i="5"/>
  <c r="C28" i="5"/>
  <c r="C29" i="5"/>
  <c r="B29" i="5"/>
  <c r="B28" i="5"/>
  <c r="I45" i="1"/>
  <c r="I61" i="1"/>
  <c r="I53" i="1"/>
  <c r="I94" i="1"/>
  <c r="I38" i="1"/>
  <c r="I181" i="1"/>
  <c r="I180" i="1"/>
  <c r="I146" i="1"/>
  <c r="I113" i="1"/>
  <c r="I112" i="1"/>
  <c r="I111" i="1"/>
  <c r="I109" i="1"/>
  <c r="I108" i="1"/>
  <c r="I137" i="1"/>
  <c r="I136" i="1"/>
  <c r="I81" i="1"/>
  <c r="I54" i="1"/>
  <c r="I46" i="1"/>
  <c r="I37" i="1"/>
  <c r="I62" i="1"/>
  <c r="I128" i="1"/>
  <c r="I124" i="1"/>
  <c r="I23" i="1"/>
  <c r="I24" i="1"/>
  <c r="I25" i="1"/>
  <c r="I116" i="1"/>
  <c r="I178" i="1"/>
  <c r="I171" i="1"/>
  <c r="I172" i="1"/>
  <c r="I132" i="1"/>
  <c r="I131" i="1"/>
  <c r="I123" i="1"/>
  <c r="I92" i="1"/>
  <c r="I155" i="1"/>
  <c r="I151" i="1"/>
  <c r="I133" i="1"/>
  <c r="I106" i="1"/>
  <c r="I89" i="1"/>
  <c r="I85" i="1"/>
  <c r="I80" i="1"/>
  <c r="I73" i="1"/>
  <c r="I140" i="1"/>
  <c r="I150" i="1"/>
  <c r="I149" i="1"/>
  <c r="I148" i="1"/>
  <c r="I139" i="1"/>
  <c r="I141" i="1"/>
  <c r="I142" i="1"/>
  <c r="I144" i="1"/>
  <c r="I145" i="1"/>
  <c r="I126" i="1"/>
  <c r="I127" i="1"/>
  <c r="I66" i="1"/>
  <c r="I65" i="1"/>
  <c r="I64" i="1"/>
  <c r="I60" i="1"/>
  <c r="I59" i="1"/>
  <c r="I58" i="1"/>
  <c r="I57" i="1"/>
  <c r="I56" i="1"/>
  <c r="I52" i="1"/>
  <c r="I51" i="1"/>
  <c r="I50" i="1"/>
  <c r="I49" i="1"/>
  <c r="I48" i="1"/>
  <c r="I44" i="1"/>
  <c r="I43" i="1"/>
  <c r="I42" i="1"/>
  <c r="I41" i="1"/>
  <c r="I40" i="1"/>
  <c r="I36" i="1"/>
  <c r="I35" i="1"/>
  <c r="I34" i="1"/>
  <c r="I33" i="1"/>
  <c r="I32" i="1"/>
  <c r="I20" i="1"/>
  <c r="I79" i="1"/>
  <c r="I135" i="1"/>
  <c r="I130" i="1"/>
  <c r="I153" i="1"/>
  <c r="I187" i="1"/>
  <c r="I186" i="1"/>
  <c r="I184" i="1"/>
  <c r="I183" i="1"/>
  <c r="I177" i="1"/>
  <c r="I175" i="1"/>
  <c r="I174" i="1"/>
  <c r="I169" i="1"/>
  <c r="I168" i="1"/>
  <c r="I166" i="1"/>
  <c r="I154" i="1"/>
  <c r="I122" i="1"/>
  <c r="I121" i="1"/>
  <c r="I119" i="1"/>
  <c r="I118" i="1"/>
  <c r="I84" i="1"/>
  <c r="I83" i="1"/>
  <c r="I97" i="1"/>
  <c r="I96" i="1"/>
  <c r="I78" i="1"/>
  <c r="I76" i="1"/>
  <c r="I75" i="1"/>
  <c r="I93" i="1"/>
  <c r="I91" i="1"/>
  <c r="I102" i="1"/>
  <c r="I101" i="1"/>
  <c r="I100" i="1"/>
  <c r="I99" i="1"/>
  <c r="I88" i="1"/>
  <c r="I87" i="1"/>
  <c r="I105" i="1"/>
  <c r="I104" i="1"/>
  <c r="I72" i="1"/>
  <c r="I71" i="1"/>
  <c r="I70" i="1"/>
  <c r="I69" i="1"/>
  <c r="I29" i="1"/>
  <c r="I28" i="1"/>
  <c r="I27" i="1"/>
  <c r="I21" i="1"/>
  <c r="I19" i="1"/>
  <c r="I17" i="1"/>
  <c r="I16" i="1"/>
  <c r="I15" i="1"/>
</calcChain>
</file>

<file path=xl/comments1.xml><?xml version="1.0" encoding="utf-8"?>
<comments xmlns="http://schemas.openxmlformats.org/spreadsheetml/2006/main">
  <authors>
    <author>bonetzky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bonetzky:</t>
        </r>
        <r>
          <rPr>
            <sz val="8"/>
            <color indexed="81"/>
            <rFont val="Tahoma"/>
            <family val="2"/>
          </rPr>
          <t xml:space="preserve">
Flat 
Tiered
IT
Specialist
Harvard
If exact room known please add
</t>
        </r>
      </text>
    </comment>
    <comment ref="G95" authorId="0" shapeId="0">
      <text>
        <r>
          <rPr>
            <b/>
            <sz val="8"/>
            <color indexed="81"/>
            <rFont val="Tahoma"/>
            <family val="2"/>
          </rPr>
          <t>bonetzky:</t>
        </r>
        <r>
          <rPr>
            <sz val="8"/>
            <color indexed="81"/>
            <rFont val="Tahoma"/>
            <family val="2"/>
          </rPr>
          <t xml:space="preserve">
Flat 
Tiered
IT
Specialist
Harvard
If exact room known please add
</t>
        </r>
      </text>
    </comment>
  </commentList>
</comments>
</file>

<file path=xl/comments2.xml><?xml version="1.0" encoding="utf-8"?>
<comments xmlns="http://schemas.openxmlformats.org/spreadsheetml/2006/main">
  <authors>
    <author>bonetzky</author>
  </authors>
  <commentList>
    <comment ref="D14" authorId="0" shapeId="0">
      <text>
        <r>
          <rPr>
            <b/>
            <sz val="8"/>
            <color indexed="81"/>
            <rFont val="Tahoma"/>
            <family val="2"/>
          </rPr>
          <t>bonetzky:</t>
        </r>
        <r>
          <rPr>
            <sz val="8"/>
            <color indexed="81"/>
            <rFont val="Tahoma"/>
            <family val="2"/>
          </rPr>
          <t xml:space="preserve">
i.e. lecture, seminar, tutorial etc
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bonetzky:</t>
        </r>
        <r>
          <rPr>
            <sz val="8"/>
            <color indexed="81"/>
            <rFont val="Tahoma"/>
            <family val="2"/>
          </rPr>
          <t xml:space="preserve">
Term 1
Term 2
Term 1 and 2
</t>
        </r>
      </text>
    </comment>
    <comment ref="K14" authorId="0" shapeId="0">
      <text>
        <r>
          <rPr>
            <b/>
            <sz val="8"/>
            <color indexed="81"/>
            <rFont val="Tahoma"/>
            <family val="2"/>
          </rPr>
          <t>bonetzky:</t>
        </r>
        <r>
          <rPr>
            <sz val="8"/>
            <color indexed="81"/>
            <rFont val="Tahoma"/>
            <family val="2"/>
          </rPr>
          <t xml:space="preserve">
important for timetabling to know the projected groiup size to allocate the appropriate room</t>
        </r>
      </text>
    </comment>
    <comment ref="N14" authorId="0" shapeId="0">
      <text>
        <r>
          <rPr>
            <b/>
            <sz val="8"/>
            <color indexed="81"/>
            <rFont val="Tahoma"/>
            <family val="2"/>
          </rPr>
          <t>bonetzky:</t>
        </r>
        <r>
          <rPr>
            <sz val="8"/>
            <color indexed="81"/>
            <rFont val="Tahoma"/>
            <family val="2"/>
          </rPr>
          <t xml:space="preserve">
Flat 
Tiered
IT
Specialist
Harvard
If exact room known please add
</t>
        </r>
      </text>
    </comment>
  </commentList>
</comments>
</file>

<file path=xl/sharedStrings.xml><?xml version="1.0" encoding="utf-8"?>
<sst xmlns="http://schemas.openxmlformats.org/spreadsheetml/2006/main" count="2841" uniqueCount="797">
  <si>
    <t>Undergraduate Programmes</t>
  </si>
  <si>
    <t>Programme</t>
  </si>
  <si>
    <t xml:space="preserve">Programme Code </t>
  </si>
  <si>
    <t xml:space="preserve">Programme Leader </t>
  </si>
  <si>
    <t>Module Code</t>
  </si>
  <si>
    <t>Module Name</t>
  </si>
  <si>
    <t>Module Leader</t>
  </si>
  <si>
    <t xml:space="preserve"> External examiner </t>
  </si>
  <si>
    <t>Notes</t>
  </si>
  <si>
    <t xml:space="preserve">Comp Fd Studies </t>
  </si>
  <si>
    <t>SM0464</t>
  </si>
  <si>
    <t>Paul Bambo</t>
  </si>
  <si>
    <t>CN3101</t>
  </si>
  <si>
    <t>Academic and Computing Skills</t>
  </si>
  <si>
    <t>Paul Bombo</t>
  </si>
  <si>
    <t>Jia Hu</t>
  </si>
  <si>
    <t>CN3105</t>
  </si>
  <si>
    <t xml:space="preserve">Introduction to Computing </t>
  </si>
  <si>
    <t>CN3106</t>
  </si>
  <si>
    <t xml:space="preserve">Business Information Systems </t>
  </si>
  <si>
    <t>CN3104</t>
  </si>
  <si>
    <t>Applied Mathematics</t>
  </si>
  <si>
    <t xml:space="preserve">Computing for Business </t>
  </si>
  <si>
    <t>SM0477</t>
  </si>
  <si>
    <t>Arish Siddiqui</t>
  </si>
  <si>
    <t>CN4101</t>
  </si>
  <si>
    <t xml:space="preserve">Information Systems Modelling and Design </t>
  </si>
  <si>
    <t>Lily Sun</t>
  </si>
  <si>
    <t>CN4102</t>
  </si>
  <si>
    <t>Introduction to Software Development</t>
  </si>
  <si>
    <t xml:space="preserve">Aaron Kans </t>
  </si>
  <si>
    <t>CN4104</t>
  </si>
  <si>
    <t>Introduction to Computer Systems and Network</t>
  </si>
  <si>
    <t xml:space="preserve">U. Naeem </t>
  </si>
  <si>
    <t>CN4106</t>
  </si>
  <si>
    <t>Introduction to Web Technologies</t>
  </si>
  <si>
    <t xml:space="preserve">Gaurav Malik </t>
  </si>
  <si>
    <t>FN4003</t>
  </si>
  <si>
    <t>Business Economics and Quantitative Analysis</t>
  </si>
  <si>
    <t>Shampa Roy-Mukherjee</t>
  </si>
  <si>
    <t>Business School</t>
  </si>
  <si>
    <t>CN5101</t>
  </si>
  <si>
    <t>Database Systems</t>
  </si>
  <si>
    <t xml:space="preserve">Mufajjul Ali  </t>
  </si>
  <si>
    <t>CN5209/CN5109</t>
  </si>
  <si>
    <t>Application Development for Business</t>
  </si>
  <si>
    <t>Andres Baravalle</t>
  </si>
  <si>
    <t>Validation</t>
  </si>
  <si>
    <t>CN5108</t>
  </si>
  <si>
    <t>System Administration</t>
  </si>
  <si>
    <t>Mike Kretsis</t>
  </si>
  <si>
    <t>Abhaya Induruwa</t>
  </si>
  <si>
    <t>CN5104</t>
  </si>
  <si>
    <t>Computing in Practice</t>
  </si>
  <si>
    <t xml:space="preserve">Mike Kretsis </t>
  </si>
  <si>
    <t>Lili Yang</t>
  </si>
  <si>
    <t>MK5001</t>
  </si>
  <si>
    <t>Integrated Marketing Communications and Digital Media</t>
  </si>
  <si>
    <t>Aidan Kelly</t>
  </si>
  <si>
    <t>CN5210</t>
  </si>
  <si>
    <t>Information Security, Strategy and Risk Management</t>
  </si>
  <si>
    <t>CN6103</t>
  </si>
  <si>
    <t>Project</t>
  </si>
  <si>
    <t xml:space="preserve">Usman Naeem </t>
  </si>
  <si>
    <t>CN6111</t>
  </si>
  <si>
    <t>Enterprise Architecture</t>
  </si>
  <si>
    <t xml:space="preserve">Aloysius Edoh </t>
  </si>
  <si>
    <t>Luis Borges</t>
  </si>
  <si>
    <t>CN6112</t>
  </si>
  <si>
    <t xml:space="preserve">Project Management </t>
  </si>
  <si>
    <t>Shareeful Islam</t>
  </si>
  <si>
    <t>CN6108</t>
  </si>
  <si>
    <t>Business Intelligence Analysis</t>
  </si>
  <si>
    <t xml:space="preserve">Sin Wee Lee / Andres Baravalle </t>
  </si>
  <si>
    <t>MK6002</t>
  </si>
  <si>
    <t>Entrepreneurship in Practice</t>
  </si>
  <si>
    <t>Andre Mostert</t>
  </si>
  <si>
    <t xml:space="preserve">Computer Science </t>
  </si>
  <si>
    <t>SM0469</t>
  </si>
  <si>
    <t>Sin Wee Lee</t>
  </si>
  <si>
    <t>CN4107</t>
  </si>
  <si>
    <t xml:space="preserve">Maths for Computing </t>
  </si>
  <si>
    <t>Quentin Charatan</t>
  </si>
  <si>
    <t>Pooneh Bagheri Zadeh</t>
  </si>
  <si>
    <t>CN5103</t>
  </si>
  <si>
    <t>Operating Systems</t>
  </si>
  <si>
    <t>CN5120</t>
  </si>
  <si>
    <t xml:space="preserve">Advanced Programming </t>
  </si>
  <si>
    <t> </t>
  </si>
  <si>
    <t>CN5121</t>
  </si>
  <si>
    <t>Data Structure and Algorithms</t>
  </si>
  <si>
    <t>Paolo Falcarin </t>
  </si>
  <si>
    <t>CN5122</t>
  </si>
  <si>
    <t xml:space="preserve">Data Communications and Networks </t>
  </si>
  <si>
    <t>CN6107</t>
  </si>
  <si>
    <t>Computers and Network Security</t>
  </si>
  <si>
    <t xml:space="preserve">Ameer Al-Nemrat </t>
  </si>
  <si>
    <t>CN6120</t>
  </si>
  <si>
    <t>Formal Methods</t>
  </si>
  <si>
    <t>Aaron Kans</t>
  </si>
  <si>
    <t>CN6121</t>
  </si>
  <si>
    <t>Artificial Intelligence</t>
  </si>
  <si>
    <t>CN6204</t>
  </si>
  <si>
    <t xml:space="preserve">Distributed Systems </t>
  </si>
  <si>
    <t>CN6211</t>
  </si>
  <si>
    <t xml:space="preserve">Mobile Application Development </t>
  </si>
  <si>
    <t xml:space="preserve">Computer Science with Education and Qualified Teacher Status </t>
  </si>
  <si>
    <t>SM0502</t>
  </si>
  <si>
    <t>Usman Naeem</t>
  </si>
  <si>
    <t>one student on the course, he is on Level 5</t>
  </si>
  <si>
    <t>ED5101</t>
  </si>
  <si>
    <t>School based training 2</t>
  </si>
  <si>
    <t>ED5102</t>
  </si>
  <si>
    <t>Researching Computer Science Learning</t>
  </si>
  <si>
    <t xml:space="preserve">Mobile Computing and Communications </t>
  </si>
  <si>
    <t>HDU</t>
  </si>
  <si>
    <t>Diane Gan</t>
  </si>
  <si>
    <t>CN4103</t>
  </si>
  <si>
    <t>Web technologies</t>
  </si>
  <si>
    <t>Mufajjul Ali</t>
  </si>
  <si>
    <t>Introduction to Computer Systems and Networks</t>
  </si>
  <si>
    <t>U. Naeem</t>
  </si>
  <si>
    <t>CN5106</t>
  </si>
  <si>
    <t>Network Infrastructure and Protocols</t>
  </si>
  <si>
    <t>CN5107</t>
  </si>
  <si>
    <t>Data Communications</t>
  </si>
  <si>
    <t>CN6104</t>
  </si>
  <si>
    <t>Network Programming and Distributed Systems</t>
  </si>
  <si>
    <t>Mobile Application Development</t>
  </si>
  <si>
    <t>Gaurav Malik</t>
  </si>
  <si>
    <t>Computer networks</t>
  </si>
  <si>
    <t>not recruiting</t>
  </si>
  <si>
    <t xml:space="preserve">Students should be In their final years now. </t>
  </si>
  <si>
    <t xml:space="preserve">Systems Administration </t>
  </si>
  <si>
    <t>CN5109</t>
  </si>
  <si>
    <t xml:space="preserve">Web Application Development </t>
  </si>
  <si>
    <t>Maaruf Ali</t>
  </si>
  <si>
    <t>not recruiting - SM0043</t>
  </si>
  <si>
    <t>CN6106</t>
  </si>
  <si>
    <t>Network Design and Management</t>
  </si>
  <si>
    <t>Computer and Network Security</t>
  </si>
  <si>
    <t>Project Management</t>
  </si>
  <si>
    <t>CN6113</t>
  </si>
  <si>
    <t xml:space="preserve">Information Security and Risk Management </t>
  </si>
  <si>
    <t>Computing</t>
  </si>
  <si>
    <t>Aloysius Edoh</t>
  </si>
  <si>
    <t>CN5110</t>
  </si>
  <si>
    <t xml:space="preserve">Information Systems Management and Strategy </t>
  </si>
  <si>
    <t>Arish Saddiqui</t>
  </si>
  <si>
    <t>not recruiting - SM0010</t>
  </si>
  <si>
    <t>Software Engineering</t>
  </si>
  <si>
    <t>not recruiting - SM0008</t>
  </si>
  <si>
    <t>Information Technology</t>
  </si>
  <si>
    <t>not recruiting - SM0352</t>
  </si>
  <si>
    <t>Postgraduate Programmes</t>
  </si>
  <si>
    <t>MSc Data Science</t>
  </si>
  <si>
    <t>CM0443</t>
  </si>
  <si>
    <t>Yang Li</t>
  </si>
  <si>
    <t>CN7000</t>
  </si>
  <si>
    <t>Dissertation</t>
  </si>
  <si>
    <t>Syed Islam</t>
  </si>
  <si>
    <t>CM0444</t>
  </si>
  <si>
    <t>DS7001</t>
  </si>
  <si>
    <t>Data Ecology</t>
  </si>
  <si>
    <t>Allan J. Brimicombe</t>
  </si>
  <si>
    <t>Brunsdo Christpher</t>
  </si>
  <si>
    <t>CM0445</t>
  </si>
  <si>
    <t>DS7002</t>
  </si>
  <si>
    <t>Spatial Data Analysis</t>
  </si>
  <si>
    <t>CM0446</t>
  </si>
  <si>
    <t>DS7003</t>
  </si>
  <si>
    <t>Advanced Decision Making</t>
  </si>
  <si>
    <t>David Preston</t>
  </si>
  <si>
    <t>DS7006</t>
  </si>
  <si>
    <t>Quantitative Data Analysis (QDA)</t>
  </si>
  <si>
    <t>Allan Brimicombe</t>
  </si>
  <si>
    <t>MSc Information Security and Digital Forensics</t>
  </si>
  <si>
    <t>CM0504</t>
  </si>
  <si>
    <t>Ameer Al-Nemrat</t>
  </si>
  <si>
    <t>CN7011</t>
  </si>
  <si>
    <t>Service Oriented Computing</t>
  </si>
  <si>
    <t xml:space="preserve">Paolo Falcarin </t>
  </si>
  <si>
    <t>CM0505</t>
  </si>
  <si>
    <t>CN7014</t>
  </si>
  <si>
    <t>Security Management</t>
  </si>
  <si>
    <t xml:space="preserve">Rabih Bashroush </t>
  </si>
  <si>
    <t>CN7016</t>
  </si>
  <si>
    <t>Computer Security</t>
  </si>
  <si>
    <t>CN7015</t>
  </si>
  <si>
    <t>IT and Internet Law</t>
  </si>
  <si>
    <t>HPL</t>
  </si>
  <si>
    <t>CN7019</t>
  </si>
  <si>
    <t>Digital Forensics</t>
  </si>
  <si>
    <t>Research Dissertation</t>
  </si>
  <si>
    <t>Prof Doc Infomation Security</t>
  </si>
  <si>
    <t>SDD002</t>
  </si>
  <si>
    <t>Research Methods for Technologists – the doctoral process</t>
  </si>
  <si>
    <t>Validation document not confirmed yet</t>
  </si>
  <si>
    <t>SDM801</t>
  </si>
  <si>
    <t>Work-based Planning</t>
  </si>
  <si>
    <t>Elias Pimenidis</t>
  </si>
  <si>
    <t>SDM026</t>
  </si>
  <si>
    <t>Seizure and Examination of Computer Systems</t>
  </si>
  <si>
    <t>SDM802</t>
  </si>
  <si>
    <t>Work-based Practice</t>
  </si>
  <si>
    <t>SDM803</t>
  </si>
  <si>
    <t>Project Portfolio</t>
  </si>
  <si>
    <t>SDM903</t>
  </si>
  <si>
    <t>Information Technology (IT) and Internet Law (CF2)</t>
  </si>
  <si>
    <t>CN8002</t>
  </si>
  <si>
    <t xml:space="preserve">Research Method for Technologist </t>
  </si>
  <si>
    <t>CN8001</t>
  </si>
  <si>
    <t>Applied Research Tools and Techniques</t>
  </si>
  <si>
    <t xml:space="preserve">Prof Doc Data Science </t>
  </si>
  <si>
    <t>RM0444</t>
  </si>
  <si>
    <t xml:space="preserve"> Allan J. Brimicombe</t>
  </si>
  <si>
    <t>DS7004</t>
  </si>
  <si>
    <t xml:space="preserve">Work-based Project Review </t>
  </si>
  <si>
    <t>DS7005</t>
  </si>
  <si>
    <t>Planning for Doctoral Research</t>
  </si>
  <si>
    <t>MSc Software Engineering</t>
  </si>
  <si>
    <t>Not Recruiting</t>
  </si>
  <si>
    <t>Paolo Falcarin</t>
  </si>
  <si>
    <t>CN7005</t>
  </si>
  <si>
    <t>CN7010</t>
  </si>
  <si>
    <t xml:space="preserve">Advanced Software Engineering </t>
  </si>
  <si>
    <t>MSc Business Information Systems</t>
  </si>
  <si>
    <t xml:space="preserve">MSc Information Technology </t>
  </si>
  <si>
    <t>Information Systems Modelling and Design</t>
  </si>
  <si>
    <t>Syed Saiful Islam</t>
  </si>
  <si>
    <t>Web Technologies</t>
  </si>
  <si>
    <t>Claudia Iacob</t>
  </si>
  <si>
    <t>??</t>
  </si>
  <si>
    <t>Maruuf Ali</t>
  </si>
  <si>
    <t>Abdel Rahman Tawil</t>
  </si>
  <si>
    <t>Julie Wall</t>
  </si>
  <si>
    <t>CN5102</t>
  </si>
  <si>
    <t>Data Structures and Algorithms</t>
  </si>
  <si>
    <t>Christophe Tartary</t>
  </si>
  <si>
    <t>Rabih Bashroush</t>
  </si>
  <si>
    <t>Ken Yeo / David Xiao</t>
  </si>
  <si>
    <t>ED0001</t>
  </si>
  <si>
    <t>English Language Development</t>
  </si>
  <si>
    <t xml:space="preserve">Katie Sill </t>
  </si>
  <si>
    <t>ED0002</t>
  </si>
  <si>
    <t xml:space="preserve">English Language Skills </t>
  </si>
  <si>
    <t xml:space="preserve">Module code </t>
  </si>
  <si>
    <t xml:space="preserve">Module name </t>
  </si>
  <si>
    <t>CS</t>
  </si>
  <si>
    <t>C4B</t>
  </si>
  <si>
    <t>CN</t>
  </si>
  <si>
    <t xml:space="preserve">CS with Foundation </t>
  </si>
  <si>
    <t xml:space="preserve">C4B with Foundation </t>
  </si>
  <si>
    <t xml:space="preserve">Term </t>
  </si>
  <si>
    <t>Coursework Term1</t>
  </si>
  <si>
    <t>TCA term1</t>
  </si>
  <si>
    <t>Exam term1</t>
  </si>
  <si>
    <t>Coursework term2</t>
  </si>
  <si>
    <t>TCA term2</t>
  </si>
  <si>
    <t>Exam term2</t>
  </si>
  <si>
    <t xml:space="preserve">Academic and Computing Skills </t>
  </si>
  <si>
    <t>X</t>
  </si>
  <si>
    <t>1 &amp; 2</t>
  </si>
  <si>
    <t>Part 1, handin date: </t>
  </si>
  <si>
    <t>Part 2, handin date: </t>
  </si>
  <si>
    <t xml:space="preserve">Applied Mathematics </t>
  </si>
  <si>
    <t>TCA1 and TCA2</t>
  </si>
  <si>
    <t>NO</t>
  </si>
  <si>
    <t>TCA3 and TCA4</t>
  </si>
  <si>
    <t xml:space="preserve">TCAS </t>
  </si>
  <si>
    <t>Part 2, hand-in date: </t>
  </si>
  <si>
    <t>Yes. Handin date</t>
  </si>
  <si>
    <t>Project presentation and Practical excersises</t>
  </si>
  <si>
    <t>Invidiual assessment</t>
  </si>
  <si>
    <t xml:space="preserve">Yes </t>
  </si>
  <si>
    <t xml:space="preserve">CN4107 </t>
  </si>
  <si>
    <t>Coursework handin date</t>
  </si>
  <si>
    <t>YES</t>
  </si>
  <si>
    <t xml:space="preserve">CN5101 </t>
  </si>
  <si>
    <t xml:space="preserve">Database Systems </t>
  </si>
  <si>
    <t>x</t>
  </si>
  <si>
    <t>TCA</t>
  </si>
  <si>
    <t>CN5209</t>
  </si>
  <si>
    <t>TCAS</t>
  </si>
  <si>
    <t>Yes</t>
  </si>
  <si>
    <t>1&amp;2</t>
  </si>
  <si>
    <t xml:space="preserve">Project </t>
  </si>
  <si>
    <t>Coursework, handin date</t>
  </si>
  <si>
    <t xml:space="preserve">Formal Methods </t>
  </si>
  <si>
    <t>Coursework, handin date:</t>
  </si>
  <si>
    <t xml:space="preserve">Networking Design and Mananement </t>
  </si>
  <si>
    <t xml:space="preserve">Business Intelligence Analysis </t>
  </si>
  <si>
    <t xml:space="preserve">Artificial Intelligence </t>
  </si>
  <si>
    <t>YEs</t>
  </si>
  <si>
    <t>Lecture</t>
  </si>
  <si>
    <t>Seminar</t>
  </si>
  <si>
    <t>Tutorial</t>
  </si>
  <si>
    <t>Workshop</t>
  </si>
  <si>
    <t>Practical</t>
  </si>
  <si>
    <t>Combined</t>
  </si>
  <si>
    <t>Break out</t>
  </si>
  <si>
    <t>Lecture (o)</t>
  </si>
  <si>
    <t>Seminar  (o)</t>
  </si>
  <si>
    <t>IT</t>
  </si>
  <si>
    <t>Tutorial  (o)</t>
  </si>
  <si>
    <t>Specialist</t>
  </si>
  <si>
    <t>Workshop  (o)</t>
  </si>
  <si>
    <t>Term 1</t>
  </si>
  <si>
    <t>Flat</t>
  </si>
  <si>
    <t>Practical  (o)</t>
  </si>
  <si>
    <t>Term 2</t>
  </si>
  <si>
    <t>Tiered</t>
  </si>
  <si>
    <t>Combined  (o)</t>
  </si>
  <si>
    <t>Term 1 &amp; 2</t>
  </si>
  <si>
    <t>Harvard</t>
  </si>
  <si>
    <t>Category</t>
  </si>
  <si>
    <t>Term</t>
  </si>
  <si>
    <t>Day</t>
  </si>
  <si>
    <t>Start</t>
  </si>
  <si>
    <t>End</t>
  </si>
  <si>
    <t>Hours</t>
  </si>
  <si>
    <t>Group</t>
  </si>
  <si>
    <t>Group size</t>
  </si>
  <si>
    <t>Staff</t>
  </si>
  <si>
    <t>Room type</t>
  </si>
  <si>
    <t xml:space="preserve">Number of students </t>
  </si>
  <si>
    <t>Contact hour per week</t>
  </si>
  <si>
    <t>Contact time per year</t>
  </si>
  <si>
    <t xml:space="preserve">Student number </t>
  </si>
  <si>
    <t>Dori</t>
  </si>
  <si>
    <t>Mufy</t>
  </si>
  <si>
    <t>AS comments</t>
  </si>
  <si>
    <t>AS comments 19/09/2016</t>
  </si>
  <si>
    <t xml:space="preserve">Comments </t>
  </si>
  <si>
    <t>as comment</t>
  </si>
  <si>
    <t>Thursday</t>
  </si>
  <si>
    <t>ML</t>
  </si>
  <si>
    <t>EB.1.07</t>
  </si>
  <si>
    <t>Practicals</t>
  </si>
  <si>
    <t>ITC09</t>
  </si>
  <si>
    <t xml:space="preserve">Add Paul Bombo name on the slot </t>
  </si>
  <si>
    <t>added</t>
  </si>
  <si>
    <t>Helen Bear</t>
  </si>
  <si>
    <t>ITC02</t>
  </si>
  <si>
    <t xml:space="preserve">Add Helen Bear name on the slot </t>
  </si>
  <si>
    <t>Monday</t>
  </si>
  <si>
    <t>Shafiq Ur Rahman/Saeed Sharif</t>
  </si>
  <si>
    <t>WB.2.03</t>
  </si>
  <si>
    <t>Saeed Sharif</t>
  </si>
  <si>
    <t>ITC07</t>
  </si>
  <si>
    <t xml:space="preserve">Remove Claudia Iacob and put Saeed Sharif name on the slot </t>
  </si>
  <si>
    <t>Shafiq Ur Rahman</t>
  </si>
  <si>
    <t>ITC14</t>
  </si>
  <si>
    <t xml:space="preserve">Add Shafiq Ur Rehman name on the slot </t>
  </si>
  <si>
    <t>WB.2.05</t>
  </si>
  <si>
    <t>ITC014</t>
  </si>
  <si>
    <t>KD.2.15</t>
  </si>
  <si>
    <t>Remove Arish Siddiqui and put Helen Bear name on the slot</t>
  </si>
  <si>
    <t>Change tutor to Helen Bare</t>
  </si>
  <si>
    <t>changed</t>
  </si>
  <si>
    <t>Paul Bombo/Joseph Doyle</t>
  </si>
  <si>
    <t xml:space="preserve">Remove Sin Wee Lee and add Paul Bombo / Joseph Doyle into the slot </t>
  </si>
  <si>
    <t>amended</t>
  </si>
  <si>
    <t>Joseph Doyle</t>
  </si>
  <si>
    <t>ITC08</t>
  </si>
  <si>
    <t xml:space="preserve">Remove Sin Wee Lee and add Joseph Doyle into the slot </t>
  </si>
  <si>
    <t>KD.2.28</t>
  </si>
  <si>
    <t xml:space="preserve">Add Paul Bombo into the slot </t>
  </si>
  <si>
    <t>PB added</t>
  </si>
  <si>
    <t>Level 4</t>
  </si>
  <si>
    <t>C4B, CS</t>
  </si>
  <si>
    <t>Wednesday</t>
  </si>
  <si>
    <t>MLT</t>
  </si>
  <si>
    <t xml:space="preserve">49 + new students </t>
  </si>
  <si>
    <t>cn4101</t>
  </si>
  <si>
    <t>Friday</t>
  </si>
  <si>
    <t>ITC1-ITC5</t>
  </si>
  <si>
    <t>Please book the following slot (Fri 14-16, any ITC 1-5)</t>
  </si>
  <si>
    <t>ITC01 booked Fri</t>
  </si>
  <si>
    <t xml:space="preserve">Remove Arish Sadiqui and put Helen Bear into the slot and remove the extra group 2 slot on Wednesday </t>
  </si>
  <si>
    <t>Arish removed Helen Bear added.  Group 2 Wed ITC04 cancelled</t>
  </si>
  <si>
    <t>Tuesday</t>
  </si>
  <si>
    <t>ITC11</t>
  </si>
  <si>
    <t>Please update the Slot</t>
  </si>
  <si>
    <t>Please update the room &amp; slot (Thur 2-4, ITC04)</t>
  </si>
  <si>
    <t>ITC04 booked all dates apart from wk 11 ITC07 booked</t>
  </si>
  <si>
    <t>Cancel room ITC 06 (Wed 11-1)</t>
  </si>
  <si>
    <t>Cancelled</t>
  </si>
  <si>
    <t xml:space="preserve">This slot is not appear in Celcat </t>
  </si>
  <si>
    <t>requested to ITC  room TT 28/9</t>
  </si>
  <si>
    <t>Timetable clash, please update tutorial (Tuesday 2-4) any ITC Lab</t>
  </si>
  <si>
    <t>requested ITC 4 Oct</t>
  </si>
  <si>
    <t>Changed</t>
  </si>
  <si>
    <t>Please update the room &amp; slot (Thur 4-6, ITC11)</t>
  </si>
  <si>
    <t>ITC01 booked for all dates</t>
  </si>
  <si>
    <t>Cancel room ITC 11 (Wed 11-1)</t>
  </si>
  <si>
    <t>cancelled</t>
  </si>
  <si>
    <t>Please update group, Tuesday 4-6, Any ITC room</t>
  </si>
  <si>
    <t>Solomon Alexis</t>
  </si>
  <si>
    <t>ITC01-ITC05</t>
  </si>
  <si>
    <t>Please update the room &amp; slot (Thur 11-1, ITC06)</t>
  </si>
  <si>
    <t xml:space="preserve">ITCO3 booked for all date </t>
  </si>
  <si>
    <t>Cancel room ITC 05 (Wed 11-1)</t>
  </si>
  <si>
    <t>Update tutor &amp; Slot (Tue 2-4 any ITC 1-5)</t>
  </si>
  <si>
    <t>update tutor</t>
  </si>
  <si>
    <t>Please book the following slot (Fri 11-13, any ITC 1-5)</t>
  </si>
  <si>
    <t>ITC04 booked</t>
  </si>
  <si>
    <t xml:space="preserve">This slot does not appear in Celcat </t>
  </si>
  <si>
    <t>ITC04 is already booked 11-13 group 6</t>
  </si>
  <si>
    <t>Update tutor &amp; Slot (Thur 4-6 any ITC 1-5)</t>
  </si>
  <si>
    <t>C4B, CS, CASS</t>
  </si>
  <si>
    <t>EB.2.43</t>
  </si>
  <si>
    <t>Shafiq Ur Rehman</t>
  </si>
  <si>
    <t>ITC03</t>
  </si>
  <si>
    <t xml:space="preserve">Rename this as group 4. Add Shafiq Ur Rehman into the slot </t>
  </si>
  <si>
    <t>updated as requested</t>
  </si>
  <si>
    <t>ITC04</t>
  </si>
  <si>
    <t xml:space="preserve">Remove Syed Islam and put Sin Wee Lee into the slot </t>
  </si>
  <si>
    <t xml:space="preserve">Change tutorial Group </t>
  </si>
  <si>
    <t>Updated group 3 - tutor Sin Wee</t>
  </si>
  <si>
    <t>Please update room to (ITC 1 -6) for both semesters</t>
  </si>
  <si>
    <t>Request rejected from  TT if the time can be changed they can offer the following 9am-11 available in ITC03/ 1pm-3pm in ITC01,ITC02/ 10am-12pm in ITC04, ITC06.</t>
  </si>
  <si>
    <t>ITC05</t>
  </si>
  <si>
    <t>Please update room (Thur 11-1, ITC05)</t>
  </si>
  <si>
    <t>ITC05 booked for all dates</t>
  </si>
  <si>
    <t>Rename this as group 1</t>
  </si>
  <si>
    <t>Please book the following slot (Wed 11-1, any ITC 1-5)</t>
  </si>
  <si>
    <t>ITC05 booked</t>
  </si>
  <si>
    <t xml:space="preserve">Add Shafiq Ur Rehman into the slot and rename to group 5 </t>
  </si>
  <si>
    <t>Update slot (Fri 9-11, any ITC 1-5)</t>
  </si>
  <si>
    <t xml:space="preserve">Shafiq Ur Rehman </t>
  </si>
  <si>
    <t>Please update room (Thur 11-1, ITC03)</t>
  </si>
  <si>
    <t xml:space="preserve">ITC01 term 1 &amp; ITC03 Term 2 </t>
  </si>
  <si>
    <t>Please update room to (ITC 1 -6) for for semesters 2</t>
  </si>
  <si>
    <t>ITC03 booked term 2</t>
  </si>
  <si>
    <t>Please book the following slot Thu 11-1, ITC 03)</t>
  </si>
  <si>
    <t>ITC01 booked 11-13 Gr 6</t>
  </si>
  <si>
    <t>Usman Naeem/Syed Islam</t>
  </si>
  <si>
    <t>WB.G.02</t>
  </si>
  <si>
    <t xml:space="preserve">Cancel group 5, Fri: 11-13 (ITC 05), Famihea Jafari, please reassign any students to the other tutorials </t>
  </si>
  <si>
    <t xml:space="preserve">Requested cancellation , you need to let Student Records know about groups allocations </t>
  </si>
  <si>
    <t>KD.2.14</t>
  </si>
  <si>
    <t>(Tue 4-6 on the CELCAT)</t>
  </si>
  <si>
    <t>Please update the slot (tue 1-3, KD.2.14)</t>
  </si>
  <si>
    <t>Updated</t>
  </si>
  <si>
    <t xml:space="preserve">Move this to Thursday between 1600 - 1800 / remove Usman Naeem and put Kinzonji Tavares into the slot </t>
  </si>
  <si>
    <t>updated and moved as requested</t>
  </si>
  <si>
    <t xml:space="preserve">Cancel group 3, Fri: 11-13 (ITC 02), please reassign any students to the other tutorials </t>
  </si>
  <si>
    <t>…..Ditto………..</t>
  </si>
  <si>
    <t>K Tavares? (Tues 9 -11 CELCAT)</t>
  </si>
  <si>
    <t>Updated now clashes with group 1 in KD2.14</t>
  </si>
  <si>
    <t>Please update the room (KD.2.15)</t>
  </si>
  <si>
    <t>updated</t>
  </si>
  <si>
    <t xml:space="preserve">Remove Kinzonji Tavares and put Usman Naeem into the slot </t>
  </si>
  <si>
    <t>(Thursday 4-6)</t>
  </si>
  <si>
    <t>Timetable shows on Thu 16-18 Kd.2.14 and clash with CN5120</t>
  </si>
  <si>
    <t>Please update the slot (fri 9-11, KD.2.14)</t>
  </si>
  <si>
    <t>Please update the slot (fri 9-11, KD.2.15)</t>
  </si>
  <si>
    <t>Fahimeh Jafari</t>
  </si>
  <si>
    <t>Please book the following slot (Fri 11-1, any ITC 1- ITC 5)</t>
  </si>
  <si>
    <t>ITC05 for all Term 1 and 2, except for weeks 18-20 in ITC07.</t>
  </si>
  <si>
    <t xml:space="preserve">Move this to Monday 1100- 1300 at KD.2.14, add Fahimeh Jafari into the slot </t>
  </si>
  <si>
    <t>Moved as requested &amp;  ITC04 cancelled Friday 11-13  FJ not on CELCAT yet</t>
  </si>
  <si>
    <t>Move this to Monday 1100- 1300 at KD.2.15</t>
  </si>
  <si>
    <t>Group 6 booked in KD2.15 Monday 11-13</t>
  </si>
  <si>
    <t>Update room to KD.2.28</t>
  </si>
  <si>
    <t>Update room  (mon 4-6, KD.2.28)</t>
  </si>
  <si>
    <t xml:space="preserve">Add Fahimeh Jafari into the slot </t>
  </si>
  <si>
    <t>FJ not on CELCAT yet</t>
  </si>
  <si>
    <t>Please book the following slot (Fri 9-11, ITC1-ITC5)</t>
  </si>
  <si>
    <t>ITC02 booked</t>
  </si>
  <si>
    <t>Update tutor</t>
  </si>
  <si>
    <t>Member of staff not on CELCAT yet - cannot be updated until contract has ben signed if new</t>
  </si>
  <si>
    <t xml:space="preserve">s been signed </t>
  </si>
  <si>
    <t>KD2.28 booked as requested group 6</t>
  </si>
  <si>
    <t>EB.2.44</t>
  </si>
  <si>
    <t>Q Charatan ?</t>
  </si>
  <si>
    <t>Timetable shows 11-13</t>
  </si>
  <si>
    <t>EB.G.10</t>
  </si>
  <si>
    <t>EB1.105</t>
  </si>
  <si>
    <t>Level 5</t>
  </si>
  <si>
    <t>CS, C4B</t>
  </si>
  <si>
    <t>CS, C4B,</t>
  </si>
  <si>
    <t>ITC12</t>
  </si>
  <si>
    <t>ITC 11</t>
  </si>
  <si>
    <t>Member of staff not on CELCAT yet - cannot be updated until contract has been signed</t>
  </si>
  <si>
    <t>Plese update the room to any ITC (1-5) room</t>
  </si>
  <si>
    <t xml:space="preserve">ITC11 booked </t>
  </si>
  <si>
    <t>Do we need 4 grps?</t>
  </si>
  <si>
    <t>Should I cancel it?</t>
  </si>
  <si>
    <t>Hold on to it until we get a definitive number of students</t>
  </si>
  <si>
    <t xml:space="preserve">Remove Julie Wall from the slot </t>
  </si>
  <si>
    <t>removed</t>
  </si>
  <si>
    <t>Please update tutorial room &amp; tutor (Solomon, Alexsis, ITC 12)</t>
  </si>
  <si>
    <t>requested ITC room  + updated Solomon Alexis</t>
  </si>
  <si>
    <t>CN retakes only</t>
  </si>
  <si>
    <t>Web Application Development </t>
  </si>
  <si>
    <t>Release room</t>
  </si>
  <si>
    <t>Please book KD.2.28 for the lecture</t>
  </si>
  <si>
    <t>EBG.06 cancelled booked into KD2.28</t>
  </si>
  <si>
    <t>Cancel Slot</t>
  </si>
  <si>
    <t>Aloysius Edoh/Amin Karami/Fahimeh Jafari</t>
  </si>
  <si>
    <t>EB.3.16</t>
  </si>
  <si>
    <t>Please add Fahimed Jafari into the staff list</t>
  </si>
  <si>
    <t>FJ no on CELCAT yet</t>
  </si>
  <si>
    <t>Amin Karami</t>
  </si>
  <si>
    <t>timetable shows KD.2.28</t>
  </si>
  <si>
    <t>new group created</t>
  </si>
  <si>
    <t>Should I book one of the ITC rooms? </t>
  </si>
  <si>
    <t>Please update the slot (Fri 3-5, KD.2.28)</t>
  </si>
  <si>
    <t>Booked KD2.28 as requested for group 3 - not 2 as they are booked in KD2.15 is this correct?</t>
  </si>
  <si>
    <t>yes</t>
  </si>
  <si>
    <t xml:space="preserve">C4B </t>
  </si>
  <si>
    <t>EB.1.04</t>
  </si>
  <si>
    <t>changed module to CN5210</t>
  </si>
  <si>
    <t xml:space="preserve">This is not scheduled in Celcat </t>
  </si>
  <si>
    <t>This module was requested as not in use on DELTA 2016/7 as per email from Dori to Systems &amp; Courses  13/07/2016 - please advise?</t>
  </si>
  <si>
    <t>ditto</t>
  </si>
  <si>
    <t xml:space="preserve">Timetable shows on Fri 13-15 Kd.2.15 </t>
  </si>
  <si>
    <t>Cancel KD.2.14 (Mon 3-5)</t>
  </si>
  <si>
    <t>Timetable shows on Thu 11-13 Kd.2.14 </t>
  </si>
  <si>
    <t>Cancel KD.2.15 (Mon 3-5)</t>
  </si>
  <si>
    <t>1</t>
  </si>
  <si>
    <t>WB.3.02</t>
  </si>
  <si>
    <t>47 + 50 (CN6104)</t>
  </si>
  <si>
    <t>CN5120: Cancel group 1 (Tue 3-5) Syed</t>
  </si>
  <si>
    <t xml:space="preserve">Cancelled </t>
  </si>
  <si>
    <t>Thurday</t>
  </si>
  <si>
    <t>Swap tutorials</t>
  </si>
  <si>
    <t>added  Thu 15-17 Group 1 KD2.14</t>
  </si>
  <si>
    <t>Timetable clash, Thur 3-5, Change room (any ITC  1-5)</t>
  </si>
  <si>
    <t>Requested ITC</t>
  </si>
  <si>
    <t>Update Tutor</t>
  </si>
  <si>
    <t>Please update the room &amp; slot</t>
  </si>
  <si>
    <t>Please update the room &amp; slot (Fri 11-1, KD.2.28)</t>
  </si>
  <si>
    <t>Do you want group 2 to be moved from Tue 15.00 - 17.00 to Fri 11-1 in KD2.28 or a new group 3 to be booked</t>
  </si>
  <si>
    <t>Please move group 2  from Tue 15.00 - 17.00 to Fri 11-1 in KD2.28</t>
  </si>
  <si>
    <t>moved as requested</t>
  </si>
  <si>
    <t xml:space="preserve">Remove Syed Islam and add Paolo Falcarin in the slot </t>
  </si>
  <si>
    <t>change</t>
  </si>
  <si>
    <t>Please book the following slot (Fri 11-1) - any ITC 1-5</t>
  </si>
  <si>
    <t xml:space="preserve"> ITC02 for all Term 1 and 2, except for weeks 18-20 in ITC08.</t>
  </si>
  <si>
    <t>Add this slot and remove the slot on Tuesday between 1500 - 1700.</t>
  </si>
  <si>
    <t>Request ITC from TT term 1 only</t>
  </si>
  <si>
    <t>Add this group (Fri 11-1)</t>
  </si>
  <si>
    <t>Group 3 added</t>
  </si>
  <si>
    <t>C4B, CN retakes only</t>
  </si>
  <si>
    <t>Release rooms</t>
  </si>
  <si>
    <t xml:space="preserve">Cancel Room </t>
  </si>
  <si>
    <t>NB.2.05</t>
  </si>
  <si>
    <t>Module to be revalidated. 5 weeks teaching only</t>
  </si>
  <si>
    <t>Remove Mufajjul Ali from the staff list</t>
  </si>
  <si>
    <t xml:space="preserve">EBG.08 </t>
  </si>
  <si>
    <t>EB.G.08 is booked as a practial for all students </t>
  </si>
  <si>
    <t>EG.G.08 is booked for group 1 practical - is this correct, is so do you want me to request a flat room</t>
  </si>
  <si>
    <t>cn5104</t>
  </si>
  <si>
    <t>DL.3.06</t>
  </si>
  <si>
    <t>Please update the room &amp; slot (Fri 3-5, EBG.3.15)</t>
  </si>
  <si>
    <t xml:space="preserve">DL.3.06 booked </t>
  </si>
  <si>
    <t xml:space="preserve">Add Josept Doyle as staff </t>
  </si>
  <si>
    <t>EB1.44</t>
  </si>
  <si>
    <t>Change tutorial time and book a new room</t>
  </si>
  <si>
    <t>Please update the room &amp; slot (Fri 3-5, EBG.3.18)</t>
  </si>
  <si>
    <t>EB.1.44 booked</t>
  </si>
  <si>
    <t>Please book EB.1.44 for Fri 3-5</t>
  </si>
  <si>
    <t>booking extended</t>
  </si>
  <si>
    <t>2</t>
  </si>
  <si>
    <t>Paolo Falcarin/Shafiq Ur Rahman</t>
  </si>
  <si>
    <t>Change of lecturer</t>
  </si>
  <si>
    <t xml:space="preserve">Remove Aaron Kans and add Shafiq Ur Rehman into the staff list </t>
  </si>
  <si>
    <t>ITC06</t>
  </si>
  <si>
    <t xml:space="preserve">Applications Development for Business </t>
  </si>
  <si>
    <t>Mufajjul Ali/Amin Karami</t>
  </si>
  <si>
    <t>Replaces CN5109</t>
  </si>
  <si>
    <t xml:space="preserve">Mike said CN5109 and CN5209 will run as 2 different modules the module is not on Celcat yet, waiting for IT to add it. </t>
  </si>
  <si>
    <t>Please book KD.2.15 for two hours</t>
  </si>
  <si>
    <t>The practical is between 1600-1800. Move this to KD.2.15</t>
  </si>
  <si>
    <t>Information Systems Security Strategy and Risk Management</t>
  </si>
  <si>
    <t>Replaces CN5110</t>
  </si>
  <si>
    <t>Done</t>
  </si>
  <si>
    <t>cancel group</t>
  </si>
  <si>
    <t xml:space="preserve">Cancel Group </t>
  </si>
  <si>
    <t>labs swapped</t>
  </si>
  <si>
    <t>Level 6</t>
  </si>
  <si>
    <t>Student numbers:</t>
  </si>
  <si>
    <t>2014/15</t>
  </si>
  <si>
    <t>C4B, CN, CS</t>
  </si>
  <si>
    <t>Project (CN6115/ CN6203T mirror CN6103)</t>
  </si>
  <si>
    <t>Level 3:</t>
  </si>
  <si>
    <t>moved forward one hour</t>
  </si>
  <si>
    <t>Cancelled week 4 and 5 lecture, book 6 practical classes instead</t>
  </si>
  <si>
    <t>Fd Computing Studies</t>
  </si>
  <si>
    <t xml:space="preserve">Group 1-DL.3.06
Group 2-EB.1.46
Group 3-EB.1.45
Group 4-EB.1.42
Group 5-EB.3.11
Group 6-EB.1,45
</t>
  </si>
  <si>
    <t>EB.1.01</t>
  </si>
  <si>
    <t xml:space="preserve">Add Fahimed Jafari into the staff list </t>
  </si>
  <si>
    <t>Level 4:</t>
  </si>
  <si>
    <t>changed from KD.2.14</t>
  </si>
  <si>
    <t xml:space="preserve">BSc (Hons) Computer Science </t>
  </si>
  <si>
    <t>CN, CS</t>
  </si>
  <si>
    <t xml:space="preserve">BSc (Hons) Computer Networks </t>
  </si>
  <si>
    <t>May need grp 4?</t>
  </si>
  <si>
    <t xml:space="preserve">BSc (Hons) Computing for Business </t>
  </si>
  <si>
    <t>Tmetable clash, please update slot Tue 3-5, KD2.15</t>
  </si>
  <si>
    <t>updated to 15.00 - 17.00</t>
  </si>
  <si>
    <t>EB.288</t>
  </si>
  <si>
    <t xml:space="preserve">BSc (Hons) Computing &amp; BSc (Hons) Information Technology </t>
  </si>
  <si>
    <t xml:space="preserve">BSc (Hons) Software Engineering </t>
  </si>
  <si>
    <t>Need new time and room</t>
  </si>
  <si>
    <t>C4B, CN</t>
  </si>
  <si>
    <t>EB.2.46</t>
  </si>
  <si>
    <t xml:space="preserve">Remove Ameer and add Saeed Sharif into the slot </t>
  </si>
  <si>
    <t>Move slot</t>
  </si>
  <si>
    <t xml:space="preserve">Remove Syed Islam </t>
  </si>
  <si>
    <t>Update tutor &amp; slot (Thur 14 -16, any ITC room)</t>
  </si>
  <si>
    <t>EB.1.44</t>
  </si>
  <si>
    <t>29 students - should fit into ITC02</t>
  </si>
  <si>
    <t>EB.G.06</t>
  </si>
  <si>
    <t>Two group is enough</t>
  </si>
  <si>
    <t>Should I cancel this?</t>
  </si>
  <si>
    <t>ITC01</t>
  </si>
  <si>
    <t>Grp 2 to be moved</t>
  </si>
  <si>
    <t>Mufajjul Ali/Paolo Falcarin/Joseph Doyle</t>
  </si>
  <si>
    <t>EB.3.19</t>
  </si>
  <si>
    <t>50 + 50 (CN6204)</t>
  </si>
  <si>
    <t>Time changed to 9-11</t>
  </si>
  <si>
    <t xml:space="preserve">Put Mufajjul Ali/Paolo Falcarin/Joseph Doyle into the staff list </t>
  </si>
  <si>
    <t xml:space="preserve">Remove Syed Islam and add Mufajjul Ali into the slot </t>
  </si>
  <si>
    <t>EB.G.08</t>
  </si>
  <si>
    <t xml:space="preserve">Add Shafiq Ur Rehman into the staff list </t>
  </si>
  <si>
    <t>added term 2 only</t>
  </si>
  <si>
    <t>Don't think we need 3 grps</t>
  </si>
  <si>
    <t xml:space="preserve">Sin Wee Lee/Andres Baravalle </t>
  </si>
  <si>
    <t>EB.2.88</t>
  </si>
  <si>
    <t>1 grp probably enough</t>
  </si>
  <si>
    <t xml:space="preserve">Remove Term 1 occurrence for this slot </t>
  </si>
  <si>
    <t>SE</t>
  </si>
  <si>
    <t>0</t>
  </si>
  <si>
    <t>Mufajjul Ali/Syed Islam</t>
  </si>
  <si>
    <t>WB.3.02/EB.3.19</t>
  </si>
  <si>
    <t>Term 1 (CN5120, term 2 CN6204)</t>
  </si>
  <si>
    <t>Timetable change lectures what about the labs?</t>
  </si>
  <si>
    <t xml:space="preserve">
The issue is if CN6104 needs to run. This module is no longer offered to students from 2016/17 onwards. The only students taking it will be any students who fail the resit this summer and need to take it as a third opportunity in 2016/17. I assume there will be at least one such student, so we need to keep it on the timetable for now and it will mirror the CN5104 module.
</t>
  </si>
  <si>
    <t>Add Mufajjul Ali into the staff list</t>
  </si>
  <si>
    <t>Room booked for SEMB</t>
  </si>
  <si>
    <t>booked term 1 &amp; 2</t>
  </si>
  <si>
    <t>Room booked for SEMA</t>
  </si>
  <si>
    <t xml:space="preserve">request sent to TT </t>
  </si>
  <si>
    <t>Sin Wee Lee/Shafiq Ur Rehman</t>
  </si>
  <si>
    <t xml:space="preserve">Remove Saima Rehman and add Shafiq Ur Rehman into the staff list </t>
  </si>
  <si>
    <t xml:space="preserve">Remove Shafiq Ur Rehman and add Sin Wee Lee </t>
  </si>
  <si>
    <t>ITC05 (week1) and ITC07</t>
  </si>
  <si>
    <t>Remove Sin Wee Lee and add Shafiq Ur Rehman</t>
  </si>
  <si>
    <t>MSc</t>
  </si>
  <si>
    <t xml:space="preserve">All MSc </t>
  </si>
  <si>
    <t>1 &amp; 2 &amp; 3</t>
  </si>
  <si>
    <t>DL.3.02</t>
  </si>
  <si>
    <t>MSc SE, MSc BIS</t>
  </si>
  <si>
    <t>WB.2.06</t>
  </si>
  <si>
    <t>MSc SE</t>
  </si>
  <si>
    <t>DL.3.05</t>
  </si>
  <si>
    <t>  </t>
  </si>
  <si>
    <t>SD.1.22</t>
  </si>
  <si>
    <t>Still an option for ISDF? - Check with Ameer</t>
  </si>
  <si>
    <t>MSc ISDF</t>
  </si>
  <si>
    <t>Mon-Fri</t>
  </si>
  <si>
    <t>EB..3.18</t>
  </si>
  <si>
    <t>Update lecturer</t>
  </si>
  <si>
    <t>Please book this module in block mode (10th - 14th October)</t>
  </si>
  <si>
    <t xml:space="preserve">Please book this module in block mode (10th - 14th October,  time: 9:00-12:00, 13:00-18:00) , any available lecture room </t>
  </si>
  <si>
    <t>IT and Law</t>
  </si>
  <si>
    <t xml:space="preserve">Monday- DL3.12
Tuesday- EB1.01
Wednesday- EBG.07
Thursday- EB3.17
Friday- DL3.02
</t>
  </si>
  <si>
    <t xml:space="preserve">Please book this module in block mode (6th Feb - 10 Feb 17, time: 9:00-12:00, 13:00-18:00) , any available lecture room </t>
  </si>
  <si>
    <t xml:space="preserve"> Paolo Falcarin/Andres Baravalle/Amin Karami</t>
  </si>
  <si>
    <t>DL.3.04</t>
  </si>
  <si>
    <t>MSc ISCF</t>
  </si>
  <si>
    <t>Paolo Falcarin/Andres Baravalle/Amin Karami</t>
  </si>
  <si>
    <t>WB2.06 / WB.1.01. EB.1.105/ EB.1.08/DL3.03</t>
  </si>
  <si>
    <t>Rooms booked 13/03-17/03/2017 Monday- WB2.06 Tuesday- WB1.01Wednesday- EB1.105Thursday- EB1.08Friday- DL3.031-4pm:Monday- EB3.12Tuesday- EB2.45Wednesday- EB1.105Thursday- EB.1.63Friday- DL.3.03</t>
  </si>
  <si>
    <t xml:space="preserve">Please book this module in block mode (6th Mar - 10th Mar 2017, time: 9:00-12:00 (any lecture room) ,  tutorial: 13:00-18:00 KD.2.28) </t>
  </si>
  <si>
    <t>EB.3.12/EB.2.45/EB.1.105/EB.1.63/DL3.03</t>
  </si>
  <si>
    <t>Apprenticeship</t>
  </si>
  <si>
    <t>Week 1 - 2</t>
  </si>
  <si>
    <t>Week 3 - 4</t>
  </si>
  <si>
    <t>Week 5 - 6</t>
  </si>
  <si>
    <t>D&amp;TS</t>
  </si>
  <si>
    <t>CD4101</t>
  </si>
  <si>
    <t>Information Systems</t>
  </si>
  <si>
    <t>?</t>
  </si>
  <si>
    <t>Needs to be timetabled</t>
  </si>
  <si>
    <t>Waiting for Gaurav</t>
  </si>
  <si>
    <t xml:space="preserve">May not run this year </t>
  </si>
  <si>
    <t>Not available, will request another room</t>
  </si>
  <si>
    <t>Book classroom plus KD lab, in parallel, if possible</t>
  </si>
  <si>
    <t>available</t>
  </si>
  <si>
    <t>CD4103</t>
  </si>
  <si>
    <t>Computer and Network Infrastructure</t>
  </si>
  <si>
    <t xml:space="preserve">Lecture </t>
  </si>
  <si>
    <t>Possibly</t>
  </si>
  <si>
    <t>CD4104</t>
  </si>
  <si>
    <t>Business Organisations</t>
  </si>
  <si>
    <t>Lecture/tutorial</t>
  </si>
  <si>
    <t>Saturday</t>
  </si>
  <si>
    <t>Block mode/weekends x 4?</t>
  </si>
  <si>
    <t>This is provisional only</t>
  </si>
  <si>
    <t>Sunday</t>
  </si>
  <si>
    <t xml:space="preserve">End </t>
  </si>
  <si>
    <t>Finishing on the 30th Sep</t>
  </si>
  <si>
    <t>Going on the 8th October</t>
  </si>
  <si>
    <t xml:space="preserve">Name </t>
  </si>
  <si>
    <t>Current teaching hours per week on Campus  (S)</t>
  </si>
  <si>
    <t>Module Leadership (1-2 hours basic per credits per year) on Campus</t>
  </si>
  <si>
    <t>John Noll</t>
  </si>
  <si>
    <t xml:space="preserve">Mean </t>
  </si>
  <si>
    <t xml:space="preserve">sDev </t>
  </si>
  <si>
    <t>0852138</t>
  </si>
  <si>
    <t>0950210</t>
  </si>
  <si>
    <t>0831951</t>
  </si>
  <si>
    <t>0313308</t>
  </si>
  <si>
    <t>0926644</t>
  </si>
  <si>
    <t>0749744</t>
  </si>
  <si>
    <t>1336268</t>
  </si>
  <si>
    <t>PART TIME</t>
  </si>
  <si>
    <t>0616078</t>
  </si>
  <si>
    <t>0745142</t>
  </si>
  <si>
    <t>0841216</t>
  </si>
  <si>
    <t>0830591</t>
  </si>
  <si>
    <t>0625191</t>
  </si>
  <si>
    <t>0909617</t>
  </si>
  <si>
    <t>1051068</t>
  </si>
  <si>
    <t>0416881</t>
  </si>
  <si>
    <t>0935588</t>
  </si>
  <si>
    <t>Ameer</t>
  </si>
  <si>
    <t>0116285</t>
  </si>
  <si>
    <t>Student No</t>
  </si>
  <si>
    <t>Mode (FT / PT)</t>
  </si>
  <si>
    <t>Director of studies</t>
  </si>
  <si>
    <t xml:space="preserve">2nd/3rd supervisor </t>
  </si>
  <si>
    <t>Rabih</t>
  </si>
  <si>
    <t xml:space="preserve">Amin </t>
  </si>
  <si>
    <t xml:space="preserve">Removed - Due to health ground </t>
  </si>
  <si>
    <t>Sin Wee</t>
  </si>
  <si>
    <t>Removed - Passed the Viva with amendment</t>
  </si>
  <si>
    <t>PhD Full-time as DofS</t>
  </si>
  <si>
    <t>30 mins per students</t>
  </si>
  <si>
    <t>FULL TIME</t>
  </si>
  <si>
    <t>Hassan</t>
  </si>
  <si>
    <t xml:space="preserve">PhD Full-time as second / third supervisor </t>
  </si>
  <si>
    <t xml:space="preserve">15 mins per student </t>
  </si>
  <si>
    <t>Phd Part-time as DofS</t>
  </si>
  <si>
    <t>Abdel</t>
  </si>
  <si>
    <t>Ameer Abdel</t>
  </si>
  <si>
    <t xml:space="preserve">PhD Part-time as second / third supervisor </t>
  </si>
  <si>
    <t xml:space="preserve">10 mins per student </t>
  </si>
  <si>
    <t>0308124</t>
  </si>
  <si>
    <t>ASSESS ONLY</t>
  </si>
  <si>
    <t>Renee</t>
  </si>
  <si>
    <t xml:space="preserve">Require P/T supervision under special circumstances </t>
  </si>
  <si>
    <t>8505275</t>
  </si>
  <si>
    <t>Usman</t>
  </si>
  <si>
    <t>0823940</t>
  </si>
  <si>
    <t>Andres</t>
  </si>
  <si>
    <t>Aaron</t>
  </si>
  <si>
    <t>Andres Aaron</t>
  </si>
  <si>
    <t>1036584</t>
  </si>
  <si>
    <t>1140043</t>
  </si>
  <si>
    <t>Paolo</t>
  </si>
  <si>
    <t>John George (HBS)</t>
  </si>
  <si>
    <t>1148977</t>
  </si>
  <si>
    <t>0625246</t>
  </si>
  <si>
    <t>David</t>
  </si>
  <si>
    <t>Elias</t>
  </si>
  <si>
    <t>Hoping she will hand in October</t>
  </si>
  <si>
    <t>1051232</t>
  </si>
  <si>
    <t>Remove David</t>
  </si>
  <si>
    <t>Shareeful</t>
  </si>
  <si>
    <t>Shareeful Paolo</t>
  </si>
  <si>
    <t>1344224</t>
  </si>
  <si>
    <t>No clue yet</t>
  </si>
  <si>
    <t>1345773</t>
  </si>
  <si>
    <t>Rabih Abdel</t>
  </si>
  <si>
    <t>1220872</t>
  </si>
  <si>
    <t>Shareeful Andres</t>
  </si>
  <si>
    <t>Shareeful Sin Wee</t>
  </si>
  <si>
    <t>1029487</t>
  </si>
  <si>
    <t>Seems he's likely to withdraw</t>
  </si>
  <si>
    <t>Amin</t>
  </si>
  <si>
    <t>Handing in next week (21st july 2014) but its DP Amin</t>
  </si>
  <si>
    <t>Haris?</t>
  </si>
  <si>
    <t>Due to hand in</t>
  </si>
  <si>
    <t>Aloy</t>
  </si>
  <si>
    <t>Abdel/ Sin Wee</t>
  </si>
  <si>
    <t>1241161</t>
  </si>
  <si>
    <t>Paolo Shareeful</t>
  </si>
  <si>
    <t>Amin / Hassan</t>
  </si>
  <si>
    <t>1146764</t>
  </si>
  <si>
    <t>Sin Wee TBC</t>
  </si>
  <si>
    <t>1157744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</si>
</sst>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EEECE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EEECE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4" fillId="0" borderId="0"/>
    <xf numFmtId="0" fontId="18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22" borderId="14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3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3" borderId="0" xfId="0" applyFill="1"/>
    <xf numFmtId="0" fontId="6" fillId="0" borderId="0" xfId="0" applyFont="1" applyFill="1"/>
    <xf numFmtId="0" fontId="1" fillId="6" borderId="1" xfId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vertical="center"/>
    </xf>
    <xf numFmtId="0" fontId="1" fillId="6" borderId="1" xfId="1" applyFont="1" applyFill="1" applyBorder="1" applyAlignment="1">
      <alignment horizontal="center" vertical="top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 vertical="top"/>
    </xf>
    <xf numFmtId="0" fontId="11" fillId="0" borderId="1" xfId="0" applyFont="1" applyFill="1" applyBorder="1" applyAlignment="1" applyProtection="1">
      <alignment horizontal="center" vertical="top"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1" fillId="0" borderId="5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/>
    </xf>
    <xf numFmtId="2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49" fontId="10" fillId="0" borderId="2" xfId="0" applyNumberFormat="1" applyFont="1" applyFill="1" applyBorder="1" applyAlignment="1">
      <alignment horizontal="center"/>
    </xf>
    <xf numFmtId="20" fontId="10" fillId="0" borderId="2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20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49" fontId="10" fillId="0" borderId="3" xfId="0" applyNumberFormat="1" applyFont="1" applyFill="1" applyBorder="1" applyAlignment="1">
      <alignment horizontal="center"/>
    </xf>
    <xf numFmtId="20" fontId="10" fillId="0" borderId="3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3" borderId="0" xfId="0" applyFont="1" applyFill="1"/>
    <xf numFmtId="0" fontId="10" fillId="4" borderId="1" xfId="0" applyFont="1" applyFill="1" applyBorder="1" applyAlignment="1">
      <alignment horizontal="center"/>
    </xf>
    <xf numFmtId="0" fontId="11" fillId="3" borderId="0" xfId="0" applyFont="1" applyFill="1"/>
    <xf numFmtId="0" fontId="10" fillId="3" borderId="0" xfId="0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1" fillId="0" borderId="0" xfId="0" applyFont="1" applyFill="1"/>
    <xf numFmtId="0" fontId="12" fillId="0" borderId="3" xfId="0" applyFont="1" applyFill="1" applyBorder="1" applyAlignment="1">
      <alignment horizontal="center"/>
    </xf>
    <xf numFmtId="0" fontId="14" fillId="0" borderId="1" xfId="0" applyFont="1" applyFill="1" applyBorder="1"/>
    <xf numFmtId="49" fontId="10" fillId="3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1" fillId="3" borderId="0" xfId="0" applyFont="1" applyFill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0" fillId="0" borderId="1" xfId="0" applyFont="1" applyBorder="1"/>
    <xf numFmtId="0" fontId="10" fillId="0" borderId="0" xfId="0" applyFont="1" applyFill="1" applyAlignment="1">
      <alignment horizontal="left"/>
    </xf>
    <xf numFmtId="0" fontId="10" fillId="9" borderId="1" xfId="0" applyFont="1" applyFill="1" applyBorder="1"/>
    <xf numFmtId="0" fontId="10" fillId="10" borderId="1" xfId="0" applyFon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0" xfId="0"/>
    <xf numFmtId="0" fontId="10" fillId="0" borderId="0" xfId="0" applyFont="1" applyFill="1" applyBorder="1" applyAlignment="1">
      <alignment horizontal="center" wrapText="1"/>
    </xf>
    <xf numFmtId="0" fontId="10" fillId="2" borderId="3" xfId="0" applyFont="1" applyFill="1" applyBorder="1"/>
    <xf numFmtId="0" fontId="11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0" fillId="2" borderId="1" xfId="0" applyFill="1" applyBorder="1"/>
    <xf numFmtId="0" fontId="10" fillId="7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10" fillId="9" borderId="3" xfId="0" applyFont="1" applyFill="1" applyBorder="1"/>
    <xf numFmtId="0" fontId="10" fillId="7" borderId="1" xfId="0" applyFont="1" applyFill="1" applyBorder="1"/>
    <xf numFmtId="0" fontId="10" fillId="0" borderId="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17" fillId="0" borderId="1" xfId="0" applyFont="1" applyFill="1" applyBorder="1" applyAlignment="1">
      <alignment horizontal="center" wrapText="1"/>
    </xf>
    <xf numFmtId="0" fontId="8" fillId="0" borderId="1" xfId="0" applyFont="1" applyBorder="1"/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0" fillId="7" borderId="3" xfId="0" applyFont="1" applyFill="1" applyBorder="1"/>
    <xf numFmtId="0" fontId="16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8" fillId="0" borderId="1" xfId="2" applyFill="1" applyBorder="1" applyAlignment="1">
      <alignment horizontal="center"/>
    </xf>
    <xf numFmtId="0" fontId="18" fillId="0" borderId="3" xfId="2" applyFill="1" applyBorder="1" applyAlignment="1">
      <alignment horizontal="center"/>
    </xf>
    <xf numFmtId="0" fontId="18" fillId="3" borderId="1" xfId="2" applyFill="1" applyBorder="1" applyAlignment="1">
      <alignment horizontal="center"/>
    </xf>
    <xf numFmtId="20" fontId="0" fillId="0" borderId="1" xfId="0" applyNumberFormat="1" applyBorder="1" applyAlignment="1" applyProtection="1"/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center"/>
    </xf>
    <xf numFmtId="20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2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49" fontId="10" fillId="4" borderId="1" xfId="0" applyNumberFormat="1" applyFont="1" applyFill="1" applyBorder="1" applyAlignment="1">
      <alignment horizontal="center"/>
    </xf>
    <xf numFmtId="20" fontId="0" fillId="4" borderId="1" xfId="0" applyNumberFormat="1" applyFill="1" applyBorder="1" applyAlignment="1" applyProtection="1"/>
    <xf numFmtId="0" fontId="10" fillId="4" borderId="1" xfId="0" applyFont="1" applyFill="1" applyBorder="1" applyAlignment="1">
      <alignment horizontal="center" wrapText="1"/>
    </xf>
    <xf numFmtId="0" fontId="10" fillId="4" borderId="0" xfId="0" applyFont="1" applyFill="1"/>
    <xf numFmtId="0" fontId="10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4" borderId="0" xfId="0" applyFill="1"/>
    <xf numFmtId="0" fontId="19" fillId="12" borderId="1" xfId="0" applyFont="1" applyFill="1" applyBorder="1" applyAlignment="1">
      <alignment horizontal="center" wrapText="1"/>
    </xf>
    <xf numFmtId="0" fontId="20" fillId="12" borderId="1" xfId="0" applyFont="1" applyFill="1" applyBorder="1" applyAlignment="1">
      <alignment horizontal="center"/>
    </xf>
    <xf numFmtId="0" fontId="21" fillId="12" borderId="1" xfId="0" applyFont="1" applyFill="1" applyBorder="1"/>
    <xf numFmtId="0" fontId="20" fillId="12" borderId="1" xfId="0" applyFont="1" applyFill="1" applyBorder="1" applyAlignment="1">
      <alignment horizontal="center" wrapText="1"/>
    </xf>
    <xf numFmtId="0" fontId="20" fillId="12" borderId="1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8" fillId="0" borderId="0" xfId="2" applyFill="1" applyBorder="1" applyAlignment="1">
      <alignment horizontal="center"/>
    </xf>
    <xf numFmtId="0" fontId="0" fillId="7" borderId="1" xfId="0" applyFill="1" applyBorder="1"/>
    <xf numFmtId="0" fontId="11" fillId="0" borderId="0" xfId="0" applyFont="1" applyFill="1" applyBorder="1" applyAlignment="1">
      <alignment horizontal="center" wrapText="1"/>
    </xf>
    <xf numFmtId="20" fontId="1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1" fillId="0" borderId="0" xfId="0" applyFont="1" applyFill="1"/>
    <xf numFmtId="20" fontId="10" fillId="0" borderId="1" xfId="0" applyNumberFormat="1" applyFont="1" applyFill="1" applyBorder="1" applyAlignment="1">
      <alignment horizontal="right"/>
    </xf>
    <xf numFmtId="49" fontId="10" fillId="4" borderId="1" xfId="0" applyNumberFormat="1" applyFont="1" applyFill="1" applyBorder="1" applyAlignment="1">
      <alignment horizontal="left"/>
    </xf>
    <xf numFmtId="0" fontId="10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left"/>
    </xf>
    <xf numFmtId="20" fontId="0" fillId="16" borderId="1" xfId="0" applyNumberFormat="1" applyFill="1" applyBorder="1" applyAlignment="1" applyProtection="1"/>
    <xf numFmtId="20" fontId="10" fillId="16" borderId="1" xfId="0" applyNumberFormat="1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 wrapText="1"/>
    </xf>
    <xf numFmtId="0" fontId="10" fillId="16" borderId="0" xfId="0" applyFont="1" applyFill="1"/>
    <xf numFmtId="0" fontId="10" fillId="16" borderId="5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0" xfId="0" applyFont="1" applyFill="1"/>
    <xf numFmtId="0" fontId="10" fillId="17" borderId="5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2" fillId="0" borderId="2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center"/>
    </xf>
    <xf numFmtId="0" fontId="10" fillId="18" borderId="0" xfId="0" applyFont="1" applyFill="1"/>
    <xf numFmtId="0" fontId="10" fillId="18" borderId="5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20" fontId="10" fillId="2" borderId="1" xfId="0" applyNumberFormat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Alignment="1"/>
    <xf numFmtId="0" fontId="10" fillId="18" borderId="1" xfId="0" applyFont="1" applyFill="1" applyBorder="1"/>
    <xf numFmtId="0" fontId="10" fillId="18" borderId="1" xfId="0" applyFont="1" applyFill="1" applyBorder="1" applyAlignment="1">
      <alignment horizontal="left"/>
    </xf>
    <xf numFmtId="20" fontId="10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/>
    <xf numFmtId="0" fontId="0" fillId="8" borderId="1" xfId="0" applyFill="1" applyBorder="1"/>
    <xf numFmtId="0" fontId="10" fillId="19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center"/>
    </xf>
    <xf numFmtId="0" fontId="10" fillId="19" borderId="0" xfId="0" applyFont="1" applyFill="1"/>
    <xf numFmtId="0" fontId="10" fillId="19" borderId="5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0" fillId="19" borderId="2" xfId="0" applyFont="1" applyFill="1" applyBorder="1" applyAlignment="1">
      <alignment horizontal="center"/>
    </xf>
    <xf numFmtId="0" fontId="11" fillId="19" borderId="2" xfId="0" applyFont="1" applyFill="1" applyBorder="1" applyAlignment="1">
      <alignment horizontal="center"/>
    </xf>
    <xf numFmtId="0" fontId="10" fillId="19" borderId="6" xfId="0" applyFont="1" applyFill="1" applyBorder="1" applyAlignment="1">
      <alignment horizontal="center"/>
    </xf>
    <xf numFmtId="0" fontId="10" fillId="19" borderId="2" xfId="0" applyFont="1" applyFill="1" applyBorder="1" applyAlignment="1">
      <alignment horizontal="left"/>
    </xf>
    <xf numFmtId="0" fontId="0" fillId="19" borderId="0" xfId="0" applyFill="1"/>
    <xf numFmtId="49" fontId="10" fillId="18" borderId="1" xfId="0" applyNumberFormat="1" applyFont="1" applyFill="1" applyBorder="1" applyAlignment="1">
      <alignment horizontal="center"/>
    </xf>
    <xf numFmtId="20" fontId="0" fillId="18" borderId="1" xfId="0" applyNumberFormat="1" applyFill="1" applyBorder="1" applyAlignment="1" applyProtection="1"/>
    <xf numFmtId="0" fontId="0" fillId="18" borderId="0" xfId="0" applyFill="1"/>
    <xf numFmtId="0" fontId="0" fillId="0" borderId="0" xfId="0" applyFill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22" fillId="20" borderId="1" xfId="3" applyFill="1" applyBorder="1"/>
    <xf numFmtId="0" fontId="22" fillId="20" borderId="1" xfId="3" applyFill="1" applyBorder="1" applyAlignment="1">
      <alignment horizontal="center"/>
    </xf>
    <xf numFmtId="0" fontId="22" fillId="20" borderId="1" xfId="3" applyFill="1" applyBorder="1" applyAlignment="1">
      <alignment horizontal="left"/>
    </xf>
    <xf numFmtId="49" fontId="22" fillId="20" borderId="1" xfId="3" applyNumberFormat="1" applyFill="1" applyBorder="1" applyAlignment="1">
      <alignment horizontal="center"/>
    </xf>
    <xf numFmtId="20" fontId="22" fillId="20" borderId="1" xfId="3" applyNumberFormat="1" applyFill="1" applyBorder="1" applyAlignment="1" applyProtection="1"/>
    <xf numFmtId="20" fontId="22" fillId="20" borderId="1" xfId="3" applyNumberFormat="1" applyFill="1" applyBorder="1" applyAlignment="1">
      <alignment horizontal="center"/>
    </xf>
    <xf numFmtId="0" fontId="22" fillId="20" borderId="1" xfId="3" applyFill="1" applyBorder="1" applyAlignment="1">
      <alignment horizontal="center" wrapText="1"/>
    </xf>
    <xf numFmtId="0" fontId="22" fillId="20" borderId="4" xfId="3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20" fontId="0" fillId="0" borderId="1" xfId="0" applyNumberFormat="1" applyFill="1" applyBorder="1" applyAlignment="1" applyProtection="1"/>
    <xf numFmtId="0" fontId="0" fillId="2" borderId="0" xfId="0" applyFont="1" applyFill="1"/>
    <xf numFmtId="0" fontId="0" fillId="0" borderId="0" xfId="0" applyFill="1" applyAlignment="1">
      <alignment wrapText="1"/>
    </xf>
    <xf numFmtId="0" fontId="0" fillId="2" borderId="0" xfId="0" applyFill="1" applyAlignment="1"/>
    <xf numFmtId="2" fontId="0" fillId="0" borderId="1" xfId="0" applyNumberForma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16" borderId="1" xfId="0" applyFill="1" applyBorder="1" applyAlignment="1" applyProtection="1">
      <alignment horizontal="left"/>
    </xf>
    <xf numFmtId="0" fontId="22" fillId="20" borderId="1" xfId="3" applyFill="1" applyBorder="1" applyAlignment="1" applyProtection="1">
      <alignment horizontal="left"/>
    </xf>
    <xf numFmtId="0" fontId="10" fillId="4" borderId="1" xfId="0" applyFont="1" applyFill="1" applyBorder="1" applyAlignment="1">
      <alignment horizontal="left"/>
    </xf>
    <xf numFmtId="14" fontId="10" fillId="18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14" fontId="10" fillId="0" borderId="1" xfId="0" applyNumberFormat="1" applyFont="1" applyFill="1" applyBorder="1" applyAlignment="1">
      <alignment horizontal="left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left"/>
    </xf>
    <xf numFmtId="0" fontId="0" fillId="15" borderId="1" xfId="0" applyFill="1" applyBorder="1" applyAlignment="1" applyProtection="1">
      <alignment horizontal="left"/>
    </xf>
    <xf numFmtId="20" fontId="0" fillId="15" borderId="1" xfId="0" applyNumberFormat="1" applyFill="1" applyBorder="1" applyAlignment="1" applyProtection="1"/>
    <xf numFmtId="20" fontId="10" fillId="15" borderId="1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/>
    </xf>
    <xf numFmtId="0" fontId="10" fillId="15" borderId="0" xfId="0" applyFont="1" applyFill="1"/>
    <xf numFmtId="0" fontId="10" fillId="15" borderId="5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9" fillId="0" borderId="0" xfId="0" applyFont="1" applyFill="1" applyBorder="1"/>
    <xf numFmtId="0" fontId="1" fillId="2" borderId="0" xfId="0" applyFont="1" applyFill="1"/>
    <xf numFmtId="0" fontId="24" fillId="21" borderId="0" xfId="0" applyFont="1" applyFill="1"/>
    <xf numFmtId="20" fontId="0" fillId="18" borderId="1" xfId="0" applyNumberFormat="1" applyFont="1" applyFill="1" applyBorder="1" applyAlignment="1"/>
    <xf numFmtId="0" fontId="8" fillId="0" borderId="0" xfId="0" applyFont="1" applyFill="1"/>
    <xf numFmtId="20" fontId="0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10" fillId="0" borderId="1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5" xfId="0" applyFont="1" applyFill="1" applyBorder="1" applyAlignment="1">
      <alignment horizontal="center"/>
    </xf>
    <xf numFmtId="0" fontId="1" fillId="8" borderId="1" xfId="0" applyFont="1" applyFill="1" applyBorder="1"/>
    <xf numFmtId="0" fontId="1" fillId="0" borderId="0" xfId="0" applyFont="1" applyFill="1" applyBorder="1"/>
    <xf numFmtId="2" fontId="1" fillId="14" borderId="1" xfId="0" applyNumberFormat="1" applyFont="1" applyFill="1" applyBorder="1" applyAlignment="1">
      <alignment horizontal="center" vertical="center"/>
    </xf>
    <xf numFmtId="2" fontId="7" fillId="14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0" fontId="23" fillId="0" borderId="3" xfId="3" applyFont="1" applyFill="1" applyBorder="1"/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 applyAlignment="1">
      <alignment horizontal="left"/>
    </xf>
    <xf numFmtId="49" fontId="23" fillId="0" borderId="1" xfId="3" applyNumberFormat="1" applyFont="1" applyFill="1" applyBorder="1" applyAlignment="1">
      <alignment horizontal="center"/>
    </xf>
    <xf numFmtId="0" fontId="23" fillId="0" borderId="1" xfId="3" applyFont="1" applyFill="1" applyBorder="1" applyAlignment="1" applyProtection="1">
      <alignment horizontal="left"/>
    </xf>
    <xf numFmtId="20" fontId="23" fillId="0" borderId="1" xfId="3" applyNumberFormat="1" applyFont="1" applyFill="1" applyBorder="1" applyAlignment="1" applyProtection="1"/>
    <xf numFmtId="20" fontId="23" fillId="0" borderId="1" xfId="3" applyNumberFormat="1" applyFont="1" applyFill="1" applyBorder="1" applyAlignment="1">
      <alignment horizontal="center"/>
    </xf>
    <xf numFmtId="0" fontId="23" fillId="0" borderId="1" xfId="3" applyFont="1" applyFill="1" applyBorder="1" applyAlignment="1">
      <alignment horizontal="center" wrapText="1"/>
    </xf>
    <xf numFmtId="0" fontId="23" fillId="0" borderId="0" xfId="3" applyFont="1" applyFill="1"/>
    <xf numFmtId="0" fontId="23" fillId="0" borderId="5" xfId="3" applyFont="1" applyFill="1" applyBorder="1" applyAlignment="1">
      <alignment horizontal="center"/>
    </xf>
    <xf numFmtId="0" fontId="23" fillId="0" borderId="1" xfId="3" applyFont="1" applyFill="1" applyBorder="1"/>
    <xf numFmtId="0" fontId="14" fillId="0" borderId="2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4" fillId="2" borderId="1" xfId="3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left"/>
    </xf>
    <xf numFmtId="20" fontId="10" fillId="4" borderId="1" xfId="0" applyNumberFormat="1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" fillId="4" borderId="0" xfId="0" applyFont="1" applyFill="1"/>
    <xf numFmtId="0" fontId="8" fillId="4" borderId="0" xfId="0" applyFont="1" applyFill="1"/>
    <xf numFmtId="164" fontId="1" fillId="14" borderId="1" xfId="0" applyNumberFormat="1" applyFon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0" fontId="8" fillId="0" borderId="0" xfId="0" applyFont="1"/>
    <xf numFmtId="0" fontId="17" fillId="0" borderId="5" xfId="0" applyFont="1" applyBorder="1" applyAlignment="1">
      <alignment horizontal="center" wrapText="1"/>
    </xf>
    <xf numFmtId="0" fontId="8" fillId="0" borderId="5" xfId="0" applyFont="1" applyBorder="1"/>
    <xf numFmtId="0" fontId="8" fillId="2" borderId="5" xfId="0" applyFont="1" applyFill="1" applyBorder="1"/>
    <xf numFmtId="0" fontId="28" fillId="0" borderId="5" xfId="0" applyFont="1" applyBorder="1"/>
    <xf numFmtId="0" fontId="8" fillId="3" borderId="5" xfId="0" applyFont="1" applyFill="1" applyBorder="1"/>
    <xf numFmtId="0" fontId="8" fillId="4" borderId="5" xfId="0" applyFont="1" applyFill="1" applyBorder="1"/>
    <xf numFmtId="0" fontId="8" fillId="0" borderId="5" xfId="0" applyFont="1" applyFill="1" applyBorder="1"/>
    <xf numFmtId="0" fontId="12" fillId="7" borderId="5" xfId="0" applyFont="1" applyFill="1" applyBorder="1"/>
    <xf numFmtId="0" fontId="12" fillId="0" borderId="5" xfId="0" applyFont="1" applyFill="1" applyBorder="1"/>
    <xf numFmtId="0" fontId="0" fillId="0" borderId="1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28" fillId="0" borderId="1" xfId="0" applyFont="1" applyBorder="1"/>
    <xf numFmtId="0" fontId="9" fillId="0" borderId="2" xfId="0" applyFont="1" applyFill="1" applyBorder="1"/>
    <xf numFmtId="0" fontId="9" fillId="0" borderId="4" xfId="0" applyFont="1" applyFill="1" applyBorder="1"/>
    <xf numFmtId="0" fontId="9" fillId="23" borderId="4" xfId="0" applyFont="1" applyFill="1" applyBorder="1"/>
    <xf numFmtId="0" fontId="9" fillId="3" borderId="4" xfId="0" applyFont="1" applyFill="1" applyBorder="1"/>
    <xf numFmtId="0" fontId="9" fillId="4" borderId="4" xfId="0" applyFont="1" applyFill="1" applyBorder="1"/>
    <xf numFmtId="0" fontId="9" fillId="0" borderId="4" xfId="0" applyFont="1" applyBorder="1"/>
    <xf numFmtId="0" fontId="9" fillId="18" borderId="4" xfId="0" applyFont="1" applyFill="1" applyBorder="1"/>
    <xf numFmtId="0" fontId="9" fillId="19" borderId="4" xfId="0" applyFont="1" applyFill="1" applyBorder="1"/>
    <xf numFmtId="0" fontId="14" fillId="0" borderId="1" xfId="3" applyFont="1" applyFill="1" applyBorder="1" applyAlignment="1">
      <alignment horizontal="left"/>
    </xf>
    <xf numFmtId="0" fontId="27" fillId="0" borderId="14" xfId="9" applyFill="1"/>
    <xf numFmtId="0" fontId="27" fillId="0" borderId="14" xfId="9" applyFill="1" applyAlignment="1">
      <alignment horizontal="center"/>
    </xf>
    <xf numFmtId="0" fontId="27" fillId="0" borderId="14" xfId="9" applyFill="1" applyAlignment="1">
      <alignment horizontal="left"/>
    </xf>
    <xf numFmtId="20" fontId="27" fillId="0" borderId="14" xfId="9" applyNumberFormat="1" applyFill="1" applyAlignment="1">
      <alignment horizontal="right"/>
    </xf>
    <xf numFmtId="20" fontId="27" fillId="0" borderId="14" xfId="9" applyNumberFormat="1" applyFill="1" applyAlignment="1">
      <alignment horizontal="center"/>
    </xf>
    <xf numFmtId="0" fontId="27" fillId="0" borderId="14" xfId="9" applyFill="1" applyAlignment="1">
      <alignment horizontal="center" wrapText="1"/>
    </xf>
    <xf numFmtId="0" fontId="10" fillId="23" borderId="1" xfId="0" applyFont="1" applyFill="1" applyBorder="1"/>
    <xf numFmtId="0" fontId="10" fillId="2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left"/>
    </xf>
    <xf numFmtId="49" fontId="10" fillId="23" borderId="1" xfId="0" applyNumberFormat="1" applyFont="1" applyFill="1" applyBorder="1" applyAlignment="1">
      <alignment horizontal="center"/>
    </xf>
    <xf numFmtId="20" fontId="0" fillId="23" borderId="1" xfId="0" applyNumberFormat="1" applyFill="1" applyBorder="1" applyAlignment="1" applyProtection="1"/>
    <xf numFmtId="0" fontId="10" fillId="23" borderId="1" xfId="0" applyFont="1" applyFill="1" applyBorder="1" applyAlignment="1">
      <alignment horizontal="center" wrapText="1"/>
    </xf>
    <xf numFmtId="0" fontId="10" fillId="24" borderId="1" xfId="0" applyFont="1" applyFill="1" applyBorder="1"/>
    <xf numFmtId="0" fontId="10" fillId="24" borderId="1" xfId="0" applyFont="1" applyFill="1" applyBorder="1" applyAlignment="1">
      <alignment horizontal="center"/>
    </xf>
    <xf numFmtId="0" fontId="10" fillId="24" borderId="1" xfId="0" applyFont="1" applyFill="1" applyBorder="1" applyAlignment="1">
      <alignment horizontal="left"/>
    </xf>
    <xf numFmtId="49" fontId="10" fillId="24" borderId="1" xfId="0" applyNumberFormat="1" applyFont="1" applyFill="1" applyBorder="1" applyAlignment="1">
      <alignment horizontal="center"/>
    </xf>
    <xf numFmtId="0" fontId="0" fillId="24" borderId="1" xfId="0" applyFill="1" applyBorder="1" applyAlignment="1" applyProtection="1">
      <alignment horizontal="left"/>
    </xf>
    <xf numFmtId="20" fontId="0" fillId="24" borderId="1" xfId="0" applyNumberFormat="1" applyFill="1" applyBorder="1" applyAlignment="1" applyProtection="1"/>
    <xf numFmtId="20" fontId="10" fillId="24" borderId="1" xfId="0" applyNumberFormat="1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 wrapText="1"/>
    </xf>
    <xf numFmtId="0" fontId="12" fillId="24" borderId="1" xfId="0" applyFont="1" applyFill="1" applyBorder="1" applyAlignment="1">
      <alignment horizontal="center"/>
    </xf>
    <xf numFmtId="0" fontId="10" fillId="24" borderId="3" xfId="0" applyFont="1" applyFill="1" applyBorder="1"/>
    <xf numFmtId="0" fontId="10" fillId="24" borderId="3" xfId="0" applyFont="1" applyFill="1" applyBorder="1" applyAlignment="1">
      <alignment horizontal="center"/>
    </xf>
    <xf numFmtId="0" fontId="10" fillId="24" borderId="3" xfId="0" applyFont="1" applyFill="1" applyBorder="1" applyAlignment="1">
      <alignment horizontal="left"/>
    </xf>
    <xf numFmtId="49" fontId="10" fillId="24" borderId="3" xfId="0" applyNumberFormat="1" applyFont="1" applyFill="1" applyBorder="1" applyAlignment="1">
      <alignment horizontal="center"/>
    </xf>
    <xf numFmtId="0" fontId="0" fillId="24" borderId="3" xfId="0" applyFill="1" applyBorder="1" applyAlignment="1" applyProtection="1">
      <alignment horizontal="left"/>
    </xf>
    <xf numFmtId="20" fontId="0" fillId="24" borderId="3" xfId="0" applyNumberFormat="1" applyFill="1" applyBorder="1" applyAlignment="1" applyProtection="1"/>
    <xf numFmtId="20" fontId="10" fillId="24" borderId="3" xfId="0" applyNumberFormat="1" applyFont="1" applyFill="1" applyBorder="1" applyAlignment="1">
      <alignment horizontal="center"/>
    </xf>
    <xf numFmtId="0" fontId="10" fillId="24" borderId="3" xfId="0" applyFont="1" applyFill="1" applyBorder="1" applyAlignment="1">
      <alignment horizontal="center" wrapText="1"/>
    </xf>
    <xf numFmtId="0" fontId="10" fillId="24" borderId="0" xfId="0" applyFont="1" applyFill="1"/>
    <xf numFmtId="0" fontId="10" fillId="24" borderId="7" xfId="0" applyFont="1" applyFill="1" applyBorder="1" applyAlignment="1">
      <alignment horizontal="center"/>
    </xf>
    <xf numFmtId="0" fontId="12" fillId="24" borderId="3" xfId="0" applyFont="1" applyFill="1" applyBorder="1" applyAlignment="1">
      <alignment horizontal="center"/>
    </xf>
    <xf numFmtId="0" fontId="10" fillId="25" borderId="1" xfId="0" applyFont="1" applyFill="1" applyBorder="1"/>
    <xf numFmtId="0" fontId="10" fillId="25" borderId="1" xfId="0" applyFont="1" applyFill="1" applyBorder="1" applyAlignment="1">
      <alignment horizontal="center"/>
    </xf>
    <xf numFmtId="0" fontId="10" fillId="25" borderId="1" xfId="0" applyFont="1" applyFill="1" applyBorder="1" applyAlignment="1">
      <alignment horizontal="left"/>
    </xf>
    <xf numFmtId="0" fontId="0" fillId="25" borderId="1" xfId="0" applyFill="1" applyBorder="1" applyAlignment="1" applyProtection="1">
      <alignment horizontal="left"/>
    </xf>
    <xf numFmtId="20" fontId="0" fillId="25" borderId="1" xfId="0" applyNumberFormat="1" applyFill="1" applyBorder="1" applyAlignment="1" applyProtection="1"/>
    <xf numFmtId="20" fontId="10" fillId="25" borderId="1" xfId="0" applyNumberFormat="1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 wrapText="1"/>
    </xf>
    <xf numFmtId="0" fontId="10" fillId="25" borderId="0" xfId="0" applyFont="1" applyFill="1"/>
    <xf numFmtId="0" fontId="10" fillId="25" borderId="5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/>
    </xf>
    <xf numFmtId="0" fontId="8" fillId="3" borderId="0" xfId="0" applyFont="1" applyFill="1"/>
    <xf numFmtId="0" fontId="12" fillId="19" borderId="2" xfId="0" applyFont="1" applyFill="1" applyBorder="1" applyAlignment="1">
      <alignment horizontal="center"/>
    </xf>
    <xf numFmtId="0" fontId="10" fillId="19" borderId="1" xfId="0" applyFont="1" applyFill="1" applyBorder="1"/>
    <xf numFmtId="0" fontId="0" fillId="0" borderId="8" xfId="0" applyFill="1" applyBorder="1"/>
    <xf numFmtId="0" fontId="8" fillId="0" borderId="6" xfId="0" applyFont="1" applyFill="1" applyBorder="1"/>
    <xf numFmtId="0" fontId="0" fillId="0" borderId="2" xfId="0" applyFill="1" applyBorder="1"/>
    <xf numFmtId="0" fontId="8" fillId="0" borderId="7" xfId="0" applyFont="1" applyFill="1" applyBorder="1"/>
    <xf numFmtId="0" fontId="0" fillId="0" borderId="3" xfId="0" applyFill="1" applyBorder="1"/>
    <xf numFmtId="0" fontId="8" fillId="0" borderId="0" xfId="0" applyFont="1" applyFill="1" applyBorder="1"/>
    <xf numFmtId="0" fontId="0" fillId="2" borderId="0" xfId="0" applyFill="1" applyBorder="1"/>
    <xf numFmtId="0" fontId="11" fillId="0" borderId="1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6" fillId="7" borderId="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3">
    <cellStyle name="Followed Hyperlink" xfId="12" builtinId="9" hidden="1"/>
    <cellStyle name="Followed Hyperlink" xfId="11" builtinId="9" hidden="1"/>
    <cellStyle name="Followed Hyperlink" xfId="5" builtinId="9" hidden="1"/>
    <cellStyle name="Followed Hyperlink" xfId="10" builtinId="9" hidden="1"/>
    <cellStyle name="Followed Hyperlink" xfId="8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2" builtinId="8"/>
    <cellStyle name="Input" xfId="9" builtinId="20"/>
    <cellStyle name="Neutral" xfId="3" builtinId="28"/>
    <cellStyle name="Normal" xfId="0" builtinId="0"/>
    <cellStyle name="Text" xfId="1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30</xdr:row>
      <xdr:rowOff>50800</xdr:rowOff>
    </xdr:from>
    <xdr:ext cx="10020299" cy="7162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663700" y="6692900"/>
              <a:ext cx="10020299" cy="7162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3200" i="0">
                  <a:latin typeface="+mn-lt"/>
                </a:rPr>
                <a:t>S</a:t>
              </a:r>
              <a14:m>
                <m:oMath xmlns:m="http://schemas.openxmlformats.org/officeDocument/2006/math">
                  <m:r>
                    <a:rPr lang="en-US" sz="2800" i="1">
                      <a:latin typeface="Cambria Math" charset="0"/>
                    </a:rPr>
                    <m:t>=</m:t>
                  </m:r>
                  <m:f>
                    <m:fPr>
                      <m:ctrlPr>
                        <a:rPr lang="bg-BG" sz="2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800" b="0" i="1">
                          <a:latin typeface="Cambria Math" charset="0"/>
                        </a:rPr>
                        <m:t>𝑊</m:t>
                      </m:r>
                      <m:r>
                        <a:rPr lang="en-US" sz="2800" b="0" i="1">
                          <a:latin typeface="Cambria Math" charset="0"/>
                        </a:rPr>
                        <m:t>(2</m:t>
                      </m:r>
                      <m:r>
                        <a:rPr lang="en-US" sz="2800" b="0" i="1">
                          <a:latin typeface="Cambria Math" charset="0"/>
                        </a:rPr>
                        <m:t>𝐿</m:t>
                      </m:r>
                      <m:r>
                        <a:rPr lang="en-US" sz="2800" b="0" i="1">
                          <a:latin typeface="Cambria Math" charset="0"/>
                        </a:rPr>
                        <m:t>+</m:t>
                      </m:r>
                      <m:f>
                        <m:fPr>
                          <m:ctrlPr>
                            <a:rPr lang="en-US" sz="2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800" b="0" i="1">
                              <a:latin typeface="Cambria Math" charset="0"/>
                            </a:rPr>
                            <m:t>3</m:t>
                          </m:r>
                        </m:num>
                        <m:den>
                          <m:r>
                            <a:rPr lang="en-US" sz="2800" b="0" i="1">
                              <a:latin typeface="Cambria Math" charset="0"/>
                            </a:rPr>
                            <m:t>2</m:t>
                          </m:r>
                        </m:den>
                      </m:f>
                      <m:r>
                        <a:rPr lang="en-US" sz="2800" b="0" i="1">
                          <a:latin typeface="Cambria Math" charset="0"/>
                        </a:rPr>
                        <m:t>𝑇</m:t>
                      </m:r>
                      <m:r>
                        <a:rPr lang="en-US" sz="2800" b="0" i="1">
                          <a:latin typeface="Cambria Math" charset="0"/>
                        </a:rPr>
                        <m:t>)</m:t>
                      </m:r>
                    </m:num>
                    <m:den>
                      <m:r>
                        <a:rPr lang="en-US" sz="2800" b="0" i="1">
                          <a:latin typeface="Cambria Math" charset="0"/>
                        </a:rPr>
                        <m:t>𝐶</m:t>
                      </m:r>
                    </m:den>
                  </m:f>
                  <m:r>
                    <a:rPr lang="en-US" sz="2800" b="0" i="1">
                      <a:latin typeface="Cambria Math" charset="0"/>
                    </a:rPr>
                    <m:t>+</m:t>
                  </m:r>
                  <m:r>
                    <a:rPr lang="en-US" sz="2800" b="0" i="1">
                      <a:latin typeface="Cambria Math" charset="0"/>
                    </a:rPr>
                    <m:t>𝑀</m:t>
                  </m:r>
                  <m:r>
                    <a:rPr lang="en-US" sz="2800" b="0" i="1">
                      <a:latin typeface="Cambria Math" charset="0"/>
                    </a:rPr>
                    <m:t>  ≡ </m:t>
                  </m:r>
                  <m:nary>
                    <m:naryPr>
                      <m:chr m:val="∑"/>
                      <m:supHide m:val="on"/>
                      <m:ctrlPr>
                        <a:rPr lang="en-US" sz="2800" b="0" i="1">
                          <a:latin typeface="Cambria Math" panose="02040503050406030204" pitchFamily="18" charset="0"/>
                          <a:ea typeface="Cambria Math" charset="0"/>
                          <a:cs typeface="Cambria Math" charset="0"/>
                        </a:rPr>
                      </m:ctrlPr>
                    </m:naryPr>
                    <m:sub>
                      <m:r>
                        <a:rPr lang="en-US" sz="28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𝑖</m:t>
                      </m:r>
                    </m:sub>
                    <m:sup/>
                    <m:e>
                      <m:r>
                        <a:rPr lang="en-US" sz="28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((</m:t>
                      </m:r>
                      <m:f>
                        <m:fPr>
                          <m:ctrlPr>
                            <a:rPr lang="bg-BG" sz="2800" b="0" i="1">
                              <a:latin typeface="Cambria Math" panose="02040503050406030204" pitchFamily="18" charset="0"/>
                              <a:ea typeface="Cambria Math" charset="0"/>
                              <a:cs typeface="Cambria Math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2800" b="0" i="1">
                                  <a:latin typeface="Cambria Math" panose="02040503050406030204" pitchFamily="18" charset="0"/>
                                  <a:ea typeface="Cambria Math" charset="0"/>
                                  <a:cs typeface="Cambria Math" charset="0"/>
                                </a:rPr>
                              </m:ctrlPr>
                            </m:sSubPr>
                            <m:e>
                              <m:r>
                                <a:rPr lang="en-US" sz="2800" b="0" i="1">
                                  <a:latin typeface="Cambria Math" charset="0"/>
                                  <a:ea typeface="Cambria Math" charset="0"/>
                                  <a:cs typeface="Cambria Math" charset="0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2800" b="0" i="1">
                                  <a:latin typeface="Cambria Math" charset="0"/>
                                  <a:ea typeface="Cambria Math" charset="0"/>
                                  <a:cs typeface="Cambria Math" charset="0"/>
                                </a:rPr>
                                <m:t>𝑖</m:t>
                              </m:r>
                            </m:sub>
                          </m:sSub>
                          <m:d>
                            <m:dPr>
                              <m:ctrlPr>
                                <a:rPr lang="en-US" sz="2800" b="0" i="1">
                                  <a:latin typeface="Cambria Math" panose="02040503050406030204" pitchFamily="18" charset="0"/>
                                  <a:ea typeface="Cambria Math" charset="0"/>
                                  <a:cs typeface="Cambria Math" charset="0"/>
                                </a:rPr>
                              </m:ctrlPr>
                            </m:dPr>
                            <m:e>
                              <m:r>
                                <a:rPr lang="en-US" sz="2800" b="0" i="1">
                                  <a:latin typeface="Cambria Math" charset="0"/>
                                  <a:ea typeface="Cambria Math" charset="0"/>
                                  <a:cs typeface="Cambria Math" charset="0"/>
                                </a:rPr>
                                <m:t>2</m:t>
                              </m:r>
                              <m:sSub>
                                <m:sSubPr>
                                  <m:ctrlPr>
                                    <a:rPr lang="en-US" sz="2800" b="0" i="1">
                                      <a:latin typeface="Cambria Math" panose="02040503050406030204" pitchFamily="18" charset="0"/>
                                      <a:ea typeface="Cambria Math" charset="0"/>
                                      <a:cs typeface="Cambria Math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800" b="0" i="1">
                                      <a:latin typeface="Cambria Math" charset="0"/>
                                      <a:ea typeface="Cambria Math" charset="0"/>
                                      <a:cs typeface="Cambria Math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sz="2800" b="0" i="1">
                                      <a:latin typeface="Cambria Math" charset="0"/>
                                      <a:ea typeface="Cambria Math" charset="0"/>
                                      <a:cs typeface="Cambria Math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2800" b="0" i="1">
                                  <a:latin typeface="Cambria Math" charset="0"/>
                                  <a:ea typeface="Cambria Math" charset="0"/>
                                  <a:cs typeface="Cambria Math" charset="0"/>
                                </a:rPr>
                                <m:t>+</m:t>
                              </m:r>
                              <m:f>
                                <m:fPr>
                                  <m:ctrlPr>
                                    <a:rPr lang="bg-BG" sz="2800" b="0" i="1">
                                      <a:latin typeface="Cambria Math" panose="02040503050406030204" pitchFamily="18" charset="0"/>
                                      <a:ea typeface="Cambria Math" charset="0"/>
                                      <a:cs typeface="Cambria Math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sz="2800" b="0" i="1">
                                      <a:latin typeface="Cambria Math" charset="0"/>
                                      <a:ea typeface="Cambria Math" charset="0"/>
                                      <a:cs typeface="Cambria Math" charset="0"/>
                                    </a:rPr>
                                    <m:t>3</m:t>
                                  </m:r>
                                </m:num>
                                <m:den>
                                  <m:r>
                                    <a:rPr lang="en-US" sz="2800" b="0" i="1">
                                      <a:latin typeface="Cambria Math" charset="0"/>
                                      <a:ea typeface="Cambria Math" charset="0"/>
                                      <a:cs typeface="Cambria Math" charset="0"/>
                                    </a:rPr>
                                    <m:t>2</m:t>
                                  </m:r>
                                </m:den>
                              </m:f>
                              <m:sSub>
                                <m:sSubPr>
                                  <m:ctrlPr>
                                    <a:rPr lang="en-US" sz="2800" b="0" i="1">
                                      <a:latin typeface="Cambria Math" panose="02040503050406030204" pitchFamily="18" charset="0"/>
                                      <a:ea typeface="Cambria Math" charset="0"/>
                                      <a:cs typeface="Cambria Math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800" b="0" i="1">
                                      <a:latin typeface="Cambria Math" charset="0"/>
                                      <a:ea typeface="Cambria Math" charset="0"/>
                                      <a:cs typeface="Cambria Math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n-US" sz="2800" b="0" i="1">
                                      <a:latin typeface="Cambria Math" charset="0"/>
                                      <a:ea typeface="Cambria Math" charset="0"/>
                                      <a:cs typeface="Cambria Math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d>
                        </m:num>
                        <m:den>
                          <m:r>
                            <a:rPr lang="en-US" sz="28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𝐶</m:t>
                          </m:r>
                        </m:den>
                      </m:f>
                      <m:r>
                        <a:rPr lang="en-US" sz="28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)+</m:t>
                      </m:r>
                      <m:sSub>
                        <m:sSubPr>
                          <m:ctrlPr>
                            <a:rPr lang="en-US" sz="2800" b="0" i="1">
                              <a:latin typeface="Cambria Math" panose="02040503050406030204" pitchFamily="18" charset="0"/>
                              <a:ea typeface="Cambria Math" charset="0"/>
                              <a:cs typeface="Cambria Math" charset="0"/>
                            </a:rPr>
                          </m:ctrlPr>
                        </m:sSubPr>
                        <m:e>
                          <m:r>
                            <a:rPr lang="en-US" sz="28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𝑚</m:t>
                          </m:r>
                        </m:e>
                        <m:sub>
                          <m:r>
                            <a:rPr lang="en-US" sz="28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𝑖</m:t>
                          </m:r>
                        </m:sub>
                      </m:sSub>
                      <m:r>
                        <a:rPr lang="en-US" sz="28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)</m:t>
                      </m:r>
                    </m:e>
                  </m:nary>
                </m:oMath>
              </a14:m>
              <a:r>
                <a:rPr lang="en-US" sz="1600" b="0" i="1">
                  <a:solidFill>
                    <a:srgbClr val="0070C0"/>
                  </a:solidFill>
                  <a:latin typeface="Cambria Math" charset="0"/>
                </a:rPr>
                <a:t>   </a:t>
              </a:r>
            </a:p>
            <a:p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14:m>
                <m:oMath xmlns:m="http://schemas.openxmlformats.org/officeDocument/2006/math"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𝐿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=</m:t>
                  </m:r>
                  <m:d>
                    <m:dPr>
                      <m:begChr m:val="{"/>
                      <m:endChr m:val="}"/>
                      <m:ctrlPr>
                        <a:rPr lang="en-US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𝑙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1+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𝑙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2…. 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𝑙𝑛</m:t>
                      </m: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,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𝑙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=</m:t>
                  </m:r>
                  <m:d>
                    <m:dPr>
                      <m:begChr m:val="{"/>
                      <m:endChr m:val="}"/>
                      <m:ctrlPr>
                        <a:rPr lang="en-US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1,2,3</m:t>
                      </m: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𝐼𝐹𝐹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  <m:d>
                    <m:dPr>
                      <m:begChr m:val="{"/>
                      <m:endChr m:val=""/>
                      <m:ctrlPr>
                        <a:rPr lang="cs-CZ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cs-CZ" sz="1600" b="0" i="1">
                              <a:solidFill>
                                <a:srgbClr val="0070C0"/>
                              </a:solidFill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𝑙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          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𝑎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=1</m:t>
                          </m:r>
                        </m:e>
                        <m:e>
                          <m:f>
                            <m:fPr>
                              <m:ctrlP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charset="0"/>
                                </a:rPr>
                                <m:t>𝑙</m:t>
                              </m:r>
                            </m:num>
                            <m:den>
                              <m: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charset="0"/>
                                </a:rPr>
                                <m:t>𝑎</m:t>
                              </m:r>
                            </m:den>
                          </m:f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        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𝑎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&gt;1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0         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𝑜𝑡h𝑒𝑟𝑤𝑖𝑠𝑒</m:t>
                          </m:r>
                        </m:e>
                      </m:eqAr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 </m:t>
                  </m:r>
                </m:oMath>
              </a14:m>
              <a:r>
                <a:rPr lang="en-US" sz="1400" b="0" i="1">
                  <a:solidFill>
                    <a:srgbClr val="00B050"/>
                  </a:solidFill>
                  <a:latin typeface="Cambria Math" charset="0"/>
                </a:rPr>
                <a:t>note: </a:t>
              </a:r>
              <a:r>
                <a:rPr lang="en-US" sz="1400" b="0" i="1" baseline="0">
                  <a:solidFill>
                    <a:srgbClr val="00B050"/>
                  </a:solidFill>
                  <a:latin typeface="Cambria Math" charset="0"/>
                </a:rPr>
                <a:t>method for calc lecturing hours per lecturer</a:t>
              </a:r>
              <a:endParaRPr lang="en-US" sz="1400" b="0" i="1">
                <a:solidFill>
                  <a:srgbClr val="00B050"/>
                </a:solidFill>
                <a:latin typeface="Cambria Math" charset="0"/>
              </a:endParaRPr>
            </a:p>
            <a:p>
              <a14:m>
                <m:oMath xmlns:m="http://schemas.openxmlformats.org/officeDocument/2006/math"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𝑇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=</m:t>
                  </m:r>
                  <m:d>
                    <m:dPr>
                      <m:begChr m:val="{"/>
                      <m:endChr m:val="}"/>
                      <m:ctrlPr>
                        <a:rPr lang="en-US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𝑡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1+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𝑡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2….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𝑡𝑛</m:t>
                      </m: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𝑡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=</m:t>
                  </m:r>
                  <m:d>
                    <m:dPr>
                      <m:begChr m:val="{"/>
                      <m:endChr m:val="}"/>
                      <m:ctrlPr>
                        <a:rPr lang="en-US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1,2,3</m:t>
                      </m: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𝐼𝐹𝐹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  <m:d>
                    <m:dPr>
                      <m:begChr m:val="{"/>
                      <m:endChr m:val=""/>
                      <m:ctrlPr>
                        <a:rPr lang="cs-CZ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cs-CZ" sz="1600" b="0" i="1">
                              <a:solidFill>
                                <a:srgbClr val="0070C0"/>
                              </a:solidFill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𝑡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   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𝑎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=1</m:t>
                          </m:r>
                        </m:e>
                        <m:e>
                          <m:f>
                            <m:fPr>
                              <m:ctrlP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charset="0"/>
                                </a:rPr>
                                <m:t>𝑡</m:t>
                              </m:r>
                            </m:num>
                            <m:den>
                              <m: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charset="0"/>
                                </a:rPr>
                                <m:t>𝑎</m:t>
                              </m:r>
                            </m:den>
                          </m:f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  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𝑎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&gt;1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0   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</a:rPr>
                            <m:t>𝑜𝑡h𝑒𝑟𝑤𝑖𝑠𝑒</m:t>
                          </m:r>
                        </m:e>
                      </m:eqAr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</m:oMath>
              </a14:m>
              <a:r>
                <a:rPr lang="en-US" sz="1600" b="0" i="1">
                  <a:solidFill>
                    <a:srgbClr val="0070C0"/>
                  </a:solidFill>
                  <a:latin typeface="Cambria Math" charset="0"/>
                </a:rPr>
                <a:t>    </a:t>
              </a:r>
              <a:r>
                <a:rPr lang="en-US" sz="1600" b="0" i="1">
                  <a:solidFill>
                    <a:srgbClr val="00B050"/>
                  </a:solidFill>
                  <a:latin typeface="Cambria Math" charset="0"/>
                </a:rPr>
                <a:t>note:method</a:t>
              </a:r>
              <a:r>
                <a:rPr lang="en-US" sz="1600" b="0" i="1" baseline="0">
                  <a:solidFill>
                    <a:srgbClr val="00B050"/>
                  </a:solidFill>
                  <a:latin typeface="Cambria Math" charset="0"/>
                </a:rPr>
                <a:t> for calc tutorial hours per lecturer</a:t>
              </a:r>
              <a:endParaRPr lang="en-US" sz="1600" b="0" i="1">
                <a:solidFill>
                  <a:srgbClr val="00B050"/>
                </a:solidFill>
                <a:latin typeface="Cambria Math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0070C0"/>
                        </a:solidFill>
                        <a:latin typeface="Cambria Math" charset="0"/>
                      </a:rPr>
                      <m:t>𝑊</m:t>
                    </m:r>
                    <m:r>
                      <a:rPr lang="en-US" sz="1600" b="0" i="1">
                        <a:solidFill>
                          <a:srgbClr val="0070C0"/>
                        </a:solidFill>
                        <a:latin typeface="Cambria Math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en-US" sz="16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rgbClr val="0070C0"/>
                            </a:solidFill>
                            <a:latin typeface="Cambria Math" charset="0"/>
                          </a:rPr>
                          <m:t>12, 24</m:t>
                        </m:r>
                      </m:e>
                    </m:d>
                    <m:r>
                      <a:rPr lang="en-US" sz="1600" b="0" i="1">
                        <a:solidFill>
                          <a:srgbClr val="0070C0"/>
                        </a:solidFill>
                        <a:latin typeface="Cambria Math" charset="0"/>
                      </a:rPr>
                      <m:t>, </m:t>
                    </m:r>
                  </m:oMath>
                </m:oMathPara>
              </a14:m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14:m>
                <m:oMath xmlns:m="http://schemas.openxmlformats.org/officeDocument/2006/math"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𝑀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=</m:t>
                  </m:r>
                  <m:d>
                    <m:dPr>
                      <m:begChr m:val="{"/>
                      <m:endChr m:val="}"/>
                      <m:ctrlPr>
                        <a:rPr lang="en-US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𝑚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1+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𝑚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2 …</m:t>
                      </m:r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</a:rPr>
                        <m:t>𝑚𝑛</m:t>
                      </m: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, 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𝑚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=</m:t>
                  </m:r>
                  <m:d>
                    <m:dPr>
                      <m:begChr m:val="{"/>
                      <m:endChr m:val="}"/>
                      <m:ctrlPr>
                        <a:rPr lang="en-US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1,</m:t>
                      </m:r>
                      <m:f>
                        <m:fPr>
                          <m:ctrlP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panose="02040503050406030204" pitchFamily="18" charset="0"/>
                              <a:ea typeface="Cambria Math" charset="0"/>
                              <a:cs typeface="Cambria Math" charset="0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3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2</m:t>
                          </m:r>
                        </m:den>
                      </m:f>
                      <m:r>
                        <a:rPr lang="en-US" sz="1600" b="0" i="1">
                          <a:solidFill>
                            <a:srgbClr val="0070C0"/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,2</m:t>
                      </m:r>
                    </m:e>
                  </m:d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  <a:ea typeface="Cambria Math" charset="0"/>
                      <a:cs typeface="Cambria Math" charset="0"/>
                    </a:rPr>
                    <m:t> 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  <a:ea typeface="Cambria Math" charset="0"/>
                      <a:cs typeface="Cambria Math" charset="0"/>
                    </a:rPr>
                    <m:t>𝐼𝐹𝐹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  <a:ea typeface="Cambria Math" charset="0"/>
                      <a:cs typeface="Cambria Math" charset="0"/>
                    </a:rPr>
                    <m:t> </m:t>
                  </m:r>
                  <m:d>
                    <m:dPr>
                      <m:begChr m:val="{"/>
                      <m:endChr m:val=""/>
                      <m:ctrlPr>
                        <a:rPr lang="cs-CZ" sz="1600" b="0" i="1">
                          <a:solidFill>
                            <a:srgbClr val="0070C0"/>
                          </a:solidFill>
                          <a:latin typeface="Cambria Math" panose="02040503050406030204" pitchFamily="18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cs-CZ" sz="1600" b="0" i="1">
                              <a:solidFill>
                                <a:srgbClr val="0070C0"/>
                              </a:solidFill>
                              <a:latin typeface="Cambria Math" panose="02040503050406030204" pitchFamily="18" charset="0"/>
                              <a:ea typeface="Cambria Math" charset="0"/>
                              <a:cs typeface="Cambria Math" charset="0"/>
                            </a:rPr>
                          </m:ctrlPr>
                        </m:eqArrPr>
                        <m:e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1               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≤25 </m:t>
                          </m:r>
                        </m:e>
                        <m:e>
                          <m:f>
                            <m:fPr>
                              <m:ctrlP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panose="02040503050406030204" pitchFamily="18" charset="0"/>
                                  <a:ea typeface="Cambria Math" charset="0"/>
                                  <a:cs typeface="Cambria Math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charset="0"/>
                                  <a:ea typeface="Cambria Math" charset="0"/>
                                  <a:cs typeface="Cambria Math" charset="0"/>
                                </a:rPr>
                                <m:t>3</m:t>
                              </m:r>
                            </m:num>
                            <m:den>
                              <m:r>
                                <a:rPr lang="en-US" sz="1600" b="0" i="1">
                                  <a:solidFill>
                                    <a:srgbClr val="0070C0"/>
                                  </a:solidFill>
                                  <a:latin typeface="Cambria Math" charset="0"/>
                                  <a:ea typeface="Cambria Math" charset="0"/>
                                  <a:cs typeface="Cambria Math" charset="0"/>
                                </a:rPr>
                                <m:t>2</m:t>
                              </m:r>
                            </m:den>
                          </m:f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    75≤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≥25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2                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𝑠</m:t>
                          </m:r>
                          <m:r>
                            <a:rPr lang="en-US" sz="1600" b="0" i="1">
                              <a:solidFill>
                                <a:srgbClr val="0070C0"/>
                              </a:solidFill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≥75</m:t>
                          </m:r>
                        </m:e>
                      </m:eqArr>
                    </m:e>
                  </m:d>
                </m:oMath>
              </a14:m>
              <a:r>
                <a:rPr lang="en-US" sz="1600" b="0" i="1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    </a:t>
              </a:r>
              <a:r>
                <a:rPr lang="en-US" sz="1400" b="0" i="1">
                  <a:solidFill>
                    <a:srgbClr val="00B050"/>
                  </a:solidFill>
                  <a:latin typeface="Cambria Math" charset="0"/>
                  <a:ea typeface="Cambria Math" charset="0"/>
                  <a:cs typeface="Cambria Math" charset="0"/>
                </a:rPr>
                <a:t>note: method for calc module leader hours per lecturer</a:t>
              </a:r>
              <a:endParaRPr lang="en-US" sz="2000" b="0" i="1">
                <a:solidFill>
                  <a:srgbClr val="00B050"/>
                </a:solidFill>
                <a:latin typeface="Cambria Math" charset="0"/>
                <a:ea typeface="Cambria Math" charset="0"/>
                <a:cs typeface="Cambria Math" charset="0"/>
              </a:endParaRPr>
            </a:p>
            <a:p>
              <a:r>
                <a:rPr lang="en-US" sz="1600" b="0" baseline="0">
                  <a:solidFill>
                    <a:srgbClr val="0070C0"/>
                  </a:solidFill>
                  <a:ea typeface="Cambria Math" charset="0"/>
                  <a:cs typeface="Cambria Math" charset="0"/>
                </a:rPr>
                <a:t>C </a:t>
              </a:r>
              <a14:m>
                <m:oMath xmlns:m="http://schemas.openxmlformats.org/officeDocument/2006/math"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  <a:ea typeface="Cambria Math" charset="0"/>
                      <a:cs typeface="Cambria Math" charset="0"/>
                    </a:rPr>
                    <m:t>={43}</m:t>
                  </m:r>
                  <m:r>
                    <a:rPr lang="en-US" sz="1600" b="0" i="1">
                      <a:solidFill>
                        <a:srgbClr val="0070C0"/>
                      </a:solidFill>
                      <a:latin typeface="Cambria Math" charset="0"/>
                    </a:rPr>
                    <m:t> </m:t>
                  </m:r>
                </m:oMath>
              </a14:m>
              <a:r>
                <a:rPr lang="en-US" sz="1000" b="0" i="1">
                  <a:solidFill>
                    <a:srgbClr val="0070C0"/>
                  </a:solidFill>
                  <a:latin typeface="Cambria Math" charset="0"/>
                </a:rPr>
                <a:t>	</a:t>
              </a:r>
              <a:r>
                <a:rPr lang="en-US" sz="1000" b="0" i="1" baseline="0">
                  <a:solidFill>
                    <a:srgbClr val="0070C0"/>
                  </a:solidFill>
                  <a:latin typeface="Cambria Math" charset="0"/>
                </a:rPr>
                <a:t>      </a:t>
              </a:r>
              <a:r>
                <a:rPr lang="en-US" sz="1600" b="0" i="1" baseline="0">
                  <a:solidFill>
                    <a:srgbClr val="00B050"/>
                  </a:solidFill>
                  <a:latin typeface="Cambria Math" charset="0"/>
                </a:rPr>
                <a:t>note: contractural academic weeks </a:t>
              </a:r>
              <a:endParaRPr lang="en-US" sz="1600" b="0" i="1">
                <a:solidFill>
                  <a:srgbClr val="00B050"/>
                </a:solidFill>
                <a:latin typeface="Cambria Math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solidFill>
                          <a:srgbClr val="0070C0"/>
                        </a:solidFill>
                        <a:latin typeface="Cambria Math" charset="0"/>
                      </a:rPr>
                      <m:t> </m:t>
                    </m:r>
                  </m:oMath>
                </m:oMathPara>
              </a14:m>
              <a:endParaRPr lang="en-US" sz="600" b="0">
                <a:solidFill>
                  <a:srgbClr val="0070C0"/>
                </a:solidFill>
              </a:endParaRPr>
            </a:p>
            <a:p>
              <a:endParaRPr lang="en-US" sz="800" b="0"/>
            </a:p>
            <a:p>
              <a:endParaRPr lang="en-US" sz="1600" b="1"/>
            </a:p>
            <a:p>
              <a:r>
                <a:rPr lang="en-US" sz="1600" b="1"/>
                <a:t>Notations:  S = total teaching</a:t>
              </a:r>
              <a:r>
                <a:rPr lang="en-US" sz="1600" b="1" baseline="0"/>
                <a:t> hours</a:t>
              </a:r>
            </a:p>
            <a:p>
              <a:r>
                <a:rPr lang="en-US" sz="1600" b="1" baseline="0"/>
                <a:t>	L = total teaching hours</a:t>
              </a:r>
            </a:p>
            <a:p>
              <a:r>
                <a:rPr lang="en-US" sz="1600" b="1" baseline="0"/>
                <a:t>	T = total tutorial hours</a:t>
              </a:r>
            </a:p>
            <a:p>
              <a:r>
                <a:rPr lang="en-US" sz="1600" b="1" baseline="0"/>
                <a:t>	W = semester week</a:t>
              </a:r>
            </a:p>
            <a:p>
              <a:r>
                <a:rPr lang="en-US" sz="1600" b="1" baseline="0"/>
                <a:t>	M = total module leadership hours </a:t>
              </a:r>
            </a:p>
            <a:p>
              <a:r>
                <a:rPr lang="en-US" sz="1600" b="1" baseline="0"/>
                <a:t>	y = academic working weeks</a:t>
              </a:r>
            </a:p>
            <a:p>
              <a:r>
                <a:rPr lang="en-US" sz="1600" b="1" baseline="0"/>
                <a:t>	a = academics</a:t>
              </a:r>
            </a:p>
            <a:p>
              <a:r>
                <a:rPr lang="en-US" sz="1600" b="1" baseline="0"/>
                <a:t>	s = total no of students</a:t>
              </a:r>
            </a:p>
            <a:p>
              <a:r>
                <a:rPr lang="en-US" sz="1600" b="1" baseline="0"/>
                <a:t>	i = module </a:t>
              </a:r>
            </a:p>
            <a:p>
              <a:r>
                <a:rPr lang="en-US" sz="1600" b="1" baseline="0"/>
                <a:t>	</a:t>
              </a:r>
            </a:p>
            <a:p>
              <a:endParaRPr lang="en-US" sz="1600" b="1" baseline="0"/>
            </a:p>
            <a:p>
              <a:endParaRPr lang="en-US" sz="800" b="0"/>
            </a:p>
            <a:p>
              <a:endParaRPr lang="en-US" sz="800" b="0"/>
            </a:p>
            <a:p>
              <a:endParaRPr lang="en-US" sz="800" b="0"/>
            </a:p>
            <a:p>
              <a:endParaRPr lang="en-US" sz="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55800" y="5803900"/>
              <a:ext cx="6299200" cy="796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3200" i="0">
                  <a:latin typeface="+mn-lt"/>
                </a:rPr>
                <a:t>S</a:t>
              </a:r>
              <a:r>
                <a:rPr lang="en-US" sz="2400" i="0">
                  <a:latin typeface="Cambria Math" charset="0"/>
                </a:rPr>
                <a:t>=</a:t>
              </a:r>
              <a:r>
                <a:rPr lang="bg-BG" sz="2400" b="0" i="0">
                  <a:latin typeface="Cambria Math" charset="0"/>
                </a:rPr>
                <a:t>(</a:t>
              </a:r>
              <a:r>
                <a:rPr lang="en-US" sz="2400" b="0" i="0">
                  <a:latin typeface="Cambria Math" charset="0"/>
                </a:rPr>
                <a:t>𝑊(2𝐿+3/2 𝑇)</a:t>
              </a:r>
              <a:r>
                <a:rPr lang="bg-BG" sz="2400" b="0" i="0">
                  <a:latin typeface="Cambria Math" charset="0"/>
                </a:rPr>
                <a:t>)/</a:t>
              </a:r>
              <a:r>
                <a:rPr lang="en-US" sz="2400" b="0" i="0">
                  <a:latin typeface="Cambria Math" charset="0"/>
                </a:rPr>
                <a:t>𝑦+𝑀  </a:t>
              </a:r>
              <a:r>
                <a:rPr lang="en-US" sz="2400" b="0" i="0">
                  <a:latin typeface="Cambria Math" charset="0"/>
                  <a:ea typeface="Cambria Math" charset="0"/>
                  <a:cs typeface="Cambria Math" charset="0"/>
                </a:rPr>
                <a:t>≡ ∑8_𝑗▒〖(∑8_𝑖▒〖</a:t>
              </a:r>
              <a:r>
                <a:rPr lang="bg-BG" sz="2400" b="0" i="0">
                  <a:latin typeface="Cambria Math" charset="0"/>
                  <a:ea typeface="Cambria Math" charset="0"/>
                  <a:cs typeface="Cambria Math" charset="0"/>
                </a:rPr>
                <a:t>(</a:t>
              </a:r>
              <a:r>
                <a:rPr lang="en-US" sz="2400" b="0" i="0">
                  <a:latin typeface="Cambria Math" charset="0"/>
                  <a:ea typeface="Cambria Math" charset="0"/>
                  <a:cs typeface="Cambria Math" charset="0"/>
                </a:rPr>
                <a:t>𝑤_𝑖 (2𝑙_𝑖+3</a:t>
              </a:r>
              <a:r>
                <a:rPr lang="bg-BG" sz="2400" b="0" i="0">
                  <a:latin typeface="Cambria Math" charset="0"/>
                  <a:ea typeface="Cambria Math" charset="0"/>
                  <a:cs typeface="Cambria Math" charset="0"/>
                </a:rPr>
                <a:t>/</a:t>
              </a:r>
              <a:r>
                <a:rPr lang="en-US" sz="2400" b="0" i="0">
                  <a:latin typeface="Cambria Math" charset="0"/>
                  <a:ea typeface="Cambria Math" charset="0"/>
                  <a:cs typeface="Cambria Math" charset="0"/>
                </a:rPr>
                <a:t>2 𝑡_𝑖)</a:t>
              </a:r>
              <a:r>
                <a:rPr lang="bg-BG" sz="2400" b="0" i="0">
                  <a:latin typeface="Cambria Math" charset="0"/>
                  <a:ea typeface="Cambria Math" charset="0"/>
                  <a:cs typeface="Cambria Math" charset="0"/>
                </a:rPr>
                <a:t>)/</a:t>
              </a:r>
              <a:r>
                <a:rPr lang="en-US" sz="2400" b="0" i="0">
                  <a:latin typeface="Cambria Math" charset="0"/>
                  <a:ea typeface="Cambria Math" charset="0"/>
                  <a:cs typeface="Cambria Math" charset="0"/>
                </a:rPr>
                <a:t>𝑦)+𝑚_𝑗)〗〗</a:t>
              </a:r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:pPr/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𝐿={𝑙1+𝑙2…. 𝑙𝑛}, 𝑙={1,2,3}  𝐼𝐹𝐹 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{█(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𝑙                   𝑎=1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@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𝑙/𝑎                  𝑎&gt;1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@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0         𝑜𝑡ℎ𝑒𝑟𝑤𝑖𝑠𝑒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)┤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  </a:t>
              </a:r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:pPr/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 𝑇={𝑡1+𝑡2….𝑡𝑛}  𝑡={1,2,3}  𝐼𝐹𝐹 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{█(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𝑙            𝑎=1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@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𝑙/𝑎            𝑎&gt;1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@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0   𝑜𝑡ℎ𝑒𝑟𝑤𝑖𝑠𝑒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</a:rPr>
                <a:t>)┤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  </a:t>
              </a:r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:pPr/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𝑊={12, 24}, </a:t>
              </a:r>
              <a:endParaRPr lang="en-US" sz="1600" b="0" i="1">
                <a:solidFill>
                  <a:srgbClr val="0070C0"/>
                </a:solidFill>
                <a:latin typeface="Cambria Math" charset="0"/>
              </a:endParaRPr>
            </a:p>
            <a:p>
              <a:pPr/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𝑀={𝑚1+𝑚2 …𝑚𝑛},  𝑚=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{1, 3/2,2}  𝐼𝐹𝐹 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{█(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1               𝑠≤25 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@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3/2     75≤𝑠≥25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@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2                𝑠≥75</a:t>
              </a:r>
              <a:r>
                <a:rPr lang="cs-CZ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)┤</a:t>
              </a:r>
              <a:endParaRPr lang="en-US" sz="1600" b="0" i="1">
                <a:solidFill>
                  <a:srgbClr val="0070C0"/>
                </a:solidFill>
                <a:latin typeface="Cambria Math" charset="0"/>
                <a:ea typeface="Cambria Math" charset="0"/>
                <a:cs typeface="Cambria Math" charset="0"/>
              </a:endParaRPr>
            </a:p>
            <a:p>
              <a:pPr/>
              <a:r>
                <a:rPr lang="en-US" sz="1600" b="0">
                  <a:solidFill>
                    <a:srgbClr val="0070C0"/>
                  </a:solidFill>
                  <a:ea typeface="Cambria Math" charset="0"/>
                  <a:cs typeface="Cambria Math" charset="0"/>
                </a:rPr>
                <a:t>y</a:t>
              </a:r>
              <a:r>
                <a:rPr lang="en-US" sz="1600" b="0" baseline="0">
                  <a:solidFill>
                    <a:srgbClr val="0070C0"/>
                  </a:solidFill>
                  <a:ea typeface="Cambria Math" charset="0"/>
                  <a:cs typeface="Cambria Math" charset="0"/>
                </a:rPr>
                <a:t> 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  <a:ea typeface="Cambria Math" charset="0"/>
                  <a:cs typeface="Cambria Math" charset="0"/>
                </a:rPr>
                <a:t>={43}</a:t>
              </a:r>
              <a:r>
                <a:rPr lang="en-US" sz="1600" b="0" i="0">
                  <a:solidFill>
                    <a:srgbClr val="0070C0"/>
                  </a:solidFill>
                  <a:latin typeface="Cambria Math" charset="0"/>
                </a:rPr>
                <a:t> </a:t>
              </a:r>
              <a:endParaRPr lang="en-US" sz="1000" b="0" i="1">
                <a:solidFill>
                  <a:srgbClr val="0070C0"/>
                </a:solidFill>
                <a:latin typeface="Cambria Math" charset="0"/>
              </a:endParaRPr>
            </a:p>
            <a:p>
              <a:r>
                <a:rPr lang="en-US" sz="1000" b="0" i="0">
                  <a:solidFill>
                    <a:srgbClr val="0070C0"/>
                  </a:solidFill>
                  <a:latin typeface="Cambria Math" charset="0"/>
                </a:rPr>
                <a:t> </a:t>
              </a:r>
              <a:endParaRPr lang="en-US" sz="600" b="0">
                <a:solidFill>
                  <a:srgbClr val="0070C0"/>
                </a:solidFill>
              </a:endParaRPr>
            </a:p>
            <a:p>
              <a:endParaRPr lang="en-US" sz="800" b="0"/>
            </a:p>
            <a:p>
              <a:endParaRPr lang="en-US" sz="1600" b="1"/>
            </a:p>
            <a:p>
              <a:r>
                <a:rPr lang="en-US" sz="1600" b="1"/>
                <a:t>Notations:  S = total teaching</a:t>
              </a:r>
              <a:r>
                <a:rPr lang="en-US" sz="1600" b="1" baseline="0"/>
                <a:t> hours</a:t>
              </a:r>
            </a:p>
            <a:p>
              <a:r>
                <a:rPr lang="en-US" sz="1600" b="1" baseline="0"/>
                <a:t>	L = total teaching hours</a:t>
              </a:r>
            </a:p>
            <a:p>
              <a:r>
                <a:rPr lang="en-US" sz="1600" b="1" baseline="0"/>
                <a:t>	T = total tutorial hours</a:t>
              </a:r>
            </a:p>
            <a:p>
              <a:r>
                <a:rPr lang="en-US" sz="1600" b="1" baseline="0"/>
                <a:t>	W = semester week</a:t>
              </a:r>
            </a:p>
            <a:p>
              <a:r>
                <a:rPr lang="en-US" sz="1600" b="1" baseline="0"/>
                <a:t>	M = total module leadership hours </a:t>
              </a:r>
            </a:p>
            <a:p>
              <a:r>
                <a:rPr lang="en-US" sz="1600" b="1" baseline="0"/>
                <a:t>	y = academic working weeks</a:t>
              </a:r>
            </a:p>
            <a:p>
              <a:r>
                <a:rPr lang="en-US" sz="1600" b="1" baseline="0"/>
                <a:t>	a = academics</a:t>
              </a:r>
            </a:p>
            <a:p>
              <a:r>
                <a:rPr lang="en-US" sz="1600" b="1" baseline="0"/>
                <a:t>	s = total no of students</a:t>
              </a:r>
            </a:p>
            <a:p>
              <a:r>
                <a:rPr lang="en-US" sz="1600" b="1" baseline="0"/>
                <a:t>	i = module no</a:t>
              </a:r>
            </a:p>
            <a:p>
              <a:r>
                <a:rPr lang="en-US" sz="1600" b="1" baseline="0"/>
                <a:t>	j= module leadership hour</a:t>
              </a:r>
            </a:p>
            <a:p>
              <a:endParaRPr lang="en-US" sz="1600" b="1" baseline="0"/>
            </a:p>
            <a:p>
              <a:endParaRPr lang="en-US" sz="800" b="0"/>
            </a:p>
            <a:p>
              <a:endParaRPr lang="en-US" sz="800" b="0"/>
            </a:p>
            <a:p>
              <a:endParaRPr lang="en-US" sz="800" b="0"/>
            </a:p>
            <a:p>
              <a:endParaRPr lang="en-US" sz="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3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8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3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21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7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2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7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25" Type="http://schemas.openxmlformats.org/officeDocument/2006/relationships/comments" Target="../comments1.xml"/><Relationship Id="rId2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6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20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" Type="http://schemas.openxmlformats.org/officeDocument/2006/relationships/hyperlink" Target="../../../../../../../../../var/folders/4f/whjfzfnj2l977x7vjn65pl080000gn/T/dorottya/AppData/Local/Microsoft/Windows/Temporary%20Internet%20Files/Content.Outlook/CSI%20Module%20guides" TargetMode="External"/><Relationship Id="rId6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1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5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9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4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9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14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Relationship Id="rId22" Type="http://schemas.openxmlformats.org/officeDocument/2006/relationships/hyperlink" Target="../../../../../../../../../DL-STAFF1/Departments/D35/DATA/SCoT/SCoT/QUALITY%20OFFICE%20FILES/MODULE-PROGRAMME%20INFO%20-%202014-15/MODULE%20SPECIFICATIONS/CN/Approve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9"/>
  <sheetViews>
    <sheetView topLeftCell="A114" workbookViewId="0">
      <selection activeCell="F134" sqref="F134"/>
    </sheetView>
  </sheetViews>
  <sheetFormatPr defaultColWidth="8.68359375" defaultRowHeight="14.4" x14ac:dyDescent="0.55000000000000004"/>
  <cols>
    <col min="1" max="2" width="24.26171875" style="25" customWidth="1"/>
    <col min="3" max="3" width="20.26171875" style="35" customWidth="1"/>
    <col min="4" max="4" width="11.41796875" style="26" bestFit="1" customWidth="1"/>
    <col min="5" max="5" width="39.68359375" style="97" bestFit="1" customWidth="1"/>
    <col min="6" max="6" width="31.68359375" style="26" customWidth="1"/>
    <col min="7" max="7" width="27.68359375" style="29" customWidth="1"/>
    <col min="8" max="8" width="18.15625" customWidth="1"/>
    <col min="9" max="9" width="23.15625" customWidth="1"/>
    <col min="10" max="11" width="10.41796875" bestFit="1" customWidth="1"/>
    <col min="12" max="12" width="15" bestFit="1" customWidth="1"/>
    <col min="13" max="13" width="10.41796875" bestFit="1" customWidth="1"/>
    <col min="14" max="14" width="6" bestFit="1" customWidth="1"/>
  </cols>
  <sheetData>
    <row r="1" spans="1:15" s="102" customFormat="1" ht="15.75" customHeight="1" x14ac:dyDescent="0.55000000000000004">
      <c r="A1" s="369" t="s">
        <v>0</v>
      </c>
      <c r="B1" s="370"/>
      <c r="C1" s="370"/>
      <c r="D1" s="370"/>
      <c r="E1" s="370"/>
      <c r="F1" s="370"/>
      <c r="G1" s="370"/>
      <c r="H1" s="370"/>
    </row>
    <row r="2" spans="1:15" s="102" customFormat="1" ht="15.75" customHeight="1" x14ac:dyDescent="0.55000000000000004">
      <c r="A2" s="371"/>
      <c r="B2" s="372"/>
      <c r="C2" s="372"/>
      <c r="D2" s="372"/>
      <c r="E2" s="372"/>
      <c r="F2" s="372"/>
      <c r="G2" s="372"/>
      <c r="H2" s="372"/>
    </row>
    <row r="3" spans="1:15" s="4" customFormat="1" ht="15.6" x14ac:dyDescent="0.55000000000000004">
      <c r="A3" s="122"/>
      <c r="B3" s="123"/>
      <c r="C3" s="123"/>
      <c r="D3" s="123"/>
      <c r="E3" s="123"/>
      <c r="F3" s="123"/>
      <c r="G3" s="124"/>
      <c r="H3" s="125"/>
    </row>
    <row r="4" spans="1:15" x14ac:dyDescent="0.55000000000000004">
      <c r="A4" s="33" t="s">
        <v>1</v>
      </c>
      <c r="B4" s="33" t="s">
        <v>2</v>
      </c>
      <c r="C4" s="35" t="s">
        <v>3</v>
      </c>
      <c r="D4" s="34" t="s">
        <v>4</v>
      </c>
      <c r="E4" s="33" t="s">
        <v>5</v>
      </c>
      <c r="F4" s="35" t="s">
        <v>6</v>
      </c>
      <c r="G4" s="35" t="s">
        <v>7</v>
      </c>
      <c r="H4" s="35" t="s">
        <v>8</v>
      </c>
      <c r="I4" s="102"/>
      <c r="J4" s="102"/>
      <c r="K4" s="102"/>
      <c r="L4" s="102"/>
      <c r="M4" s="102"/>
      <c r="N4" s="102"/>
      <c r="O4" s="102"/>
    </row>
    <row r="5" spans="1:15" x14ac:dyDescent="0.55000000000000004">
      <c r="A5" s="112" t="s">
        <v>9</v>
      </c>
      <c r="B5" s="112" t="s">
        <v>10</v>
      </c>
      <c r="C5" s="35" t="s">
        <v>11</v>
      </c>
      <c r="D5" s="131" t="s">
        <v>12</v>
      </c>
      <c r="E5" s="2" t="s">
        <v>13</v>
      </c>
      <c r="F5" s="2" t="s">
        <v>14</v>
      </c>
      <c r="G5" s="2" t="s">
        <v>15</v>
      </c>
      <c r="H5" s="45"/>
      <c r="I5" s="102"/>
      <c r="J5" s="102"/>
      <c r="K5" s="102"/>
      <c r="L5" s="102"/>
      <c r="M5" s="102"/>
      <c r="N5" s="102"/>
      <c r="O5" s="102"/>
    </row>
    <row r="6" spans="1:15" x14ac:dyDescent="0.55000000000000004">
      <c r="A6" s="112" t="s">
        <v>9</v>
      </c>
      <c r="B6" s="112" t="s">
        <v>10</v>
      </c>
      <c r="C6" s="35" t="s">
        <v>11</v>
      </c>
      <c r="D6" s="131" t="s">
        <v>16</v>
      </c>
      <c r="E6" s="2" t="s">
        <v>17</v>
      </c>
      <c r="F6" s="2"/>
      <c r="G6" s="2" t="s">
        <v>15</v>
      </c>
      <c r="H6" s="45"/>
      <c r="I6" s="102"/>
      <c r="J6" s="102"/>
      <c r="K6" s="102"/>
      <c r="L6" s="102"/>
      <c r="M6" s="102"/>
      <c r="N6" s="102"/>
      <c r="O6" s="102"/>
    </row>
    <row r="7" spans="1:15" x14ac:dyDescent="0.55000000000000004">
      <c r="A7" s="112" t="s">
        <v>9</v>
      </c>
      <c r="B7" s="112" t="s">
        <v>10</v>
      </c>
      <c r="C7" s="35" t="s">
        <v>11</v>
      </c>
      <c r="D7" s="131" t="s">
        <v>18</v>
      </c>
      <c r="E7" s="2" t="s">
        <v>19</v>
      </c>
      <c r="F7" s="2" t="s">
        <v>14</v>
      </c>
      <c r="G7" s="2" t="s">
        <v>15</v>
      </c>
      <c r="H7" s="45"/>
      <c r="I7" s="102"/>
      <c r="J7" s="102"/>
      <c r="K7" s="102"/>
      <c r="L7" s="102"/>
      <c r="M7" s="102"/>
      <c r="N7" s="102"/>
      <c r="O7" s="102"/>
    </row>
    <row r="8" spans="1:15" x14ac:dyDescent="0.55000000000000004">
      <c r="A8" s="112" t="s">
        <v>9</v>
      </c>
      <c r="B8" s="112" t="s">
        <v>10</v>
      </c>
      <c r="C8" s="35" t="s">
        <v>11</v>
      </c>
      <c r="D8" s="131" t="s">
        <v>20</v>
      </c>
      <c r="E8" s="2" t="s">
        <v>21</v>
      </c>
      <c r="F8" s="2"/>
      <c r="G8" s="2" t="s">
        <v>15</v>
      </c>
      <c r="H8" s="45"/>
      <c r="I8" s="102"/>
      <c r="J8" s="102"/>
      <c r="K8" s="102"/>
      <c r="L8" s="102"/>
      <c r="M8" s="102"/>
      <c r="N8" s="102"/>
      <c r="O8" s="102"/>
    </row>
    <row r="9" spans="1:15" x14ac:dyDescent="0.55000000000000004">
      <c r="A9" s="121" t="s">
        <v>22</v>
      </c>
      <c r="B9" s="121" t="s">
        <v>23</v>
      </c>
      <c r="C9" s="35" t="s">
        <v>24</v>
      </c>
      <c r="D9" s="132" t="s">
        <v>25</v>
      </c>
      <c r="E9" s="2" t="s">
        <v>26</v>
      </c>
      <c r="F9" s="2" t="s">
        <v>24</v>
      </c>
      <c r="G9" s="2" t="s">
        <v>27</v>
      </c>
      <c r="H9" s="45"/>
      <c r="I9" s="102"/>
      <c r="J9" s="102"/>
      <c r="K9" s="102"/>
      <c r="L9" s="102"/>
      <c r="M9" s="102"/>
      <c r="N9" s="102"/>
      <c r="O9" s="102"/>
    </row>
    <row r="10" spans="1:15" x14ac:dyDescent="0.55000000000000004">
      <c r="A10" s="121" t="s">
        <v>22</v>
      </c>
      <c r="B10" s="121" t="s">
        <v>23</v>
      </c>
      <c r="C10" s="35" t="s">
        <v>24</v>
      </c>
      <c r="D10" s="131" t="s">
        <v>28</v>
      </c>
      <c r="E10" s="2" t="s">
        <v>29</v>
      </c>
      <c r="F10" s="2" t="s">
        <v>30</v>
      </c>
      <c r="G10" s="2" t="s">
        <v>15</v>
      </c>
      <c r="H10" s="45"/>
      <c r="I10" s="102"/>
      <c r="J10" s="102"/>
      <c r="K10" s="102"/>
      <c r="L10" s="102"/>
      <c r="M10" s="102"/>
      <c r="N10" s="102"/>
      <c r="O10" s="102"/>
    </row>
    <row r="11" spans="1:15" x14ac:dyDescent="0.55000000000000004">
      <c r="A11" s="121" t="s">
        <v>22</v>
      </c>
      <c r="B11" s="121" t="s">
        <v>23</v>
      </c>
      <c r="C11" s="35" t="s">
        <v>24</v>
      </c>
      <c r="D11" s="131" t="s">
        <v>31</v>
      </c>
      <c r="E11" s="2" t="s">
        <v>32</v>
      </c>
      <c r="F11" s="2" t="s">
        <v>33</v>
      </c>
      <c r="G11" s="2" t="s">
        <v>27</v>
      </c>
      <c r="H11" s="45"/>
      <c r="I11" s="102"/>
      <c r="J11" s="102"/>
      <c r="K11" s="102"/>
      <c r="L11" s="102"/>
      <c r="M11" s="102"/>
      <c r="N11" s="102"/>
      <c r="O11" s="102"/>
    </row>
    <row r="12" spans="1:15" x14ac:dyDescent="0.55000000000000004">
      <c r="A12" s="121" t="s">
        <v>22</v>
      </c>
      <c r="B12" s="121" t="s">
        <v>23</v>
      </c>
      <c r="C12" s="35" t="s">
        <v>24</v>
      </c>
      <c r="D12" s="131" t="s">
        <v>34</v>
      </c>
      <c r="E12" s="2" t="s">
        <v>35</v>
      </c>
      <c r="F12" s="2" t="s">
        <v>36</v>
      </c>
      <c r="G12" s="2" t="s">
        <v>27</v>
      </c>
      <c r="H12" s="45"/>
      <c r="I12" s="102"/>
      <c r="J12" s="102"/>
      <c r="K12" s="102"/>
      <c r="L12" s="102"/>
      <c r="M12" s="102"/>
      <c r="N12" s="102"/>
      <c r="O12" s="102"/>
    </row>
    <row r="13" spans="1:15" x14ac:dyDescent="0.55000000000000004">
      <c r="A13" s="104" t="s">
        <v>22</v>
      </c>
      <c r="B13" s="104" t="s">
        <v>23</v>
      </c>
      <c r="C13" s="105" t="s">
        <v>24</v>
      </c>
      <c r="D13" s="106" t="s">
        <v>37</v>
      </c>
      <c r="E13" s="107" t="s">
        <v>38</v>
      </c>
      <c r="F13" s="107" t="s">
        <v>39</v>
      </c>
      <c r="G13" s="106"/>
      <c r="H13" s="106" t="s">
        <v>40</v>
      </c>
      <c r="I13" s="102"/>
      <c r="J13" s="102"/>
      <c r="K13" s="102"/>
      <c r="L13" s="102"/>
      <c r="M13" s="102"/>
      <c r="N13" s="102"/>
      <c r="O13" s="102"/>
    </row>
    <row r="14" spans="1:15" x14ac:dyDescent="0.55000000000000004">
      <c r="A14" s="121" t="s">
        <v>22</v>
      </c>
      <c r="B14" s="121" t="s">
        <v>23</v>
      </c>
      <c r="C14" s="35" t="s">
        <v>24</v>
      </c>
      <c r="D14" s="131" t="s">
        <v>41</v>
      </c>
      <c r="E14" s="2" t="s">
        <v>42</v>
      </c>
      <c r="F14" s="2" t="s">
        <v>43</v>
      </c>
      <c r="G14" s="2" t="s">
        <v>27</v>
      </c>
      <c r="H14" s="45"/>
      <c r="I14" s="102"/>
      <c r="J14" s="102"/>
      <c r="K14" s="102"/>
      <c r="L14" s="102"/>
      <c r="M14" s="102"/>
      <c r="N14" s="102"/>
      <c r="O14" s="102"/>
    </row>
    <row r="15" spans="1:15" x14ac:dyDescent="0.55000000000000004">
      <c r="A15" s="104" t="s">
        <v>22</v>
      </c>
      <c r="B15" s="104" t="s">
        <v>23</v>
      </c>
      <c r="C15" s="35" t="s">
        <v>24</v>
      </c>
      <c r="D15" s="131" t="s">
        <v>44</v>
      </c>
      <c r="E15" s="100" t="s">
        <v>45</v>
      </c>
      <c r="F15" s="100" t="s">
        <v>46</v>
      </c>
      <c r="G15" s="100" t="s">
        <v>27</v>
      </c>
      <c r="H15" s="106" t="s">
        <v>47</v>
      </c>
      <c r="I15" s="102"/>
      <c r="J15" s="102"/>
      <c r="K15" s="102"/>
      <c r="L15" s="102"/>
      <c r="M15" s="102"/>
      <c r="N15" s="102"/>
      <c r="O15" s="102"/>
    </row>
    <row r="16" spans="1:15" x14ac:dyDescent="0.55000000000000004">
      <c r="A16" s="121" t="s">
        <v>22</v>
      </c>
      <c r="B16" s="121" t="s">
        <v>23</v>
      </c>
      <c r="C16" s="35" t="s">
        <v>24</v>
      </c>
      <c r="D16" s="131" t="s">
        <v>48</v>
      </c>
      <c r="E16" s="2" t="s">
        <v>49</v>
      </c>
      <c r="F16" s="2" t="s">
        <v>50</v>
      </c>
      <c r="G16" s="2" t="s">
        <v>51</v>
      </c>
      <c r="H16" s="45"/>
      <c r="I16" s="102"/>
      <c r="J16" s="102"/>
      <c r="K16" s="102"/>
      <c r="L16" s="102"/>
      <c r="M16" s="102"/>
      <c r="N16" s="102"/>
      <c r="O16" s="102"/>
    </row>
    <row r="17" spans="1:15" x14ac:dyDescent="0.55000000000000004">
      <c r="A17" s="121" t="s">
        <v>22</v>
      </c>
      <c r="B17" s="121" t="s">
        <v>23</v>
      </c>
      <c r="C17" s="35" t="s">
        <v>24</v>
      </c>
      <c r="D17" s="131" t="s">
        <v>52</v>
      </c>
      <c r="E17" s="2" t="s">
        <v>53</v>
      </c>
      <c r="F17" s="2" t="s">
        <v>54</v>
      </c>
      <c r="G17" s="2" t="s">
        <v>55</v>
      </c>
      <c r="H17" s="45"/>
      <c r="I17" s="102"/>
      <c r="J17" s="102"/>
      <c r="K17" s="102"/>
      <c r="L17" s="102"/>
      <c r="M17" s="102"/>
      <c r="N17" s="102"/>
      <c r="O17" s="102"/>
    </row>
    <row r="18" spans="1:15" ht="15" customHeight="1" x14ac:dyDescent="0.55000000000000004">
      <c r="A18" s="104" t="s">
        <v>22</v>
      </c>
      <c r="B18" s="104" t="s">
        <v>23</v>
      </c>
      <c r="C18" s="105" t="s">
        <v>24</v>
      </c>
      <c r="D18" s="106" t="s">
        <v>56</v>
      </c>
      <c r="E18" s="107" t="s">
        <v>57</v>
      </c>
      <c r="F18" s="107" t="s">
        <v>58</v>
      </c>
      <c r="G18" s="106"/>
      <c r="H18" s="106" t="s">
        <v>40</v>
      </c>
      <c r="I18" s="102"/>
      <c r="J18" s="102"/>
      <c r="K18" s="102"/>
      <c r="L18" s="102"/>
      <c r="M18" s="102"/>
      <c r="N18" s="102"/>
      <c r="O18" s="102"/>
    </row>
    <row r="19" spans="1:15" s="102" customFormat="1" ht="15" customHeight="1" x14ac:dyDescent="0.55000000000000004">
      <c r="A19" s="121" t="s">
        <v>22</v>
      </c>
      <c r="B19" s="121" t="s">
        <v>23</v>
      </c>
      <c r="C19" s="35" t="s">
        <v>24</v>
      </c>
      <c r="D19" s="131" t="s">
        <v>59</v>
      </c>
      <c r="E19" s="100" t="s">
        <v>60</v>
      </c>
      <c r="F19" s="100"/>
      <c r="G19" s="41"/>
      <c r="H19" s="106" t="s">
        <v>47</v>
      </c>
    </row>
    <row r="20" spans="1:15" ht="15" customHeight="1" x14ac:dyDescent="0.55000000000000004">
      <c r="A20" s="121" t="s">
        <v>22</v>
      </c>
      <c r="B20" s="121" t="s">
        <v>23</v>
      </c>
      <c r="C20" s="35" t="s">
        <v>24</v>
      </c>
      <c r="D20" s="131" t="s">
        <v>61</v>
      </c>
      <c r="E20" s="2" t="s">
        <v>62</v>
      </c>
      <c r="F20" s="2" t="s">
        <v>63</v>
      </c>
      <c r="G20" s="2" t="s">
        <v>55</v>
      </c>
      <c r="H20" s="45"/>
      <c r="I20" s="102"/>
      <c r="J20" s="102"/>
      <c r="K20" s="102"/>
      <c r="L20" s="102"/>
      <c r="M20" s="102"/>
      <c r="N20" s="102"/>
      <c r="O20" s="102"/>
    </row>
    <row r="21" spans="1:15" ht="15" customHeight="1" x14ac:dyDescent="0.55000000000000004">
      <c r="A21" s="121" t="s">
        <v>22</v>
      </c>
      <c r="B21" s="121" t="s">
        <v>23</v>
      </c>
      <c r="C21" s="35" t="s">
        <v>24</v>
      </c>
      <c r="D21" s="131" t="s">
        <v>64</v>
      </c>
      <c r="E21" s="2" t="s">
        <v>65</v>
      </c>
      <c r="F21" s="2" t="s">
        <v>66</v>
      </c>
      <c r="G21" s="2" t="s">
        <v>67</v>
      </c>
      <c r="H21" s="45"/>
      <c r="I21" s="102"/>
      <c r="J21" s="102"/>
      <c r="K21" s="102"/>
      <c r="L21" s="102"/>
      <c r="M21" s="102"/>
      <c r="N21" s="102"/>
      <c r="O21" s="102"/>
    </row>
    <row r="22" spans="1:15" ht="15" customHeight="1" x14ac:dyDescent="0.55000000000000004">
      <c r="A22" s="121" t="s">
        <v>22</v>
      </c>
      <c r="B22" s="121" t="s">
        <v>23</v>
      </c>
      <c r="C22" s="35" t="s">
        <v>24</v>
      </c>
      <c r="D22" s="131" t="s">
        <v>68</v>
      </c>
      <c r="E22" s="2" t="s">
        <v>69</v>
      </c>
      <c r="F22" s="2" t="s">
        <v>70</v>
      </c>
      <c r="G22" s="2" t="s">
        <v>55</v>
      </c>
      <c r="H22" s="45"/>
      <c r="I22" s="102"/>
      <c r="J22" s="102"/>
      <c r="K22" s="102"/>
      <c r="L22" s="102"/>
      <c r="M22" s="102"/>
      <c r="N22" s="102"/>
      <c r="O22" s="102"/>
    </row>
    <row r="23" spans="1:15" ht="15" customHeight="1" x14ac:dyDescent="0.55000000000000004">
      <c r="A23" s="121" t="s">
        <v>22</v>
      </c>
      <c r="B23" s="121" t="s">
        <v>23</v>
      </c>
      <c r="C23" s="35" t="s">
        <v>24</v>
      </c>
      <c r="D23" s="131" t="s">
        <v>71</v>
      </c>
      <c r="E23" s="2" t="s">
        <v>72</v>
      </c>
      <c r="F23" s="2" t="s">
        <v>73</v>
      </c>
      <c r="G23" s="2" t="s">
        <v>55</v>
      </c>
      <c r="H23" s="45"/>
      <c r="I23" s="102"/>
      <c r="J23" s="102"/>
      <c r="K23" s="102"/>
      <c r="L23" s="102"/>
      <c r="M23" s="102"/>
      <c r="N23" s="102"/>
      <c r="O23" s="102"/>
    </row>
    <row r="24" spans="1:15" s="102" customFormat="1" x14ac:dyDescent="0.55000000000000004">
      <c r="A24" s="104" t="s">
        <v>22</v>
      </c>
      <c r="B24" s="104" t="s">
        <v>23</v>
      </c>
      <c r="C24" s="105" t="s">
        <v>24</v>
      </c>
      <c r="D24" s="106" t="s">
        <v>74</v>
      </c>
      <c r="E24" s="107" t="s">
        <v>75</v>
      </c>
      <c r="F24" s="107" t="s">
        <v>76</v>
      </c>
      <c r="G24" s="106"/>
      <c r="H24" s="106" t="s">
        <v>40</v>
      </c>
    </row>
    <row r="25" spans="1:15" ht="15" customHeight="1" x14ac:dyDescent="0.55000000000000004">
      <c r="A25" s="121" t="s">
        <v>77</v>
      </c>
      <c r="B25" s="121" t="s">
        <v>78</v>
      </c>
      <c r="C25" s="35" t="s">
        <v>79</v>
      </c>
      <c r="D25" s="132" t="s">
        <v>25</v>
      </c>
      <c r="E25" s="2" t="s">
        <v>26</v>
      </c>
      <c r="F25" s="2" t="s">
        <v>24</v>
      </c>
      <c r="G25" s="2" t="s">
        <v>27</v>
      </c>
      <c r="H25" s="45"/>
      <c r="I25" s="102"/>
      <c r="J25" s="102"/>
      <c r="K25" s="102"/>
      <c r="L25" s="102"/>
      <c r="M25" s="102"/>
      <c r="N25" s="102"/>
      <c r="O25" s="102"/>
    </row>
    <row r="26" spans="1:15" ht="15" customHeight="1" x14ac:dyDescent="0.55000000000000004">
      <c r="A26" s="121" t="s">
        <v>77</v>
      </c>
      <c r="B26" s="121" t="s">
        <v>78</v>
      </c>
      <c r="C26" s="35" t="s">
        <v>79</v>
      </c>
      <c r="D26" s="131" t="s">
        <v>28</v>
      </c>
      <c r="E26" s="2" t="s">
        <v>29</v>
      </c>
      <c r="F26" s="2" t="s">
        <v>30</v>
      </c>
      <c r="G26" s="2" t="s">
        <v>15</v>
      </c>
      <c r="H26" s="45"/>
      <c r="I26" s="102"/>
      <c r="J26" s="102"/>
      <c r="K26" s="102"/>
      <c r="L26" s="102"/>
      <c r="M26" s="102"/>
      <c r="N26" s="102"/>
      <c r="O26" s="102"/>
    </row>
    <row r="27" spans="1:15" ht="15" customHeight="1" x14ac:dyDescent="0.55000000000000004">
      <c r="A27" s="121" t="s">
        <v>77</v>
      </c>
      <c r="B27" s="121" t="s">
        <v>78</v>
      </c>
      <c r="C27" s="35" t="s">
        <v>79</v>
      </c>
      <c r="D27" s="131" t="s">
        <v>31</v>
      </c>
      <c r="E27" s="2" t="s">
        <v>32</v>
      </c>
      <c r="F27" s="2" t="s">
        <v>33</v>
      </c>
      <c r="G27" s="2" t="s">
        <v>27</v>
      </c>
      <c r="H27" s="45"/>
      <c r="I27" s="102"/>
      <c r="J27" s="102"/>
      <c r="K27" s="102"/>
      <c r="L27" s="102"/>
      <c r="M27" s="102"/>
      <c r="N27" s="102"/>
      <c r="O27" s="102"/>
    </row>
    <row r="28" spans="1:15" x14ac:dyDescent="0.55000000000000004">
      <c r="A28" s="121" t="s">
        <v>77</v>
      </c>
      <c r="B28" s="121" t="s">
        <v>78</v>
      </c>
      <c r="C28" s="35" t="s">
        <v>79</v>
      </c>
      <c r="D28" s="131" t="s">
        <v>34</v>
      </c>
      <c r="E28" s="2" t="s">
        <v>35</v>
      </c>
      <c r="F28" s="2" t="s">
        <v>36</v>
      </c>
      <c r="G28" s="2" t="s">
        <v>27</v>
      </c>
      <c r="H28" s="45"/>
      <c r="I28" s="102"/>
      <c r="J28" s="102"/>
      <c r="K28" s="102"/>
      <c r="L28" s="102"/>
      <c r="M28" s="102"/>
      <c r="N28" s="102"/>
      <c r="O28" s="102"/>
    </row>
    <row r="29" spans="1:15" x14ac:dyDescent="0.55000000000000004">
      <c r="A29" s="121" t="s">
        <v>77</v>
      </c>
      <c r="B29" s="121" t="s">
        <v>78</v>
      </c>
      <c r="C29" s="35" t="s">
        <v>79</v>
      </c>
      <c r="D29" s="131" t="s">
        <v>80</v>
      </c>
      <c r="E29" s="2" t="s">
        <v>81</v>
      </c>
      <c r="F29" s="2" t="s">
        <v>82</v>
      </c>
      <c r="G29" s="2" t="s">
        <v>83</v>
      </c>
      <c r="H29" s="45"/>
      <c r="I29" s="102"/>
      <c r="J29" s="102"/>
      <c r="K29" s="102"/>
      <c r="L29" s="102"/>
      <c r="M29" s="102"/>
      <c r="N29" s="102"/>
      <c r="O29" s="102"/>
    </row>
    <row r="30" spans="1:15" x14ac:dyDescent="0.55000000000000004">
      <c r="A30" s="121" t="s">
        <v>77</v>
      </c>
      <c r="B30" s="121" t="s">
        <v>78</v>
      </c>
      <c r="C30" s="35" t="s">
        <v>79</v>
      </c>
      <c r="D30" s="131" t="s">
        <v>41</v>
      </c>
      <c r="E30" s="2" t="s">
        <v>42</v>
      </c>
      <c r="F30" s="2" t="s">
        <v>43</v>
      </c>
      <c r="G30" s="2" t="s">
        <v>27</v>
      </c>
      <c r="H30" s="45"/>
      <c r="I30" s="102"/>
      <c r="J30" s="102"/>
      <c r="K30" s="102"/>
      <c r="L30" s="102"/>
      <c r="M30" s="102"/>
      <c r="N30" s="102"/>
      <c r="O30" s="102"/>
    </row>
    <row r="31" spans="1:15" x14ac:dyDescent="0.55000000000000004">
      <c r="A31" s="121" t="s">
        <v>77</v>
      </c>
      <c r="B31" s="121" t="s">
        <v>78</v>
      </c>
      <c r="C31" s="35" t="s">
        <v>79</v>
      </c>
      <c r="D31" s="131" t="s">
        <v>84</v>
      </c>
      <c r="E31" s="2" t="s">
        <v>85</v>
      </c>
      <c r="F31" s="2" t="s">
        <v>63</v>
      </c>
      <c r="G31" s="2" t="s">
        <v>83</v>
      </c>
      <c r="H31" s="45"/>
      <c r="I31" s="102"/>
      <c r="J31" s="102"/>
      <c r="K31" s="102"/>
      <c r="L31" s="102"/>
      <c r="M31" s="102"/>
      <c r="N31" s="102"/>
      <c r="O31" s="102"/>
    </row>
    <row r="32" spans="1:15" x14ac:dyDescent="0.55000000000000004">
      <c r="A32" s="121" t="s">
        <v>77</v>
      </c>
      <c r="B32" s="121" t="s">
        <v>78</v>
      </c>
      <c r="C32" s="35" t="s">
        <v>79</v>
      </c>
      <c r="D32" s="131" t="s">
        <v>52</v>
      </c>
      <c r="E32" s="2" t="s">
        <v>53</v>
      </c>
      <c r="F32" s="2" t="s">
        <v>54</v>
      </c>
      <c r="G32" s="2" t="s">
        <v>55</v>
      </c>
      <c r="H32" s="45"/>
      <c r="I32" s="102"/>
      <c r="J32" s="102"/>
      <c r="K32" s="102"/>
      <c r="L32" s="102"/>
      <c r="M32" s="102"/>
      <c r="N32" s="102"/>
      <c r="O32" s="102"/>
    </row>
    <row r="33" spans="1:8" x14ac:dyDescent="0.55000000000000004">
      <c r="A33" s="121" t="s">
        <v>77</v>
      </c>
      <c r="B33" s="121" t="s">
        <v>78</v>
      </c>
      <c r="C33" s="35" t="s">
        <v>79</v>
      </c>
      <c r="D33" s="131" t="s">
        <v>86</v>
      </c>
      <c r="E33" s="2" t="s">
        <v>87</v>
      </c>
      <c r="F33" s="2" t="s">
        <v>88</v>
      </c>
      <c r="G33" s="2" t="s">
        <v>83</v>
      </c>
      <c r="H33" s="45"/>
    </row>
    <row r="34" spans="1:8" ht="15" customHeight="1" x14ac:dyDescent="0.55000000000000004">
      <c r="A34" s="121" t="s">
        <v>77</v>
      </c>
      <c r="B34" s="121" t="s">
        <v>78</v>
      </c>
      <c r="C34" s="35" t="s">
        <v>79</v>
      </c>
      <c r="D34" s="131" t="s">
        <v>89</v>
      </c>
      <c r="E34" s="2" t="s">
        <v>90</v>
      </c>
      <c r="F34" s="2" t="s">
        <v>91</v>
      </c>
      <c r="G34" s="2" t="s">
        <v>83</v>
      </c>
      <c r="H34" s="45"/>
    </row>
    <row r="35" spans="1:8" x14ac:dyDescent="0.55000000000000004">
      <c r="A35" s="121" t="s">
        <v>77</v>
      </c>
      <c r="B35" s="121" t="s">
        <v>78</v>
      </c>
      <c r="C35" s="35" t="s">
        <v>79</v>
      </c>
      <c r="D35" s="131" t="s">
        <v>92</v>
      </c>
      <c r="E35" s="2" t="s">
        <v>93</v>
      </c>
      <c r="F35" s="2"/>
      <c r="G35" s="2" t="s">
        <v>51</v>
      </c>
      <c r="H35" s="45"/>
    </row>
    <row r="36" spans="1:8" ht="15" customHeight="1" x14ac:dyDescent="0.55000000000000004">
      <c r="A36" s="121" t="s">
        <v>77</v>
      </c>
      <c r="B36" s="121" t="s">
        <v>78</v>
      </c>
      <c r="C36" s="35" t="s">
        <v>79</v>
      </c>
      <c r="D36" s="131" t="s">
        <v>61</v>
      </c>
      <c r="E36" s="2" t="s">
        <v>62</v>
      </c>
      <c r="F36" s="2" t="s">
        <v>63</v>
      </c>
      <c r="G36" s="2" t="s">
        <v>55</v>
      </c>
      <c r="H36" s="45"/>
    </row>
    <row r="37" spans="1:8" ht="15" customHeight="1" x14ac:dyDescent="0.55000000000000004">
      <c r="A37" s="121" t="s">
        <v>77</v>
      </c>
      <c r="B37" s="121" t="s">
        <v>78</v>
      </c>
      <c r="C37" s="35" t="s">
        <v>79</v>
      </c>
      <c r="D37" s="131" t="s">
        <v>94</v>
      </c>
      <c r="E37" s="2" t="s">
        <v>95</v>
      </c>
      <c r="F37" s="2" t="s">
        <v>96</v>
      </c>
      <c r="G37" s="2" t="s">
        <v>51</v>
      </c>
      <c r="H37" s="45"/>
    </row>
    <row r="38" spans="1:8" ht="15" customHeight="1" x14ac:dyDescent="0.55000000000000004">
      <c r="A38" s="121" t="s">
        <v>77</v>
      </c>
      <c r="B38" s="121" t="s">
        <v>78</v>
      </c>
      <c r="C38" s="35" t="s">
        <v>79</v>
      </c>
      <c r="D38" s="131" t="s">
        <v>97</v>
      </c>
      <c r="E38" s="2" t="s">
        <v>98</v>
      </c>
      <c r="F38" s="2" t="s">
        <v>99</v>
      </c>
      <c r="G38" s="2" t="s">
        <v>83</v>
      </c>
      <c r="H38" s="45"/>
    </row>
    <row r="39" spans="1:8" s="102" customFormat="1" ht="15" customHeight="1" x14ac:dyDescent="0.55000000000000004">
      <c r="A39" s="121" t="s">
        <v>77</v>
      </c>
      <c r="B39" s="121" t="s">
        <v>78</v>
      </c>
      <c r="C39" s="35" t="s">
        <v>79</v>
      </c>
      <c r="D39" s="131" t="s">
        <v>100</v>
      </c>
      <c r="E39" s="100" t="s">
        <v>101</v>
      </c>
      <c r="F39" s="100" t="s">
        <v>79</v>
      </c>
      <c r="G39" s="100"/>
      <c r="H39" s="45"/>
    </row>
    <row r="40" spans="1:8" x14ac:dyDescent="0.55000000000000004">
      <c r="A40" s="121" t="s">
        <v>77</v>
      </c>
      <c r="B40" s="121" t="s">
        <v>78</v>
      </c>
      <c r="C40" s="35" t="s">
        <v>79</v>
      </c>
      <c r="D40" s="131" t="s">
        <v>102</v>
      </c>
      <c r="E40" s="2" t="s">
        <v>103</v>
      </c>
      <c r="F40" s="2"/>
      <c r="G40" s="2" t="s">
        <v>15</v>
      </c>
      <c r="H40" s="45"/>
    </row>
    <row r="41" spans="1:8" x14ac:dyDescent="0.55000000000000004">
      <c r="A41" s="121" t="s">
        <v>77</v>
      </c>
      <c r="B41" s="121" t="s">
        <v>78</v>
      </c>
      <c r="C41" s="35" t="s">
        <v>79</v>
      </c>
      <c r="D41" s="131" t="s">
        <v>104</v>
      </c>
      <c r="E41" s="2" t="s">
        <v>105</v>
      </c>
      <c r="F41" s="2" t="s">
        <v>36</v>
      </c>
      <c r="G41" s="2" t="s">
        <v>67</v>
      </c>
      <c r="H41" s="45"/>
    </row>
    <row r="42" spans="1:8" s="102" customFormat="1" ht="15" customHeight="1" x14ac:dyDescent="0.55000000000000004">
      <c r="A42" s="111" t="s">
        <v>106</v>
      </c>
      <c r="B42" s="111" t="s">
        <v>107</v>
      </c>
      <c r="C42" s="35" t="s">
        <v>108</v>
      </c>
      <c r="D42" s="131" t="s">
        <v>41</v>
      </c>
      <c r="E42" s="100" t="s">
        <v>42</v>
      </c>
      <c r="F42" s="100" t="s">
        <v>43</v>
      </c>
      <c r="G42" s="100" t="s">
        <v>27</v>
      </c>
      <c r="H42" s="376" t="s">
        <v>109</v>
      </c>
    </row>
    <row r="43" spans="1:8" s="102" customFormat="1" x14ac:dyDescent="0.55000000000000004">
      <c r="A43" s="111" t="s">
        <v>106</v>
      </c>
      <c r="B43" s="111" t="s">
        <v>107</v>
      </c>
      <c r="C43" s="35" t="s">
        <v>108</v>
      </c>
      <c r="D43" s="131" t="s">
        <v>84</v>
      </c>
      <c r="E43" s="100" t="s">
        <v>85</v>
      </c>
      <c r="F43" s="100" t="s">
        <v>63</v>
      </c>
      <c r="G43" s="100" t="s">
        <v>83</v>
      </c>
      <c r="H43" s="377"/>
    </row>
    <row r="44" spans="1:8" s="102" customFormat="1" x14ac:dyDescent="0.55000000000000004">
      <c r="A44" s="111" t="s">
        <v>106</v>
      </c>
      <c r="B44" s="111" t="s">
        <v>107</v>
      </c>
      <c r="C44" s="35" t="s">
        <v>108</v>
      </c>
      <c r="D44" s="131" t="s">
        <v>86</v>
      </c>
      <c r="E44" s="100" t="s">
        <v>87</v>
      </c>
      <c r="F44" s="100"/>
      <c r="G44" s="100" t="s">
        <v>83</v>
      </c>
      <c r="H44" s="377"/>
    </row>
    <row r="45" spans="1:8" s="102" customFormat="1" x14ac:dyDescent="0.55000000000000004">
      <c r="A45" s="111" t="s">
        <v>106</v>
      </c>
      <c r="B45" s="111" t="s">
        <v>107</v>
      </c>
      <c r="C45" s="105" t="s">
        <v>108</v>
      </c>
      <c r="D45" s="106" t="s">
        <v>110</v>
      </c>
      <c r="E45" s="107" t="s">
        <v>111</v>
      </c>
      <c r="F45" s="107"/>
      <c r="G45" s="107"/>
      <c r="H45" s="377"/>
    </row>
    <row r="46" spans="1:8" s="102" customFormat="1" x14ac:dyDescent="0.55000000000000004">
      <c r="A46" s="111" t="s">
        <v>106</v>
      </c>
      <c r="B46" s="111" t="s">
        <v>107</v>
      </c>
      <c r="C46" s="35" t="s">
        <v>108</v>
      </c>
      <c r="D46" s="131" t="s">
        <v>52</v>
      </c>
      <c r="E46" s="100" t="s">
        <v>53</v>
      </c>
      <c r="F46" s="100" t="s">
        <v>54</v>
      </c>
      <c r="G46" s="100" t="s">
        <v>55</v>
      </c>
      <c r="H46" s="377"/>
    </row>
    <row r="47" spans="1:8" s="102" customFormat="1" x14ac:dyDescent="0.55000000000000004">
      <c r="A47" s="111" t="s">
        <v>106</v>
      </c>
      <c r="B47" s="111" t="s">
        <v>107</v>
      </c>
      <c r="C47" s="35" t="s">
        <v>108</v>
      </c>
      <c r="D47" s="131" t="s">
        <v>89</v>
      </c>
      <c r="E47" s="100" t="s">
        <v>90</v>
      </c>
      <c r="F47" s="100" t="s">
        <v>91</v>
      </c>
      <c r="G47" s="100" t="s">
        <v>83</v>
      </c>
      <c r="H47" s="377"/>
    </row>
    <row r="48" spans="1:8" s="102" customFormat="1" x14ac:dyDescent="0.55000000000000004">
      <c r="A48" s="111" t="s">
        <v>106</v>
      </c>
      <c r="B48" s="111" t="s">
        <v>107</v>
      </c>
      <c r="C48" s="105" t="s">
        <v>108</v>
      </c>
      <c r="D48" s="106" t="s">
        <v>112</v>
      </c>
      <c r="E48" s="107" t="s">
        <v>113</v>
      </c>
      <c r="F48" s="107"/>
      <c r="G48" s="107"/>
      <c r="H48" s="378"/>
    </row>
    <row r="49" spans="1:8" ht="15" customHeight="1" x14ac:dyDescent="0.55000000000000004">
      <c r="A49" s="98" t="s">
        <v>114</v>
      </c>
      <c r="B49" s="98" t="s">
        <v>115</v>
      </c>
      <c r="C49" s="35" t="s">
        <v>79</v>
      </c>
      <c r="D49" s="131" t="s">
        <v>25</v>
      </c>
      <c r="E49" s="2" t="s">
        <v>26</v>
      </c>
      <c r="F49" s="2" t="s">
        <v>24</v>
      </c>
      <c r="G49" s="2" t="s">
        <v>116</v>
      </c>
      <c r="H49" s="45"/>
    </row>
    <row r="50" spans="1:8" ht="15" customHeight="1" x14ac:dyDescent="0.55000000000000004">
      <c r="A50" s="98" t="s">
        <v>114</v>
      </c>
      <c r="B50" s="98" t="s">
        <v>115</v>
      </c>
      <c r="C50" s="35" t="s">
        <v>79</v>
      </c>
      <c r="D50" s="131" t="s">
        <v>28</v>
      </c>
      <c r="E50" s="2" t="s">
        <v>29</v>
      </c>
      <c r="F50" s="2" t="s">
        <v>30</v>
      </c>
      <c r="G50" s="2" t="s">
        <v>116</v>
      </c>
      <c r="H50" s="45"/>
    </row>
    <row r="51" spans="1:8" x14ac:dyDescent="0.55000000000000004">
      <c r="A51" s="98" t="s">
        <v>114</v>
      </c>
      <c r="B51" s="98" t="s">
        <v>115</v>
      </c>
      <c r="C51" s="35" t="s">
        <v>79</v>
      </c>
      <c r="D51" s="131" t="s">
        <v>117</v>
      </c>
      <c r="E51" s="2" t="s">
        <v>118</v>
      </c>
      <c r="F51" s="2" t="s">
        <v>119</v>
      </c>
      <c r="G51" s="2" t="s">
        <v>116</v>
      </c>
      <c r="H51" s="45"/>
    </row>
    <row r="52" spans="1:8" x14ac:dyDescent="0.55000000000000004">
      <c r="A52" s="98" t="s">
        <v>114</v>
      </c>
      <c r="B52" s="98" t="s">
        <v>115</v>
      </c>
      <c r="C52" s="35" t="s">
        <v>79</v>
      </c>
      <c r="D52" s="131" t="s">
        <v>31</v>
      </c>
      <c r="E52" s="2" t="s">
        <v>120</v>
      </c>
      <c r="F52" s="2" t="s">
        <v>121</v>
      </c>
      <c r="G52" s="2" t="s">
        <v>116</v>
      </c>
      <c r="H52" s="45"/>
    </row>
    <row r="53" spans="1:8" x14ac:dyDescent="0.55000000000000004">
      <c r="A53" s="98" t="s">
        <v>114</v>
      </c>
      <c r="B53" s="98" t="s">
        <v>115</v>
      </c>
      <c r="C53" s="35" t="s">
        <v>79</v>
      </c>
      <c r="D53" s="131" t="s">
        <v>41</v>
      </c>
      <c r="E53" s="2" t="s">
        <v>42</v>
      </c>
      <c r="F53" s="2" t="s">
        <v>43</v>
      </c>
      <c r="G53" s="2" t="s">
        <v>116</v>
      </c>
      <c r="H53" s="45"/>
    </row>
    <row r="54" spans="1:8" x14ac:dyDescent="0.55000000000000004">
      <c r="A54" s="98" t="s">
        <v>114</v>
      </c>
      <c r="B54" s="98" t="s">
        <v>115</v>
      </c>
      <c r="C54" s="35" t="s">
        <v>79</v>
      </c>
      <c r="D54" s="131" t="s">
        <v>122</v>
      </c>
      <c r="E54" s="2" t="s">
        <v>123</v>
      </c>
      <c r="F54" s="2" t="s">
        <v>14</v>
      </c>
      <c r="G54" s="2" t="s">
        <v>116</v>
      </c>
      <c r="H54" s="45"/>
    </row>
    <row r="55" spans="1:8" x14ac:dyDescent="0.55000000000000004">
      <c r="A55" s="98" t="s">
        <v>114</v>
      </c>
      <c r="B55" s="98" t="s">
        <v>115</v>
      </c>
      <c r="C55" s="35" t="s">
        <v>79</v>
      </c>
      <c r="D55" s="131" t="s">
        <v>124</v>
      </c>
      <c r="E55" s="2" t="s">
        <v>125</v>
      </c>
      <c r="F55" s="2" t="s">
        <v>50</v>
      </c>
      <c r="G55" s="2" t="s">
        <v>116</v>
      </c>
      <c r="H55" s="45"/>
    </row>
    <row r="56" spans="1:8" x14ac:dyDescent="0.55000000000000004">
      <c r="A56" s="98" t="s">
        <v>114</v>
      </c>
      <c r="B56" s="98" t="s">
        <v>115</v>
      </c>
      <c r="C56" s="35" t="s">
        <v>79</v>
      </c>
      <c r="D56" s="131" t="s">
        <v>61</v>
      </c>
      <c r="E56" s="2" t="s">
        <v>62</v>
      </c>
      <c r="F56" s="2" t="s">
        <v>63</v>
      </c>
      <c r="G56" s="100" t="s">
        <v>116</v>
      </c>
      <c r="H56" s="45"/>
    </row>
    <row r="57" spans="1:8" x14ac:dyDescent="0.55000000000000004">
      <c r="A57" s="98" t="s">
        <v>114</v>
      </c>
      <c r="B57" s="98" t="s">
        <v>115</v>
      </c>
      <c r="C57" s="35" t="s">
        <v>79</v>
      </c>
      <c r="D57" s="131" t="s">
        <v>126</v>
      </c>
      <c r="E57" s="2" t="s">
        <v>127</v>
      </c>
      <c r="F57" s="2"/>
      <c r="G57" s="100" t="s">
        <v>116</v>
      </c>
      <c r="H57" s="45"/>
    </row>
    <row r="58" spans="1:8" x14ac:dyDescent="0.55000000000000004">
      <c r="A58" s="98" t="s">
        <v>114</v>
      </c>
      <c r="B58" s="98" t="s">
        <v>115</v>
      </c>
      <c r="C58" s="35" t="s">
        <v>79</v>
      </c>
      <c r="D58" s="131" t="s">
        <v>64</v>
      </c>
      <c r="E58" s="2" t="s">
        <v>65</v>
      </c>
      <c r="F58" s="2" t="s">
        <v>66</v>
      </c>
      <c r="G58" s="100" t="s">
        <v>116</v>
      </c>
      <c r="H58" s="45"/>
    </row>
    <row r="59" spans="1:8" x14ac:dyDescent="0.55000000000000004">
      <c r="A59" s="98" t="s">
        <v>114</v>
      </c>
      <c r="B59" s="98" t="s">
        <v>115</v>
      </c>
      <c r="C59" s="35" t="s">
        <v>79</v>
      </c>
      <c r="D59" s="131" t="s">
        <v>104</v>
      </c>
      <c r="E59" s="2" t="s">
        <v>128</v>
      </c>
      <c r="F59" s="2" t="s">
        <v>129</v>
      </c>
      <c r="G59" s="100" t="s">
        <v>116</v>
      </c>
      <c r="H59" s="45"/>
    </row>
    <row r="60" spans="1:8" x14ac:dyDescent="0.55000000000000004">
      <c r="A60" s="56" t="s">
        <v>130</v>
      </c>
      <c r="B60" s="56" t="s">
        <v>131</v>
      </c>
      <c r="C60" s="109" t="s">
        <v>50</v>
      </c>
      <c r="D60" s="133" t="s">
        <v>41</v>
      </c>
      <c r="E60" s="110" t="s">
        <v>42</v>
      </c>
      <c r="F60" s="110" t="s">
        <v>43</v>
      </c>
      <c r="G60" s="110" t="s">
        <v>27</v>
      </c>
      <c r="H60" s="376" t="s">
        <v>132</v>
      </c>
    </row>
    <row r="61" spans="1:8" x14ac:dyDescent="0.55000000000000004">
      <c r="A61" s="56" t="s">
        <v>130</v>
      </c>
      <c r="B61" s="56" t="s">
        <v>131</v>
      </c>
      <c r="C61" s="109" t="s">
        <v>50</v>
      </c>
      <c r="D61" s="133" t="s">
        <v>52</v>
      </c>
      <c r="E61" s="110" t="s">
        <v>53</v>
      </c>
      <c r="F61" s="110" t="s">
        <v>54</v>
      </c>
      <c r="G61" s="110" t="s">
        <v>55</v>
      </c>
      <c r="H61" s="377"/>
    </row>
    <row r="62" spans="1:8" x14ac:dyDescent="0.55000000000000004">
      <c r="A62" s="56" t="s">
        <v>130</v>
      </c>
      <c r="B62" s="56" t="s">
        <v>131</v>
      </c>
      <c r="C62" s="109" t="s">
        <v>50</v>
      </c>
      <c r="D62" s="133" t="s">
        <v>48</v>
      </c>
      <c r="E62" s="110" t="s">
        <v>133</v>
      </c>
      <c r="F62" s="110" t="s">
        <v>54</v>
      </c>
      <c r="G62" s="110" t="s">
        <v>51</v>
      </c>
      <c r="H62" s="377"/>
    </row>
    <row r="63" spans="1:8" ht="15" customHeight="1" x14ac:dyDescent="0.55000000000000004">
      <c r="A63" s="56" t="s">
        <v>130</v>
      </c>
      <c r="B63" s="56" t="s">
        <v>131</v>
      </c>
      <c r="C63" s="109" t="s">
        <v>50</v>
      </c>
      <c r="D63" s="133" t="s">
        <v>134</v>
      </c>
      <c r="E63" s="110" t="s">
        <v>135</v>
      </c>
      <c r="F63" s="110" t="s">
        <v>46</v>
      </c>
      <c r="G63" s="110" t="s">
        <v>27</v>
      </c>
      <c r="H63" s="377"/>
    </row>
    <row r="64" spans="1:8" ht="15" customHeight="1" x14ac:dyDescent="0.55000000000000004">
      <c r="A64" s="56" t="s">
        <v>130</v>
      </c>
      <c r="B64" s="56" t="s">
        <v>131</v>
      </c>
      <c r="C64" s="109" t="s">
        <v>50</v>
      </c>
      <c r="D64" s="133" t="s">
        <v>92</v>
      </c>
      <c r="E64" s="110" t="s">
        <v>93</v>
      </c>
      <c r="F64" s="110" t="s">
        <v>136</v>
      </c>
      <c r="G64" s="110" t="s">
        <v>51</v>
      </c>
      <c r="H64" s="378"/>
    </row>
    <row r="65" spans="1:8" ht="15" customHeight="1" x14ac:dyDescent="0.55000000000000004">
      <c r="A65" s="119" t="s">
        <v>130</v>
      </c>
      <c r="B65" s="119" t="s">
        <v>137</v>
      </c>
      <c r="C65" s="35" t="s">
        <v>50</v>
      </c>
      <c r="D65" s="131" t="s">
        <v>61</v>
      </c>
      <c r="E65" s="2" t="s">
        <v>62</v>
      </c>
      <c r="F65" s="2" t="s">
        <v>63</v>
      </c>
      <c r="G65" s="2" t="s">
        <v>55</v>
      </c>
      <c r="H65" s="45"/>
    </row>
    <row r="66" spans="1:8" ht="15" customHeight="1" x14ac:dyDescent="0.55000000000000004">
      <c r="A66" s="119" t="s">
        <v>130</v>
      </c>
      <c r="B66" s="119" t="s">
        <v>137</v>
      </c>
      <c r="C66" s="35" t="s">
        <v>50</v>
      </c>
      <c r="D66" s="131" t="s">
        <v>138</v>
      </c>
      <c r="E66" s="2" t="s">
        <v>139</v>
      </c>
      <c r="F66" s="2"/>
      <c r="G66" s="2" t="s">
        <v>51</v>
      </c>
      <c r="H66" s="45"/>
    </row>
    <row r="67" spans="1:8" ht="15" customHeight="1" x14ac:dyDescent="0.55000000000000004">
      <c r="A67" s="119" t="s">
        <v>130</v>
      </c>
      <c r="B67" s="119" t="s">
        <v>137</v>
      </c>
      <c r="C67" s="35" t="s">
        <v>50</v>
      </c>
      <c r="D67" s="131" t="s">
        <v>94</v>
      </c>
      <c r="E67" s="2" t="s">
        <v>140</v>
      </c>
      <c r="F67" s="2" t="s">
        <v>96</v>
      </c>
      <c r="G67" s="2" t="s">
        <v>51</v>
      </c>
      <c r="H67" s="45"/>
    </row>
    <row r="68" spans="1:8" x14ac:dyDescent="0.55000000000000004">
      <c r="A68" s="119" t="s">
        <v>130</v>
      </c>
      <c r="B68" s="119" t="s">
        <v>137</v>
      </c>
      <c r="C68" s="35" t="s">
        <v>50</v>
      </c>
      <c r="D68" s="131" t="s">
        <v>68</v>
      </c>
      <c r="E68" s="2" t="s">
        <v>141</v>
      </c>
      <c r="F68" s="2" t="s">
        <v>70</v>
      </c>
      <c r="G68" s="2" t="s">
        <v>55</v>
      </c>
      <c r="H68" s="45"/>
    </row>
    <row r="69" spans="1:8" x14ac:dyDescent="0.55000000000000004">
      <c r="A69" s="119" t="s">
        <v>130</v>
      </c>
      <c r="B69" s="119" t="s">
        <v>137</v>
      </c>
      <c r="C69" s="35" t="s">
        <v>50</v>
      </c>
      <c r="D69" s="131" t="s">
        <v>142</v>
      </c>
      <c r="E69" s="2" t="s">
        <v>143</v>
      </c>
      <c r="F69" s="2" t="s">
        <v>70</v>
      </c>
      <c r="G69" s="2" t="s">
        <v>55</v>
      </c>
      <c r="H69" s="45"/>
    </row>
    <row r="70" spans="1:8" x14ac:dyDescent="0.55000000000000004">
      <c r="A70" s="54" t="s">
        <v>144</v>
      </c>
      <c r="B70" s="56" t="s">
        <v>131</v>
      </c>
      <c r="C70" s="109" t="s">
        <v>145</v>
      </c>
      <c r="D70" s="133" t="s">
        <v>41</v>
      </c>
      <c r="E70" s="110" t="s">
        <v>42</v>
      </c>
      <c r="F70" s="110" t="s">
        <v>43</v>
      </c>
      <c r="G70" s="110" t="s">
        <v>27</v>
      </c>
      <c r="H70" s="376" t="s">
        <v>132</v>
      </c>
    </row>
    <row r="71" spans="1:8" ht="15" customHeight="1" x14ac:dyDescent="0.55000000000000004">
      <c r="A71" s="54" t="s">
        <v>144</v>
      </c>
      <c r="B71" s="56" t="s">
        <v>131</v>
      </c>
      <c r="C71" s="109" t="s">
        <v>145</v>
      </c>
      <c r="D71" s="133" t="s">
        <v>52</v>
      </c>
      <c r="E71" s="110" t="s">
        <v>53</v>
      </c>
      <c r="F71" s="110" t="s">
        <v>54</v>
      </c>
      <c r="G71" s="110" t="s">
        <v>55</v>
      </c>
      <c r="H71" s="377"/>
    </row>
    <row r="72" spans="1:8" ht="15" customHeight="1" x14ac:dyDescent="0.55000000000000004">
      <c r="A72" s="54" t="s">
        <v>144</v>
      </c>
      <c r="B72" s="56" t="s">
        <v>131</v>
      </c>
      <c r="C72" s="109" t="s">
        <v>145</v>
      </c>
      <c r="D72" s="133" t="s">
        <v>146</v>
      </c>
      <c r="E72" s="110" t="s">
        <v>147</v>
      </c>
      <c r="F72" s="110" t="s">
        <v>148</v>
      </c>
      <c r="G72" s="110" t="s">
        <v>27</v>
      </c>
      <c r="H72" s="378"/>
    </row>
    <row r="73" spans="1:8" ht="15" customHeight="1" x14ac:dyDescent="0.55000000000000004">
      <c r="A73" s="116" t="s">
        <v>144</v>
      </c>
      <c r="B73" s="119" t="s">
        <v>149</v>
      </c>
      <c r="C73" s="35" t="s">
        <v>145</v>
      </c>
      <c r="D73" s="131" t="s">
        <v>61</v>
      </c>
      <c r="E73" s="2" t="s">
        <v>62</v>
      </c>
      <c r="F73" s="2" t="s">
        <v>63</v>
      </c>
      <c r="G73" s="2" t="s">
        <v>55</v>
      </c>
      <c r="H73" s="45"/>
    </row>
    <row r="74" spans="1:8" ht="15" customHeight="1" x14ac:dyDescent="0.55000000000000004">
      <c r="A74" s="116" t="s">
        <v>144</v>
      </c>
      <c r="B74" s="119" t="s">
        <v>149</v>
      </c>
      <c r="C74" s="35" t="s">
        <v>145</v>
      </c>
      <c r="D74" s="131" t="s">
        <v>64</v>
      </c>
      <c r="E74" s="2" t="s">
        <v>65</v>
      </c>
      <c r="F74" s="2" t="s">
        <v>66</v>
      </c>
      <c r="G74" s="2" t="s">
        <v>67</v>
      </c>
      <c r="H74" s="45"/>
    </row>
    <row r="75" spans="1:8" s="102" customFormat="1" ht="15" customHeight="1" x14ac:dyDescent="0.55000000000000004">
      <c r="A75" s="116" t="s">
        <v>144</v>
      </c>
      <c r="B75" s="119" t="s">
        <v>149</v>
      </c>
      <c r="C75" s="35" t="s">
        <v>145</v>
      </c>
      <c r="D75" s="131" t="s">
        <v>94</v>
      </c>
      <c r="E75" s="2" t="s">
        <v>140</v>
      </c>
      <c r="F75" s="2" t="s">
        <v>96</v>
      </c>
      <c r="G75" s="2" t="s">
        <v>51</v>
      </c>
      <c r="H75" s="45"/>
    </row>
    <row r="76" spans="1:8" s="102" customFormat="1" ht="15" customHeight="1" x14ac:dyDescent="0.55000000000000004">
      <c r="A76" s="116" t="s">
        <v>144</v>
      </c>
      <c r="B76" s="119" t="s">
        <v>149</v>
      </c>
      <c r="C76" s="35" t="s">
        <v>145</v>
      </c>
      <c r="D76" s="131" t="s">
        <v>104</v>
      </c>
      <c r="E76" s="2" t="s">
        <v>105</v>
      </c>
      <c r="F76" s="2" t="s">
        <v>36</v>
      </c>
      <c r="G76" s="2" t="s">
        <v>67</v>
      </c>
      <c r="H76" s="45"/>
    </row>
    <row r="77" spans="1:8" s="102" customFormat="1" ht="15" customHeight="1" x14ac:dyDescent="0.55000000000000004">
      <c r="A77" s="116" t="s">
        <v>144</v>
      </c>
      <c r="B77" s="119" t="s">
        <v>149</v>
      </c>
      <c r="C77" s="35" t="s">
        <v>145</v>
      </c>
      <c r="D77" s="131" t="s">
        <v>71</v>
      </c>
      <c r="E77" s="2" t="s">
        <v>72</v>
      </c>
      <c r="F77" s="2" t="s">
        <v>73</v>
      </c>
      <c r="G77" s="2" t="s">
        <v>55</v>
      </c>
      <c r="H77" s="45"/>
    </row>
    <row r="78" spans="1:8" ht="15" customHeight="1" x14ac:dyDescent="0.55000000000000004">
      <c r="A78" s="116" t="s">
        <v>144</v>
      </c>
      <c r="B78" s="119" t="s">
        <v>149</v>
      </c>
      <c r="C78" s="35" t="s">
        <v>145</v>
      </c>
      <c r="D78" s="131" t="s">
        <v>68</v>
      </c>
      <c r="E78" s="2" t="s">
        <v>141</v>
      </c>
      <c r="F78" s="2" t="s">
        <v>70</v>
      </c>
      <c r="G78" s="2" t="s">
        <v>55</v>
      </c>
      <c r="H78" s="45"/>
    </row>
    <row r="79" spans="1:8" ht="15" customHeight="1" x14ac:dyDescent="0.55000000000000004">
      <c r="A79" s="116" t="s">
        <v>144</v>
      </c>
      <c r="B79" s="119" t="s">
        <v>149</v>
      </c>
      <c r="C79" s="35" t="s">
        <v>145</v>
      </c>
      <c r="D79" s="131" t="s">
        <v>142</v>
      </c>
      <c r="E79" s="2" t="s">
        <v>143</v>
      </c>
      <c r="F79" s="2" t="s">
        <v>70</v>
      </c>
      <c r="G79" s="2" t="s">
        <v>55</v>
      </c>
      <c r="H79" s="45"/>
    </row>
    <row r="80" spans="1:8" x14ac:dyDescent="0.55000000000000004">
      <c r="A80" s="116" t="s">
        <v>150</v>
      </c>
      <c r="B80" s="116" t="s">
        <v>151</v>
      </c>
      <c r="C80" s="35" t="s">
        <v>79</v>
      </c>
      <c r="D80" s="131" t="s">
        <v>61</v>
      </c>
      <c r="E80" s="2" t="s">
        <v>62</v>
      </c>
      <c r="F80" s="2" t="s">
        <v>63</v>
      </c>
      <c r="G80" s="2" t="s">
        <v>55</v>
      </c>
      <c r="H80" s="45"/>
    </row>
    <row r="81" spans="1:8" x14ac:dyDescent="0.55000000000000004">
      <c r="A81" s="116" t="s">
        <v>150</v>
      </c>
      <c r="B81" s="116" t="s">
        <v>151</v>
      </c>
      <c r="C81" s="35" t="s">
        <v>79</v>
      </c>
      <c r="D81" s="131" t="s">
        <v>126</v>
      </c>
      <c r="E81" s="2" t="s">
        <v>127</v>
      </c>
      <c r="F81" s="2"/>
      <c r="G81" s="2" t="s">
        <v>15</v>
      </c>
      <c r="H81" s="45"/>
    </row>
    <row r="82" spans="1:8" x14ac:dyDescent="0.55000000000000004">
      <c r="A82" s="116" t="s">
        <v>150</v>
      </c>
      <c r="B82" s="116" t="s">
        <v>151</v>
      </c>
      <c r="C82" s="35" t="s">
        <v>79</v>
      </c>
      <c r="D82" s="131" t="s">
        <v>94</v>
      </c>
      <c r="E82" s="2" t="s">
        <v>140</v>
      </c>
      <c r="F82" s="2" t="s">
        <v>96</v>
      </c>
      <c r="G82" s="2" t="s">
        <v>51</v>
      </c>
      <c r="H82" s="45"/>
    </row>
    <row r="83" spans="1:8" x14ac:dyDescent="0.55000000000000004">
      <c r="A83" s="116" t="s">
        <v>150</v>
      </c>
      <c r="B83" s="116" t="s">
        <v>151</v>
      </c>
      <c r="C83" s="35" t="s">
        <v>79</v>
      </c>
      <c r="D83" s="131" t="s">
        <v>97</v>
      </c>
      <c r="E83" s="2" t="s">
        <v>98</v>
      </c>
      <c r="F83" s="2" t="s">
        <v>99</v>
      </c>
      <c r="G83" s="2" t="s">
        <v>83</v>
      </c>
      <c r="H83" s="45"/>
    </row>
    <row r="84" spans="1:8" x14ac:dyDescent="0.55000000000000004">
      <c r="A84" s="116" t="s">
        <v>150</v>
      </c>
      <c r="B84" s="116" t="s">
        <v>151</v>
      </c>
      <c r="C84" s="35" t="s">
        <v>79</v>
      </c>
      <c r="D84" s="131" t="s">
        <v>104</v>
      </c>
      <c r="E84" s="2" t="s">
        <v>128</v>
      </c>
      <c r="F84" s="42" t="s">
        <v>129</v>
      </c>
      <c r="G84" s="2" t="s">
        <v>67</v>
      </c>
      <c r="H84" s="45"/>
    </row>
    <row r="85" spans="1:8" s="102" customFormat="1" x14ac:dyDescent="0.55000000000000004">
      <c r="A85" s="116" t="s">
        <v>152</v>
      </c>
      <c r="B85" s="116" t="s">
        <v>153</v>
      </c>
      <c r="C85" s="35" t="s">
        <v>145</v>
      </c>
      <c r="D85" s="131" t="s">
        <v>61</v>
      </c>
      <c r="E85" s="2" t="s">
        <v>62</v>
      </c>
      <c r="F85" s="2" t="s">
        <v>63</v>
      </c>
      <c r="G85" s="2" t="s">
        <v>55</v>
      </c>
      <c r="H85" s="45"/>
    </row>
    <row r="86" spans="1:8" s="102" customFormat="1" x14ac:dyDescent="0.55000000000000004">
      <c r="A86" s="116" t="s">
        <v>152</v>
      </c>
      <c r="B86" s="116" t="s">
        <v>153</v>
      </c>
      <c r="C86" s="35" t="s">
        <v>145</v>
      </c>
      <c r="D86" s="131" t="s">
        <v>94</v>
      </c>
      <c r="E86" s="2" t="s">
        <v>140</v>
      </c>
      <c r="F86" s="2" t="s">
        <v>96</v>
      </c>
      <c r="G86" s="2" t="s">
        <v>51</v>
      </c>
      <c r="H86" s="45"/>
    </row>
    <row r="87" spans="1:8" s="102" customFormat="1" x14ac:dyDescent="0.55000000000000004">
      <c r="A87" s="116" t="s">
        <v>152</v>
      </c>
      <c r="B87" s="116" t="s">
        <v>153</v>
      </c>
      <c r="C87" s="35" t="s">
        <v>145</v>
      </c>
      <c r="D87" s="131" t="s">
        <v>64</v>
      </c>
      <c r="E87" s="2" t="s">
        <v>65</v>
      </c>
      <c r="F87" s="2" t="s">
        <v>66</v>
      </c>
      <c r="G87" s="100" t="s">
        <v>116</v>
      </c>
      <c r="H87" s="45"/>
    </row>
    <row r="88" spans="1:8" s="102" customFormat="1" x14ac:dyDescent="0.55000000000000004">
      <c r="A88" s="116" t="s">
        <v>152</v>
      </c>
      <c r="B88" s="116" t="s">
        <v>153</v>
      </c>
      <c r="C88" s="35" t="s">
        <v>145</v>
      </c>
      <c r="D88" s="131" t="s">
        <v>142</v>
      </c>
      <c r="E88" s="2" t="s">
        <v>143</v>
      </c>
      <c r="F88" s="2" t="s">
        <v>70</v>
      </c>
      <c r="G88" s="2" t="s">
        <v>55</v>
      </c>
      <c r="H88" s="45"/>
    </row>
    <row r="89" spans="1:8" s="102" customFormat="1" x14ac:dyDescent="0.55000000000000004">
      <c r="A89" s="116" t="s">
        <v>152</v>
      </c>
      <c r="B89" s="116" t="s">
        <v>153</v>
      </c>
      <c r="C89" s="35" t="s">
        <v>145</v>
      </c>
      <c r="D89" s="131" t="s">
        <v>104</v>
      </c>
      <c r="E89" s="2" t="s">
        <v>105</v>
      </c>
      <c r="F89" s="2" t="s">
        <v>36</v>
      </c>
      <c r="G89" s="2" t="s">
        <v>67</v>
      </c>
      <c r="H89" s="45"/>
    </row>
    <row r="90" spans="1:8" s="102" customFormat="1" x14ac:dyDescent="0.55000000000000004">
      <c r="A90" s="116" t="s">
        <v>152</v>
      </c>
      <c r="B90" s="116" t="s">
        <v>153</v>
      </c>
      <c r="C90" s="35" t="s">
        <v>145</v>
      </c>
      <c r="D90" s="131" t="s">
        <v>71</v>
      </c>
      <c r="E90" s="2" t="s">
        <v>72</v>
      </c>
      <c r="F90" s="2" t="s">
        <v>73</v>
      </c>
      <c r="G90" s="2" t="s">
        <v>55</v>
      </c>
      <c r="H90" s="45"/>
    </row>
    <row r="91" spans="1:8" s="102" customFormat="1" x14ac:dyDescent="0.55000000000000004">
      <c r="A91" s="40"/>
      <c r="B91" s="40"/>
      <c r="C91" s="35"/>
      <c r="D91" s="41"/>
      <c r="E91" s="2"/>
      <c r="F91" s="2"/>
      <c r="G91" s="2"/>
      <c r="H91" s="45"/>
    </row>
    <row r="92" spans="1:8" s="102" customFormat="1" x14ac:dyDescent="0.55000000000000004">
      <c r="A92" s="369" t="s">
        <v>154</v>
      </c>
      <c r="B92" s="379"/>
      <c r="C92" s="379"/>
      <c r="D92" s="379"/>
      <c r="E92" s="379"/>
      <c r="F92" s="379"/>
      <c r="G92" s="380"/>
      <c r="H92" s="45"/>
    </row>
    <row r="93" spans="1:8" s="102" customFormat="1" x14ac:dyDescent="0.55000000000000004">
      <c r="A93" s="381"/>
      <c r="B93" s="382"/>
      <c r="C93" s="382"/>
      <c r="D93" s="382"/>
      <c r="E93" s="382"/>
      <c r="F93" s="382"/>
      <c r="G93" s="383"/>
      <c r="H93" s="45"/>
    </row>
    <row r="94" spans="1:8" s="102" customFormat="1" x14ac:dyDescent="0.55000000000000004">
      <c r="A94" s="113"/>
      <c r="B94" s="114"/>
      <c r="C94" s="114"/>
      <c r="D94" s="114"/>
      <c r="E94" s="114"/>
      <c r="F94" s="114"/>
      <c r="G94" s="115"/>
      <c r="H94" s="103"/>
    </row>
    <row r="95" spans="1:8" s="102" customFormat="1" x14ac:dyDescent="0.55000000000000004">
      <c r="A95" s="33" t="s">
        <v>1</v>
      </c>
      <c r="B95" s="33" t="s">
        <v>2</v>
      </c>
      <c r="C95" s="35" t="s">
        <v>3</v>
      </c>
      <c r="D95" s="34" t="s">
        <v>4</v>
      </c>
      <c r="E95" s="33" t="s">
        <v>5</v>
      </c>
      <c r="F95" s="35" t="s">
        <v>6</v>
      </c>
      <c r="G95" s="35" t="s">
        <v>7</v>
      </c>
      <c r="H95" s="35" t="s">
        <v>8</v>
      </c>
    </row>
    <row r="96" spans="1:8" x14ac:dyDescent="0.55000000000000004">
      <c r="A96" s="112" t="s">
        <v>155</v>
      </c>
      <c r="B96" s="112" t="s">
        <v>156</v>
      </c>
      <c r="C96" s="35" t="s">
        <v>157</v>
      </c>
      <c r="D96" s="131" t="s">
        <v>158</v>
      </c>
      <c r="E96" s="2" t="s">
        <v>159</v>
      </c>
      <c r="F96" s="2" t="s">
        <v>160</v>
      </c>
      <c r="G96" s="2" t="s">
        <v>67</v>
      </c>
      <c r="H96" s="45"/>
    </row>
    <row r="97" spans="1:8" x14ac:dyDescent="0.55000000000000004">
      <c r="A97" s="112" t="s">
        <v>155</v>
      </c>
      <c r="B97" s="112" t="s">
        <v>161</v>
      </c>
      <c r="C97" s="35" t="s">
        <v>157</v>
      </c>
      <c r="D97" s="41" t="s">
        <v>162</v>
      </c>
      <c r="E97" s="2" t="s">
        <v>163</v>
      </c>
      <c r="F97" s="2" t="s">
        <v>164</v>
      </c>
      <c r="G97" s="2" t="s">
        <v>165</v>
      </c>
      <c r="H97" s="45"/>
    </row>
    <row r="98" spans="1:8" x14ac:dyDescent="0.55000000000000004">
      <c r="A98" s="112" t="s">
        <v>155</v>
      </c>
      <c r="B98" s="112" t="s">
        <v>166</v>
      </c>
      <c r="C98" s="35" t="s">
        <v>157</v>
      </c>
      <c r="D98" s="41" t="s">
        <v>167</v>
      </c>
      <c r="E98" s="2" t="s">
        <v>168</v>
      </c>
      <c r="F98" s="2" t="s">
        <v>157</v>
      </c>
      <c r="G98" s="2" t="s">
        <v>165</v>
      </c>
      <c r="H98" s="45"/>
    </row>
    <row r="99" spans="1:8" x14ac:dyDescent="0.55000000000000004">
      <c r="A99" s="112" t="s">
        <v>155</v>
      </c>
      <c r="B99" s="112" t="s">
        <v>169</v>
      </c>
      <c r="C99" s="35" t="s">
        <v>157</v>
      </c>
      <c r="D99" s="131" t="s">
        <v>170</v>
      </c>
      <c r="E99" s="2" t="s">
        <v>171</v>
      </c>
      <c r="F99" s="2" t="s">
        <v>172</v>
      </c>
      <c r="G99" s="2" t="s">
        <v>165</v>
      </c>
      <c r="H99" s="45"/>
    </row>
    <row r="100" spans="1:8" s="102" customFormat="1" x14ac:dyDescent="0.55000000000000004">
      <c r="A100" s="112" t="s">
        <v>155</v>
      </c>
      <c r="B100" s="112" t="s">
        <v>169</v>
      </c>
      <c r="C100" s="35" t="s">
        <v>157</v>
      </c>
      <c r="D100" s="131" t="s">
        <v>173</v>
      </c>
      <c r="E100" s="2" t="s">
        <v>174</v>
      </c>
      <c r="F100" s="2" t="s">
        <v>175</v>
      </c>
      <c r="G100" s="2" t="s">
        <v>165</v>
      </c>
      <c r="H100" s="45"/>
    </row>
    <row r="101" spans="1:8" s="102" customFormat="1" x14ac:dyDescent="0.55000000000000004">
      <c r="A101" s="42"/>
      <c r="B101" s="42"/>
      <c r="C101" s="35"/>
      <c r="D101" s="41"/>
      <c r="E101" s="42"/>
      <c r="F101" s="41"/>
      <c r="G101" s="45"/>
      <c r="H101" s="45"/>
    </row>
    <row r="102" spans="1:8" s="102" customFormat="1" x14ac:dyDescent="0.55000000000000004">
      <c r="A102" s="108" t="s">
        <v>176</v>
      </c>
      <c r="B102" s="108" t="s">
        <v>177</v>
      </c>
      <c r="C102" s="35" t="s">
        <v>178</v>
      </c>
      <c r="D102" s="131" t="s">
        <v>179</v>
      </c>
      <c r="E102" s="2" t="s">
        <v>180</v>
      </c>
      <c r="F102" s="2" t="s">
        <v>181</v>
      </c>
      <c r="G102" s="2" t="s">
        <v>67</v>
      </c>
      <c r="H102" s="45"/>
    </row>
    <row r="103" spans="1:8" x14ac:dyDescent="0.55000000000000004">
      <c r="A103" s="108" t="s">
        <v>176</v>
      </c>
      <c r="B103" s="108" t="s">
        <v>182</v>
      </c>
      <c r="C103" s="35" t="s">
        <v>178</v>
      </c>
      <c r="D103" s="131" t="s">
        <v>183</v>
      </c>
      <c r="E103" s="2" t="s">
        <v>184</v>
      </c>
      <c r="F103" s="2" t="s">
        <v>185</v>
      </c>
      <c r="G103" s="2" t="s">
        <v>67</v>
      </c>
      <c r="H103" s="45"/>
    </row>
    <row r="104" spans="1:8" s="102" customFormat="1" x14ac:dyDescent="0.55000000000000004">
      <c r="A104" s="108" t="s">
        <v>176</v>
      </c>
      <c r="B104" s="108" t="s">
        <v>182</v>
      </c>
      <c r="C104" s="35" t="s">
        <v>178</v>
      </c>
      <c r="D104" s="131" t="s">
        <v>186</v>
      </c>
      <c r="E104" s="2" t="s">
        <v>187</v>
      </c>
      <c r="F104" s="2"/>
      <c r="G104" s="2" t="s">
        <v>67</v>
      </c>
      <c r="H104" s="45"/>
    </row>
    <row r="105" spans="1:8" s="102" customFormat="1" x14ac:dyDescent="0.55000000000000004">
      <c r="A105" s="108" t="s">
        <v>176</v>
      </c>
      <c r="B105" s="108" t="s">
        <v>182</v>
      </c>
      <c r="C105" s="35" t="s">
        <v>178</v>
      </c>
      <c r="D105" s="131" t="s">
        <v>188</v>
      </c>
      <c r="E105" s="2" t="s">
        <v>189</v>
      </c>
      <c r="F105" s="2" t="s">
        <v>190</v>
      </c>
      <c r="G105" s="2" t="s">
        <v>67</v>
      </c>
      <c r="H105" s="45"/>
    </row>
    <row r="106" spans="1:8" s="102" customFormat="1" x14ac:dyDescent="0.55000000000000004">
      <c r="A106" s="108" t="s">
        <v>176</v>
      </c>
      <c r="B106" s="108" t="s">
        <v>182</v>
      </c>
      <c r="C106" s="35" t="s">
        <v>178</v>
      </c>
      <c r="D106" s="131" t="s">
        <v>191</v>
      </c>
      <c r="E106" s="2" t="s">
        <v>192</v>
      </c>
      <c r="F106" s="2" t="s">
        <v>178</v>
      </c>
      <c r="G106" s="2" t="s">
        <v>67</v>
      </c>
      <c r="H106" s="45"/>
    </row>
    <row r="107" spans="1:8" s="102" customFormat="1" x14ac:dyDescent="0.55000000000000004">
      <c r="A107" s="108" t="s">
        <v>176</v>
      </c>
      <c r="B107" s="108" t="s">
        <v>182</v>
      </c>
      <c r="C107" s="35" t="s">
        <v>178</v>
      </c>
      <c r="D107" s="131" t="s">
        <v>158</v>
      </c>
      <c r="E107" s="2" t="s">
        <v>193</v>
      </c>
      <c r="F107" s="2" t="s">
        <v>160</v>
      </c>
      <c r="G107" s="2" t="s">
        <v>67</v>
      </c>
      <c r="H107" s="45"/>
    </row>
    <row r="108" spans="1:8" s="102" customFormat="1" x14ac:dyDescent="0.55000000000000004">
      <c r="A108" s="42"/>
      <c r="B108" s="42"/>
      <c r="C108" s="35"/>
      <c r="D108" s="41"/>
      <c r="E108" s="42"/>
      <c r="F108" s="41"/>
      <c r="G108" s="45"/>
      <c r="H108" s="45"/>
    </row>
    <row r="109" spans="1:8" x14ac:dyDescent="0.55000000000000004">
      <c r="A109" s="99" t="s">
        <v>194</v>
      </c>
      <c r="B109" s="99"/>
      <c r="C109" s="155" t="s">
        <v>178</v>
      </c>
      <c r="D109" s="156" t="s">
        <v>195</v>
      </c>
      <c r="E109" s="157" t="s">
        <v>196</v>
      </c>
      <c r="F109" s="157" t="s">
        <v>175</v>
      </c>
      <c r="G109" s="158"/>
      <c r="H109" s="384" t="s">
        <v>197</v>
      </c>
    </row>
    <row r="110" spans="1:8" x14ac:dyDescent="0.55000000000000004">
      <c r="A110" s="99" t="s">
        <v>194</v>
      </c>
      <c r="B110" s="99"/>
      <c r="C110" s="155" t="s">
        <v>178</v>
      </c>
      <c r="D110" s="156" t="s">
        <v>198</v>
      </c>
      <c r="E110" s="157" t="s">
        <v>199</v>
      </c>
      <c r="F110" s="157" t="s">
        <v>200</v>
      </c>
      <c r="G110" s="158"/>
      <c r="H110" s="385"/>
    </row>
    <row r="111" spans="1:8" x14ac:dyDescent="0.55000000000000004">
      <c r="A111" s="99" t="s">
        <v>194</v>
      </c>
      <c r="B111" s="99"/>
      <c r="C111" s="155" t="s">
        <v>178</v>
      </c>
      <c r="D111" s="156" t="s">
        <v>201</v>
      </c>
      <c r="E111" s="157" t="s">
        <v>202</v>
      </c>
      <c r="F111" s="157" t="s">
        <v>178</v>
      </c>
      <c r="G111" s="158"/>
      <c r="H111" s="385"/>
    </row>
    <row r="112" spans="1:8" x14ac:dyDescent="0.55000000000000004">
      <c r="A112" s="99" t="s">
        <v>194</v>
      </c>
      <c r="B112" s="99"/>
      <c r="C112" s="155" t="s">
        <v>178</v>
      </c>
      <c r="D112" s="156" t="s">
        <v>203</v>
      </c>
      <c r="E112" s="157" t="s">
        <v>204</v>
      </c>
      <c r="F112" s="157" t="s">
        <v>79</v>
      </c>
      <c r="G112" s="158"/>
      <c r="H112" s="385"/>
    </row>
    <row r="113" spans="1:8" x14ac:dyDescent="0.55000000000000004">
      <c r="A113" s="99" t="s">
        <v>194</v>
      </c>
      <c r="B113" s="99"/>
      <c r="C113" s="155" t="s">
        <v>178</v>
      </c>
      <c r="D113" s="156" t="s">
        <v>205</v>
      </c>
      <c r="E113" s="157" t="s">
        <v>206</v>
      </c>
      <c r="F113" s="157" t="s">
        <v>172</v>
      </c>
      <c r="G113" s="158"/>
      <c r="H113" s="385"/>
    </row>
    <row r="114" spans="1:8" x14ac:dyDescent="0.55000000000000004">
      <c r="A114" s="99" t="s">
        <v>194</v>
      </c>
      <c r="B114" s="99"/>
      <c r="C114" s="155" t="s">
        <v>178</v>
      </c>
      <c r="D114" s="156" t="s">
        <v>207</v>
      </c>
      <c r="E114" s="157" t="s">
        <v>208</v>
      </c>
      <c r="F114" s="157" t="s">
        <v>172</v>
      </c>
      <c r="G114" s="158"/>
      <c r="H114" s="385"/>
    </row>
    <row r="115" spans="1:8" x14ac:dyDescent="0.55000000000000004">
      <c r="A115" s="99" t="s">
        <v>194</v>
      </c>
      <c r="B115" s="99"/>
      <c r="C115" s="155" t="s">
        <v>178</v>
      </c>
      <c r="D115" s="156" t="s">
        <v>209</v>
      </c>
      <c r="E115" s="159" t="s">
        <v>210</v>
      </c>
      <c r="F115" s="157" t="s">
        <v>164</v>
      </c>
      <c r="G115" s="157" t="s">
        <v>165</v>
      </c>
      <c r="H115" s="385"/>
    </row>
    <row r="116" spans="1:8" x14ac:dyDescent="0.55000000000000004">
      <c r="A116" s="99" t="s">
        <v>194</v>
      </c>
      <c r="B116" s="99"/>
      <c r="C116" s="155" t="s">
        <v>178</v>
      </c>
      <c r="D116" s="156" t="s">
        <v>211</v>
      </c>
      <c r="E116" s="159" t="s">
        <v>212</v>
      </c>
      <c r="F116" s="157" t="s">
        <v>157</v>
      </c>
      <c r="G116" s="157" t="s">
        <v>165</v>
      </c>
      <c r="H116" s="386"/>
    </row>
    <row r="117" spans="1:8" x14ac:dyDescent="0.55000000000000004">
      <c r="A117" s="40"/>
      <c r="B117" s="40"/>
      <c r="D117" s="41"/>
      <c r="E117" s="42"/>
      <c r="F117" s="45"/>
      <c r="G117" s="45"/>
      <c r="H117" s="45"/>
    </row>
    <row r="118" spans="1:8" s="102" customFormat="1" x14ac:dyDescent="0.55000000000000004">
      <c r="A118" s="112" t="s">
        <v>213</v>
      </c>
      <c r="B118" s="112" t="s">
        <v>214</v>
      </c>
      <c r="C118" s="35" t="s">
        <v>157</v>
      </c>
      <c r="D118" s="41" t="s">
        <v>162</v>
      </c>
      <c r="E118" s="2" t="s">
        <v>163</v>
      </c>
      <c r="F118" s="2" t="s">
        <v>215</v>
      </c>
      <c r="G118" s="2" t="s">
        <v>165</v>
      </c>
      <c r="H118" s="45"/>
    </row>
    <row r="119" spans="1:8" s="102" customFormat="1" x14ac:dyDescent="0.55000000000000004">
      <c r="A119" s="112" t="s">
        <v>213</v>
      </c>
      <c r="B119" s="112" t="s">
        <v>214</v>
      </c>
      <c r="C119" s="35" t="s">
        <v>157</v>
      </c>
      <c r="D119" s="41" t="s">
        <v>167</v>
      </c>
      <c r="E119" s="2" t="s">
        <v>168</v>
      </c>
      <c r="F119" s="2" t="s">
        <v>157</v>
      </c>
      <c r="G119" s="2" t="s">
        <v>165</v>
      </c>
      <c r="H119" s="45"/>
    </row>
    <row r="120" spans="1:8" s="102" customFormat="1" x14ac:dyDescent="0.55000000000000004">
      <c r="A120" s="112" t="s">
        <v>213</v>
      </c>
      <c r="B120" s="112" t="s">
        <v>214</v>
      </c>
      <c r="C120" s="35" t="s">
        <v>157</v>
      </c>
      <c r="D120" s="41" t="s">
        <v>170</v>
      </c>
      <c r="E120" s="2" t="s">
        <v>171</v>
      </c>
      <c r="F120" s="2" t="s">
        <v>172</v>
      </c>
      <c r="G120" s="2" t="s">
        <v>165</v>
      </c>
      <c r="H120" s="45"/>
    </row>
    <row r="121" spans="1:8" s="102" customFormat="1" x14ac:dyDescent="0.55000000000000004">
      <c r="A121" s="112" t="s">
        <v>213</v>
      </c>
      <c r="B121" s="112" t="s">
        <v>214</v>
      </c>
      <c r="C121" s="35" t="s">
        <v>157</v>
      </c>
      <c r="D121" s="41" t="s">
        <v>216</v>
      </c>
      <c r="E121" s="42" t="s">
        <v>217</v>
      </c>
      <c r="F121" s="2" t="s">
        <v>157</v>
      </c>
      <c r="G121" s="2" t="s">
        <v>165</v>
      </c>
      <c r="H121" s="45"/>
    </row>
    <row r="122" spans="1:8" s="102" customFormat="1" x14ac:dyDescent="0.55000000000000004">
      <c r="A122" s="112" t="s">
        <v>213</v>
      </c>
      <c r="B122" s="112" t="s">
        <v>214</v>
      </c>
      <c r="C122" s="35" t="s">
        <v>157</v>
      </c>
      <c r="D122" s="41" t="s">
        <v>218</v>
      </c>
      <c r="E122" s="42" t="s">
        <v>219</v>
      </c>
      <c r="F122" s="2" t="s">
        <v>157</v>
      </c>
      <c r="G122" s="2" t="s">
        <v>165</v>
      </c>
      <c r="H122" s="45"/>
    </row>
    <row r="123" spans="1:8" s="102" customFormat="1" x14ac:dyDescent="0.55000000000000004">
      <c r="A123" s="112" t="s">
        <v>213</v>
      </c>
      <c r="B123" s="112" t="s">
        <v>214</v>
      </c>
      <c r="C123" s="35" t="s">
        <v>157</v>
      </c>
      <c r="D123" s="41" t="s">
        <v>209</v>
      </c>
      <c r="E123" s="42" t="s">
        <v>210</v>
      </c>
      <c r="F123" s="2" t="s">
        <v>215</v>
      </c>
      <c r="G123" s="2" t="s">
        <v>165</v>
      </c>
      <c r="H123" s="45"/>
    </row>
    <row r="124" spans="1:8" s="102" customFormat="1" x14ac:dyDescent="0.55000000000000004">
      <c r="A124" s="112" t="s">
        <v>213</v>
      </c>
      <c r="B124" s="112" t="s">
        <v>214</v>
      </c>
      <c r="C124" s="35" t="s">
        <v>157</v>
      </c>
      <c r="D124" s="41" t="s">
        <v>211</v>
      </c>
      <c r="E124" s="42" t="s">
        <v>212</v>
      </c>
      <c r="F124" s="2" t="s">
        <v>157</v>
      </c>
      <c r="G124" s="2" t="s">
        <v>165</v>
      </c>
      <c r="H124" s="45"/>
    </row>
    <row r="125" spans="1:8" s="102" customFormat="1" x14ac:dyDescent="0.55000000000000004">
      <c r="A125" s="40"/>
      <c r="B125" s="40"/>
      <c r="C125" s="35"/>
      <c r="D125" s="41"/>
      <c r="E125" s="42"/>
      <c r="F125" s="45"/>
      <c r="G125" s="45"/>
      <c r="H125" s="45"/>
    </row>
    <row r="126" spans="1:8" s="102" customFormat="1" x14ac:dyDescent="0.55000000000000004">
      <c r="A126" s="116" t="s">
        <v>220</v>
      </c>
      <c r="B126" s="373" t="s">
        <v>221</v>
      </c>
      <c r="C126" s="117" t="s">
        <v>222</v>
      </c>
      <c r="D126" s="131" t="s">
        <v>158</v>
      </c>
      <c r="E126" s="118" t="s">
        <v>159</v>
      </c>
      <c r="F126" s="118" t="s">
        <v>160</v>
      </c>
      <c r="G126" s="118" t="s">
        <v>67</v>
      </c>
      <c r="H126" s="373" t="s">
        <v>221</v>
      </c>
    </row>
    <row r="127" spans="1:8" s="102" customFormat="1" x14ac:dyDescent="0.55000000000000004">
      <c r="A127" s="116" t="s">
        <v>220</v>
      </c>
      <c r="B127" s="374"/>
      <c r="C127" s="117" t="s">
        <v>222</v>
      </c>
      <c r="D127" s="131" t="s">
        <v>223</v>
      </c>
      <c r="E127" s="118" t="s">
        <v>141</v>
      </c>
      <c r="F127" s="118" t="s">
        <v>66</v>
      </c>
      <c r="G127" s="118" t="s">
        <v>67</v>
      </c>
      <c r="H127" s="374"/>
    </row>
    <row r="128" spans="1:8" s="102" customFormat="1" x14ac:dyDescent="0.55000000000000004">
      <c r="A128" s="116" t="s">
        <v>220</v>
      </c>
      <c r="B128" s="374"/>
      <c r="C128" s="117" t="s">
        <v>222</v>
      </c>
      <c r="D128" s="131" t="s">
        <v>224</v>
      </c>
      <c r="E128" s="118" t="s">
        <v>225</v>
      </c>
      <c r="F128" s="118" t="s">
        <v>222</v>
      </c>
      <c r="G128" s="118" t="s">
        <v>83</v>
      </c>
      <c r="H128" s="374"/>
    </row>
    <row r="129" spans="1:8" s="102" customFormat="1" x14ac:dyDescent="0.55000000000000004">
      <c r="A129" s="116" t="s">
        <v>220</v>
      </c>
      <c r="B129" s="374"/>
      <c r="C129" s="117" t="s">
        <v>222</v>
      </c>
      <c r="D129" s="131" t="s">
        <v>179</v>
      </c>
      <c r="E129" s="118" t="s">
        <v>180</v>
      </c>
      <c r="F129" s="118" t="s">
        <v>181</v>
      </c>
      <c r="G129" s="118" t="s">
        <v>67</v>
      </c>
      <c r="H129" s="374"/>
    </row>
    <row r="130" spans="1:8" s="102" customFormat="1" x14ac:dyDescent="0.55000000000000004">
      <c r="A130" s="116" t="s">
        <v>220</v>
      </c>
      <c r="B130" s="374"/>
      <c r="C130" s="117" t="s">
        <v>222</v>
      </c>
      <c r="D130" s="131" t="s">
        <v>183</v>
      </c>
      <c r="E130" s="118" t="s">
        <v>184</v>
      </c>
      <c r="F130" s="118" t="s">
        <v>185</v>
      </c>
      <c r="G130" s="118" t="s">
        <v>67</v>
      </c>
      <c r="H130" s="374"/>
    </row>
    <row r="131" spans="1:8" s="102" customFormat="1" x14ac:dyDescent="0.55000000000000004">
      <c r="A131" s="116" t="s">
        <v>220</v>
      </c>
      <c r="B131" s="374"/>
      <c r="C131" s="117" t="s">
        <v>222</v>
      </c>
      <c r="D131" s="131" t="s">
        <v>186</v>
      </c>
      <c r="E131" s="118" t="s">
        <v>187</v>
      </c>
      <c r="F131" s="118"/>
      <c r="G131" s="118" t="s">
        <v>67</v>
      </c>
      <c r="H131" s="374"/>
    </row>
    <row r="132" spans="1:8" x14ac:dyDescent="0.55000000000000004">
      <c r="A132" s="116" t="s">
        <v>220</v>
      </c>
      <c r="B132" s="374"/>
      <c r="C132" s="117" t="s">
        <v>222</v>
      </c>
      <c r="D132" s="47" t="s">
        <v>173</v>
      </c>
      <c r="E132" s="118" t="s">
        <v>174</v>
      </c>
      <c r="F132" s="118" t="s">
        <v>175</v>
      </c>
      <c r="G132" s="118" t="s">
        <v>165</v>
      </c>
      <c r="H132" s="374"/>
    </row>
    <row r="133" spans="1:8" x14ac:dyDescent="0.55000000000000004">
      <c r="A133" s="116"/>
      <c r="B133" s="374"/>
      <c r="C133" s="117"/>
      <c r="D133" s="47"/>
      <c r="E133" s="118"/>
      <c r="F133" s="118"/>
      <c r="G133" s="118"/>
      <c r="H133" s="374"/>
    </row>
    <row r="134" spans="1:8" x14ac:dyDescent="0.55000000000000004">
      <c r="A134" s="119" t="s">
        <v>226</v>
      </c>
      <c r="B134" s="374"/>
      <c r="C134" s="117" t="s">
        <v>145</v>
      </c>
      <c r="D134" s="47"/>
      <c r="E134" s="119"/>
      <c r="F134" s="47"/>
      <c r="G134" s="120"/>
      <c r="H134" s="374"/>
    </row>
    <row r="135" spans="1:8" x14ac:dyDescent="0.55000000000000004">
      <c r="A135" s="119"/>
      <c r="B135" s="374"/>
      <c r="C135" s="117"/>
      <c r="D135" s="47"/>
      <c r="E135" s="119"/>
      <c r="F135" s="47"/>
      <c r="G135" s="120"/>
      <c r="H135" s="374"/>
    </row>
    <row r="136" spans="1:8" x14ac:dyDescent="0.55000000000000004">
      <c r="A136" s="119" t="s">
        <v>227</v>
      </c>
      <c r="B136" s="375"/>
      <c r="C136" s="117" t="s">
        <v>145</v>
      </c>
      <c r="D136" s="47"/>
      <c r="E136" s="119"/>
      <c r="F136" s="47"/>
      <c r="G136" s="120"/>
      <c r="H136" s="375"/>
    </row>
    <row r="137" spans="1:8" x14ac:dyDescent="0.55000000000000004">
      <c r="A137" s="40"/>
      <c r="B137" s="40"/>
      <c r="D137" s="2"/>
      <c r="E137" s="2"/>
      <c r="F137" s="2"/>
      <c r="G137" s="45"/>
      <c r="H137" s="45"/>
    </row>
    <row r="138" spans="1:8" x14ac:dyDescent="0.55000000000000004">
      <c r="A138" s="40"/>
      <c r="B138" s="40"/>
      <c r="D138" s="2"/>
      <c r="E138" s="2"/>
      <c r="F138" s="2"/>
      <c r="G138" s="45"/>
      <c r="H138" s="45"/>
    </row>
    <row r="139" spans="1:8" x14ac:dyDescent="0.55000000000000004">
      <c r="A139" s="40"/>
      <c r="B139" s="40"/>
      <c r="D139" s="2"/>
      <c r="E139" s="2"/>
      <c r="F139" s="2"/>
      <c r="G139" s="45"/>
      <c r="H139" s="45"/>
    </row>
    <row r="140" spans="1:8" x14ac:dyDescent="0.55000000000000004">
      <c r="A140" s="40"/>
      <c r="B140" s="40"/>
      <c r="D140" s="2"/>
      <c r="E140" s="2"/>
      <c r="F140" s="2"/>
      <c r="G140" s="45"/>
      <c r="H140" s="45"/>
    </row>
    <row r="141" spans="1:8" x14ac:dyDescent="0.55000000000000004">
      <c r="A141" s="40"/>
      <c r="B141" s="40"/>
      <c r="D141" s="2"/>
      <c r="E141" s="2"/>
      <c r="F141" s="2"/>
      <c r="G141" s="45"/>
      <c r="H141" s="45"/>
    </row>
    <row r="142" spans="1:8" x14ac:dyDescent="0.55000000000000004">
      <c r="A142" s="40"/>
      <c r="B142" s="40"/>
      <c r="D142" s="41"/>
      <c r="E142" s="42"/>
      <c r="F142" s="2"/>
      <c r="G142" s="45"/>
      <c r="H142" s="45"/>
    </row>
    <row r="143" spans="1:8" x14ac:dyDescent="0.55000000000000004">
      <c r="A143" s="40"/>
      <c r="B143" s="40"/>
      <c r="D143" s="41"/>
      <c r="E143" s="42"/>
      <c r="F143" s="41"/>
      <c r="G143" s="45"/>
      <c r="H143" s="45"/>
    </row>
    <row r="144" spans="1:8" x14ac:dyDescent="0.55000000000000004">
      <c r="A144" s="40"/>
      <c r="B144" s="40"/>
      <c r="D144" s="41"/>
      <c r="E144" s="42"/>
      <c r="F144" s="41"/>
      <c r="G144" s="45"/>
      <c r="H144" s="45"/>
    </row>
    <row r="145" spans="1:8" x14ac:dyDescent="0.55000000000000004">
      <c r="A145" s="40"/>
      <c r="B145" s="40"/>
      <c r="D145" s="41"/>
      <c r="E145" s="42"/>
      <c r="F145" s="68"/>
      <c r="G145" s="45"/>
      <c r="H145" s="45"/>
    </row>
    <row r="146" spans="1:8" x14ac:dyDescent="0.55000000000000004">
      <c r="A146" s="40"/>
      <c r="B146" s="40"/>
      <c r="D146" s="41"/>
      <c r="E146" s="42"/>
      <c r="F146" s="41"/>
      <c r="G146" s="45"/>
      <c r="H146" s="45"/>
    </row>
    <row r="147" spans="1:8" x14ac:dyDescent="0.55000000000000004">
      <c r="A147" s="40"/>
      <c r="B147" s="40"/>
      <c r="D147" s="41"/>
      <c r="E147" s="42"/>
      <c r="F147" s="41"/>
      <c r="G147" s="45"/>
      <c r="H147" s="45"/>
    </row>
    <row r="148" spans="1:8" x14ac:dyDescent="0.55000000000000004">
      <c r="A148" s="40"/>
      <c r="B148" s="40"/>
      <c r="D148" s="41"/>
      <c r="E148" s="42"/>
      <c r="F148" s="41"/>
      <c r="G148" s="45"/>
      <c r="H148" s="45"/>
    </row>
    <row r="149" spans="1:8" x14ac:dyDescent="0.55000000000000004">
      <c r="A149" s="40"/>
      <c r="B149" s="40"/>
      <c r="D149" s="41"/>
      <c r="E149" s="42"/>
      <c r="F149" s="41"/>
      <c r="G149" s="45"/>
      <c r="H149" s="45"/>
    </row>
    <row r="150" spans="1:8" x14ac:dyDescent="0.55000000000000004">
      <c r="A150" s="40"/>
      <c r="B150" s="40"/>
      <c r="D150" s="41"/>
      <c r="E150" s="42"/>
      <c r="F150" s="41"/>
      <c r="G150" s="45"/>
      <c r="H150" s="45"/>
    </row>
    <row r="151" spans="1:8" s="4" customFormat="1" x14ac:dyDescent="0.55000000000000004">
      <c r="A151" s="40"/>
      <c r="B151" s="40"/>
      <c r="C151" s="35"/>
      <c r="D151" s="41"/>
      <c r="E151" s="42"/>
      <c r="F151" s="41"/>
      <c r="G151" s="45"/>
      <c r="H151" s="45"/>
    </row>
    <row r="152" spans="1:8" x14ac:dyDescent="0.55000000000000004">
      <c r="A152" s="40"/>
      <c r="B152" s="40"/>
      <c r="D152" s="41"/>
      <c r="E152" s="42"/>
      <c r="G152" s="45"/>
      <c r="H152" s="45"/>
    </row>
    <row r="153" spans="1:8" x14ac:dyDescent="0.55000000000000004">
      <c r="A153" s="40"/>
      <c r="B153" s="40"/>
      <c r="D153" s="41"/>
      <c r="E153" s="42"/>
      <c r="F153" s="41"/>
      <c r="G153" s="45"/>
      <c r="H153" s="45"/>
    </row>
    <row r="154" spans="1:8" x14ac:dyDescent="0.55000000000000004">
      <c r="A154" s="40"/>
      <c r="B154" s="40"/>
      <c r="D154" s="41"/>
      <c r="E154" s="42"/>
      <c r="F154" s="41"/>
      <c r="G154" s="45"/>
      <c r="H154" s="45"/>
    </row>
    <row r="155" spans="1:8" x14ac:dyDescent="0.55000000000000004">
      <c r="A155" s="40"/>
      <c r="B155" s="40"/>
      <c r="D155" s="41"/>
      <c r="E155" s="42"/>
      <c r="F155" s="41"/>
      <c r="G155" s="45"/>
      <c r="H155" s="45"/>
    </row>
    <row r="156" spans="1:8" x14ac:dyDescent="0.55000000000000004">
      <c r="A156" s="40"/>
      <c r="B156" s="40"/>
      <c r="D156" s="41"/>
      <c r="E156" s="42"/>
      <c r="F156" s="41"/>
      <c r="G156" s="45"/>
      <c r="H156" s="45"/>
    </row>
    <row r="157" spans="1:8" x14ac:dyDescent="0.55000000000000004">
      <c r="A157" s="40"/>
      <c r="B157" s="40"/>
      <c r="D157" s="41"/>
      <c r="E157" s="42"/>
      <c r="F157" s="41"/>
      <c r="G157" s="45"/>
      <c r="H157" s="45"/>
    </row>
    <row r="158" spans="1:8" x14ac:dyDescent="0.55000000000000004">
      <c r="A158" s="40"/>
      <c r="B158" s="40"/>
      <c r="D158" s="41"/>
      <c r="E158" s="42"/>
      <c r="F158" s="41"/>
      <c r="G158" s="45"/>
      <c r="H158" s="45"/>
    </row>
    <row r="159" spans="1:8" x14ac:dyDescent="0.55000000000000004">
      <c r="A159" s="40"/>
      <c r="B159" s="40"/>
      <c r="D159" s="41"/>
      <c r="E159" s="42"/>
      <c r="F159" s="41"/>
      <c r="G159" s="45"/>
      <c r="H159" s="45"/>
    </row>
    <row r="160" spans="1:8" x14ac:dyDescent="0.55000000000000004">
      <c r="A160" s="40"/>
      <c r="B160" s="40"/>
      <c r="D160" s="41"/>
      <c r="E160" s="42"/>
      <c r="F160" s="41"/>
      <c r="G160" s="45"/>
      <c r="H160" s="45"/>
    </row>
    <row r="161" spans="1:8" x14ac:dyDescent="0.55000000000000004">
      <c r="A161" s="40"/>
      <c r="B161" s="40"/>
      <c r="D161" s="41"/>
      <c r="E161" s="42"/>
      <c r="F161" s="41"/>
      <c r="G161" s="45"/>
      <c r="H161" s="45"/>
    </row>
    <row r="162" spans="1:8" x14ac:dyDescent="0.55000000000000004">
      <c r="A162" s="40"/>
      <c r="B162" s="40"/>
      <c r="D162" s="41"/>
      <c r="E162" s="42"/>
      <c r="F162" s="41"/>
      <c r="G162" s="45"/>
      <c r="H162" s="45"/>
    </row>
    <row r="163" spans="1:8" x14ac:dyDescent="0.55000000000000004">
      <c r="A163" s="40"/>
      <c r="B163" s="40"/>
      <c r="D163" s="41"/>
      <c r="E163" s="42"/>
      <c r="F163" s="41"/>
      <c r="G163" s="45"/>
      <c r="H163" s="45"/>
    </row>
    <row r="164" spans="1:8" x14ac:dyDescent="0.55000000000000004">
      <c r="A164" s="40"/>
      <c r="B164" s="40"/>
      <c r="D164" s="41"/>
      <c r="E164" s="42"/>
      <c r="F164" s="41"/>
      <c r="G164" s="45"/>
      <c r="H164" s="45"/>
    </row>
    <row r="165" spans="1:8" x14ac:dyDescent="0.55000000000000004">
      <c r="A165" s="40"/>
      <c r="B165" s="40"/>
      <c r="D165" s="41"/>
      <c r="E165" s="42"/>
      <c r="F165" s="41"/>
      <c r="G165" s="45"/>
      <c r="H165" s="45"/>
    </row>
    <row r="166" spans="1:8" x14ac:dyDescent="0.55000000000000004">
      <c r="A166" s="40"/>
      <c r="B166" s="40"/>
      <c r="D166" s="41"/>
      <c r="E166" s="42"/>
      <c r="F166" s="41"/>
      <c r="G166" s="45"/>
      <c r="H166" s="45"/>
    </row>
    <row r="167" spans="1:8" x14ac:dyDescent="0.55000000000000004">
      <c r="A167" s="40"/>
      <c r="B167" s="40"/>
      <c r="D167" s="41"/>
      <c r="E167" s="42"/>
      <c r="F167" s="41"/>
      <c r="G167" s="45"/>
      <c r="H167" s="45"/>
    </row>
    <row r="168" spans="1:8" x14ac:dyDescent="0.55000000000000004">
      <c r="A168" s="40"/>
      <c r="B168" s="40"/>
      <c r="D168" s="41"/>
      <c r="E168" s="42"/>
      <c r="F168" s="41"/>
      <c r="G168" s="45"/>
      <c r="H168" s="45"/>
    </row>
    <row r="169" spans="1:8" x14ac:dyDescent="0.55000000000000004">
      <c r="A169" s="40"/>
      <c r="B169" s="40"/>
      <c r="D169" s="41"/>
      <c r="E169" s="42"/>
      <c r="F169" s="41"/>
      <c r="G169" s="45"/>
      <c r="H169" s="45"/>
    </row>
    <row r="170" spans="1:8" x14ac:dyDescent="0.55000000000000004">
      <c r="A170" s="40"/>
      <c r="B170" s="40"/>
      <c r="D170" s="41"/>
      <c r="E170" s="42"/>
      <c r="F170" s="41"/>
      <c r="G170" s="45"/>
      <c r="H170" s="45"/>
    </row>
    <row r="171" spans="1:8" x14ac:dyDescent="0.55000000000000004">
      <c r="A171" s="40"/>
      <c r="B171" s="40"/>
      <c r="D171" s="41"/>
      <c r="E171" s="42"/>
      <c r="F171" s="41"/>
      <c r="G171" s="45"/>
      <c r="H171" s="45"/>
    </row>
    <row r="172" spans="1:8" x14ac:dyDescent="0.55000000000000004">
      <c r="A172" s="40"/>
      <c r="B172" s="40"/>
      <c r="D172" s="41"/>
      <c r="E172" s="42"/>
      <c r="F172" s="41"/>
      <c r="G172" s="45"/>
      <c r="H172" s="45"/>
    </row>
    <row r="173" spans="1:8" x14ac:dyDescent="0.55000000000000004">
      <c r="A173" s="40"/>
      <c r="B173" s="40"/>
      <c r="D173" s="41"/>
      <c r="E173" s="42"/>
      <c r="F173" s="41"/>
      <c r="G173" s="45"/>
      <c r="H173" s="45"/>
    </row>
    <row r="174" spans="1:8" x14ac:dyDescent="0.55000000000000004">
      <c r="A174" s="40"/>
      <c r="B174" s="40"/>
      <c r="D174" s="41"/>
      <c r="E174" s="42"/>
      <c r="F174" s="47"/>
      <c r="G174" s="45"/>
      <c r="H174" s="45"/>
    </row>
    <row r="175" spans="1:8" x14ac:dyDescent="0.55000000000000004">
      <c r="A175" s="40"/>
      <c r="B175" s="40"/>
      <c r="D175" s="41"/>
      <c r="E175" s="42"/>
      <c r="F175" s="41"/>
      <c r="G175" s="45"/>
      <c r="H175" s="45"/>
    </row>
    <row r="176" spans="1:8" x14ac:dyDescent="0.55000000000000004">
      <c r="A176" s="40"/>
      <c r="B176" s="40"/>
      <c r="D176" s="41"/>
      <c r="E176" s="79"/>
      <c r="F176" s="41"/>
      <c r="G176" s="45"/>
      <c r="H176" s="45"/>
    </row>
    <row r="177" spans="1:13" x14ac:dyDescent="0.55000000000000004">
      <c r="A177" s="40"/>
      <c r="B177" s="40"/>
      <c r="D177" s="41"/>
      <c r="E177" s="79"/>
      <c r="F177" s="41"/>
      <c r="G177" s="45"/>
      <c r="H177" s="45"/>
      <c r="I177" s="102"/>
      <c r="J177" s="102"/>
      <c r="K177" s="102"/>
      <c r="L177" s="102"/>
      <c r="M177" s="102"/>
    </row>
    <row r="178" spans="1:13" x14ac:dyDescent="0.55000000000000004">
      <c r="A178" s="40"/>
      <c r="B178" s="40"/>
      <c r="D178" s="41"/>
      <c r="E178" s="42"/>
      <c r="F178" s="41"/>
      <c r="G178" s="45"/>
      <c r="H178" s="45"/>
      <c r="I178" s="102"/>
      <c r="J178" s="102"/>
      <c r="K178" s="102"/>
      <c r="L178" s="102"/>
      <c r="M178" s="102"/>
    </row>
    <row r="179" spans="1:13" x14ac:dyDescent="0.55000000000000004">
      <c r="A179" s="40"/>
      <c r="B179" s="40"/>
      <c r="D179" s="41"/>
      <c r="E179" s="42"/>
      <c r="F179" s="41"/>
      <c r="G179" s="45"/>
      <c r="H179" s="45"/>
      <c r="I179" s="45"/>
      <c r="J179" s="45"/>
      <c r="K179" s="45"/>
      <c r="L179" s="45"/>
      <c r="M179" s="45"/>
    </row>
    <row r="180" spans="1:13" x14ac:dyDescent="0.55000000000000004">
      <c r="A180" s="40"/>
      <c r="B180" s="40"/>
      <c r="D180" s="41"/>
      <c r="E180" s="42"/>
      <c r="F180" s="41"/>
      <c r="G180" s="45"/>
      <c r="H180" s="45"/>
      <c r="I180" s="45"/>
      <c r="J180" s="45"/>
      <c r="K180" s="45"/>
      <c r="L180" s="45"/>
      <c r="M180" s="45"/>
    </row>
    <row r="181" spans="1:13" x14ac:dyDescent="0.55000000000000004">
      <c r="A181" s="40"/>
      <c r="B181" s="40"/>
      <c r="D181" s="41"/>
      <c r="E181" s="42"/>
      <c r="F181" s="41"/>
      <c r="G181" s="45"/>
      <c r="H181" s="45"/>
      <c r="I181" s="45"/>
      <c r="J181" s="45"/>
      <c r="K181" s="45"/>
      <c r="L181" s="45"/>
      <c r="M181" s="45"/>
    </row>
    <row r="182" spans="1:13" x14ac:dyDescent="0.55000000000000004">
      <c r="A182" s="40"/>
      <c r="B182" s="40"/>
      <c r="D182" s="41"/>
      <c r="E182" s="42"/>
      <c r="F182" s="41"/>
      <c r="G182" s="45"/>
      <c r="H182" s="45"/>
      <c r="I182" s="45"/>
      <c r="J182" s="45"/>
      <c r="K182" s="45"/>
      <c r="L182" s="45"/>
      <c r="M182" s="45"/>
    </row>
    <row r="183" spans="1:13" x14ac:dyDescent="0.55000000000000004">
      <c r="A183" s="40"/>
      <c r="B183" s="40"/>
      <c r="D183" s="41"/>
      <c r="E183" s="42"/>
      <c r="F183" s="41"/>
      <c r="G183" s="45"/>
      <c r="H183" s="45"/>
      <c r="I183" s="45"/>
      <c r="J183" s="45"/>
      <c r="K183" s="45"/>
      <c r="L183" s="45"/>
      <c r="M183" s="45"/>
    </row>
    <row r="184" spans="1:13" x14ac:dyDescent="0.55000000000000004">
      <c r="A184" s="40"/>
      <c r="B184" s="40"/>
      <c r="D184" s="41"/>
      <c r="E184" s="42"/>
      <c r="F184" s="41"/>
      <c r="G184" s="45"/>
      <c r="H184" s="45"/>
      <c r="I184" s="45"/>
      <c r="J184" s="45"/>
      <c r="K184" s="45"/>
      <c r="L184" s="45"/>
      <c r="M184" s="45"/>
    </row>
    <row r="185" spans="1:13" x14ac:dyDescent="0.55000000000000004">
      <c r="A185" s="40"/>
      <c r="B185" s="40"/>
      <c r="D185" s="41"/>
      <c r="E185" s="42"/>
      <c r="F185" s="41"/>
      <c r="G185" s="45"/>
      <c r="H185" s="45"/>
      <c r="I185" s="45"/>
      <c r="J185" s="45"/>
      <c r="K185" s="45"/>
      <c r="L185" s="45"/>
      <c r="M185" s="45"/>
    </row>
    <row r="186" spans="1:13" x14ac:dyDescent="0.55000000000000004">
      <c r="A186" s="40"/>
      <c r="B186" s="40"/>
      <c r="D186" s="41"/>
      <c r="E186" s="42"/>
      <c r="F186" s="41"/>
      <c r="G186" s="45"/>
      <c r="H186" s="45"/>
      <c r="I186" s="45"/>
      <c r="J186" s="45"/>
      <c r="K186" s="45"/>
      <c r="L186" s="45"/>
      <c r="M186" s="45"/>
    </row>
    <row r="187" spans="1:13" x14ac:dyDescent="0.55000000000000004">
      <c r="A187" s="40"/>
      <c r="B187" s="40"/>
      <c r="D187" s="41"/>
      <c r="E187" s="42"/>
      <c r="F187" s="41"/>
      <c r="G187" s="45"/>
      <c r="H187" s="45"/>
      <c r="I187" s="45"/>
      <c r="J187" s="45"/>
      <c r="K187" s="45"/>
      <c r="L187" s="45"/>
      <c r="M187" s="45"/>
    </row>
    <row r="188" spans="1:13" x14ac:dyDescent="0.55000000000000004">
      <c r="A188" s="40"/>
      <c r="B188" s="40"/>
      <c r="D188" s="41"/>
      <c r="E188" s="42"/>
      <c r="F188" s="41"/>
      <c r="G188" s="45"/>
      <c r="H188" s="45"/>
      <c r="I188" s="45"/>
      <c r="J188" s="45"/>
      <c r="K188" s="45"/>
      <c r="L188" s="45"/>
      <c r="M188" s="45"/>
    </row>
    <row r="189" spans="1:13" x14ac:dyDescent="0.55000000000000004">
      <c r="A189" s="40"/>
      <c r="B189" s="40"/>
      <c r="D189" s="41"/>
      <c r="E189" s="42"/>
      <c r="F189" s="41"/>
      <c r="G189" s="45"/>
      <c r="H189" s="45"/>
      <c r="I189" s="45"/>
      <c r="J189" s="45"/>
      <c r="K189" s="45"/>
      <c r="L189" s="45"/>
      <c r="M189" s="45"/>
    </row>
    <row r="190" spans="1:13" x14ac:dyDescent="0.55000000000000004">
      <c r="A190" s="40"/>
      <c r="B190" s="40"/>
      <c r="D190" s="41"/>
      <c r="E190" s="42"/>
      <c r="F190" s="41"/>
      <c r="G190" s="45"/>
      <c r="H190" s="45"/>
      <c r="I190" s="45"/>
      <c r="J190" s="45"/>
      <c r="K190" s="45"/>
      <c r="L190" s="45"/>
      <c r="M190" s="45"/>
    </row>
    <row r="191" spans="1:13" x14ac:dyDescent="0.55000000000000004">
      <c r="A191" s="40"/>
      <c r="B191" s="40"/>
      <c r="D191" s="41"/>
      <c r="E191" s="42"/>
      <c r="F191" s="41"/>
      <c r="G191" s="45"/>
      <c r="H191" s="45"/>
      <c r="I191" s="45"/>
      <c r="J191" s="45"/>
      <c r="K191" s="45"/>
      <c r="L191" s="45"/>
      <c r="M191" s="45"/>
    </row>
    <row r="192" spans="1:13" x14ac:dyDescent="0.55000000000000004">
      <c r="A192" s="40"/>
      <c r="B192" s="40"/>
      <c r="D192" s="41"/>
      <c r="E192" s="42"/>
      <c r="F192" s="41"/>
      <c r="G192" s="45"/>
      <c r="H192" s="45"/>
      <c r="I192" s="45"/>
      <c r="J192" s="45"/>
      <c r="K192" s="45"/>
      <c r="L192" s="45"/>
      <c r="M192" s="45"/>
    </row>
    <row r="193" spans="1:13" x14ac:dyDescent="0.55000000000000004">
      <c r="A193" s="40"/>
      <c r="B193" s="40"/>
      <c r="D193" s="41"/>
      <c r="E193" s="42"/>
      <c r="F193" s="41"/>
      <c r="G193" s="45"/>
      <c r="H193" s="45"/>
      <c r="I193" s="45"/>
      <c r="J193" s="45"/>
      <c r="K193" s="45"/>
      <c r="L193" s="45"/>
      <c r="M193" s="45"/>
    </row>
    <row r="194" spans="1:13" x14ac:dyDescent="0.55000000000000004">
      <c r="A194" s="40"/>
      <c r="B194" s="40"/>
      <c r="D194" s="41"/>
      <c r="E194" s="42"/>
      <c r="F194" s="41"/>
      <c r="G194" s="45"/>
      <c r="H194" s="45"/>
      <c r="I194" s="45"/>
      <c r="J194" s="45"/>
      <c r="K194" s="45"/>
      <c r="L194" s="45"/>
      <c r="M194" s="45"/>
    </row>
    <row r="195" spans="1:13" x14ac:dyDescent="0.55000000000000004">
      <c r="A195" s="40"/>
      <c r="B195" s="40"/>
      <c r="D195" s="41"/>
      <c r="E195" s="42"/>
      <c r="F195" s="41"/>
      <c r="G195" s="45"/>
      <c r="H195" s="45"/>
      <c r="I195" s="45"/>
      <c r="J195" s="45"/>
      <c r="K195" s="45"/>
      <c r="L195" s="45"/>
      <c r="M195" s="45"/>
    </row>
    <row r="196" spans="1:13" x14ac:dyDescent="0.55000000000000004">
      <c r="A196" s="40"/>
      <c r="B196" s="40"/>
      <c r="D196" s="41"/>
      <c r="E196" s="42"/>
      <c r="F196" s="41"/>
      <c r="G196" s="45"/>
      <c r="H196" s="45"/>
      <c r="I196" s="45"/>
      <c r="J196" s="102"/>
      <c r="K196" s="102"/>
      <c r="L196" s="102"/>
      <c r="M196" s="102"/>
    </row>
    <row r="197" spans="1:13" x14ac:dyDescent="0.55000000000000004">
      <c r="A197" s="40"/>
      <c r="B197" s="40"/>
      <c r="D197" s="41"/>
      <c r="E197" s="42"/>
      <c r="F197" s="41"/>
      <c r="G197" s="45"/>
      <c r="H197" s="45"/>
      <c r="I197" s="45"/>
      <c r="J197" s="102"/>
      <c r="K197" s="102"/>
      <c r="L197" s="102"/>
      <c r="M197" s="102"/>
    </row>
    <row r="198" spans="1:13" x14ac:dyDescent="0.55000000000000004">
      <c r="A198" s="40"/>
      <c r="B198" s="40"/>
      <c r="D198" s="41"/>
      <c r="E198" s="42"/>
      <c r="F198" s="41"/>
      <c r="G198" s="45"/>
      <c r="H198" s="45"/>
      <c r="I198" s="45"/>
      <c r="J198" s="102"/>
      <c r="K198" s="102"/>
      <c r="L198" s="102"/>
      <c r="M198" s="102"/>
    </row>
    <row r="199" spans="1:13" x14ac:dyDescent="0.55000000000000004">
      <c r="A199" s="40"/>
      <c r="B199" s="40"/>
      <c r="D199" s="41"/>
      <c r="E199" s="42"/>
      <c r="F199" s="41"/>
      <c r="G199" s="45"/>
      <c r="H199" s="45"/>
      <c r="I199" s="45"/>
      <c r="J199" s="102"/>
      <c r="K199" s="102"/>
      <c r="L199" s="102"/>
      <c r="M199" s="102"/>
    </row>
    <row r="200" spans="1:13" x14ac:dyDescent="0.55000000000000004">
      <c r="A200" s="40"/>
      <c r="B200" s="40"/>
      <c r="D200" s="41"/>
      <c r="E200" s="42"/>
      <c r="F200" s="41"/>
      <c r="G200" s="45"/>
      <c r="H200" s="45"/>
      <c r="I200" s="45"/>
      <c r="J200" s="102"/>
      <c r="K200" s="102"/>
      <c r="L200" s="102"/>
      <c r="M200" s="102"/>
    </row>
    <row r="201" spans="1:13" x14ac:dyDescent="0.55000000000000004">
      <c r="A201" s="54"/>
      <c r="B201" s="54"/>
      <c r="D201" s="55"/>
      <c r="E201" s="56"/>
      <c r="F201" s="55"/>
      <c r="G201" s="58"/>
      <c r="H201" s="45"/>
      <c r="I201" s="45"/>
      <c r="J201" s="102"/>
      <c r="K201" s="102"/>
      <c r="L201" s="102"/>
      <c r="M201" s="102"/>
    </row>
    <row r="202" spans="1:13" x14ac:dyDescent="0.55000000000000004">
      <c r="A202" s="40"/>
      <c r="B202" s="40"/>
      <c r="D202" s="41"/>
      <c r="E202" s="42"/>
      <c r="F202" s="41"/>
      <c r="G202" s="45"/>
      <c r="H202" s="45"/>
      <c r="I202" s="45"/>
      <c r="J202" s="102"/>
      <c r="K202" s="102"/>
      <c r="L202" s="102"/>
      <c r="M202" s="102"/>
    </row>
    <row r="203" spans="1:13" x14ac:dyDescent="0.55000000000000004">
      <c r="A203" s="40"/>
      <c r="B203" s="40"/>
      <c r="D203" s="41"/>
      <c r="E203" s="42"/>
      <c r="F203" s="41"/>
      <c r="G203" s="45"/>
      <c r="H203" s="45"/>
      <c r="I203" s="45"/>
      <c r="J203" s="102"/>
      <c r="K203" s="102"/>
      <c r="L203" s="102"/>
      <c r="M203" s="102"/>
    </row>
    <row r="204" spans="1:13" x14ac:dyDescent="0.55000000000000004">
      <c r="A204" s="40"/>
      <c r="B204" s="40"/>
      <c r="D204" s="41"/>
      <c r="E204" s="42"/>
      <c r="F204" s="41"/>
      <c r="G204" s="45"/>
      <c r="H204" s="45"/>
      <c r="I204" s="45"/>
      <c r="J204" s="102"/>
      <c r="K204" s="102"/>
      <c r="L204" s="102"/>
      <c r="M204" s="102"/>
    </row>
    <row r="205" spans="1:13" x14ac:dyDescent="0.55000000000000004">
      <c r="A205" s="40"/>
      <c r="B205" s="40"/>
      <c r="D205" s="41"/>
      <c r="E205" s="42"/>
      <c r="F205" s="41"/>
      <c r="G205" s="45"/>
      <c r="H205" s="45"/>
      <c r="I205" s="45"/>
      <c r="J205" s="102"/>
      <c r="K205" s="102"/>
      <c r="L205" s="102"/>
      <c r="M205" s="102"/>
    </row>
    <row r="206" spans="1:13" x14ac:dyDescent="0.55000000000000004">
      <c r="A206" s="40"/>
      <c r="B206" s="40"/>
      <c r="D206" s="41"/>
      <c r="E206" s="42"/>
      <c r="F206" s="41"/>
      <c r="G206" s="45"/>
      <c r="H206" s="45"/>
      <c r="I206" s="45"/>
      <c r="J206" s="102"/>
      <c r="K206" s="102"/>
      <c r="L206" s="102"/>
      <c r="M206" s="102"/>
    </row>
    <row r="207" spans="1:13" x14ac:dyDescent="0.55000000000000004">
      <c r="A207" s="40"/>
      <c r="B207" s="40"/>
      <c r="D207" s="41"/>
      <c r="E207" s="42"/>
      <c r="F207" s="41"/>
      <c r="G207" s="45"/>
      <c r="H207" s="45"/>
      <c r="I207" s="45"/>
      <c r="J207" s="102"/>
      <c r="K207" s="102"/>
      <c r="L207" s="102"/>
      <c r="M207" s="102"/>
    </row>
    <row r="208" spans="1:13" x14ac:dyDescent="0.55000000000000004">
      <c r="A208" s="40"/>
      <c r="B208" s="40"/>
      <c r="D208" s="41"/>
      <c r="E208" s="42"/>
      <c r="F208" s="41"/>
      <c r="G208" s="45"/>
      <c r="H208" s="45"/>
      <c r="I208" s="45"/>
      <c r="J208" s="102"/>
      <c r="K208" s="102"/>
      <c r="L208" s="102"/>
      <c r="M208" s="102"/>
    </row>
    <row r="209" spans="1:9" x14ac:dyDescent="0.55000000000000004">
      <c r="A209" s="40"/>
      <c r="B209" s="40"/>
      <c r="D209" s="41"/>
      <c r="E209" s="42"/>
      <c r="F209" s="41"/>
      <c r="G209" s="45"/>
      <c r="H209" s="45"/>
      <c r="I209" s="45"/>
    </row>
    <row r="210" spans="1:9" x14ac:dyDescent="0.55000000000000004">
      <c r="A210" s="40"/>
      <c r="B210" s="40"/>
      <c r="D210" s="41"/>
      <c r="E210" s="42"/>
      <c r="F210" s="41"/>
      <c r="G210" s="45"/>
      <c r="H210" s="45"/>
      <c r="I210" s="45"/>
    </row>
    <row r="211" spans="1:9" x14ac:dyDescent="0.55000000000000004">
      <c r="A211" s="40"/>
      <c r="B211" s="40"/>
      <c r="D211" s="41"/>
      <c r="E211" s="42"/>
      <c r="F211" s="41"/>
      <c r="G211" s="45"/>
      <c r="H211" s="45"/>
      <c r="I211" s="45"/>
    </row>
    <row r="212" spans="1:9" x14ac:dyDescent="0.55000000000000004">
      <c r="A212" s="40"/>
      <c r="B212" s="40"/>
      <c r="D212" s="41"/>
      <c r="E212" s="42"/>
      <c r="F212" s="41"/>
      <c r="G212" s="45"/>
      <c r="H212" s="45"/>
      <c r="I212" s="45"/>
    </row>
    <row r="213" spans="1:9" x14ac:dyDescent="0.55000000000000004">
      <c r="A213" s="40"/>
      <c r="B213" s="40"/>
      <c r="D213" s="41"/>
      <c r="E213" s="42"/>
      <c r="F213" s="41"/>
      <c r="G213" s="45"/>
      <c r="H213" s="45"/>
      <c r="I213" s="45"/>
    </row>
    <row r="214" spans="1:9" x14ac:dyDescent="0.55000000000000004">
      <c r="A214" s="40"/>
      <c r="B214" s="40"/>
      <c r="D214" s="41"/>
      <c r="E214" s="42"/>
      <c r="F214" s="41"/>
      <c r="G214" s="45"/>
      <c r="H214" s="45"/>
      <c r="I214" s="45"/>
    </row>
    <row r="215" spans="1:9" x14ac:dyDescent="0.55000000000000004">
      <c r="A215" s="40"/>
      <c r="B215" s="40"/>
      <c r="D215" s="41"/>
      <c r="E215" s="42"/>
      <c r="F215" s="41"/>
      <c r="G215" s="45"/>
      <c r="H215" s="45"/>
      <c r="I215" s="45"/>
    </row>
    <row r="216" spans="1:9" x14ac:dyDescent="0.55000000000000004">
      <c r="A216" s="40"/>
      <c r="B216" s="40"/>
      <c r="D216" s="41"/>
      <c r="E216" s="42"/>
      <c r="F216" s="41"/>
      <c r="G216" s="40"/>
      <c r="H216" s="45"/>
      <c r="I216" s="45"/>
    </row>
    <row r="217" spans="1:9" x14ac:dyDescent="0.55000000000000004">
      <c r="A217" s="40"/>
      <c r="B217" s="40"/>
      <c r="D217" s="41"/>
      <c r="E217" s="42"/>
      <c r="F217" s="41"/>
      <c r="G217" s="45"/>
      <c r="H217" s="45"/>
      <c r="I217" s="45"/>
    </row>
    <row r="218" spans="1:9" x14ac:dyDescent="0.55000000000000004">
      <c r="A218" s="40"/>
      <c r="B218" s="40"/>
      <c r="D218" s="41"/>
      <c r="E218" s="42"/>
      <c r="F218" s="41"/>
      <c r="G218" s="45"/>
      <c r="H218" s="45"/>
      <c r="I218" s="45"/>
    </row>
    <row r="219" spans="1:9" x14ac:dyDescent="0.55000000000000004">
      <c r="A219" s="40"/>
      <c r="B219" s="40"/>
      <c r="D219" s="41"/>
      <c r="E219" s="42"/>
      <c r="F219" s="41"/>
      <c r="G219" s="45"/>
      <c r="H219" s="45"/>
      <c r="I219" s="45"/>
    </row>
    <row r="220" spans="1:9" x14ac:dyDescent="0.55000000000000004">
      <c r="A220" s="40"/>
      <c r="B220" s="40"/>
      <c r="D220" s="41"/>
      <c r="E220" s="42"/>
      <c r="F220" s="41"/>
      <c r="G220" s="45"/>
      <c r="H220" s="45"/>
      <c r="I220" s="45"/>
    </row>
    <row r="221" spans="1:9" x14ac:dyDescent="0.55000000000000004">
      <c r="A221" s="83"/>
      <c r="B221" s="83"/>
      <c r="D221" s="48"/>
      <c r="E221" s="49"/>
      <c r="F221" s="41"/>
      <c r="G221" s="366"/>
      <c r="H221" s="45"/>
      <c r="I221" s="45"/>
    </row>
    <row r="222" spans="1:9" x14ac:dyDescent="0.55000000000000004">
      <c r="A222" s="40"/>
      <c r="B222" s="40"/>
      <c r="D222" s="41"/>
      <c r="E222" s="42"/>
      <c r="F222" s="41"/>
      <c r="G222" s="45"/>
      <c r="H222" s="45"/>
      <c r="I222" s="45"/>
    </row>
    <row r="223" spans="1:9" x14ac:dyDescent="0.55000000000000004">
      <c r="A223" s="54"/>
      <c r="B223" s="54"/>
      <c r="D223" s="55"/>
      <c r="E223" s="56"/>
      <c r="F223" s="55"/>
      <c r="G223" s="58"/>
      <c r="H223" s="45"/>
      <c r="I223" s="45"/>
    </row>
    <row r="224" spans="1:9" x14ac:dyDescent="0.55000000000000004">
      <c r="A224" s="86" t="s">
        <v>115</v>
      </c>
      <c r="B224" s="86"/>
      <c r="D224" s="41"/>
      <c r="E224" s="42"/>
      <c r="F224" s="41"/>
      <c r="G224" s="45"/>
      <c r="H224" s="45"/>
      <c r="I224" s="45"/>
    </row>
    <row r="225" spans="1:9" x14ac:dyDescent="0.55000000000000004">
      <c r="A225" s="40"/>
      <c r="B225" s="40"/>
      <c r="D225" s="41" t="s">
        <v>25</v>
      </c>
      <c r="E225" s="42" t="s">
        <v>228</v>
      </c>
      <c r="F225" s="68" t="s">
        <v>119</v>
      </c>
      <c r="G225" s="42"/>
      <c r="H225" s="45"/>
      <c r="I225" s="45"/>
    </row>
    <row r="226" spans="1:9" x14ac:dyDescent="0.55000000000000004">
      <c r="A226" s="40"/>
      <c r="B226" s="40"/>
      <c r="D226" s="41"/>
      <c r="E226" s="42"/>
      <c r="F226" s="68" t="s">
        <v>24</v>
      </c>
      <c r="G226" s="88"/>
      <c r="H226" s="45"/>
      <c r="I226" s="45"/>
    </row>
    <row r="227" spans="1:9" x14ac:dyDescent="0.55000000000000004">
      <c r="A227" s="40"/>
      <c r="B227" s="40"/>
      <c r="D227" s="41"/>
      <c r="E227" s="42"/>
      <c r="F227" s="41" t="s">
        <v>70</v>
      </c>
      <c r="G227" s="45"/>
      <c r="H227" s="45"/>
      <c r="I227" s="45"/>
    </row>
    <row r="228" spans="1:9" x14ac:dyDescent="0.55000000000000004">
      <c r="A228" s="89"/>
      <c r="B228" s="89"/>
      <c r="D228" s="90"/>
      <c r="E228" s="91"/>
      <c r="F228" s="90"/>
      <c r="G228" s="45"/>
      <c r="H228" s="45"/>
      <c r="I228" s="45"/>
    </row>
    <row r="229" spans="1:9" x14ac:dyDescent="0.55000000000000004">
      <c r="A229" s="40"/>
      <c r="B229" s="40"/>
      <c r="D229" s="41" t="s">
        <v>28</v>
      </c>
      <c r="E229" s="42" t="s">
        <v>29</v>
      </c>
      <c r="F229" s="41" t="s">
        <v>79</v>
      </c>
      <c r="G229" s="45"/>
      <c r="H229" s="45"/>
      <c r="I229" s="45"/>
    </row>
    <row r="230" spans="1:9" x14ac:dyDescent="0.55000000000000004">
      <c r="A230" s="40"/>
      <c r="B230" s="40"/>
      <c r="D230" s="41"/>
      <c r="E230" s="42"/>
      <c r="F230" s="41" t="s">
        <v>229</v>
      </c>
      <c r="G230" s="45"/>
      <c r="H230" s="45"/>
      <c r="I230" s="45"/>
    </row>
    <row r="231" spans="1:9" x14ac:dyDescent="0.55000000000000004">
      <c r="A231" s="40"/>
      <c r="B231" s="40"/>
      <c r="D231" s="41"/>
      <c r="E231" s="42"/>
      <c r="F231" s="41" t="s">
        <v>99</v>
      </c>
      <c r="G231" s="45"/>
      <c r="H231" s="45"/>
      <c r="I231" s="45"/>
    </row>
    <row r="232" spans="1:9" x14ac:dyDescent="0.55000000000000004">
      <c r="A232" s="40"/>
      <c r="B232" s="40"/>
      <c r="D232" s="41"/>
      <c r="E232" s="42"/>
      <c r="F232" s="41"/>
      <c r="G232" s="45"/>
      <c r="H232" s="45"/>
      <c r="I232" s="45"/>
    </row>
    <row r="233" spans="1:9" x14ac:dyDescent="0.55000000000000004">
      <c r="A233" s="40"/>
      <c r="B233" s="40"/>
      <c r="D233" s="41" t="s">
        <v>117</v>
      </c>
      <c r="E233" s="42" t="s">
        <v>230</v>
      </c>
      <c r="F233" s="41" t="s">
        <v>129</v>
      </c>
      <c r="G233" s="45"/>
      <c r="H233" s="45"/>
      <c r="I233" s="45"/>
    </row>
    <row r="234" spans="1:9" x14ac:dyDescent="0.55000000000000004">
      <c r="A234" s="40"/>
      <c r="B234" s="40"/>
      <c r="D234" s="41"/>
      <c r="E234" s="42"/>
      <c r="F234" s="68" t="s">
        <v>119</v>
      </c>
      <c r="G234" s="45"/>
      <c r="H234" s="45"/>
      <c r="I234" s="45"/>
    </row>
    <row r="235" spans="1:9" x14ac:dyDescent="0.55000000000000004">
      <c r="A235" s="40"/>
      <c r="B235" s="40"/>
      <c r="D235" s="41"/>
      <c r="E235" s="42"/>
      <c r="F235" s="68" t="s">
        <v>46</v>
      </c>
      <c r="G235" s="45"/>
      <c r="H235" s="45"/>
      <c r="I235" s="45"/>
    </row>
    <row r="236" spans="1:9" x14ac:dyDescent="0.55000000000000004">
      <c r="A236" s="40"/>
      <c r="B236" s="40"/>
      <c r="D236" s="41"/>
      <c r="E236" s="42"/>
      <c r="F236" s="41"/>
      <c r="G236" s="45"/>
      <c r="H236" s="45"/>
      <c r="I236" s="45"/>
    </row>
    <row r="237" spans="1:9" x14ac:dyDescent="0.55000000000000004">
      <c r="A237" s="40"/>
      <c r="B237" s="40"/>
      <c r="D237" s="41" t="s">
        <v>31</v>
      </c>
      <c r="E237" s="42" t="s">
        <v>120</v>
      </c>
      <c r="F237" s="92" t="s">
        <v>231</v>
      </c>
      <c r="G237" s="45"/>
      <c r="H237" s="45"/>
      <c r="I237" s="45"/>
    </row>
    <row r="238" spans="1:9" x14ac:dyDescent="0.55000000000000004">
      <c r="A238" s="40"/>
      <c r="B238" s="40"/>
      <c r="D238" s="41"/>
      <c r="E238" s="42"/>
      <c r="F238" s="92" t="s">
        <v>63</v>
      </c>
      <c r="G238" s="45"/>
      <c r="H238" s="45"/>
      <c r="I238" s="45"/>
    </row>
    <row r="239" spans="1:9" x14ac:dyDescent="0.55000000000000004">
      <c r="A239" s="40"/>
      <c r="B239" s="40"/>
      <c r="D239" s="41"/>
      <c r="E239" s="42"/>
      <c r="F239" s="47" t="s">
        <v>232</v>
      </c>
      <c r="G239" s="45"/>
      <c r="H239" s="45"/>
      <c r="I239" s="45"/>
    </row>
    <row r="240" spans="1:9" x14ac:dyDescent="0.55000000000000004">
      <c r="A240" s="40"/>
      <c r="B240" s="40"/>
      <c r="D240" s="41"/>
      <c r="E240" s="42"/>
      <c r="F240" s="73"/>
      <c r="G240" s="45"/>
      <c r="H240" s="45"/>
      <c r="I240" s="45"/>
    </row>
    <row r="241" spans="1:9" x14ac:dyDescent="0.55000000000000004">
      <c r="A241" s="40"/>
      <c r="B241" s="40"/>
      <c r="D241" s="41" t="s">
        <v>41</v>
      </c>
      <c r="E241" s="42" t="s">
        <v>42</v>
      </c>
      <c r="F241" s="73" t="s">
        <v>233</v>
      </c>
      <c r="G241" s="45"/>
      <c r="H241" s="45"/>
      <c r="I241" s="45"/>
    </row>
    <row r="242" spans="1:9" x14ac:dyDescent="0.55000000000000004">
      <c r="A242" s="40"/>
      <c r="B242" s="40"/>
      <c r="D242" s="41"/>
      <c r="E242" s="42"/>
      <c r="F242" s="73" t="s">
        <v>234</v>
      </c>
      <c r="G242" s="45"/>
      <c r="H242" s="45"/>
      <c r="I242" s="45"/>
    </row>
    <row r="243" spans="1:9" x14ac:dyDescent="0.55000000000000004">
      <c r="A243" s="40"/>
      <c r="B243" s="40"/>
      <c r="D243" s="41"/>
      <c r="E243" s="42"/>
      <c r="F243" s="73" t="s">
        <v>235</v>
      </c>
      <c r="G243" s="45"/>
      <c r="H243" s="45"/>
      <c r="I243" s="45"/>
    </row>
    <row r="244" spans="1:9" x14ac:dyDescent="0.55000000000000004">
      <c r="A244" s="40"/>
      <c r="B244" s="40"/>
      <c r="D244" s="41"/>
      <c r="E244" s="42"/>
      <c r="F244" s="73"/>
      <c r="G244" s="45"/>
      <c r="H244" s="45"/>
      <c r="I244" s="45"/>
    </row>
    <row r="245" spans="1:9" x14ac:dyDescent="0.55000000000000004">
      <c r="A245" s="40"/>
      <c r="B245" s="40"/>
      <c r="D245" s="41" t="s">
        <v>236</v>
      </c>
      <c r="E245" s="42" t="s">
        <v>237</v>
      </c>
      <c r="F245" s="93" t="s">
        <v>238</v>
      </c>
      <c r="G245" s="45"/>
      <c r="H245" s="45"/>
      <c r="I245" s="45"/>
    </row>
    <row r="246" spans="1:9" x14ac:dyDescent="0.55000000000000004">
      <c r="A246" s="40"/>
      <c r="B246" s="40"/>
      <c r="D246" s="41"/>
      <c r="E246" s="42"/>
      <c r="F246" s="41" t="s">
        <v>181</v>
      </c>
      <c r="G246" s="45"/>
      <c r="H246" s="45"/>
      <c r="I246" s="45"/>
    </row>
    <row r="247" spans="1:9" x14ac:dyDescent="0.55000000000000004">
      <c r="A247" s="40"/>
      <c r="B247" s="40"/>
      <c r="D247" s="41"/>
      <c r="E247" s="42"/>
      <c r="F247" s="94" t="s">
        <v>239</v>
      </c>
      <c r="G247" s="45"/>
      <c r="H247" s="45"/>
      <c r="I247" s="45"/>
    </row>
    <row r="248" spans="1:9" x14ac:dyDescent="0.55000000000000004">
      <c r="A248" s="40"/>
      <c r="B248" s="40"/>
      <c r="D248" s="41"/>
      <c r="E248" s="42"/>
      <c r="F248" s="73"/>
      <c r="G248" s="45"/>
      <c r="H248" s="45"/>
      <c r="I248" s="45"/>
    </row>
    <row r="249" spans="1:9" x14ac:dyDescent="0.55000000000000004">
      <c r="A249" s="40"/>
      <c r="B249" s="40"/>
      <c r="D249" s="41" t="s">
        <v>122</v>
      </c>
      <c r="E249" s="42" t="s">
        <v>123</v>
      </c>
      <c r="F249" s="95" t="s">
        <v>14</v>
      </c>
      <c r="G249" s="45"/>
      <c r="H249" s="45"/>
      <c r="I249" s="45"/>
    </row>
    <row r="250" spans="1:9" x14ac:dyDescent="0.55000000000000004">
      <c r="A250" s="40"/>
      <c r="B250" s="40"/>
      <c r="D250" s="41"/>
      <c r="E250" s="42"/>
      <c r="F250" s="73" t="s">
        <v>178</v>
      </c>
      <c r="G250" s="45"/>
      <c r="H250" s="45"/>
      <c r="I250" s="45"/>
    </row>
    <row r="251" spans="1:9" x14ac:dyDescent="0.55000000000000004">
      <c r="A251" s="40"/>
      <c r="B251" s="40"/>
      <c r="D251" s="41"/>
      <c r="E251" s="42"/>
      <c r="F251" s="95" t="s">
        <v>50</v>
      </c>
      <c r="G251" s="45"/>
      <c r="H251" s="45"/>
      <c r="I251" s="45"/>
    </row>
    <row r="252" spans="1:9" x14ac:dyDescent="0.55000000000000004">
      <c r="A252" s="40"/>
      <c r="B252" s="40"/>
      <c r="D252" s="41"/>
      <c r="E252" s="42"/>
      <c r="F252" s="73"/>
      <c r="G252" s="45"/>
      <c r="H252" s="45"/>
      <c r="I252" s="45"/>
    </row>
    <row r="253" spans="1:9" x14ac:dyDescent="0.55000000000000004">
      <c r="A253" s="40"/>
      <c r="B253" s="40"/>
      <c r="D253" s="41" t="s">
        <v>124</v>
      </c>
      <c r="E253" s="42" t="s">
        <v>125</v>
      </c>
      <c r="F253" s="73" t="s">
        <v>145</v>
      </c>
      <c r="G253" s="45"/>
      <c r="H253" s="45"/>
      <c r="I253" s="45"/>
    </row>
    <row r="254" spans="1:9" x14ac:dyDescent="0.55000000000000004">
      <c r="A254" s="40"/>
      <c r="B254" s="40"/>
      <c r="D254" s="41"/>
      <c r="E254" s="42"/>
      <c r="F254" s="73" t="s">
        <v>233</v>
      </c>
      <c r="G254" s="45"/>
      <c r="H254" s="45"/>
      <c r="I254" s="45"/>
    </row>
    <row r="255" spans="1:9" x14ac:dyDescent="0.55000000000000004">
      <c r="A255" s="40"/>
      <c r="B255" s="40"/>
      <c r="D255" s="41"/>
      <c r="E255" s="42"/>
      <c r="F255" s="73" t="s">
        <v>240</v>
      </c>
      <c r="G255" s="45"/>
      <c r="H255" s="45"/>
      <c r="I255" s="45"/>
    </row>
    <row r="256" spans="1:9" x14ac:dyDescent="0.55000000000000004">
      <c r="A256" s="40"/>
      <c r="B256" s="40"/>
      <c r="D256" s="41"/>
      <c r="E256" s="42"/>
      <c r="F256" s="41"/>
      <c r="G256" s="45"/>
      <c r="H256" s="45"/>
      <c r="I256" s="45"/>
    </row>
    <row r="257" spans="1:9" x14ac:dyDescent="0.55000000000000004">
      <c r="A257" s="40"/>
      <c r="B257" s="40"/>
      <c r="D257" s="41" t="s">
        <v>241</v>
      </c>
      <c r="E257" s="96" t="s">
        <v>242</v>
      </c>
      <c r="F257" s="41" t="s">
        <v>243</v>
      </c>
      <c r="G257" s="45"/>
      <c r="H257" s="45"/>
      <c r="I257" s="45"/>
    </row>
    <row r="258" spans="1:9" x14ac:dyDescent="0.55000000000000004">
      <c r="A258" s="40"/>
      <c r="B258" s="40"/>
      <c r="D258" s="41"/>
      <c r="E258" s="42"/>
      <c r="F258" s="41" t="s">
        <v>243</v>
      </c>
      <c r="G258" s="45"/>
      <c r="H258" s="45"/>
      <c r="I258" s="45"/>
    </row>
    <row r="259" spans="1:9" x14ac:dyDescent="0.55000000000000004">
      <c r="A259" s="40"/>
      <c r="B259" s="40"/>
      <c r="D259" s="41"/>
      <c r="E259" s="42"/>
      <c r="F259" s="41" t="s">
        <v>243</v>
      </c>
      <c r="G259" s="45"/>
      <c r="H259" s="45"/>
      <c r="I259" s="45"/>
    </row>
    <row r="260" spans="1:9" x14ac:dyDescent="0.55000000000000004">
      <c r="A260" s="40"/>
      <c r="B260" s="40"/>
      <c r="D260" s="41"/>
      <c r="E260" s="42"/>
      <c r="F260" s="41" t="s">
        <v>243</v>
      </c>
      <c r="G260" s="45"/>
      <c r="H260" s="45"/>
      <c r="I260" s="45"/>
    </row>
    <row r="261" spans="1:9" x14ac:dyDescent="0.55000000000000004">
      <c r="A261" s="40"/>
      <c r="B261" s="40"/>
      <c r="D261" s="41"/>
      <c r="E261" s="42"/>
      <c r="F261" s="41" t="s">
        <v>243</v>
      </c>
      <c r="G261" s="45"/>
      <c r="H261" s="45"/>
      <c r="I261" s="45"/>
    </row>
    <row r="262" spans="1:9" x14ac:dyDescent="0.55000000000000004">
      <c r="A262" s="40"/>
      <c r="B262" s="40"/>
      <c r="D262" s="41"/>
      <c r="E262" s="42"/>
      <c r="F262" s="41" t="s">
        <v>243</v>
      </c>
      <c r="G262" s="45"/>
      <c r="H262" s="45"/>
      <c r="I262" s="45"/>
    </row>
    <row r="263" spans="1:9" x14ac:dyDescent="0.55000000000000004">
      <c r="A263" s="40"/>
      <c r="B263" s="40"/>
      <c r="D263" s="41"/>
      <c r="E263" s="42"/>
      <c r="F263" s="41"/>
      <c r="G263" s="45"/>
      <c r="H263" s="45"/>
      <c r="I263" s="45"/>
    </row>
    <row r="264" spans="1:9" x14ac:dyDescent="0.55000000000000004">
      <c r="A264" s="40"/>
      <c r="B264" s="40"/>
      <c r="D264" s="41" t="s">
        <v>244</v>
      </c>
      <c r="E264" s="42" t="s">
        <v>245</v>
      </c>
      <c r="F264" s="41" t="s">
        <v>243</v>
      </c>
      <c r="G264" s="45"/>
      <c r="H264" s="45"/>
      <c r="I264" s="45"/>
    </row>
    <row r="265" spans="1:9" x14ac:dyDescent="0.55000000000000004">
      <c r="A265" s="40"/>
      <c r="B265" s="40"/>
      <c r="D265" s="41"/>
      <c r="E265" s="42"/>
      <c r="F265" s="41" t="s">
        <v>243</v>
      </c>
      <c r="G265" s="45"/>
      <c r="H265" s="45"/>
      <c r="I265" s="45"/>
    </row>
    <row r="266" spans="1:9" x14ac:dyDescent="0.55000000000000004">
      <c r="A266" s="40"/>
      <c r="B266" s="40"/>
      <c r="D266" s="41"/>
      <c r="E266" s="42"/>
      <c r="F266" s="41" t="s">
        <v>243</v>
      </c>
      <c r="G266" s="45"/>
      <c r="H266" s="45"/>
      <c r="I266" s="45"/>
    </row>
    <row r="267" spans="1:9" x14ac:dyDescent="0.55000000000000004">
      <c r="A267" s="40"/>
      <c r="B267" s="40"/>
      <c r="D267" s="41"/>
      <c r="E267" s="42"/>
      <c r="F267" s="41" t="s">
        <v>243</v>
      </c>
      <c r="G267" s="45"/>
      <c r="H267" s="45"/>
      <c r="I267" s="45"/>
    </row>
    <row r="268" spans="1:9" x14ac:dyDescent="0.55000000000000004">
      <c r="A268" s="40"/>
      <c r="B268" s="40"/>
      <c r="D268" s="41"/>
      <c r="E268" s="42"/>
      <c r="F268" s="41" t="s">
        <v>243</v>
      </c>
      <c r="G268" s="45"/>
      <c r="H268" s="45"/>
      <c r="I268" s="45"/>
    </row>
    <row r="269" spans="1:9" x14ac:dyDescent="0.55000000000000004">
      <c r="A269" s="40"/>
      <c r="B269" s="40"/>
      <c r="D269" s="41"/>
      <c r="E269" s="42"/>
      <c r="F269" s="41" t="s">
        <v>243</v>
      </c>
      <c r="G269" s="45"/>
      <c r="H269" s="45"/>
      <c r="I269" s="45"/>
    </row>
  </sheetData>
  <autoFilter ref="A4:N90"/>
  <mergeCells count="8">
    <mergeCell ref="A1:H2"/>
    <mergeCell ref="B126:B136"/>
    <mergeCell ref="H60:H64"/>
    <mergeCell ref="H70:H72"/>
    <mergeCell ref="H42:H48"/>
    <mergeCell ref="A92:G93"/>
    <mergeCell ref="H126:H136"/>
    <mergeCell ref="H109:H116"/>
  </mergeCells>
  <hyperlinks>
    <hyperlink ref="D5" r:id="rId1"/>
    <hyperlink ref="D6" r:id="rId2"/>
    <hyperlink ref="D7" r:id="rId3"/>
    <hyperlink ref="D8" r:id="rId4"/>
    <hyperlink ref="D9" r:id="rId5"/>
    <hyperlink ref="D10" r:id="rId6"/>
    <hyperlink ref="D11:D12" r:id="rId7" display="CN4104"/>
    <hyperlink ref="D14:D17" r:id="rId8" display="CN5101"/>
    <hyperlink ref="D19:D23" r:id="rId9" display="CN5210"/>
    <hyperlink ref="D25:D41" r:id="rId10" display="CN4101"/>
    <hyperlink ref="D42:D44" r:id="rId11" display="CN5101"/>
    <hyperlink ref="D46:D47" r:id="rId12" display="CN5104"/>
    <hyperlink ref="D49:D59" r:id="rId13" display="CN4101"/>
    <hyperlink ref="D60:D69" r:id="rId14" display="CN5101"/>
    <hyperlink ref="D70:D79" r:id="rId15" display="CN5101"/>
    <hyperlink ref="D80:D84" r:id="rId16" display="CN6103"/>
    <hyperlink ref="D85:D90" r:id="rId17" display="CN6103"/>
    <hyperlink ref="D96" r:id="rId18"/>
    <hyperlink ref="D102:D107" r:id="rId19" display="CN7011"/>
    <hyperlink ref="D126:D131" r:id="rId20" display="CN7000"/>
    <hyperlink ref="D99" r:id="rId21"/>
    <hyperlink ref="D100" r:id="rId22"/>
  </hyperlinks>
  <pageMargins left="0.7" right="0.7" top="0.75" bottom="0.75" header="0.3" footer="0.3"/>
  <pageSetup paperSize="9" orientation="portrait" verticalDpi="0"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1"/>
  <sheetViews>
    <sheetView topLeftCell="A7" workbookViewId="0">
      <selection activeCell="A35" sqref="A35"/>
    </sheetView>
  </sheetViews>
  <sheetFormatPr defaultColWidth="8.68359375" defaultRowHeight="14.4" x14ac:dyDescent="0.55000000000000004"/>
  <cols>
    <col min="1" max="1" width="13.26171875" bestFit="1" customWidth="1"/>
    <col min="2" max="2" width="48.41796875" bestFit="1" customWidth="1"/>
    <col min="6" max="6" width="18.68359375" bestFit="1" customWidth="1"/>
    <col min="7" max="7" width="20" bestFit="1" customWidth="1"/>
    <col min="10" max="10" width="19.41796875" style="2" customWidth="1"/>
    <col min="11" max="11" width="8.26171875" style="2" bestFit="1" customWidth="1"/>
    <col min="12" max="12" width="8.68359375" style="2"/>
    <col min="13" max="13" width="19" style="2" customWidth="1"/>
    <col min="14" max="15" width="8.68359375" style="2"/>
    <col min="17" max="23" width="8.68359375" style="160"/>
  </cols>
  <sheetData>
    <row r="1" spans="1:23" ht="26.1" x14ac:dyDescent="0.55000000000000004">
      <c r="A1" s="126" t="s">
        <v>246</v>
      </c>
      <c r="B1" s="126" t="s">
        <v>247</v>
      </c>
      <c r="C1" s="126" t="s">
        <v>248</v>
      </c>
      <c r="D1" s="126" t="s">
        <v>249</v>
      </c>
      <c r="E1" s="126" t="s">
        <v>250</v>
      </c>
      <c r="F1" s="126" t="s">
        <v>251</v>
      </c>
      <c r="G1" s="126" t="s">
        <v>252</v>
      </c>
      <c r="H1" s="368" t="s">
        <v>253</v>
      </c>
      <c r="I1" s="102"/>
      <c r="J1" s="35" t="s">
        <v>254</v>
      </c>
      <c r="K1" s="35" t="s">
        <v>255</v>
      </c>
      <c r="L1" s="35" t="s">
        <v>256</v>
      </c>
      <c r="M1" s="35" t="s">
        <v>257</v>
      </c>
      <c r="N1" s="35" t="s">
        <v>258</v>
      </c>
      <c r="O1" s="35" t="s">
        <v>259</v>
      </c>
      <c r="P1" s="102"/>
    </row>
    <row r="2" spans="1:23" x14ac:dyDescent="0.55000000000000004">
      <c r="A2" s="127" t="s">
        <v>12</v>
      </c>
      <c r="B2" s="128" t="s">
        <v>260</v>
      </c>
      <c r="C2" s="368"/>
      <c r="D2" s="368"/>
      <c r="E2" s="368"/>
      <c r="F2" s="368" t="s">
        <v>261</v>
      </c>
      <c r="G2" s="368" t="s">
        <v>261</v>
      </c>
      <c r="H2" s="368" t="s">
        <v>262</v>
      </c>
      <c r="I2" s="102"/>
      <c r="J2" s="45" t="s">
        <v>263</v>
      </c>
      <c r="K2" s="45"/>
      <c r="L2" s="45"/>
      <c r="M2" s="45" t="s">
        <v>264</v>
      </c>
      <c r="N2" s="45"/>
      <c r="O2" s="45"/>
      <c r="P2" s="102"/>
    </row>
    <row r="3" spans="1:23" ht="26.1" x14ac:dyDescent="0.55000000000000004">
      <c r="A3" s="127" t="s">
        <v>20</v>
      </c>
      <c r="B3" s="128" t="s">
        <v>265</v>
      </c>
      <c r="C3" s="368"/>
      <c r="D3" s="368"/>
      <c r="E3" s="368"/>
      <c r="F3" s="368" t="s">
        <v>261</v>
      </c>
      <c r="G3" s="368" t="s">
        <v>261</v>
      </c>
      <c r="H3" s="368" t="s">
        <v>262</v>
      </c>
      <c r="I3" s="102"/>
      <c r="J3" s="45"/>
      <c r="K3" s="45" t="s">
        <v>266</v>
      </c>
      <c r="L3" s="45"/>
      <c r="M3" s="45" t="s">
        <v>267</v>
      </c>
      <c r="N3" s="45" t="s">
        <v>268</v>
      </c>
      <c r="O3" s="45"/>
      <c r="P3" s="102"/>
    </row>
    <row r="4" spans="1:23" x14ac:dyDescent="0.55000000000000004">
      <c r="A4" s="127" t="s">
        <v>16</v>
      </c>
      <c r="B4" s="128" t="s">
        <v>17</v>
      </c>
      <c r="C4" s="368"/>
      <c r="D4" s="368"/>
      <c r="E4" s="368"/>
      <c r="F4" s="368" t="s">
        <v>261</v>
      </c>
      <c r="G4" s="368" t="s">
        <v>261</v>
      </c>
      <c r="H4" s="368" t="s">
        <v>262</v>
      </c>
      <c r="I4" s="102"/>
      <c r="J4" s="45" t="s">
        <v>263</v>
      </c>
      <c r="K4" s="146" t="s">
        <v>269</v>
      </c>
      <c r="L4" s="45"/>
      <c r="M4" s="45" t="s">
        <v>270</v>
      </c>
      <c r="N4" s="146" t="s">
        <v>269</v>
      </c>
      <c r="O4" s="45"/>
      <c r="P4" s="102"/>
    </row>
    <row r="5" spans="1:23" x14ac:dyDescent="0.55000000000000004">
      <c r="A5" s="127" t="s">
        <v>18</v>
      </c>
      <c r="B5" s="128" t="s">
        <v>19</v>
      </c>
      <c r="C5" s="368"/>
      <c r="D5" s="368"/>
      <c r="E5" s="368"/>
      <c r="F5" s="368" t="s">
        <v>261</v>
      </c>
      <c r="G5" s="368" t="s">
        <v>261</v>
      </c>
      <c r="H5" s="368" t="s">
        <v>262</v>
      </c>
      <c r="I5" s="102"/>
      <c r="J5" s="45" t="s">
        <v>263</v>
      </c>
      <c r="K5" s="146" t="s">
        <v>269</v>
      </c>
      <c r="L5" s="45"/>
      <c r="M5" s="45" t="s">
        <v>264</v>
      </c>
      <c r="N5" s="146" t="s">
        <v>269</v>
      </c>
      <c r="O5" s="45"/>
      <c r="P5" s="102"/>
    </row>
    <row r="6" spans="1:23" x14ac:dyDescent="0.55000000000000004">
      <c r="A6" s="142"/>
      <c r="B6" s="143"/>
      <c r="C6" s="144"/>
      <c r="D6" s="144"/>
      <c r="E6" s="144"/>
      <c r="F6" s="144"/>
      <c r="G6" s="144"/>
      <c r="H6" s="144"/>
      <c r="I6" s="102"/>
      <c r="J6" s="163"/>
      <c r="K6" s="163"/>
      <c r="L6" s="163"/>
      <c r="M6" s="163"/>
      <c r="N6" s="163"/>
      <c r="O6" s="163"/>
      <c r="P6" s="102"/>
    </row>
    <row r="7" spans="1:23" x14ac:dyDescent="0.55000000000000004">
      <c r="A7" s="127" t="s">
        <v>25</v>
      </c>
      <c r="B7" s="129" t="s">
        <v>26</v>
      </c>
      <c r="C7" s="368" t="s">
        <v>261</v>
      </c>
      <c r="D7" s="368" t="s">
        <v>261</v>
      </c>
      <c r="E7" s="368"/>
      <c r="F7" s="368"/>
      <c r="G7" s="368"/>
      <c r="H7" s="368" t="s">
        <v>262</v>
      </c>
      <c r="I7" s="102"/>
      <c r="J7" s="45" t="s">
        <v>263</v>
      </c>
      <c r="K7" s="146" t="s">
        <v>269</v>
      </c>
      <c r="L7" s="45"/>
      <c r="M7" s="45" t="s">
        <v>264</v>
      </c>
      <c r="N7" s="146" t="s">
        <v>269</v>
      </c>
      <c r="O7" s="45"/>
      <c r="P7" s="102"/>
      <c r="Q7" s="162"/>
    </row>
    <row r="8" spans="1:23" x14ac:dyDescent="0.55000000000000004">
      <c r="A8" s="127" t="s">
        <v>28</v>
      </c>
      <c r="B8" s="129" t="s">
        <v>29</v>
      </c>
      <c r="C8" s="368" t="s">
        <v>261</v>
      </c>
      <c r="D8" s="368" t="s">
        <v>261</v>
      </c>
      <c r="E8" s="368"/>
      <c r="F8" s="368"/>
      <c r="G8" s="368"/>
      <c r="H8" s="368" t="s">
        <v>262</v>
      </c>
      <c r="I8" s="102"/>
      <c r="J8" s="45"/>
      <c r="K8" s="146" t="s">
        <v>269</v>
      </c>
      <c r="L8" s="45"/>
      <c r="M8" s="45" t="s">
        <v>271</v>
      </c>
      <c r="N8" s="146" t="s">
        <v>269</v>
      </c>
      <c r="O8" s="45"/>
      <c r="P8" s="102"/>
      <c r="Q8" s="162"/>
    </row>
    <row r="9" spans="1:23" ht="26.1" x14ac:dyDescent="0.55000000000000004">
      <c r="A9" s="127" t="s">
        <v>31</v>
      </c>
      <c r="B9" s="129" t="s">
        <v>32</v>
      </c>
      <c r="C9" s="368" t="s">
        <v>261</v>
      </c>
      <c r="D9" s="368" t="s">
        <v>261</v>
      </c>
      <c r="E9" s="368"/>
      <c r="F9" s="368"/>
      <c r="G9" s="368"/>
      <c r="H9" s="368" t="s">
        <v>262</v>
      </c>
      <c r="I9" s="102"/>
      <c r="J9" s="45"/>
      <c r="K9" s="146" t="s">
        <v>269</v>
      </c>
      <c r="L9" s="45"/>
      <c r="M9" s="45" t="s">
        <v>272</v>
      </c>
      <c r="N9" s="146" t="s">
        <v>269</v>
      </c>
      <c r="O9" s="45"/>
      <c r="P9" s="102"/>
      <c r="Q9" s="162"/>
    </row>
    <row r="10" spans="1:23" x14ac:dyDescent="0.55000000000000004">
      <c r="A10" s="127" t="s">
        <v>34</v>
      </c>
      <c r="B10" s="129" t="s">
        <v>35</v>
      </c>
      <c r="C10" s="368" t="s">
        <v>261</v>
      </c>
      <c r="D10" s="368" t="s">
        <v>261</v>
      </c>
      <c r="E10" s="368"/>
      <c r="F10" s="368"/>
      <c r="G10" s="368"/>
      <c r="H10" s="368">
        <v>1</v>
      </c>
      <c r="I10" s="102"/>
      <c r="J10" s="45" t="s">
        <v>273</v>
      </c>
      <c r="K10" s="45" t="s">
        <v>274</v>
      </c>
      <c r="L10" s="45"/>
      <c r="M10" s="45"/>
      <c r="N10" s="45"/>
      <c r="O10" s="45"/>
      <c r="P10" s="102"/>
      <c r="Q10" s="162"/>
    </row>
    <row r="11" spans="1:23" ht="39" x14ac:dyDescent="0.55000000000000004">
      <c r="A11" s="127" t="s">
        <v>275</v>
      </c>
      <c r="B11" s="129" t="s">
        <v>81</v>
      </c>
      <c r="C11" s="368" t="s">
        <v>261</v>
      </c>
      <c r="D11" s="368"/>
      <c r="E11" s="368"/>
      <c r="F11" s="368"/>
      <c r="G11" s="368"/>
      <c r="H11" s="368">
        <v>2</v>
      </c>
      <c r="I11" s="102"/>
      <c r="J11" s="45"/>
      <c r="K11" s="45"/>
      <c r="L11" s="45"/>
      <c r="M11" s="45"/>
      <c r="N11" s="45" t="s">
        <v>276</v>
      </c>
      <c r="O11" s="45" t="s">
        <v>277</v>
      </c>
      <c r="P11" s="102"/>
      <c r="Q11" s="31"/>
      <c r="R11" s="31"/>
      <c r="S11" s="103"/>
      <c r="T11" s="103"/>
      <c r="U11" s="103"/>
      <c r="V11" s="103"/>
      <c r="W11" s="103"/>
    </row>
    <row r="12" spans="1:23" x14ac:dyDescent="0.55000000000000004">
      <c r="A12" s="142"/>
      <c r="B12" s="143"/>
      <c r="C12" s="144"/>
      <c r="D12" s="144"/>
      <c r="E12" s="144"/>
      <c r="F12" s="144"/>
      <c r="G12" s="144"/>
      <c r="H12" s="144"/>
      <c r="I12" s="102"/>
      <c r="J12" s="163"/>
      <c r="K12" s="163"/>
      <c r="L12" s="163"/>
      <c r="M12" s="163"/>
      <c r="N12" s="163"/>
      <c r="O12" s="163"/>
      <c r="P12" s="102"/>
      <c r="Q12" s="162"/>
    </row>
    <row r="13" spans="1:23" x14ac:dyDescent="0.55000000000000004">
      <c r="A13" s="127" t="s">
        <v>278</v>
      </c>
      <c r="B13" s="128" t="s">
        <v>279</v>
      </c>
      <c r="C13" s="368" t="s">
        <v>261</v>
      </c>
      <c r="D13" s="368" t="s">
        <v>261</v>
      </c>
      <c r="E13" s="368"/>
      <c r="F13" s="368"/>
      <c r="G13" s="368"/>
      <c r="H13" s="368" t="s">
        <v>262</v>
      </c>
      <c r="I13" s="102"/>
      <c r="J13" s="45" t="s">
        <v>276</v>
      </c>
      <c r="K13" s="45"/>
      <c r="L13" s="45"/>
      <c r="M13" s="45"/>
      <c r="N13" s="45"/>
      <c r="O13" s="45" t="s">
        <v>277</v>
      </c>
      <c r="P13" s="102"/>
      <c r="Q13" s="162"/>
      <c r="R13" s="103"/>
      <c r="S13" s="103"/>
      <c r="T13" s="103"/>
      <c r="U13" s="103"/>
      <c r="V13" s="103"/>
      <c r="W13" s="103"/>
    </row>
    <row r="14" spans="1:23" x14ac:dyDescent="0.55000000000000004">
      <c r="A14" s="127" t="s">
        <v>134</v>
      </c>
      <c r="B14" s="128" t="s">
        <v>135</v>
      </c>
      <c r="C14" s="368"/>
      <c r="D14" s="11" t="s">
        <v>280</v>
      </c>
      <c r="E14" s="368"/>
      <c r="F14" s="368"/>
      <c r="G14" s="368"/>
      <c r="H14" s="368" t="s">
        <v>262</v>
      </c>
      <c r="I14" s="102"/>
      <c r="K14" s="45" t="s">
        <v>281</v>
      </c>
      <c r="N14" s="45" t="s">
        <v>281</v>
      </c>
      <c r="P14" s="102"/>
      <c r="Q14" s="162"/>
      <c r="R14" s="103"/>
      <c r="U14" s="103"/>
      <c r="V14" s="103"/>
      <c r="W14" s="103"/>
    </row>
    <row r="15" spans="1:23" s="102" customFormat="1" x14ac:dyDescent="0.55000000000000004">
      <c r="A15" s="127" t="s">
        <v>282</v>
      </c>
      <c r="B15" s="128" t="s">
        <v>45</v>
      </c>
      <c r="C15" s="368"/>
      <c r="D15" s="368" t="s">
        <v>261</v>
      </c>
      <c r="E15" s="368"/>
      <c r="F15" s="368"/>
      <c r="G15" s="368"/>
      <c r="H15" s="11">
        <v>1</v>
      </c>
      <c r="J15" s="2" t="s">
        <v>47</v>
      </c>
      <c r="K15" s="2"/>
      <c r="L15" s="2"/>
      <c r="M15" s="2"/>
      <c r="N15" s="2"/>
      <c r="O15" s="2"/>
      <c r="Q15" s="162"/>
      <c r="R15" s="160"/>
      <c r="S15" s="160"/>
      <c r="T15" s="160"/>
      <c r="U15" s="160"/>
      <c r="V15" s="160"/>
      <c r="W15" s="160"/>
    </row>
    <row r="16" spans="1:23" x14ac:dyDescent="0.55000000000000004">
      <c r="A16" s="130" t="s">
        <v>92</v>
      </c>
      <c r="B16" s="129" t="s">
        <v>93</v>
      </c>
      <c r="C16" s="368" t="s">
        <v>261</v>
      </c>
      <c r="D16" s="368"/>
      <c r="E16" s="368"/>
      <c r="F16" s="368"/>
      <c r="G16" s="368"/>
      <c r="H16" s="368" t="s">
        <v>262</v>
      </c>
      <c r="I16" s="102"/>
      <c r="J16" s="45" t="s">
        <v>276</v>
      </c>
      <c r="K16" s="146" t="s">
        <v>269</v>
      </c>
      <c r="L16" s="45"/>
      <c r="M16" s="45" t="s">
        <v>276</v>
      </c>
      <c r="N16" s="146" t="s">
        <v>283</v>
      </c>
      <c r="O16" s="45"/>
      <c r="P16" s="102"/>
      <c r="Q16" s="31"/>
      <c r="R16" s="31"/>
      <c r="S16" s="103"/>
      <c r="T16" s="103"/>
      <c r="U16" s="103"/>
      <c r="V16" s="103"/>
      <c r="W16" s="103"/>
    </row>
    <row r="17" spans="1:23" x14ac:dyDescent="0.55000000000000004">
      <c r="A17" s="130" t="s">
        <v>146</v>
      </c>
      <c r="B17" s="129" t="s">
        <v>147</v>
      </c>
      <c r="C17" s="368"/>
      <c r="D17" s="368"/>
      <c r="E17" s="368"/>
      <c r="F17" s="368"/>
      <c r="G17" s="368"/>
      <c r="H17" s="368" t="s">
        <v>262</v>
      </c>
      <c r="I17" s="102"/>
      <c r="J17" s="100" t="s">
        <v>47</v>
      </c>
      <c r="M17" s="45"/>
      <c r="P17" s="102"/>
      <c r="Q17" s="162"/>
      <c r="R17" s="31"/>
      <c r="S17" s="103"/>
      <c r="T17" s="103"/>
      <c r="U17" s="103"/>
      <c r="V17" s="103"/>
      <c r="W17" s="103"/>
    </row>
    <row r="18" spans="1:23" x14ac:dyDescent="0.55000000000000004">
      <c r="A18" s="130" t="s">
        <v>84</v>
      </c>
      <c r="B18" s="129" t="s">
        <v>85</v>
      </c>
      <c r="C18" s="368" t="s">
        <v>261</v>
      </c>
      <c r="D18" s="368"/>
      <c r="E18" s="368"/>
      <c r="F18" s="368"/>
      <c r="G18" s="368"/>
      <c r="H18" s="368">
        <v>1</v>
      </c>
      <c r="I18" s="102"/>
      <c r="J18" s="45" t="s">
        <v>276</v>
      </c>
      <c r="K18" s="45"/>
      <c r="L18" s="45" t="s">
        <v>277</v>
      </c>
      <c r="M18" s="45"/>
      <c r="N18" s="45"/>
      <c r="O18" s="45"/>
      <c r="P18" s="102"/>
      <c r="Q18" s="162"/>
      <c r="R18" s="103"/>
      <c r="S18" s="103"/>
      <c r="T18" s="103"/>
      <c r="U18" s="103"/>
      <c r="V18" s="103"/>
      <c r="W18" s="103"/>
    </row>
    <row r="19" spans="1:23" x14ac:dyDescent="0.55000000000000004">
      <c r="A19" s="130" t="s">
        <v>86</v>
      </c>
      <c r="B19" s="129" t="s">
        <v>87</v>
      </c>
      <c r="C19" s="368" t="s">
        <v>261</v>
      </c>
      <c r="D19" s="368"/>
      <c r="E19" s="368"/>
      <c r="F19" s="368"/>
      <c r="G19" s="368"/>
      <c r="H19" s="368">
        <v>1</v>
      </c>
      <c r="I19" s="102"/>
      <c r="J19" s="45" t="s">
        <v>276</v>
      </c>
      <c r="K19" s="45"/>
      <c r="L19" s="45" t="s">
        <v>277</v>
      </c>
      <c r="M19" s="45"/>
      <c r="N19" s="45"/>
      <c r="O19" s="45"/>
      <c r="P19" s="102"/>
      <c r="Q19" s="162"/>
      <c r="R19" s="103"/>
      <c r="S19" s="103"/>
      <c r="T19" s="103"/>
      <c r="U19" s="103"/>
      <c r="V19" s="103"/>
      <c r="W19" s="103"/>
    </row>
    <row r="20" spans="1:23" x14ac:dyDescent="0.55000000000000004">
      <c r="A20" s="130" t="s">
        <v>48</v>
      </c>
      <c r="B20" s="129" t="s">
        <v>49</v>
      </c>
      <c r="C20" s="368"/>
      <c r="D20" s="368" t="s">
        <v>261</v>
      </c>
      <c r="E20" s="368"/>
      <c r="F20" s="368"/>
      <c r="G20" s="368"/>
      <c r="H20" s="368">
        <v>1</v>
      </c>
      <c r="I20" s="102"/>
      <c r="K20" s="45" t="s">
        <v>284</v>
      </c>
      <c r="L20" s="45" t="s">
        <v>277</v>
      </c>
      <c r="P20" s="102"/>
      <c r="Q20" s="162"/>
      <c r="R20" s="103"/>
      <c r="S20" s="103"/>
      <c r="T20" s="103"/>
      <c r="U20" s="103"/>
      <c r="V20" s="103"/>
      <c r="W20" s="103"/>
    </row>
    <row r="21" spans="1:23" x14ac:dyDescent="0.55000000000000004">
      <c r="A21" s="130" t="s">
        <v>52</v>
      </c>
      <c r="B21" s="129" t="s">
        <v>53</v>
      </c>
      <c r="C21" s="368" t="s">
        <v>261</v>
      </c>
      <c r="D21" s="368" t="s">
        <v>261</v>
      </c>
      <c r="E21" s="368"/>
      <c r="F21" s="368"/>
      <c r="G21" s="368"/>
      <c r="H21" s="368">
        <v>2</v>
      </c>
      <c r="I21" s="102"/>
      <c r="J21" s="45"/>
      <c r="K21" s="45"/>
      <c r="L21" s="45"/>
      <c r="M21" s="45" t="s">
        <v>276</v>
      </c>
      <c r="N21" s="45"/>
      <c r="O21" s="45"/>
      <c r="P21" s="102"/>
      <c r="Q21" s="162"/>
      <c r="R21" s="103"/>
      <c r="S21" s="103"/>
      <c r="T21" s="103"/>
      <c r="U21" s="103"/>
      <c r="V21" s="103"/>
      <c r="W21" s="103"/>
    </row>
    <row r="22" spans="1:23" x14ac:dyDescent="0.55000000000000004">
      <c r="A22" s="130" t="s">
        <v>89</v>
      </c>
      <c r="B22" s="129" t="s">
        <v>90</v>
      </c>
      <c r="C22" s="368" t="s">
        <v>261</v>
      </c>
      <c r="D22" s="368"/>
      <c r="E22" s="368"/>
      <c r="F22" s="368"/>
      <c r="G22" s="368"/>
      <c r="H22" s="368">
        <v>2</v>
      </c>
      <c r="I22" s="102"/>
      <c r="J22" s="45"/>
      <c r="K22" s="45"/>
      <c r="L22" s="45"/>
      <c r="M22" s="45" t="s">
        <v>276</v>
      </c>
      <c r="N22" s="45"/>
      <c r="O22" s="45" t="s">
        <v>277</v>
      </c>
      <c r="P22" s="102"/>
      <c r="Q22" s="31"/>
      <c r="R22" s="31"/>
      <c r="S22" s="103"/>
      <c r="T22" s="103"/>
      <c r="U22" s="103"/>
      <c r="V22" s="103"/>
      <c r="W22" s="103"/>
    </row>
    <row r="23" spans="1:23" x14ac:dyDescent="0.55000000000000004">
      <c r="A23" s="130" t="s">
        <v>59</v>
      </c>
      <c r="B23" s="129" t="s">
        <v>60</v>
      </c>
      <c r="C23" s="368"/>
      <c r="D23" s="368" t="s">
        <v>261</v>
      </c>
      <c r="E23" s="368"/>
      <c r="F23" s="368"/>
      <c r="G23" s="368"/>
      <c r="H23" s="368" t="s">
        <v>285</v>
      </c>
      <c r="I23" s="102"/>
      <c r="J23" s="2" t="s">
        <v>47</v>
      </c>
      <c r="P23" s="102"/>
      <c r="Q23" s="162"/>
      <c r="R23" s="103"/>
      <c r="S23" s="103"/>
      <c r="T23" s="103"/>
      <c r="U23" s="103"/>
      <c r="V23" s="103"/>
      <c r="W23" s="103"/>
    </row>
    <row r="24" spans="1:23" s="102" customFormat="1" x14ac:dyDescent="0.55000000000000004">
      <c r="A24" s="142"/>
      <c r="B24" s="145"/>
      <c r="C24" s="144"/>
      <c r="D24" s="144"/>
      <c r="E24" s="144"/>
      <c r="F24" s="144"/>
      <c r="G24" s="144"/>
      <c r="H24" s="144"/>
      <c r="J24" s="163"/>
      <c r="K24" s="163"/>
      <c r="L24" s="163"/>
      <c r="M24" s="163"/>
      <c r="N24" s="163"/>
      <c r="O24" s="163"/>
      <c r="Q24" s="162"/>
      <c r="R24" s="103"/>
      <c r="S24" s="103"/>
      <c r="T24" s="103"/>
      <c r="U24" s="103"/>
      <c r="V24" s="103"/>
      <c r="W24" s="103"/>
    </row>
    <row r="25" spans="1:23" x14ac:dyDescent="0.55000000000000004">
      <c r="A25" s="127" t="s">
        <v>61</v>
      </c>
      <c r="B25" s="128" t="s">
        <v>286</v>
      </c>
      <c r="C25" s="368" t="s">
        <v>261</v>
      </c>
      <c r="D25" s="368" t="s">
        <v>261</v>
      </c>
      <c r="E25" s="368" t="s">
        <v>261</v>
      </c>
      <c r="F25" s="368"/>
      <c r="G25" s="368"/>
      <c r="H25" s="368" t="s">
        <v>262</v>
      </c>
      <c r="I25" s="102"/>
      <c r="N25" s="2" t="s">
        <v>62</v>
      </c>
      <c r="P25" s="102"/>
      <c r="Q25" s="162"/>
      <c r="R25" s="103"/>
      <c r="S25" s="103"/>
      <c r="T25" s="103"/>
      <c r="U25" s="103"/>
      <c r="V25" s="103"/>
      <c r="W25" s="103"/>
    </row>
    <row r="26" spans="1:23" x14ac:dyDescent="0.55000000000000004">
      <c r="A26" s="127" t="s">
        <v>94</v>
      </c>
      <c r="B26" s="128" t="s">
        <v>140</v>
      </c>
      <c r="C26" s="1" t="s">
        <v>261</v>
      </c>
      <c r="D26" s="368"/>
      <c r="E26" s="368" t="s">
        <v>261</v>
      </c>
      <c r="F26" s="368"/>
      <c r="G26" s="368"/>
      <c r="H26" s="368">
        <v>1</v>
      </c>
      <c r="I26" s="102"/>
      <c r="J26" s="45" t="s">
        <v>276</v>
      </c>
      <c r="K26" s="45"/>
      <c r="L26" s="45" t="s">
        <v>277</v>
      </c>
      <c r="M26" s="45"/>
      <c r="N26" s="45"/>
      <c r="O26" s="45"/>
      <c r="P26" s="102"/>
      <c r="Q26" s="162"/>
      <c r="R26" s="103"/>
      <c r="S26" s="103"/>
      <c r="T26" s="103"/>
      <c r="U26" s="103"/>
      <c r="V26" s="103"/>
      <c r="W26" s="103"/>
    </row>
    <row r="27" spans="1:23" x14ac:dyDescent="0.55000000000000004">
      <c r="A27" s="127" t="s">
        <v>68</v>
      </c>
      <c r="B27" s="128" t="s">
        <v>69</v>
      </c>
      <c r="C27" s="368"/>
      <c r="D27" s="368" t="s">
        <v>261</v>
      </c>
      <c r="E27" s="368" t="s">
        <v>261</v>
      </c>
      <c r="F27" s="368"/>
      <c r="G27" s="368"/>
      <c r="H27" s="368">
        <v>1</v>
      </c>
      <c r="I27" s="102"/>
      <c r="J27" s="45" t="s">
        <v>287</v>
      </c>
      <c r="K27" s="45" t="s">
        <v>284</v>
      </c>
      <c r="L27" s="45"/>
      <c r="M27" s="45"/>
      <c r="N27" s="45"/>
      <c r="O27" s="45"/>
      <c r="P27" s="102"/>
      <c r="Q27" s="162"/>
    </row>
    <row r="28" spans="1:23" x14ac:dyDescent="0.55000000000000004">
      <c r="A28" s="127" t="s">
        <v>64</v>
      </c>
      <c r="B28" s="128" t="s">
        <v>65</v>
      </c>
      <c r="C28" s="368"/>
      <c r="D28" s="368" t="s">
        <v>261</v>
      </c>
      <c r="E28" s="368"/>
      <c r="F28" s="368"/>
      <c r="G28" s="368"/>
      <c r="H28" s="368">
        <v>1</v>
      </c>
      <c r="I28" s="102"/>
      <c r="J28" s="45" t="s">
        <v>287</v>
      </c>
      <c r="K28" s="45" t="s">
        <v>284</v>
      </c>
      <c r="L28" s="45"/>
      <c r="M28" s="45"/>
      <c r="N28" s="45"/>
      <c r="O28" s="45"/>
      <c r="P28" s="102"/>
      <c r="Q28" s="162"/>
      <c r="R28" s="103"/>
      <c r="S28" s="103"/>
      <c r="T28" s="103"/>
      <c r="U28" s="103"/>
      <c r="V28" s="103"/>
      <c r="W28" s="103"/>
    </row>
    <row r="29" spans="1:23" x14ac:dyDescent="0.55000000000000004">
      <c r="A29" s="127" t="s">
        <v>97</v>
      </c>
      <c r="B29" s="128" t="s">
        <v>288</v>
      </c>
      <c r="C29" s="368" t="s">
        <v>261</v>
      </c>
      <c r="D29" s="368"/>
      <c r="E29" s="368"/>
      <c r="F29" s="368"/>
      <c r="G29" s="368"/>
      <c r="H29" s="368">
        <v>1</v>
      </c>
      <c r="I29" s="102"/>
      <c r="J29" s="45" t="s">
        <v>289</v>
      </c>
      <c r="K29" s="45" t="s">
        <v>267</v>
      </c>
      <c r="L29" s="45" t="s">
        <v>277</v>
      </c>
      <c r="M29" s="45"/>
      <c r="N29" s="45"/>
      <c r="O29" s="45"/>
      <c r="P29" s="102"/>
      <c r="Q29" s="162"/>
    </row>
    <row r="30" spans="1:23" x14ac:dyDescent="0.55000000000000004">
      <c r="A30" s="127" t="s">
        <v>138</v>
      </c>
      <c r="B30" s="128" t="s">
        <v>290</v>
      </c>
      <c r="C30" s="368"/>
      <c r="D30" s="368"/>
      <c r="E30" s="368" t="s">
        <v>261</v>
      </c>
      <c r="F30" s="368"/>
      <c r="G30" s="368"/>
      <c r="H30" s="368">
        <v>1</v>
      </c>
      <c r="I30" s="102"/>
      <c r="J30" s="45" t="s">
        <v>289</v>
      </c>
      <c r="K30" s="45" t="s">
        <v>284</v>
      </c>
      <c r="N30" s="2" t="s">
        <v>284</v>
      </c>
      <c r="P30" s="102"/>
      <c r="Q30" s="162"/>
      <c r="R30" s="103"/>
      <c r="S30" s="103"/>
      <c r="T30" s="103"/>
      <c r="U30" s="103"/>
      <c r="V30" s="103"/>
      <c r="W30" s="103"/>
    </row>
    <row r="31" spans="1:23" x14ac:dyDescent="0.55000000000000004">
      <c r="A31" s="127" t="s">
        <v>142</v>
      </c>
      <c r="B31" s="128" t="s">
        <v>143</v>
      </c>
      <c r="C31" s="368"/>
      <c r="D31" s="368"/>
      <c r="E31" s="368" t="s">
        <v>261</v>
      </c>
      <c r="F31" s="368"/>
      <c r="G31" s="368"/>
      <c r="H31" s="368">
        <v>2</v>
      </c>
      <c r="I31" s="102"/>
      <c r="J31" s="45"/>
      <c r="K31" s="45"/>
      <c r="L31" s="45"/>
      <c r="M31" s="45" t="s">
        <v>287</v>
      </c>
      <c r="N31" s="45"/>
      <c r="O31" s="45" t="s">
        <v>277</v>
      </c>
      <c r="P31" s="102"/>
      <c r="Q31" s="162"/>
    </row>
    <row r="32" spans="1:23" x14ac:dyDescent="0.55000000000000004">
      <c r="A32" s="127" t="s">
        <v>71</v>
      </c>
      <c r="B32" s="128" t="s">
        <v>291</v>
      </c>
      <c r="C32" s="368"/>
      <c r="D32" s="368" t="s">
        <v>261</v>
      </c>
      <c r="E32" s="368"/>
      <c r="F32" s="368"/>
      <c r="G32" s="368"/>
      <c r="H32" s="368">
        <v>2</v>
      </c>
      <c r="I32" s="102"/>
      <c r="J32" s="45"/>
      <c r="K32" s="45"/>
      <c r="L32" s="45"/>
      <c r="M32" s="45" t="s">
        <v>271</v>
      </c>
      <c r="N32" s="45" t="s">
        <v>284</v>
      </c>
      <c r="O32" s="45"/>
      <c r="P32" s="102"/>
      <c r="Q32" s="162"/>
    </row>
    <row r="33" spans="1:23" x14ac:dyDescent="0.55000000000000004">
      <c r="A33" s="127" t="s">
        <v>100</v>
      </c>
      <c r="B33" s="128" t="s">
        <v>292</v>
      </c>
      <c r="C33" s="368" t="s">
        <v>261</v>
      </c>
      <c r="D33" s="368"/>
      <c r="E33" s="368"/>
      <c r="F33" s="368"/>
      <c r="G33" s="368"/>
      <c r="H33" s="368">
        <v>1</v>
      </c>
      <c r="I33" s="102"/>
      <c r="J33" s="45" t="s">
        <v>289</v>
      </c>
      <c r="K33" s="45"/>
      <c r="L33" s="45" t="s">
        <v>293</v>
      </c>
      <c r="N33" s="45"/>
      <c r="P33" s="102"/>
      <c r="Q33" s="162"/>
    </row>
    <row r="34" spans="1:23" x14ac:dyDescent="0.55000000000000004">
      <c r="A34" s="127" t="s">
        <v>102</v>
      </c>
      <c r="B34" s="128" t="s">
        <v>103</v>
      </c>
      <c r="C34" s="368" t="s">
        <v>261</v>
      </c>
      <c r="D34" s="368"/>
      <c r="E34" s="368"/>
      <c r="F34" s="368"/>
      <c r="G34" s="368"/>
      <c r="H34" s="368">
        <v>2</v>
      </c>
      <c r="I34" s="102"/>
      <c r="J34" s="45"/>
      <c r="K34" s="45"/>
      <c r="L34" s="45"/>
      <c r="M34" s="45" t="s">
        <v>289</v>
      </c>
      <c r="N34" s="45"/>
      <c r="O34" s="45" t="s">
        <v>277</v>
      </c>
      <c r="P34" s="102"/>
      <c r="Q34" s="162"/>
      <c r="R34" s="103"/>
      <c r="S34" s="103"/>
      <c r="T34" s="103"/>
      <c r="U34" s="103"/>
      <c r="V34" s="103"/>
      <c r="W34" s="103"/>
    </row>
    <row r="35" spans="1:23" x14ac:dyDescent="0.55000000000000004">
      <c r="A35" s="127" t="s">
        <v>104</v>
      </c>
      <c r="B35" s="128" t="s">
        <v>105</v>
      </c>
      <c r="C35" s="368" t="s">
        <v>261</v>
      </c>
      <c r="D35" s="368"/>
      <c r="E35" s="368"/>
      <c r="F35" s="368"/>
      <c r="G35" s="368"/>
      <c r="H35" s="368">
        <v>2</v>
      </c>
      <c r="I35" s="102"/>
      <c r="J35" s="45"/>
      <c r="K35" s="45"/>
      <c r="L35" s="45"/>
      <c r="M35" s="45" t="s">
        <v>289</v>
      </c>
      <c r="N35" s="45"/>
      <c r="O35" s="45" t="s">
        <v>277</v>
      </c>
      <c r="P35" s="102"/>
      <c r="Q35" s="162"/>
    </row>
    <row r="36" spans="1:23" x14ac:dyDescent="0.55000000000000004">
      <c r="A36" s="102"/>
      <c r="B36" s="102"/>
      <c r="C36" s="102"/>
      <c r="D36" s="102"/>
      <c r="E36" s="102"/>
      <c r="F36" s="102"/>
      <c r="G36" s="102"/>
      <c r="H36" s="102"/>
      <c r="I36" s="102"/>
      <c r="J36" s="161"/>
      <c r="K36" s="161"/>
      <c r="L36" s="161"/>
      <c r="M36" s="161"/>
      <c r="N36" s="161"/>
      <c r="O36" s="161"/>
      <c r="P36" s="161"/>
      <c r="Q36" s="162"/>
    </row>
    <row r="37" spans="1:23" x14ac:dyDescent="0.55000000000000004">
      <c r="A37" s="102"/>
      <c r="B37" s="102"/>
      <c r="C37" s="102"/>
      <c r="D37" s="102"/>
      <c r="E37" s="102"/>
      <c r="F37" s="102"/>
      <c r="G37" s="102"/>
      <c r="H37" s="102"/>
      <c r="I37" s="102"/>
      <c r="J37" s="161"/>
      <c r="K37" s="161"/>
      <c r="L37" s="161"/>
      <c r="M37" s="161"/>
      <c r="N37" s="161"/>
      <c r="O37" s="161"/>
      <c r="P37" s="161"/>
      <c r="Q37" s="162"/>
    </row>
    <row r="38" spans="1:23" x14ac:dyDescent="0.55000000000000004">
      <c r="A38" s="102"/>
      <c r="B38" s="102"/>
      <c r="C38" s="102"/>
      <c r="D38" s="102"/>
      <c r="E38" s="102"/>
      <c r="F38" s="102"/>
      <c r="G38" s="102"/>
      <c r="H38" s="102"/>
      <c r="I38" s="102"/>
      <c r="J38" s="161"/>
      <c r="K38" s="161"/>
      <c r="L38" s="161"/>
      <c r="M38" s="161"/>
      <c r="N38" s="161"/>
      <c r="O38" s="161"/>
      <c r="P38" s="161"/>
      <c r="Q38" s="162"/>
    </row>
    <row r="39" spans="1:23" x14ac:dyDescent="0.55000000000000004">
      <c r="A39" s="102"/>
      <c r="B39" s="102"/>
      <c r="C39" s="102"/>
      <c r="D39" s="102"/>
      <c r="E39" s="102"/>
      <c r="F39" s="102"/>
      <c r="G39" s="102"/>
      <c r="H39" s="102"/>
      <c r="I39" s="102"/>
      <c r="J39" s="161"/>
      <c r="K39" s="161"/>
      <c r="L39" s="161"/>
      <c r="M39" s="161"/>
      <c r="N39" s="161"/>
      <c r="O39" s="161"/>
      <c r="P39" s="161"/>
      <c r="Q39" s="162"/>
    </row>
    <row r="40" spans="1:23" x14ac:dyDescent="0.55000000000000004">
      <c r="A40" s="102"/>
      <c r="B40" s="102"/>
      <c r="C40" s="102"/>
      <c r="D40" s="102"/>
      <c r="E40" s="102"/>
      <c r="F40" s="102"/>
      <c r="G40" s="102"/>
      <c r="H40" s="102"/>
      <c r="I40" s="102"/>
      <c r="J40" s="161"/>
      <c r="K40" s="161"/>
      <c r="L40" s="161"/>
      <c r="M40" s="161"/>
      <c r="N40" s="161"/>
      <c r="O40" s="161"/>
      <c r="P40" s="161"/>
      <c r="Q40" s="162"/>
      <c r="R40" s="103"/>
      <c r="S40" s="103"/>
      <c r="T40" s="103"/>
      <c r="U40" s="103"/>
      <c r="V40" s="103"/>
      <c r="W40" s="103"/>
    </row>
    <row r="41" spans="1:23" x14ac:dyDescent="0.55000000000000004">
      <c r="A41" s="102"/>
      <c r="B41" s="102"/>
      <c r="C41" s="102"/>
      <c r="D41" s="102"/>
      <c r="E41" s="102"/>
      <c r="F41" s="102"/>
      <c r="G41" s="102"/>
      <c r="H41" s="102"/>
      <c r="I41" s="102"/>
      <c r="J41" s="161"/>
      <c r="K41" s="161"/>
      <c r="L41" s="161"/>
      <c r="M41" s="161"/>
      <c r="N41" s="161"/>
      <c r="O41" s="161"/>
      <c r="P41" s="161"/>
      <c r="Q41" s="162"/>
      <c r="R41" s="103"/>
      <c r="S41" s="103"/>
      <c r="T41" s="103"/>
      <c r="U41" s="103"/>
      <c r="V41" s="103"/>
      <c r="W41" s="103"/>
    </row>
    <row r="42" spans="1:23" x14ac:dyDescent="0.55000000000000004">
      <c r="A42" s="102"/>
      <c r="B42" s="102"/>
      <c r="C42" s="102"/>
      <c r="D42" s="102"/>
      <c r="E42" s="102"/>
      <c r="F42" s="102"/>
      <c r="G42" s="102"/>
      <c r="H42" s="102"/>
      <c r="I42" s="102"/>
      <c r="J42" s="161"/>
      <c r="K42" s="161"/>
      <c r="L42" s="161"/>
      <c r="M42" s="161"/>
      <c r="N42" s="161"/>
      <c r="O42" s="161"/>
      <c r="P42" s="161"/>
      <c r="Q42" s="162"/>
      <c r="R42" s="103"/>
      <c r="S42" s="103"/>
      <c r="T42" s="103"/>
      <c r="U42" s="103"/>
      <c r="V42" s="103"/>
      <c r="W42" s="103"/>
    </row>
    <row r="43" spans="1:23" x14ac:dyDescent="0.55000000000000004">
      <c r="A43" s="102"/>
      <c r="B43" s="102"/>
      <c r="C43" s="102"/>
      <c r="D43" s="102"/>
      <c r="E43" s="102"/>
      <c r="F43" s="102"/>
      <c r="G43" s="102"/>
      <c r="H43" s="102"/>
      <c r="I43" s="102"/>
      <c r="J43" s="161"/>
      <c r="K43" s="161"/>
      <c r="L43" s="161"/>
      <c r="M43" s="161"/>
      <c r="N43" s="161"/>
      <c r="O43" s="161"/>
      <c r="P43" s="161"/>
      <c r="Q43" s="31"/>
      <c r="R43" s="103"/>
      <c r="S43" s="103"/>
      <c r="T43" s="103"/>
      <c r="U43" s="103"/>
      <c r="V43" s="103"/>
      <c r="W43" s="103"/>
    </row>
    <row r="44" spans="1:23" x14ac:dyDescent="0.55000000000000004">
      <c r="A44" s="102"/>
      <c r="B44" s="102"/>
      <c r="C44" s="102"/>
      <c r="D44" s="102"/>
      <c r="E44" s="102"/>
      <c r="F44" s="102"/>
      <c r="G44" s="102"/>
      <c r="H44" s="102"/>
      <c r="I44" s="102"/>
      <c r="J44" s="161"/>
      <c r="K44" s="161"/>
      <c r="L44" s="161"/>
      <c r="M44" s="161"/>
      <c r="N44" s="161"/>
      <c r="O44" s="161"/>
      <c r="P44" s="161"/>
      <c r="Q44" s="162"/>
      <c r="R44" s="103"/>
      <c r="S44" s="103"/>
      <c r="T44" s="103"/>
      <c r="U44" s="103"/>
      <c r="V44" s="103"/>
      <c r="W44" s="103"/>
    </row>
    <row r="45" spans="1:23" x14ac:dyDescent="0.55000000000000004">
      <c r="A45" s="102"/>
      <c r="B45" s="102"/>
      <c r="C45" s="102"/>
      <c r="D45" s="102"/>
      <c r="E45" s="102"/>
      <c r="F45" s="102"/>
      <c r="G45" s="102"/>
      <c r="H45" s="102"/>
      <c r="I45" s="102"/>
      <c r="J45" s="161"/>
      <c r="K45" s="161"/>
      <c r="L45" s="161"/>
      <c r="M45" s="161"/>
      <c r="N45" s="161"/>
      <c r="O45" s="161"/>
      <c r="P45" s="161"/>
      <c r="Q45" s="162"/>
      <c r="R45" s="103"/>
      <c r="S45" s="103"/>
      <c r="T45" s="103"/>
      <c r="U45" s="103"/>
      <c r="V45" s="103"/>
      <c r="W45" s="103"/>
    </row>
    <row r="46" spans="1:23" x14ac:dyDescent="0.55000000000000004">
      <c r="A46" s="102"/>
      <c r="B46" s="102"/>
      <c r="C46" s="102"/>
      <c r="D46" s="102"/>
      <c r="E46" s="102"/>
      <c r="F46" s="102"/>
      <c r="G46" s="102"/>
      <c r="H46" s="102"/>
      <c r="I46" s="102"/>
      <c r="J46" s="161"/>
      <c r="K46" s="161"/>
      <c r="L46" s="161"/>
      <c r="M46" s="161"/>
      <c r="N46" s="161"/>
      <c r="O46" s="161"/>
      <c r="P46" s="161"/>
      <c r="Q46" s="31"/>
      <c r="R46" s="103"/>
      <c r="S46" s="103"/>
      <c r="T46" s="103"/>
      <c r="U46" s="103"/>
      <c r="V46" s="103"/>
      <c r="W46" s="103"/>
    </row>
    <row r="47" spans="1:23" x14ac:dyDescent="0.55000000000000004">
      <c r="A47" s="102"/>
      <c r="B47" s="102"/>
      <c r="C47" s="102"/>
      <c r="D47" s="102"/>
      <c r="E47" s="102"/>
      <c r="F47" s="102"/>
      <c r="G47" s="102"/>
      <c r="H47" s="102"/>
      <c r="I47" s="102"/>
      <c r="J47" s="161"/>
      <c r="K47" s="161"/>
      <c r="L47" s="161"/>
      <c r="M47" s="161"/>
      <c r="N47" s="161"/>
      <c r="O47" s="161"/>
      <c r="P47" s="161"/>
      <c r="Q47" s="162"/>
      <c r="R47" s="103"/>
      <c r="S47" s="103"/>
      <c r="T47" s="103"/>
      <c r="U47" s="103"/>
      <c r="V47" s="103"/>
      <c r="W47" s="103"/>
    </row>
    <row r="48" spans="1:23" x14ac:dyDescent="0.55000000000000004">
      <c r="A48" s="102"/>
      <c r="B48" s="102"/>
      <c r="C48" s="102"/>
      <c r="D48" s="102"/>
      <c r="E48" s="102"/>
      <c r="F48" s="102"/>
      <c r="G48" s="102"/>
      <c r="H48" s="102"/>
      <c r="I48" s="102"/>
      <c r="J48" s="161"/>
      <c r="K48" s="161"/>
      <c r="L48" s="161"/>
      <c r="M48" s="161"/>
      <c r="N48" s="161"/>
      <c r="O48" s="161"/>
      <c r="P48" s="161"/>
      <c r="Q48" s="162"/>
      <c r="R48" s="103"/>
      <c r="S48" s="103"/>
      <c r="T48" s="103"/>
      <c r="U48" s="103"/>
      <c r="V48" s="103"/>
      <c r="W48" s="103"/>
    </row>
    <row r="49" spans="10:23" x14ac:dyDescent="0.55000000000000004">
      <c r="J49" s="161"/>
      <c r="K49" s="161"/>
      <c r="L49" s="161"/>
      <c r="M49" s="161"/>
      <c r="N49" s="161"/>
      <c r="O49" s="161"/>
      <c r="P49" s="161"/>
      <c r="Q49" s="162"/>
      <c r="R49" s="103"/>
      <c r="S49" s="103"/>
      <c r="T49" s="103"/>
      <c r="U49" s="103"/>
      <c r="V49" s="103"/>
      <c r="W49" s="103"/>
    </row>
    <row r="50" spans="10:23" x14ac:dyDescent="0.55000000000000004">
      <c r="J50" s="161"/>
      <c r="K50" s="161"/>
      <c r="L50" s="161"/>
      <c r="M50" s="161"/>
      <c r="N50" s="161"/>
      <c r="O50" s="161"/>
      <c r="P50" s="161"/>
      <c r="Q50" s="162"/>
      <c r="R50" s="103"/>
      <c r="S50" s="103"/>
      <c r="T50" s="103"/>
      <c r="U50" s="103"/>
      <c r="V50" s="103"/>
      <c r="W50" s="103"/>
    </row>
    <row r="51" spans="10:23" x14ac:dyDescent="0.55000000000000004">
      <c r="J51" s="161"/>
      <c r="K51" s="161"/>
      <c r="L51" s="161"/>
      <c r="M51" s="161"/>
      <c r="N51" s="161"/>
      <c r="O51" s="161"/>
      <c r="P51" s="161"/>
      <c r="Q51" s="162"/>
      <c r="R51" s="103"/>
      <c r="S51" s="103"/>
      <c r="T51" s="103"/>
      <c r="U51" s="103"/>
      <c r="V51" s="103"/>
      <c r="W51" s="103"/>
    </row>
    <row r="52" spans="10:23" x14ac:dyDescent="0.55000000000000004">
      <c r="J52" s="161"/>
      <c r="K52" s="161"/>
      <c r="L52" s="161"/>
      <c r="M52" s="161"/>
      <c r="N52" s="161"/>
      <c r="O52" s="161"/>
      <c r="P52" s="161"/>
      <c r="Q52" s="162"/>
      <c r="R52" s="103"/>
      <c r="S52" s="103"/>
      <c r="T52" s="103"/>
      <c r="U52" s="103"/>
      <c r="V52" s="103"/>
      <c r="W52" s="103"/>
    </row>
    <row r="53" spans="10:23" x14ac:dyDescent="0.55000000000000004">
      <c r="J53" s="161"/>
      <c r="K53" s="161"/>
      <c r="L53" s="161"/>
      <c r="M53" s="161"/>
      <c r="N53" s="161"/>
      <c r="O53" s="161"/>
      <c r="P53" s="161"/>
      <c r="Q53" s="162"/>
      <c r="R53" s="103"/>
      <c r="S53" s="103"/>
      <c r="T53" s="103"/>
      <c r="U53" s="103"/>
      <c r="V53" s="103"/>
      <c r="W53" s="103"/>
    </row>
    <row r="54" spans="10:23" x14ac:dyDescent="0.55000000000000004">
      <c r="J54" s="161"/>
      <c r="K54" s="161"/>
      <c r="L54" s="161"/>
      <c r="M54" s="161"/>
      <c r="N54" s="161"/>
      <c r="O54" s="161"/>
      <c r="P54" s="161"/>
      <c r="Q54" s="162"/>
      <c r="R54" s="103"/>
      <c r="S54" s="103"/>
      <c r="T54" s="103"/>
      <c r="U54" s="103"/>
      <c r="V54" s="103"/>
      <c r="W54" s="103"/>
    </row>
    <row r="55" spans="10:23" x14ac:dyDescent="0.55000000000000004">
      <c r="J55" s="161"/>
      <c r="K55" s="161"/>
      <c r="L55" s="161"/>
      <c r="M55" s="161"/>
      <c r="N55" s="161"/>
      <c r="O55" s="161"/>
      <c r="P55" s="161"/>
      <c r="Q55" s="162"/>
      <c r="R55" s="103"/>
      <c r="S55" s="103"/>
      <c r="T55" s="103"/>
      <c r="U55" s="103"/>
      <c r="V55" s="103"/>
      <c r="W55" s="103"/>
    </row>
    <row r="56" spans="10:23" x14ac:dyDescent="0.55000000000000004">
      <c r="J56" s="161"/>
      <c r="K56" s="161"/>
      <c r="L56" s="161"/>
      <c r="M56" s="161"/>
      <c r="N56" s="161"/>
      <c r="O56" s="161"/>
      <c r="P56" s="161"/>
      <c r="Q56" s="162"/>
      <c r="R56" s="103"/>
      <c r="S56" s="103"/>
      <c r="T56" s="103"/>
      <c r="U56" s="103"/>
      <c r="V56" s="103"/>
      <c r="W56" s="103"/>
    </row>
    <row r="57" spans="10:23" x14ac:dyDescent="0.55000000000000004">
      <c r="J57" s="161"/>
      <c r="K57" s="161"/>
      <c r="L57" s="161"/>
      <c r="M57" s="161"/>
      <c r="N57" s="161"/>
      <c r="O57" s="161"/>
      <c r="P57" s="161"/>
      <c r="Q57" s="162"/>
      <c r="R57" s="103"/>
      <c r="S57" s="103"/>
      <c r="T57" s="103"/>
      <c r="U57" s="103"/>
      <c r="V57" s="103"/>
      <c r="W57" s="103"/>
    </row>
    <row r="58" spans="10:23" x14ac:dyDescent="0.55000000000000004">
      <c r="J58" s="161"/>
      <c r="K58" s="161"/>
      <c r="L58" s="161"/>
      <c r="M58" s="161"/>
      <c r="N58" s="161"/>
      <c r="O58" s="161"/>
      <c r="P58" s="161"/>
      <c r="Q58" s="162"/>
      <c r="R58" s="103"/>
      <c r="S58" s="103"/>
      <c r="T58" s="103"/>
      <c r="U58" s="103"/>
      <c r="V58" s="103"/>
      <c r="W58" s="103"/>
    </row>
    <row r="59" spans="10:23" x14ac:dyDescent="0.55000000000000004">
      <c r="J59" s="161"/>
      <c r="K59" s="161"/>
      <c r="L59" s="161"/>
      <c r="M59" s="161"/>
      <c r="N59" s="161"/>
      <c r="O59" s="161"/>
      <c r="P59" s="161"/>
      <c r="Q59" s="162"/>
      <c r="R59" s="103"/>
      <c r="S59" s="103"/>
      <c r="T59" s="103"/>
      <c r="U59" s="103"/>
      <c r="V59" s="103"/>
      <c r="W59" s="103"/>
    </row>
    <row r="60" spans="10:23" x14ac:dyDescent="0.55000000000000004">
      <c r="J60" s="161"/>
      <c r="K60" s="161"/>
      <c r="L60" s="161"/>
      <c r="M60" s="161"/>
      <c r="N60" s="161"/>
      <c r="O60" s="161"/>
      <c r="P60" s="161"/>
      <c r="Q60" s="162"/>
      <c r="R60" s="103"/>
      <c r="S60" s="103"/>
      <c r="T60" s="103"/>
      <c r="U60" s="103"/>
      <c r="V60" s="103"/>
      <c r="W60" s="103"/>
    </row>
    <row r="61" spans="10:23" x14ac:dyDescent="0.55000000000000004">
      <c r="J61" s="161"/>
      <c r="K61" s="161"/>
      <c r="L61" s="161"/>
      <c r="M61" s="161"/>
      <c r="N61" s="161"/>
      <c r="O61" s="161"/>
      <c r="P61" s="161"/>
      <c r="Q61" s="162"/>
      <c r="R61" s="103"/>
      <c r="S61" s="103"/>
      <c r="T61" s="103"/>
      <c r="U61" s="103"/>
      <c r="V61" s="103"/>
      <c r="W61" s="103"/>
    </row>
    <row r="62" spans="10:23" x14ac:dyDescent="0.55000000000000004">
      <c r="J62" s="161"/>
      <c r="K62" s="161"/>
      <c r="L62" s="161"/>
      <c r="M62" s="161"/>
      <c r="N62" s="161"/>
      <c r="O62" s="161"/>
      <c r="P62" s="161"/>
      <c r="Q62" s="162"/>
      <c r="R62" s="103"/>
      <c r="S62" s="103"/>
      <c r="T62" s="103"/>
      <c r="U62" s="103"/>
      <c r="V62" s="103"/>
      <c r="W62" s="103"/>
    </row>
    <row r="63" spans="10:23" x14ac:dyDescent="0.55000000000000004">
      <c r="J63" s="161"/>
      <c r="K63" s="161"/>
      <c r="L63" s="161"/>
      <c r="M63" s="161"/>
      <c r="N63" s="161"/>
      <c r="O63" s="161"/>
      <c r="P63" s="161"/>
      <c r="Q63" s="162"/>
      <c r="R63" s="103"/>
      <c r="S63" s="103"/>
      <c r="T63" s="103"/>
      <c r="U63" s="103"/>
      <c r="V63" s="103"/>
      <c r="W63" s="103"/>
    </row>
    <row r="64" spans="10:23" x14ac:dyDescent="0.55000000000000004">
      <c r="J64" s="161"/>
      <c r="K64" s="161"/>
      <c r="L64" s="161"/>
      <c r="M64" s="161"/>
      <c r="N64" s="161"/>
      <c r="O64" s="161"/>
      <c r="P64" s="161"/>
      <c r="Q64" s="162"/>
      <c r="R64" s="103"/>
      <c r="S64" s="103"/>
      <c r="T64" s="103"/>
      <c r="U64" s="103"/>
      <c r="V64" s="103"/>
      <c r="W64" s="103"/>
    </row>
    <row r="65" spans="10:23" x14ac:dyDescent="0.55000000000000004">
      <c r="J65" s="161"/>
      <c r="K65" s="161"/>
      <c r="L65" s="161"/>
      <c r="M65" s="161"/>
      <c r="N65" s="161"/>
      <c r="O65" s="161"/>
      <c r="P65" s="161"/>
      <c r="Q65" s="162"/>
      <c r="R65" s="103"/>
      <c r="S65" s="103"/>
      <c r="T65" s="103"/>
      <c r="U65" s="103"/>
      <c r="V65" s="103"/>
      <c r="W65" s="103"/>
    </row>
    <row r="66" spans="10:23" x14ac:dyDescent="0.55000000000000004">
      <c r="J66" s="161"/>
      <c r="K66" s="161"/>
      <c r="L66" s="161"/>
      <c r="M66" s="161"/>
      <c r="N66" s="161"/>
      <c r="O66" s="161"/>
      <c r="P66" s="161"/>
      <c r="Q66" s="162"/>
      <c r="R66" s="103"/>
      <c r="S66" s="103"/>
      <c r="T66" s="103"/>
      <c r="U66" s="103"/>
      <c r="V66" s="103"/>
      <c r="W66" s="103"/>
    </row>
    <row r="67" spans="10:23" x14ac:dyDescent="0.55000000000000004">
      <c r="J67" s="161"/>
      <c r="K67" s="161"/>
      <c r="L67" s="161"/>
      <c r="M67" s="161"/>
      <c r="N67" s="161"/>
      <c r="O67" s="161"/>
      <c r="P67" s="161"/>
      <c r="Q67" s="162"/>
      <c r="R67" s="103"/>
      <c r="S67" s="103"/>
      <c r="T67" s="103"/>
      <c r="U67" s="103"/>
      <c r="V67" s="103"/>
      <c r="W67" s="103"/>
    </row>
    <row r="68" spans="10:23" x14ac:dyDescent="0.55000000000000004">
      <c r="J68" s="161"/>
      <c r="K68" s="161"/>
      <c r="L68" s="161"/>
      <c r="M68" s="161"/>
      <c r="N68" s="161"/>
      <c r="O68" s="161"/>
      <c r="P68" s="161"/>
      <c r="Q68" s="162"/>
      <c r="R68" s="103"/>
      <c r="S68" s="103"/>
      <c r="T68" s="103"/>
      <c r="U68" s="103"/>
      <c r="V68" s="103"/>
      <c r="W68" s="103"/>
    </row>
    <row r="69" spans="10:23" x14ac:dyDescent="0.55000000000000004">
      <c r="J69" s="161"/>
      <c r="K69" s="161"/>
      <c r="L69" s="161"/>
      <c r="M69" s="161"/>
      <c r="N69" s="161"/>
      <c r="O69" s="161"/>
      <c r="P69" s="161"/>
      <c r="Q69" s="162"/>
      <c r="R69" s="103"/>
      <c r="S69" s="103"/>
      <c r="T69" s="103"/>
      <c r="U69" s="103"/>
      <c r="V69" s="103"/>
      <c r="W69" s="103"/>
    </row>
    <row r="70" spans="10:23" x14ac:dyDescent="0.55000000000000004">
      <c r="J70" s="161"/>
      <c r="K70" s="161"/>
      <c r="L70" s="161"/>
      <c r="M70" s="161"/>
      <c r="N70" s="161"/>
      <c r="O70" s="161"/>
      <c r="P70" s="161"/>
      <c r="Q70" s="162"/>
      <c r="R70" s="103"/>
      <c r="S70" s="103"/>
      <c r="T70" s="103"/>
      <c r="U70" s="103"/>
      <c r="V70" s="103"/>
      <c r="W70" s="103"/>
    </row>
    <row r="71" spans="10:23" x14ac:dyDescent="0.55000000000000004">
      <c r="J71" s="161"/>
      <c r="K71" s="161"/>
      <c r="L71" s="161"/>
      <c r="M71" s="161"/>
      <c r="N71" s="161"/>
      <c r="O71" s="161"/>
      <c r="P71" s="161"/>
      <c r="Q71" s="162"/>
      <c r="R71" s="103"/>
      <c r="S71" s="103"/>
      <c r="T71" s="103"/>
      <c r="U71" s="103"/>
      <c r="V71" s="103"/>
      <c r="W71" s="103"/>
    </row>
    <row r="72" spans="10:23" x14ac:dyDescent="0.55000000000000004">
      <c r="J72" s="161"/>
      <c r="K72" s="161"/>
      <c r="L72" s="161"/>
      <c r="M72" s="161"/>
      <c r="N72" s="161"/>
      <c r="O72" s="161"/>
      <c r="P72" s="161"/>
      <c r="Q72" s="162"/>
      <c r="R72" s="103"/>
      <c r="S72" s="103"/>
      <c r="T72" s="103"/>
      <c r="U72" s="103"/>
      <c r="V72" s="103"/>
      <c r="W72" s="103"/>
    </row>
    <row r="73" spans="10:23" x14ac:dyDescent="0.55000000000000004">
      <c r="J73" s="161"/>
      <c r="K73" s="161"/>
      <c r="L73" s="161"/>
      <c r="M73" s="161"/>
      <c r="N73" s="161"/>
      <c r="O73" s="161"/>
      <c r="P73" s="161"/>
      <c r="Q73" s="162"/>
      <c r="R73" s="103"/>
      <c r="S73" s="103"/>
      <c r="T73" s="103"/>
      <c r="U73" s="103"/>
      <c r="V73" s="103"/>
      <c r="W73" s="103"/>
    </row>
    <row r="74" spans="10:23" x14ac:dyDescent="0.55000000000000004">
      <c r="J74" s="161"/>
      <c r="K74" s="161"/>
      <c r="L74" s="161"/>
      <c r="M74" s="161"/>
      <c r="N74" s="161"/>
      <c r="O74" s="161"/>
      <c r="P74" s="161"/>
      <c r="Q74" s="162"/>
      <c r="R74" s="103"/>
      <c r="S74" s="103"/>
      <c r="T74" s="103"/>
      <c r="U74" s="103"/>
      <c r="V74" s="103"/>
      <c r="W74" s="103"/>
    </row>
    <row r="75" spans="10:23" x14ac:dyDescent="0.55000000000000004">
      <c r="J75" s="161"/>
      <c r="K75" s="161"/>
      <c r="L75" s="161"/>
      <c r="M75" s="161"/>
      <c r="N75" s="161"/>
      <c r="O75" s="161"/>
      <c r="P75" s="161"/>
      <c r="Q75" s="162"/>
    </row>
    <row r="76" spans="10:23" x14ac:dyDescent="0.55000000000000004">
      <c r="J76" s="161"/>
      <c r="K76" s="161"/>
      <c r="L76" s="161"/>
      <c r="M76" s="161"/>
      <c r="N76" s="161"/>
      <c r="O76" s="161"/>
      <c r="P76" s="161"/>
      <c r="Q76" s="162"/>
    </row>
    <row r="77" spans="10:23" x14ac:dyDescent="0.55000000000000004">
      <c r="J77" s="161"/>
      <c r="K77" s="161"/>
      <c r="L77" s="161"/>
      <c r="M77" s="161"/>
      <c r="N77" s="161"/>
      <c r="O77" s="161"/>
      <c r="P77" s="161"/>
      <c r="Q77" s="162"/>
      <c r="R77" s="103"/>
      <c r="S77" s="103"/>
      <c r="T77" s="103"/>
      <c r="U77" s="103"/>
      <c r="V77" s="103"/>
      <c r="W77" s="103"/>
    </row>
    <row r="78" spans="10:23" x14ac:dyDescent="0.55000000000000004">
      <c r="J78" s="161"/>
      <c r="K78" s="161"/>
      <c r="L78" s="161"/>
      <c r="M78" s="161"/>
      <c r="N78" s="161"/>
      <c r="O78" s="161"/>
      <c r="P78" s="161"/>
      <c r="Q78" s="162"/>
      <c r="R78" s="103"/>
      <c r="S78" s="103"/>
      <c r="T78" s="103"/>
      <c r="U78" s="103"/>
      <c r="V78" s="103"/>
      <c r="W78" s="103"/>
    </row>
    <row r="79" spans="10:23" x14ac:dyDescent="0.55000000000000004">
      <c r="J79" s="161"/>
      <c r="K79" s="161"/>
      <c r="L79" s="161"/>
      <c r="M79" s="161"/>
      <c r="N79" s="161"/>
      <c r="O79" s="161"/>
      <c r="P79" s="161"/>
      <c r="Q79" s="162"/>
      <c r="R79" s="103"/>
      <c r="S79" s="103"/>
      <c r="T79" s="103"/>
      <c r="U79" s="103"/>
      <c r="V79" s="103"/>
      <c r="W79" s="103"/>
    </row>
    <row r="80" spans="10:23" x14ac:dyDescent="0.55000000000000004">
      <c r="J80" s="161"/>
      <c r="K80" s="161"/>
      <c r="L80" s="161"/>
      <c r="M80" s="161"/>
      <c r="N80" s="161"/>
      <c r="O80" s="161"/>
      <c r="P80" s="161"/>
      <c r="Q80" s="162"/>
      <c r="R80" s="103"/>
      <c r="S80" s="103"/>
      <c r="T80" s="103"/>
      <c r="U80" s="103"/>
      <c r="V80" s="103"/>
      <c r="W80" s="103"/>
    </row>
    <row r="81" spans="10:23" x14ac:dyDescent="0.55000000000000004">
      <c r="J81" s="161"/>
      <c r="K81" s="161"/>
      <c r="L81" s="161"/>
      <c r="M81" s="161"/>
      <c r="N81" s="161"/>
      <c r="O81" s="161"/>
      <c r="P81" s="161"/>
      <c r="Q81" s="162"/>
      <c r="R81" s="103"/>
      <c r="S81" s="103"/>
      <c r="T81" s="103"/>
      <c r="U81" s="103"/>
      <c r="V81" s="103"/>
      <c r="W81" s="103"/>
    </row>
    <row r="82" spans="10:23" x14ac:dyDescent="0.55000000000000004">
      <c r="J82" s="161"/>
      <c r="K82" s="161"/>
      <c r="L82" s="161"/>
      <c r="M82" s="161"/>
      <c r="N82" s="161"/>
      <c r="O82" s="161"/>
      <c r="P82" s="161"/>
      <c r="Q82" s="162"/>
      <c r="R82" s="103"/>
      <c r="S82" s="103"/>
      <c r="T82" s="103"/>
      <c r="U82" s="103"/>
      <c r="V82" s="103"/>
      <c r="W82" s="103"/>
    </row>
    <row r="83" spans="10:23" x14ac:dyDescent="0.55000000000000004">
      <c r="J83" s="161"/>
      <c r="K83" s="161"/>
      <c r="L83" s="161"/>
      <c r="M83" s="161"/>
      <c r="N83" s="161"/>
      <c r="O83" s="161"/>
      <c r="P83" s="161"/>
      <c r="Q83" s="162"/>
      <c r="R83" s="103"/>
      <c r="S83" s="103"/>
      <c r="T83" s="103"/>
      <c r="U83" s="103"/>
      <c r="V83" s="103"/>
      <c r="W83" s="103"/>
    </row>
    <row r="84" spans="10:23" x14ac:dyDescent="0.55000000000000004">
      <c r="J84" s="161"/>
      <c r="K84" s="161"/>
      <c r="L84" s="161"/>
      <c r="M84" s="161"/>
      <c r="N84" s="161"/>
      <c r="O84" s="161"/>
      <c r="P84" s="161"/>
      <c r="Q84" s="162"/>
      <c r="R84" s="103"/>
      <c r="S84" s="103"/>
      <c r="T84" s="103"/>
      <c r="U84" s="103"/>
      <c r="V84" s="103"/>
      <c r="W84" s="103"/>
    </row>
    <row r="85" spans="10:23" x14ac:dyDescent="0.55000000000000004">
      <c r="J85" s="161"/>
      <c r="K85" s="161"/>
      <c r="L85" s="161"/>
      <c r="M85" s="161"/>
      <c r="N85" s="161"/>
      <c r="O85" s="161"/>
      <c r="P85" s="161"/>
      <c r="Q85" s="162"/>
      <c r="R85" s="103"/>
      <c r="S85" s="103"/>
      <c r="T85" s="103"/>
      <c r="U85" s="103"/>
      <c r="V85" s="103"/>
      <c r="W85" s="103"/>
    </row>
    <row r="86" spans="10:23" x14ac:dyDescent="0.55000000000000004">
      <c r="J86" s="161"/>
      <c r="K86" s="161"/>
      <c r="L86" s="161"/>
      <c r="M86" s="161"/>
      <c r="N86" s="161"/>
      <c r="O86" s="161"/>
      <c r="P86" s="161"/>
      <c r="Q86" s="162"/>
      <c r="R86" s="103"/>
      <c r="S86" s="103"/>
      <c r="T86" s="103"/>
      <c r="U86" s="103"/>
      <c r="V86" s="103"/>
      <c r="W86" s="103"/>
    </row>
    <row r="87" spans="10:23" x14ac:dyDescent="0.55000000000000004">
      <c r="J87" s="161"/>
      <c r="K87" s="161"/>
      <c r="L87" s="161"/>
      <c r="M87" s="161"/>
      <c r="N87" s="161"/>
      <c r="O87" s="161"/>
      <c r="P87" s="161"/>
      <c r="Q87" s="162"/>
      <c r="R87" s="103"/>
      <c r="S87" s="103"/>
      <c r="T87" s="103"/>
      <c r="U87" s="103"/>
      <c r="V87" s="103"/>
      <c r="W87" s="103"/>
    </row>
    <row r="88" spans="10:23" x14ac:dyDescent="0.55000000000000004">
      <c r="J88" s="161"/>
      <c r="K88" s="103"/>
      <c r="L88" s="103"/>
      <c r="M88" s="103"/>
      <c r="N88" s="103"/>
      <c r="O88" s="103"/>
      <c r="P88" s="103"/>
      <c r="Q88" s="162"/>
      <c r="R88" s="103"/>
      <c r="S88" s="103"/>
      <c r="T88" s="103"/>
      <c r="U88" s="103"/>
      <c r="V88" s="103"/>
      <c r="W88" s="103"/>
    </row>
    <row r="89" spans="10:23" x14ac:dyDescent="0.55000000000000004">
      <c r="J89" s="161"/>
      <c r="K89" s="103"/>
      <c r="L89" s="103"/>
      <c r="M89" s="103"/>
      <c r="N89" s="103"/>
      <c r="O89" s="103"/>
      <c r="P89" s="103"/>
    </row>
    <row r="90" spans="10:23" x14ac:dyDescent="0.55000000000000004">
      <c r="J90" s="161"/>
      <c r="K90" s="103"/>
      <c r="L90" s="103"/>
      <c r="M90" s="103"/>
      <c r="N90" s="103"/>
      <c r="O90" s="103"/>
      <c r="P90" s="103"/>
    </row>
    <row r="91" spans="10:23" x14ac:dyDescent="0.55000000000000004">
      <c r="J91" s="161"/>
      <c r="K91" s="103"/>
      <c r="L91" s="103"/>
      <c r="M91" s="103"/>
      <c r="N91" s="103"/>
      <c r="O91" s="103"/>
      <c r="P91" s="103"/>
    </row>
    <row r="92" spans="10:23" x14ac:dyDescent="0.55000000000000004">
      <c r="J92" s="161"/>
      <c r="K92" s="164"/>
      <c r="L92" s="103"/>
      <c r="M92" s="103"/>
      <c r="N92" s="103"/>
      <c r="O92" s="103"/>
      <c r="P92" s="103"/>
    </row>
    <row r="93" spans="10:23" x14ac:dyDescent="0.55000000000000004">
      <c r="J93" s="161"/>
      <c r="K93" s="103"/>
      <c r="L93" s="103"/>
      <c r="M93" s="103"/>
      <c r="N93" s="103"/>
      <c r="O93" s="103"/>
      <c r="P93" s="103"/>
    </row>
    <row r="94" spans="10:23" x14ac:dyDescent="0.55000000000000004">
      <c r="J94" s="161"/>
      <c r="K94" s="103"/>
      <c r="L94" s="103"/>
      <c r="M94" s="103"/>
      <c r="N94" s="103"/>
      <c r="O94" s="103"/>
      <c r="P94" s="103"/>
    </row>
    <row r="95" spans="10:23" x14ac:dyDescent="0.55000000000000004">
      <c r="J95" s="161"/>
      <c r="K95" s="103"/>
      <c r="L95" s="103"/>
      <c r="M95" s="103"/>
      <c r="N95" s="103"/>
      <c r="O95" s="103"/>
      <c r="P95" s="103"/>
    </row>
    <row r="96" spans="10:23" x14ac:dyDescent="0.55000000000000004">
      <c r="J96" s="161"/>
      <c r="K96" s="103"/>
      <c r="L96" s="103"/>
      <c r="M96" s="103"/>
      <c r="N96" s="103"/>
      <c r="O96" s="103"/>
      <c r="P96" s="103"/>
    </row>
    <row r="97" spans="10:16" x14ac:dyDescent="0.55000000000000004">
      <c r="J97" s="161"/>
      <c r="K97" s="103"/>
      <c r="L97" s="103"/>
      <c r="M97" s="103"/>
      <c r="N97" s="103"/>
      <c r="O97" s="103"/>
      <c r="P97" s="103"/>
    </row>
    <row r="98" spans="10:16" x14ac:dyDescent="0.55000000000000004">
      <c r="J98" s="161"/>
      <c r="K98" s="103"/>
      <c r="L98" s="103"/>
      <c r="M98" s="103"/>
      <c r="N98" s="103"/>
      <c r="O98" s="103"/>
      <c r="P98" s="103"/>
    </row>
    <row r="99" spans="10:16" x14ac:dyDescent="0.55000000000000004">
      <c r="J99" s="161"/>
      <c r="K99" s="103"/>
      <c r="L99" s="103"/>
      <c r="M99" s="103"/>
      <c r="N99" s="103"/>
      <c r="O99" s="103"/>
      <c r="P99" s="103"/>
    </row>
    <row r="100" spans="10:16" x14ac:dyDescent="0.55000000000000004">
      <c r="J100" s="161"/>
      <c r="K100" s="103"/>
      <c r="L100" s="103"/>
      <c r="M100" s="103"/>
      <c r="N100" s="103"/>
      <c r="O100" s="103"/>
      <c r="P100" s="103"/>
    </row>
    <row r="101" spans="10:16" x14ac:dyDescent="0.55000000000000004">
      <c r="J101" s="161"/>
      <c r="K101" s="103"/>
      <c r="L101" s="103"/>
      <c r="M101" s="103"/>
      <c r="N101" s="103"/>
      <c r="O101" s="103"/>
      <c r="P101" s="103"/>
    </row>
    <row r="102" spans="10:16" x14ac:dyDescent="0.55000000000000004">
      <c r="J102" s="161"/>
      <c r="K102" s="103"/>
      <c r="L102" s="103"/>
      <c r="M102" s="103"/>
      <c r="N102" s="103"/>
      <c r="O102" s="103"/>
      <c r="P102" s="103"/>
    </row>
    <row r="103" spans="10:16" x14ac:dyDescent="0.55000000000000004">
      <c r="J103" s="161"/>
      <c r="K103" s="103"/>
      <c r="L103" s="103"/>
      <c r="M103" s="103"/>
      <c r="N103" s="103"/>
      <c r="O103" s="103"/>
      <c r="P103" s="103"/>
    </row>
    <row r="104" spans="10:16" x14ac:dyDescent="0.55000000000000004">
      <c r="J104" s="161"/>
      <c r="K104" s="103"/>
      <c r="L104" s="103"/>
      <c r="M104" s="103"/>
      <c r="N104" s="103"/>
      <c r="O104" s="103"/>
      <c r="P104" s="103"/>
    </row>
    <row r="105" spans="10:16" x14ac:dyDescent="0.55000000000000004">
      <c r="J105" s="161"/>
      <c r="K105" s="103"/>
      <c r="L105" s="103"/>
      <c r="M105" s="103"/>
      <c r="N105" s="103"/>
      <c r="O105" s="103"/>
      <c r="P105" s="103"/>
    </row>
    <row r="106" spans="10:16" x14ac:dyDescent="0.55000000000000004">
      <c r="J106" s="161"/>
      <c r="K106" s="103"/>
      <c r="L106" s="103"/>
      <c r="M106" s="103"/>
      <c r="N106" s="103"/>
      <c r="O106" s="103"/>
      <c r="P106" s="103"/>
    </row>
    <row r="107" spans="10:16" x14ac:dyDescent="0.55000000000000004">
      <c r="J107" s="161"/>
      <c r="K107" s="103"/>
      <c r="L107" s="103"/>
      <c r="M107" s="103"/>
      <c r="N107" s="103"/>
      <c r="O107" s="103"/>
      <c r="P107" s="103"/>
    </row>
    <row r="108" spans="10:16" x14ac:dyDescent="0.55000000000000004">
      <c r="J108" s="161"/>
      <c r="K108" s="103"/>
      <c r="L108" s="103"/>
      <c r="M108" s="103"/>
      <c r="N108" s="103"/>
      <c r="O108" s="103"/>
      <c r="P108" s="103"/>
    </row>
    <row r="109" spans="10:16" x14ac:dyDescent="0.55000000000000004">
      <c r="J109" s="161"/>
      <c r="K109" s="103"/>
      <c r="L109" s="103"/>
      <c r="M109" s="103"/>
      <c r="N109" s="103"/>
      <c r="O109" s="103"/>
      <c r="P109" s="103"/>
    </row>
    <row r="110" spans="10:16" x14ac:dyDescent="0.55000000000000004">
      <c r="J110" s="161"/>
      <c r="K110" s="103"/>
      <c r="L110" s="103"/>
      <c r="M110" s="103"/>
      <c r="N110" s="103"/>
      <c r="O110" s="103"/>
      <c r="P110" s="103"/>
    </row>
    <row r="111" spans="10:16" x14ac:dyDescent="0.55000000000000004">
      <c r="J111" s="161"/>
      <c r="K111" s="103"/>
      <c r="L111" s="103"/>
      <c r="M111" s="103"/>
      <c r="N111" s="103"/>
      <c r="O111" s="103"/>
      <c r="P111" s="103"/>
    </row>
    <row r="112" spans="10:16" x14ac:dyDescent="0.55000000000000004">
      <c r="J112" s="161"/>
      <c r="K112" s="103"/>
      <c r="L112" s="103"/>
      <c r="M112" s="103"/>
      <c r="N112" s="103"/>
      <c r="O112" s="103"/>
      <c r="P112" s="103"/>
    </row>
    <row r="113" spans="10:16" x14ac:dyDescent="0.55000000000000004">
      <c r="J113" s="161"/>
      <c r="K113" s="103"/>
      <c r="L113" s="103"/>
      <c r="M113" s="103"/>
      <c r="N113" s="103"/>
      <c r="O113" s="103"/>
      <c r="P113" s="103"/>
    </row>
    <row r="114" spans="10:16" x14ac:dyDescent="0.55000000000000004">
      <c r="J114" s="161"/>
      <c r="K114" s="103"/>
      <c r="L114" s="103"/>
      <c r="M114" s="103"/>
      <c r="N114" s="103"/>
      <c r="O114" s="103"/>
      <c r="P114" s="103"/>
    </row>
    <row r="115" spans="10:16" x14ac:dyDescent="0.55000000000000004">
      <c r="J115" s="161"/>
      <c r="K115" s="103"/>
      <c r="L115" s="103"/>
      <c r="M115" s="103"/>
      <c r="N115" s="103"/>
      <c r="O115" s="103"/>
      <c r="P115" s="103"/>
    </row>
    <row r="116" spans="10:16" x14ac:dyDescent="0.55000000000000004">
      <c r="J116" s="161"/>
      <c r="K116" s="103"/>
      <c r="L116" s="103"/>
      <c r="M116" s="103"/>
      <c r="N116" s="103"/>
      <c r="O116" s="103"/>
      <c r="P116" s="103"/>
    </row>
    <row r="117" spans="10:16" x14ac:dyDescent="0.55000000000000004">
      <c r="J117" s="161"/>
      <c r="K117" s="103"/>
      <c r="L117" s="103"/>
      <c r="M117" s="103"/>
      <c r="N117" s="103"/>
      <c r="O117" s="103"/>
      <c r="P117" s="103"/>
    </row>
    <row r="118" spans="10:16" x14ac:dyDescent="0.55000000000000004">
      <c r="J118" s="161"/>
      <c r="K118" s="103"/>
      <c r="L118" s="103"/>
      <c r="M118" s="103"/>
      <c r="N118" s="103"/>
      <c r="O118" s="103"/>
      <c r="P118" s="103"/>
    </row>
    <row r="119" spans="10:16" x14ac:dyDescent="0.55000000000000004">
      <c r="J119" s="161"/>
      <c r="K119" s="103"/>
      <c r="L119" s="103"/>
      <c r="M119" s="103"/>
      <c r="N119" s="103"/>
      <c r="O119" s="103"/>
      <c r="P119" s="103"/>
    </row>
    <row r="120" spans="10:16" x14ac:dyDescent="0.55000000000000004">
      <c r="J120" s="161"/>
      <c r="K120" s="103"/>
      <c r="L120" s="103"/>
      <c r="M120" s="103"/>
      <c r="N120" s="103"/>
      <c r="O120" s="103"/>
      <c r="P120" s="103"/>
    </row>
    <row r="121" spans="10:16" x14ac:dyDescent="0.55000000000000004">
      <c r="J121" s="161"/>
      <c r="K121" s="103"/>
      <c r="L121" s="103"/>
      <c r="M121" s="103"/>
      <c r="N121" s="103"/>
      <c r="O121" s="103"/>
      <c r="P121" s="103"/>
    </row>
    <row r="122" spans="10:16" x14ac:dyDescent="0.55000000000000004">
      <c r="J122" s="161"/>
      <c r="K122" s="103"/>
      <c r="L122" s="103"/>
      <c r="M122" s="103"/>
      <c r="N122" s="103"/>
      <c r="O122" s="103"/>
      <c r="P122" s="103"/>
    </row>
    <row r="123" spans="10:16" x14ac:dyDescent="0.55000000000000004">
      <c r="J123" s="161"/>
      <c r="K123" s="103"/>
      <c r="L123" s="103"/>
      <c r="M123" s="103"/>
      <c r="N123" s="103"/>
      <c r="O123" s="103"/>
      <c r="P123" s="103"/>
    </row>
    <row r="124" spans="10:16" x14ac:dyDescent="0.55000000000000004">
      <c r="J124" s="161"/>
      <c r="K124" s="103"/>
      <c r="L124" s="103"/>
      <c r="M124" s="103"/>
      <c r="N124" s="103"/>
      <c r="O124" s="103"/>
      <c r="P124" s="103"/>
    </row>
    <row r="125" spans="10:16" x14ac:dyDescent="0.55000000000000004">
      <c r="J125" s="161"/>
      <c r="K125" s="103"/>
      <c r="L125" s="103"/>
      <c r="M125" s="103"/>
      <c r="N125" s="103"/>
      <c r="O125" s="103"/>
      <c r="P125" s="103"/>
    </row>
    <row r="126" spans="10:16" x14ac:dyDescent="0.55000000000000004">
      <c r="J126" s="161"/>
      <c r="K126" s="103"/>
      <c r="L126" s="103"/>
      <c r="M126" s="103"/>
      <c r="N126" s="103"/>
      <c r="O126" s="103"/>
      <c r="P126" s="103"/>
    </row>
    <row r="127" spans="10:16" x14ac:dyDescent="0.55000000000000004">
      <c r="J127" s="161"/>
      <c r="K127" s="103"/>
      <c r="L127" s="103"/>
      <c r="M127" s="103"/>
      <c r="N127" s="103"/>
      <c r="O127" s="103"/>
      <c r="P127" s="103"/>
    </row>
    <row r="128" spans="10:16" x14ac:dyDescent="0.55000000000000004">
      <c r="J128" s="161"/>
      <c r="K128" s="103"/>
      <c r="L128" s="103"/>
      <c r="M128" s="103"/>
      <c r="N128" s="103"/>
      <c r="O128" s="103"/>
      <c r="P128" s="103"/>
    </row>
    <row r="129" spans="10:16" x14ac:dyDescent="0.55000000000000004">
      <c r="J129" s="161"/>
      <c r="K129" s="103"/>
      <c r="L129" s="103"/>
      <c r="M129" s="103"/>
      <c r="N129" s="103"/>
      <c r="O129" s="103"/>
      <c r="P129" s="103"/>
    </row>
    <row r="130" spans="10:16" x14ac:dyDescent="0.55000000000000004">
      <c r="J130" s="161"/>
      <c r="K130" s="103"/>
      <c r="L130" s="103"/>
      <c r="M130" s="103"/>
      <c r="N130" s="103"/>
      <c r="O130" s="103"/>
      <c r="P130" s="103"/>
    </row>
    <row r="131" spans="10:16" x14ac:dyDescent="0.55000000000000004">
      <c r="J131" s="161"/>
      <c r="K131" s="103"/>
      <c r="L131" s="103"/>
      <c r="M131" s="103"/>
      <c r="N131" s="103"/>
      <c r="O131" s="103"/>
      <c r="P131" s="103"/>
    </row>
    <row r="132" spans="10:16" x14ac:dyDescent="0.55000000000000004">
      <c r="J132" s="161"/>
      <c r="K132" s="103"/>
      <c r="L132" s="103"/>
      <c r="M132" s="103"/>
      <c r="N132" s="103"/>
      <c r="O132" s="103"/>
      <c r="P132" s="103"/>
    </row>
    <row r="133" spans="10:16" x14ac:dyDescent="0.55000000000000004">
      <c r="J133" s="161"/>
      <c r="K133" s="103"/>
      <c r="L133" s="103"/>
      <c r="M133" s="103"/>
      <c r="N133" s="103"/>
      <c r="O133" s="103"/>
      <c r="P133" s="103"/>
    </row>
    <row r="134" spans="10:16" x14ac:dyDescent="0.55000000000000004">
      <c r="J134" s="161"/>
      <c r="K134" s="103"/>
      <c r="L134" s="103"/>
      <c r="M134" s="103"/>
      <c r="N134" s="103"/>
      <c r="O134" s="103"/>
      <c r="P134" s="103"/>
    </row>
    <row r="135" spans="10:16" x14ac:dyDescent="0.55000000000000004">
      <c r="J135" s="161"/>
      <c r="K135" s="103"/>
      <c r="L135" s="103"/>
      <c r="M135" s="103"/>
      <c r="N135" s="103"/>
      <c r="O135" s="103"/>
      <c r="P135" s="103"/>
    </row>
    <row r="136" spans="10:16" x14ac:dyDescent="0.55000000000000004">
      <c r="J136" s="161"/>
      <c r="K136" s="103"/>
      <c r="L136" s="103"/>
      <c r="M136" s="103"/>
      <c r="N136" s="103"/>
      <c r="O136" s="103"/>
      <c r="P136" s="103"/>
    </row>
    <row r="137" spans="10:16" x14ac:dyDescent="0.55000000000000004">
      <c r="J137" s="161"/>
      <c r="K137" s="103"/>
      <c r="L137" s="103"/>
      <c r="M137" s="103"/>
      <c r="N137" s="103"/>
      <c r="O137" s="103"/>
      <c r="P137" s="103"/>
    </row>
    <row r="138" spans="10:16" x14ac:dyDescent="0.55000000000000004">
      <c r="J138" s="161"/>
      <c r="K138" s="103"/>
      <c r="L138" s="103"/>
      <c r="M138" s="103"/>
      <c r="N138" s="103"/>
      <c r="O138" s="103"/>
      <c r="P138" s="103"/>
    </row>
    <row r="139" spans="10:16" x14ac:dyDescent="0.55000000000000004">
      <c r="J139" s="161"/>
      <c r="K139" s="103"/>
      <c r="L139" s="103"/>
      <c r="M139" s="103"/>
      <c r="N139" s="103"/>
      <c r="O139" s="103"/>
      <c r="P139" s="103"/>
    </row>
    <row r="140" spans="10:16" x14ac:dyDescent="0.55000000000000004">
      <c r="J140" s="161"/>
      <c r="K140" s="103"/>
      <c r="L140" s="103"/>
      <c r="M140" s="103"/>
      <c r="N140" s="103"/>
      <c r="O140" s="103"/>
      <c r="P140" s="103"/>
    </row>
    <row r="141" spans="10:16" x14ac:dyDescent="0.55000000000000004">
      <c r="J141" s="161"/>
      <c r="K141" s="103"/>
      <c r="L141" s="103"/>
      <c r="M141" s="103"/>
      <c r="N141" s="103"/>
      <c r="O141" s="103"/>
      <c r="P141" s="103"/>
    </row>
    <row r="142" spans="10:16" x14ac:dyDescent="0.55000000000000004">
      <c r="J142" s="161"/>
      <c r="K142" s="103"/>
      <c r="L142" s="103"/>
      <c r="M142" s="103"/>
      <c r="N142" s="103"/>
      <c r="O142" s="103"/>
      <c r="P142" s="103"/>
    </row>
    <row r="143" spans="10:16" x14ac:dyDescent="0.55000000000000004">
      <c r="J143" s="161"/>
      <c r="K143" s="103"/>
      <c r="L143" s="103"/>
      <c r="M143" s="103"/>
      <c r="N143" s="103"/>
      <c r="O143" s="103"/>
      <c r="P143" s="103"/>
    </row>
    <row r="144" spans="10:16" x14ac:dyDescent="0.55000000000000004">
      <c r="J144" s="161"/>
      <c r="K144" s="103"/>
      <c r="L144" s="103"/>
      <c r="M144" s="103"/>
      <c r="N144" s="103"/>
      <c r="O144" s="103"/>
      <c r="P144" s="103"/>
    </row>
    <row r="145" spans="10:16" x14ac:dyDescent="0.55000000000000004">
      <c r="J145" s="161"/>
      <c r="K145" s="103"/>
      <c r="L145" s="103"/>
      <c r="M145" s="103"/>
      <c r="N145" s="103"/>
      <c r="O145" s="103"/>
      <c r="P145" s="103"/>
    </row>
    <row r="146" spans="10:16" x14ac:dyDescent="0.55000000000000004">
      <c r="J146" s="161"/>
      <c r="K146" s="103"/>
      <c r="L146" s="103"/>
      <c r="M146" s="103"/>
      <c r="N146" s="103"/>
      <c r="O146" s="103"/>
      <c r="P146" s="103"/>
    </row>
    <row r="147" spans="10:16" x14ac:dyDescent="0.55000000000000004">
      <c r="J147" s="161"/>
      <c r="K147" s="103"/>
      <c r="L147" s="103"/>
      <c r="M147" s="103"/>
      <c r="N147" s="103"/>
      <c r="O147" s="103"/>
      <c r="P147" s="103"/>
    </row>
    <row r="148" spans="10:16" x14ac:dyDescent="0.55000000000000004">
      <c r="J148" s="161"/>
      <c r="K148" s="103"/>
      <c r="L148" s="103"/>
      <c r="M148" s="103"/>
      <c r="N148" s="103"/>
      <c r="O148" s="103"/>
      <c r="P148" s="103"/>
    </row>
    <row r="149" spans="10:16" x14ac:dyDescent="0.55000000000000004">
      <c r="J149" s="161"/>
      <c r="K149" s="103"/>
      <c r="L149" s="103"/>
      <c r="M149" s="103"/>
      <c r="N149" s="103"/>
      <c r="O149" s="103"/>
      <c r="P149" s="103"/>
    </row>
    <row r="150" spans="10:16" x14ac:dyDescent="0.55000000000000004">
      <c r="J150" s="161"/>
      <c r="K150" s="103"/>
      <c r="L150" s="103"/>
      <c r="M150" s="103"/>
      <c r="N150" s="103"/>
      <c r="O150" s="103"/>
      <c r="P150" s="103"/>
    </row>
    <row r="151" spans="10:16" x14ac:dyDescent="0.55000000000000004">
      <c r="J151" s="161"/>
      <c r="K151" s="103"/>
      <c r="L151" s="103"/>
      <c r="M151" s="103"/>
      <c r="N151" s="103"/>
      <c r="O151" s="103"/>
      <c r="P151" s="103"/>
    </row>
    <row r="152" spans="10:16" x14ac:dyDescent="0.55000000000000004">
      <c r="J152" s="161"/>
      <c r="K152" s="103"/>
      <c r="L152" s="103"/>
      <c r="M152" s="103"/>
      <c r="N152" s="103"/>
      <c r="O152" s="103"/>
      <c r="P152" s="103"/>
    </row>
    <row r="153" spans="10:16" x14ac:dyDescent="0.55000000000000004">
      <c r="J153" s="161"/>
      <c r="K153" s="103"/>
      <c r="L153" s="103"/>
      <c r="M153" s="103"/>
      <c r="N153" s="103"/>
      <c r="O153" s="103"/>
      <c r="P153" s="103"/>
    </row>
    <row r="154" spans="10:16" x14ac:dyDescent="0.55000000000000004">
      <c r="J154" s="161"/>
      <c r="K154" s="103"/>
      <c r="L154" s="103"/>
      <c r="M154" s="103"/>
      <c r="N154" s="103"/>
      <c r="O154" s="103"/>
      <c r="P154" s="103"/>
    </row>
    <row r="155" spans="10:16" x14ac:dyDescent="0.55000000000000004">
      <c r="J155" s="161"/>
      <c r="K155" s="103"/>
      <c r="L155" s="103"/>
      <c r="M155" s="103"/>
      <c r="N155" s="103"/>
      <c r="O155" s="103"/>
      <c r="P155" s="103"/>
    </row>
    <row r="156" spans="10:16" x14ac:dyDescent="0.55000000000000004">
      <c r="J156" s="161"/>
      <c r="K156" s="103"/>
      <c r="L156" s="103"/>
      <c r="M156" s="103"/>
      <c r="N156" s="103"/>
      <c r="O156" s="103"/>
      <c r="P156" s="103"/>
    </row>
    <row r="157" spans="10:16" x14ac:dyDescent="0.55000000000000004">
      <c r="J157" s="161"/>
      <c r="K157" s="103"/>
      <c r="L157" s="103"/>
      <c r="M157" s="103"/>
      <c r="N157" s="103"/>
      <c r="O157" s="103"/>
      <c r="P157" s="103"/>
    </row>
    <row r="158" spans="10:16" x14ac:dyDescent="0.55000000000000004">
      <c r="J158" s="161"/>
      <c r="K158" s="103"/>
      <c r="L158" s="103"/>
      <c r="M158" s="103"/>
      <c r="N158" s="103"/>
      <c r="O158" s="103"/>
      <c r="P158" s="103"/>
    </row>
    <row r="159" spans="10:16" x14ac:dyDescent="0.55000000000000004">
      <c r="J159" s="161"/>
      <c r="K159" s="103"/>
      <c r="L159" s="103"/>
      <c r="M159" s="103"/>
      <c r="N159" s="103"/>
      <c r="O159" s="103"/>
      <c r="P159" s="103"/>
    </row>
    <row r="160" spans="10:16" x14ac:dyDescent="0.55000000000000004">
      <c r="J160" s="161"/>
      <c r="K160" s="103"/>
      <c r="L160" s="103"/>
      <c r="M160" s="103"/>
      <c r="N160" s="103"/>
      <c r="O160" s="103"/>
      <c r="P160" s="103"/>
    </row>
    <row r="161" spans="10:16" x14ac:dyDescent="0.55000000000000004">
      <c r="J161" s="161"/>
      <c r="K161" s="103"/>
      <c r="L161" s="103"/>
      <c r="M161" s="103"/>
      <c r="N161" s="103"/>
      <c r="O161" s="103"/>
      <c r="P161" s="103"/>
    </row>
    <row r="162" spans="10:16" x14ac:dyDescent="0.55000000000000004">
      <c r="J162" s="161"/>
      <c r="K162" s="103"/>
      <c r="L162" s="103"/>
      <c r="M162" s="103"/>
      <c r="N162" s="103"/>
      <c r="O162" s="103"/>
      <c r="P162" s="161"/>
    </row>
    <row r="163" spans="10:16" x14ac:dyDescent="0.55000000000000004">
      <c r="J163" s="161"/>
      <c r="K163" s="103"/>
      <c r="L163" s="103"/>
      <c r="M163" s="103"/>
      <c r="N163" s="103"/>
      <c r="O163" s="103"/>
      <c r="P163" s="161"/>
    </row>
    <row r="164" spans="10:16" x14ac:dyDescent="0.55000000000000004">
      <c r="J164" s="161"/>
      <c r="K164" s="103"/>
      <c r="L164" s="103"/>
      <c r="M164" s="103"/>
      <c r="N164" s="103"/>
      <c r="O164" s="103"/>
      <c r="P164" s="161"/>
    </row>
    <row r="165" spans="10:16" x14ac:dyDescent="0.55000000000000004">
      <c r="J165" s="161"/>
      <c r="K165" s="103"/>
      <c r="L165" s="103"/>
      <c r="M165" s="103"/>
      <c r="N165" s="103"/>
      <c r="O165" s="103"/>
      <c r="P165" s="161"/>
    </row>
    <row r="166" spans="10:16" x14ac:dyDescent="0.55000000000000004">
      <c r="J166" s="161"/>
      <c r="K166" s="103"/>
      <c r="L166" s="103"/>
      <c r="M166" s="103"/>
      <c r="N166" s="103"/>
      <c r="O166" s="103"/>
      <c r="P166" s="161"/>
    </row>
    <row r="167" spans="10:16" x14ac:dyDescent="0.55000000000000004">
      <c r="J167" s="161"/>
      <c r="K167" s="103"/>
      <c r="L167" s="103"/>
      <c r="M167" s="103"/>
      <c r="N167" s="103"/>
      <c r="O167" s="103"/>
      <c r="P167" s="161"/>
    </row>
    <row r="168" spans="10:16" x14ac:dyDescent="0.55000000000000004">
      <c r="J168" s="161"/>
      <c r="K168" s="103"/>
      <c r="L168" s="103"/>
      <c r="M168" s="103"/>
      <c r="N168" s="103"/>
      <c r="O168" s="103"/>
      <c r="P168" s="161"/>
    </row>
    <row r="169" spans="10:16" x14ac:dyDescent="0.55000000000000004">
      <c r="J169" s="161"/>
      <c r="K169" s="103"/>
      <c r="L169" s="103"/>
      <c r="M169" s="103"/>
      <c r="N169" s="103"/>
      <c r="O169" s="103"/>
      <c r="P169" s="161"/>
    </row>
    <row r="170" spans="10:16" x14ac:dyDescent="0.55000000000000004">
      <c r="J170" s="161"/>
      <c r="K170" s="103"/>
      <c r="L170" s="103"/>
      <c r="M170" s="103"/>
      <c r="N170" s="103"/>
      <c r="O170" s="103"/>
      <c r="P170" s="161"/>
    </row>
    <row r="171" spans="10:16" x14ac:dyDescent="0.55000000000000004">
      <c r="J171" s="161"/>
      <c r="K171" s="103"/>
      <c r="L171" s="103"/>
      <c r="M171" s="103"/>
      <c r="N171" s="103"/>
      <c r="O171" s="103"/>
      <c r="P171" s="161"/>
    </row>
    <row r="172" spans="10:16" x14ac:dyDescent="0.55000000000000004">
      <c r="J172" s="161"/>
      <c r="K172" s="103"/>
      <c r="L172" s="103"/>
      <c r="M172" s="103"/>
      <c r="N172" s="103"/>
      <c r="O172" s="103"/>
      <c r="P172" s="161"/>
    </row>
    <row r="173" spans="10:16" x14ac:dyDescent="0.55000000000000004">
      <c r="J173" s="161"/>
      <c r="K173" s="103"/>
      <c r="L173" s="103"/>
      <c r="M173" s="103"/>
      <c r="N173" s="103"/>
      <c r="O173" s="103"/>
      <c r="P173" s="161"/>
    </row>
    <row r="174" spans="10:16" x14ac:dyDescent="0.55000000000000004">
      <c r="J174" s="161"/>
      <c r="K174" s="103"/>
      <c r="L174" s="103"/>
      <c r="M174" s="103"/>
      <c r="N174" s="103"/>
      <c r="O174" s="103"/>
      <c r="P174" s="161"/>
    </row>
    <row r="175" spans="10:16" x14ac:dyDescent="0.55000000000000004">
      <c r="J175" s="161"/>
      <c r="K175" s="103"/>
      <c r="L175" s="103"/>
      <c r="M175" s="103"/>
      <c r="N175" s="103"/>
      <c r="O175" s="103"/>
      <c r="P175" s="161"/>
    </row>
    <row r="176" spans="10:16" x14ac:dyDescent="0.55000000000000004">
      <c r="J176" s="161"/>
      <c r="K176" s="161"/>
      <c r="L176" s="161"/>
      <c r="M176" s="161"/>
      <c r="N176" s="161"/>
      <c r="O176" s="161"/>
      <c r="P176" s="161"/>
    </row>
    <row r="177" spans="10:16" x14ac:dyDescent="0.55000000000000004">
      <c r="J177" s="161"/>
      <c r="K177" s="161"/>
      <c r="L177" s="161"/>
      <c r="M177" s="161"/>
      <c r="N177" s="161"/>
      <c r="O177" s="161"/>
      <c r="P177" s="161"/>
    </row>
    <row r="178" spans="10:16" x14ac:dyDescent="0.55000000000000004">
      <c r="J178" s="161"/>
      <c r="K178" s="161"/>
      <c r="L178" s="161"/>
      <c r="M178" s="161"/>
      <c r="N178" s="161"/>
      <c r="O178" s="161"/>
      <c r="P178" s="161"/>
    </row>
    <row r="179" spans="10:16" x14ac:dyDescent="0.55000000000000004">
      <c r="J179" s="161"/>
      <c r="K179" s="161"/>
      <c r="L179" s="161"/>
      <c r="M179" s="161"/>
      <c r="N179" s="161"/>
      <c r="O179" s="161"/>
      <c r="P179" s="161"/>
    </row>
    <row r="180" spans="10:16" x14ac:dyDescent="0.55000000000000004">
      <c r="J180" s="161"/>
      <c r="K180" s="161"/>
      <c r="L180" s="161"/>
      <c r="M180" s="161"/>
      <c r="N180" s="161"/>
      <c r="O180" s="161"/>
      <c r="P180" s="161"/>
    </row>
    <row r="181" spans="10:16" x14ac:dyDescent="0.55000000000000004">
      <c r="J181" s="161"/>
      <c r="K181" s="161"/>
      <c r="L181" s="161"/>
      <c r="M181" s="161"/>
      <c r="N181" s="161"/>
      <c r="O181" s="161"/>
      <c r="P181" s="161"/>
    </row>
    <row r="182" spans="10:16" x14ac:dyDescent="0.55000000000000004">
      <c r="J182" s="161"/>
      <c r="K182" s="161"/>
      <c r="L182" s="161"/>
      <c r="M182" s="161"/>
      <c r="N182" s="161"/>
      <c r="O182" s="161"/>
      <c r="P182" s="161"/>
    </row>
    <row r="183" spans="10:16" x14ac:dyDescent="0.55000000000000004">
      <c r="J183" s="161"/>
      <c r="K183" s="161"/>
      <c r="L183" s="161"/>
      <c r="M183" s="161"/>
      <c r="N183" s="161"/>
      <c r="O183" s="161"/>
      <c r="P183" s="161"/>
    </row>
    <row r="184" spans="10:16" x14ac:dyDescent="0.55000000000000004">
      <c r="J184" s="161"/>
      <c r="K184" s="161"/>
      <c r="L184" s="161"/>
      <c r="M184" s="161"/>
      <c r="N184" s="161"/>
      <c r="O184" s="161"/>
      <c r="P184" s="161"/>
    </row>
    <row r="185" spans="10:16" x14ac:dyDescent="0.55000000000000004">
      <c r="J185" s="161"/>
      <c r="K185" s="161"/>
      <c r="L185" s="161"/>
      <c r="M185" s="161"/>
      <c r="N185" s="161"/>
      <c r="O185" s="161"/>
      <c r="P185" s="161"/>
    </row>
    <row r="186" spans="10:16" x14ac:dyDescent="0.55000000000000004">
      <c r="J186" s="161"/>
      <c r="K186" s="161"/>
      <c r="L186" s="161"/>
      <c r="M186" s="161"/>
      <c r="N186" s="161"/>
      <c r="O186" s="161"/>
      <c r="P186" s="161"/>
    </row>
    <row r="187" spans="10:16" x14ac:dyDescent="0.55000000000000004">
      <c r="J187" s="161"/>
      <c r="K187" s="161"/>
      <c r="L187" s="161"/>
      <c r="M187" s="161"/>
      <c r="N187" s="161"/>
      <c r="O187" s="161"/>
      <c r="P187" s="161"/>
    </row>
    <row r="188" spans="10:16" x14ac:dyDescent="0.55000000000000004">
      <c r="J188" s="161"/>
      <c r="K188" s="161"/>
      <c r="L188" s="161"/>
      <c r="M188" s="161"/>
      <c r="N188" s="161"/>
      <c r="O188" s="161"/>
      <c r="P188" s="161"/>
    </row>
    <row r="189" spans="10:16" x14ac:dyDescent="0.55000000000000004">
      <c r="J189" s="161"/>
      <c r="K189" s="161"/>
      <c r="L189" s="161"/>
      <c r="M189" s="161"/>
      <c r="N189" s="161"/>
      <c r="O189" s="161"/>
      <c r="P189" s="161"/>
    </row>
    <row r="190" spans="10:16" x14ac:dyDescent="0.55000000000000004">
      <c r="J190" s="161"/>
      <c r="K190" s="161"/>
      <c r="L190" s="161"/>
      <c r="M190" s="161"/>
      <c r="N190" s="161"/>
      <c r="O190" s="161"/>
      <c r="P190" s="161"/>
    </row>
    <row r="191" spans="10:16" x14ac:dyDescent="0.55000000000000004">
      <c r="J191" s="161"/>
      <c r="K191" s="161"/>
      <c r="L191" s="161"/>
      <c r="M191" s="161"/>
      <c r="N191" s="161"/>
      <c r="O191" s="161"/>
      <c r="P191" s="161"/>
    </row>
    <row r="192" spans="10:16" x14ac:dyDescent="0.55000000000000004">
      <c r="J192" s="161"/>
      <c r="K192" s="161"/>
      <c r="L192" s="161"/>
      <c r="M192" s="161"/>
      <c r="N192" s="161"/>
      <c r="O192" s="161"/>
      <c r="P192" s="161"/>
    </row>
    <row r="193" spans="10:16" x14ac:dyDescent="0.55000000000000004">
      <c r="J193" s="161"/>
      <c r="K193" s="161"/>
      <c r="L193" s="161"/>
      <c r="M193" s="161"/>
      <c r="N193" s="161"/>
      <c r="O193" s="161"/>
      <c r="P193" s="161"/>
    </row>
    <row r="194" spans="10:16" x14ac:dyDescent="0.55000000000000004">
      <c r="J194" s="161"/>
      <c r="K194" s="161"/>
      <c r="L194" s="161"/>
      <c r="M194" s="161"/>
      <c r="N194" s="161"/>
      <c r="O194" s="161"/>
      <c r="P194" s="161"/>
    </row>
    <row r="195" spans="10:16" x14ac:dyDescent="0.55000000000000004">
      <c r="J195" s="161"/>
      <c r="K195" s="161"/>
      <c r="L195" s="161"/>
      <c r="M195" s="161"/>
      <c r="N195" s="161"/>
      <c r="O195" s="161"/>
      <c r="P195" s="161"/>
    </row>
    <row r="196" spans="10:16" x14ac:dyDescent="0.55000000000000004">
      <c r="J196" s="161"/>
      <c r="K196" s="161"/>
      <c r="L196" s="161"/>
      <c r="M196" s="161"/>
      <c r="N196" s="161"/>
      <c r="O196" s="161"/>
      <c r="P196" s="161"/>
    </row>
    <row r="197" spans="10:16" x14ac:dyDescent="0.55000000000000004">
      <c r="J197" s="161"/>
      <c r="K197" s="161"/>
      <c r="L197" s="161"/>
      <c r="M197" s="161"/>
      <c r="N197" s="161"/>
      <c r="O197" s="161"/>
      <c r="P197" s="161"/>
    </row>
    <row r="198" spans="10:16" x14ac:dyDescent="0.55000000000000004">
      <c r="J198" s="161"/>
      <c r="K198" s="161"/>
      <c r="L198" s="161"/>
      <c r="M198" s="161"/>
      <c r="N198" s="161"/>
      <c r="O198" s="161"/>
      <c r="P198" s="161"/>
    </row>
    <row r="199" spans="10:16" x14ac:dyDescent="0.55000000000000004">
      <c r="J199" s="161"/>
      <c r="K199" s="161"/>
      <c r="L199" s="161"/>
      <c r="M199" s="161"/>
      <c r="N199" s="161"/>
      <c r="O199" s="161"/>
      <c r="P199" s="161"/>
    </row>
    <row r="200" spans="10:16" x14ac:dyDescent="0.55000000000000004">
      <c r="J200" s="161"/>
      <c r="K200" s="161"/>
      <c r="L200" s="161"/>
      <c r="M200" s="161"/>
      <c r="N200" s="161"/>
      <c r="O200" s="161"/>
      <c r="P200" s="161"/>
    </row>
    <row r="201" spans="10:16" x14ac:dyDescent="0.55000000000000004">
      <c r="J201" s="161"/>
      <c r="K201" s="161"/>
      <c r="L201" s="161"/>
      <c r="M201" s="161"/>
      <c r="N201" s="161"/>
      <c r="O201" s="161"/>
      <c r="P201" s="161"/>
    </row>
    <row r="202" spans="10:16" x14ac:dyDescent="0.55000000000000004">
      <c r="J202" s="161"/>
      <c r="K202" s="161"/>
      <c r="L202" s="161"/>
      <c r="M202" s="161"/>
      <c r="N202" s="161"/>
      <c r="O202" s="161"/>
      <c r="P202" s="161"/>
    </row>
    <row r="203" spans="10:16" x14ac:dyDescent="0.55000000000000004">
      <c r="J203" s="161"/>
      <c r="K203" s="161"/>
      <c r="L203" s="161"/>
      <c r="M203" s="161"/>
      <c r="N203" s="161"/>
      <c r="O203" s="161"/>
      <c r="P203" s="161"/>
    </row>
    <row r="204" spans="10:16" x14ac:dyDescent="0.55000000000000004">
      <c r="J204" s="161"/>
      <c r="K204" s="161"/>
      <c r="L204" s="161"/>
      <c r="M204" s="161"/>
      <c r="N204" s="161"/>
      <c r="O204" s="161"/>
      <c r="P204" s="161"/>
    </row>
    <row r="205" spans="10:16" x14ac:dyDescent="0.55000000000000004">
      <c r="J205" s="161"/>
      <c r="K205" s="161"/>
      <c r="L205" s="161"/>
      <c r="M205" s="161"/>
      <c r="N205" s="161"/>
      <c r="O205" s="161"/>
      <c r="P205" s="161"/>
    </row>
    <row r="206" spans="10:16" x14ac:dyDescent="0.55000000000000004">
      <c r="J206" s="161"/>
      <c r="K206" s="161"/>
      <c r="L206" s="161"/>
      <c r="M206" s="161"/>
      <c r="N206" s="161"/>
      <c r="O206" s="161"/>
      <c r="P206" s="161"/>
    </row>
    <row r="207" spans="10:16" x14ac:dyDescent="0.55000000000000004">
      <c r="J207" s="161"/>
      <c r="K207" s="161"/>
      <c r="L207" s="161"/>
      <c r="M207" s="161"/>
      <c r="N207" s="161"/>
      <c r="O207" s="161"/>
      <c r="P207" s="161"/>
    </row>
    <row r="208" spans="10:16" x14ac:dyDescent="0.55000000000000004">
      <c r="J208" s="161"/>
      <c r="K208" s="161"/>
      <c r="L208" s="161"/>
      <c r="M208" s="161"/>
      <c r="N208" s="161"/>
      <c r="O208" s="161"/>
      <c r="P208" s="161"/>
    </row>
    <row r="209" spans="10:16" x14ac:dyDescent="0.55000000000000004">
      <c r="J209" s="161"/>
      <c r="K209" s="161"/>
      <c r="L209" s="161"/>
      <c r="M209" s="161"/>
      <c r="N209" s="161"/>
      <c r="O209" s="161"/>
      <c r="P209" s="161"/>
    </row>
    <row r="210" spans="10:16" x14ac:dyDescent="0.55000000000000004">
      <c r="J210" s="161"/>
      <c r="K210" s="161"/>
      <c r="L210" s="161"/>
      <c r="M210" s="161"/>
      <c r="N210" s="161"/>
      <c r="O210" s="161"/>
      <c r="P210" s="161"/>
    </row>
    <row r="211" spans="10:16" x14ac:dyDescent="0.55000000000000004">
      <c r="J211" s="161"/>
      <c r="K211" s="161"/>
      <c r="L211" s="161"/>
      <c r="M211" s="161"/>
      <c r="N211" s="161"/>
      <c r="O211" s="161"/>
      <c r="P211" s="161"/>
    </row>
    <row r="212" spans="10:16" x14ac:dyDescent="0.55000000000000004">
      <c r="J212" s="161"/>
      <c r="K212" s="161"/>
      <c r="L212" s="161"/>
      <c r="M212" s="161"/>
      <c r="N212" s="161"/>
      <c r="O212" s="161"/>
      <c r="P212" s="161"/>
    </row>
    <row r="213" spans="10:16" x14ac:dyDescent="0.55000000000000004">
      <c r="J213" s="161"/>
      <c r="K213" s="161"/>
      <c r="L213" s="161"/>
      <c r="M213" s="161"/>
      <c r="N213" s="161"/>
      <c r="O213" s="161"/>
      <c r="P213" s="161"/>
    </row>
    <row r="214" spans="10:16" x14ac:dyDescent="0.55000000000000004">
      <c r="J214" s="161"/>
      <c r="K214" s="161"/>
      <c r="L214" s="161"/>
      <c r="M214" s="161"/>
      <c r="N214" s="161"/>
      <c r="O214" s="161"/>
      <c r="P214" s="161"/>
    </row>
    <row r="215" spans="10:16" x14ac:dyDescent="0.55000000000000004">
      <c r="J215" s="161"/>
      <c r="K215" s="161"/>
      <c r="L215" s="161"/>
      <c r="M215" s="161"/>
      <c r="N215" s="161"/>
      <c r="O215" s="161"/>
      <c r="P215" s="161"/>
    </row>
    <row r="216" spans="10:16" x14ac:dyDescent="0.55000000000000004">
      <c r="J216" s="161"/>
      <c r="K216" s="161"/>
      <c r="L216" s="161"/>
      <c r="M216" s="161"/>
      <c r="N216" s="161"/>
      <c r="O216" s="161"/>
      <c r="P216" s="161"/>
    </row>
    <row r="217" spans="10:16" x14ac:dyDescent="0.55000000000000004">
      <c r="J217" s="161"/>
      <c r="K217" s="161"/>
      <c r="L217" s="161"/>
      <c r="M217" s="161"/>
      <c r="N217" s="161"/>
      <c r="O217" s="161"/>
      <c r="P217" s="161"/>
    </row>
    <row r="218" spans="10:16" x14ac:dyDescent="0.55000000000000004">
      <c r="J218" s="161"/>
      <c r="K218" s="161"/>
      <c r="L218" s="161"/>
      <c r="M218" s="161"/>
      <c r="N218" s="161"/>
      <c r="O218" s="161"/>
      <c r="P218" s="161"/>
    </row>
    <row r="219" spans="10:16" x14ac:dyDescent="0.55000000000000004">
      <c r="J219" s="161"/>
      <c r="K219" s="161"/>
      <c r="L219" s="161"/>
      <c r="M219" s="161"/>
      <c r="N219" s="161"/>
      <c r="O219" s="161"/>
      <c r="P219" s="161"/>
    </row>
    <row r="220" spans="10:16" x14ac:dyDescent="0.55000000000000004">
      <c r="J220" s="161"/>
      <c r="K220" s="161"/>
      <c r="L220" s="161"/>
      <c r="M220" s="161"/>
      <c r="N220" s="161"/>
      <c r="O220" s="161"/>
      <c r="P220" s="161"/>
    </row>
    <row r="221" spans="10:16" x14ac:dyDescent="0.55000000000000004">
      <c r="J221" s="161"/>
      <c r="K221" s="161"/>
      <c r="L221" s="161"/>
      <c r="M221" s="161"/>
      <c r="N221" s="161"/>
      <c r="O221" s="161"/>
      <c r="P221" s="161"/>
    </row>
    <row r="222" spans="10:16" x14ac:dyDescent="0.55000000000000004">
      <c r="J222" s="161"/>
      <c r="K222" s="161"/>
      <c r="L222" s="161"/>
      <c r="M222" s="161"/>
      <c r="N222" s="161"/>
      <c r="O222" s="161"/>
      <c r="P222" s="161"/>
    </row>
    <row r="223" spans="10:16" x14ac:dyDescent="0.55000000000000004">
      <c r="J223" s="161"/>
      <c r="K223" s="161"/>
      <c r="L223" s="161"/>
      <c r="M223" s="161"/>
      <c r="N223" s="161"/>
      <c r="O223" s="161"/>
      <c r="P223" s="161"/>
    </row>
    <row r="224" spans="10:16" x14ac:dyDescent="0.55000000000000004">
      <c r="J224" s="161"/>
      <c r="K224" s="161"/>
      <c r="L224" s="161"/>
      <c r="M224" s="161"/>
      <c r="N224" s="161"/>
      <c r="O224" s="161"/>
      <c r="P224" s="161"/>
    </row>
    <row r="225" spans="10:16" x14ac:dyDescent="0.55000000000000004">
      <c r="J225" s="161"/>
      <c r="K225" s="161"/>
      <c r="L225" s="161"/>
      <c r="M225" s="161"/>
      <c r="N225" s="161"/>
      <c r="O225" s="161"/>
      <c r="P225" s="161"/>
    </row>
    <row r="226" spans="10:16" x14ac:dyDescent="0.55000000000000004">
      <c r="J226" s="161"/>
      <c r="K226" s="161"/>
      <c r="L226" s="161"/>
      <c r="M226" s="161"/>
      <c r="N226" s="161"/>
      <c r="O226" s="161"/>
      <c r="P226" s="161"/>
    </row>
    <row r="227" spans="10:16" x14ac:dyDescent="0.55000000000000004">
      <c r="J227" s="161"/>
      <c r="K227" s="161"/>
      <c r="L227" s="161"/>
      <c r="M227" s="161"/>
      <c r="N227" s="161"/>
      <c r="O227" s="161"/>
      <c r="P227" s="161"/>
    </row>
    <row r="228" spans="10:16" x14ac:dyDescent="0.55000000000000004">
      <c r="J228" s="161"/>
      <c r="K228" s="161"/>
      <c r="L228" s="161"/>
      <c r="M228" s="161"/>
      <c r="N228" s="161"/>
      <c r="O228" s="161"/>
      <c r="P228" s="161"/>
    </row>
    <row r="229" spans="10:16" x14ac:dyDescent="0.55000000000000004">
      <c r="J229" s="161"/>
      <c r="K229" s="161"/>
      <c r="L229" s="161"/>
      <c r="M229" s="161"/>
      <c r="N229" s="161"/>
      <c r="O229" s="161"/>
      <c r="P229" s="161"/>
    </row>
    <row r="230" spans="10:16" x14ac:dyDescent="0.55000000000000004">
      <c r="J230" s="161"/>
      <c r="K230" s="161"/>
      <c r="L230" s="161"/>
      <c r="M230" s="161"/>
      <c r="N230" s="161"/>
      <c r="O230" s="161"/>
      <c r="P230" s="161"/>
    </row>
    <row r="231" spans="10:16" x14ac:dyDescent="0.55000000000000004">
      <c r="J231" s="161"/>
      <c r="K231" s="161"/>
      <c r="L231" s="161"/>
      <c r="M231" s="161"/>
      <c r="N231" s="161"/>
      <c r="O231" s="161"/>
      <c r="P231" s="161"/>
    </row>
    <row r="232" spans="10:16" x14ac:dyDescent="0.55000000000000004">
      <c r="J232" s="161"/>
      <c r="K232" s="161"/>
      <c r="L232" s="161"/>
      <c r="M232" s="161"/>
      <c r="N232" s="161"/>
      <c r="O232" s="161"/>
      <c r="P232" s="161"/>
    </row>
    <row r="233" spans="10:16" x14ac:dyDescent="0.55000000000000004">
      <c r="J233" s="161"/>
      <c r="K233" s="161"/>
      <c r="L233" s="161"/>
      <c r="M233" s="161"/>
      <c r="N233" s="161"/>
      <c r="O233" s="161"/>
      <c r="P233" s="161"/>
    </row>
    <row r="234" spans="10:16" x14ac:dyDescent="0.55000000000000004">
      <c r="J234" s="161"/>
      <c r="K234" s="161"/>
      <c r="L234" s="161"/>
      <c r="M234" s="161"/>
      <c r="N234" s="161"/>
      <c r="O234" s="161"/>
      <c r="P234" s="161"/>
    </row>
    <row r="235" spans="10:16" x14ac:dyDescent="0.55000000000000004">
      <c r="J235" s="161"/>
      <c r="K235" s="161"/>
      <c r="L235" s="161"/>
      <c r="M235" s="161"/>
      <c r="N235" s="161"/>
      <c r="O235" s="161"/>
      <c r="P235" s="161"/>
    </row>
    <row r="236" spans="10:16" x14ac:dyDescent="0.55000000000000004">
      <c r="J236" s="161"/>
      <c r="K236" s="161"/>
      <c r="L236" s="161"/>
      <c r="M236" s="161"/>
      <c r="N236" s="161"/>
      <c r="O236" s="161"/>
      <c r="P236" s="161"/>
    </row>
    <row r="237" spans="10:16" x14ac:dyDescent="0.55000000000000004">
      <c r="J237" s="161"/>
      <c r="K237" s="161"/>
      <c r="L237" s="161"/>
      <c r="M237" s="161"/>
      <c r="N237" s="161"/>
      <c r="O237" s="161"/>
      <c r="P237" s="161"/>
    </row>
    <row r="238" spans="10:16" x14ac:dyDescent="0.55000000000000004">
      <c r="J238" s="161"/>
      <c r="K238" s="161"/>
      <c r="L238" s="161"/>
      <c r="M238" s="161"/>
      <c r="N238" s="161"/>
      <c r="O238" s="161"/>
      <c r="P238" s="161"/>
    </row>
    <row r="239" spans="10:16" x14ac:dyDescent="0.55000000000000004">
      <c r="J239" s="161"/>
      <c r="K239" s="161"/>
      <c r="L239" s="161"/>
      <c r="M239" s="161"/>
      <c r="N239" s="161"/>
      <c r="O239" s="161"/>
      <c r="P239" s="161"/>
    </row>
    <row r="240" spans="10:16" x14ac:dyDescent="0.55000000000000004">
      <c r="J240" s="161"/>
      <c r="K240" s="161"/>
      <c r="L240" s="161"/>
      <c r="M240" s="161"/>
      <c r="N240" s="161"/>
      <c r="O240" s="161"/>
      <c r="P240" s="161"/>
    </row>
    <row r="241" spans="10:16" x14ac:dyDescent="0.55000000000000004">
      <c r="J241" s="161"/>
      <c r="K241" s="161"/>
      <c r="L241" s="161"/>
      <c r="M241" s="161"/>
      <c r="N241" s="161"/>
      <c r="O241" s="161"/>
      <c r="P241" s="161"/>
    </row>
    <row r="242" spans="10:16" x14ac:dyDescent="0.55000000000000004">
      <c r="J242" s="161"/>
      <c r="K242" s="161"/>
      <c r="L242" s="161"/>
      <c r="M242" s="161"/>
      <c r="N242" s="161"/>
      <c r="O242" s="161"/>
      <c r="P242" s="161"/>
    </row>
    <row r="243" spans="10:16" x14ac:dyDescent="0.55000000000000004">
      <c r="J243" s="161"/>
      <c r="K243" s="161"/>
      <c r="L243" s="161"/>
      <c r="M243" s="161"/>
      <c r="N243" s="161"/>
      <c r="O243" s="161"/>
      <c r="P243" s="161"/>
    </row>
    <row r="244" spans="10:16" x14ac:dyDescent="0.55000000000000004">
      <c r="J244" s="161"/>
      <c r="K244" s="161"/>
      <c r="L244" s="161"/>
      <c r="M244" s="161"/>
      <c r="N244" s="161"/>
      <c r="O244" s="161"/>
      <c r="P244" s="161"/>
    </row>
    <row r="245" spans="10:16" x14ac:dyDescent="0.55000000000000004">
      <c r="J245" s="161"/>
      <c r="K245" s="161"/>
      <c r="L245" s="161"/>
      <c r="M245" s="161"/>
      <c r="N245" s="161"/>
      <c r="O245" s="161"/>
      <c r="P245" s="161"/>
    </row>
    <row r="246" spans="10:16" x14ac:dyDescent="0.55000000000000004">
      <c r="J246" s="161"/>
      <c r="K246" s="161"/>
      <c r="L246" s="161"/>
      <c r="M246" s="161"/>
      <c r="N246" s="161"/>
      <c r="O246" s="161"/>
      <c r="P246" s="161"/>
    </row>
    <row r="247" spans="10:16" x14ac:dyDescent="0.55000000000000004">
      <c r="J247" s="161"/>
      <c r="K247" s="161"/>
      <c r="L247" s="161"/>
      <c r="M247" s="161"/>
      <c r="N247" s="161"/>
      <c r="O247" s="161"/>
      <c r="P247" s="161"/>
    </row>
    <row r="248" spans="10:16" x14ac:dyDescent="0.55000000000000004">
      <c r="J248" s="161"/>
      <c r="K248" s="161"/>
      <c r="L248" s="161"/>
      <c r="M248" s="161"/>
      <c r="N248" s="161"/>
      <c r="O248" s="161"/>
      <c r="P248" s="161"/>
    </row>
    <row r="249" spans="10:16" x14ac:dyDescent="0.55000000000000004">
      <c r="J249" s="161"/>
      <c r="K249" s="161"/>
      <c r="L249" s="161"/>
      <c r="M249" s="161"/>
      <c r="N249" s="161"/>
      <c r="O249" s="161"/>
      <c r="P249" s="161"/>
    </row>
    <row r="250" spans="10:16" x14ac:dyDescent="0.55000000000000004">
      <c r="J250" s="161"/>
      <c r="K250" s="161"/>
      <c r="L250" s="161"/>
      <c r="M250" s="161"/>
      <c r="N250" s="161"/>
      <c r="O250" s="161"/>
      <c r="P250" s="161"/>
    </row>
    <row r="251" spans="10:16" x14ac:dyDescent="0.55000000000000004">
      <c r="J251" s="161"/>
      <c r="K251" s="161"/>
      <c r="L251" s="161"/>
      <c r="M251" s="161"/>
      <c r="N251" s="161"/>
      <c r="O251" s="161"/>
      <c r="P251" s="161"/>
    </row>
    <row r="252" spans="10:16" x14ac:dyDescent="0.55000000000000004">
      <c r="J252" s="161"/>
      <c r="K252" s="161"/>
      <c r="L252" s="161"/>
      <c r="M252" s="161"/>
      <c r="N252" s="161"/>
      <c r="O252" s="161"/>
      <c r="P252" s="161"/>
    </row>
    <row r="253" spans="10:16" x14ac:dyDescent="0.55000000000000004">
      <c r="J253" s="161"/>
      <c r="K253" s="161"/>
      <c r="L253" s="161"/>
      <c r="M253" s="161"/>
      <c r="N253" s="161"/>
      <c r="O253" s="161"/>
      <c r="P253" s="161"/>
    </row>
    <row r="254" spans="10:16" x14ac:dyDescent="0.55000000000000004">
      <c r="J254" s="161"/>
      <c r="K254" s="161"/>
      <c r="L254" s="161"/>
      <c r="M254" s="161"/>
      <c r="N254" s="161"/>
      <c r="O254" s="161"/>
      <c r="P254" s="161"/>
    </row>
    <row r="255" spans="10:16" x14ac:dyDescent="0.55000000000000004">
      <c r="J255" s="161"/>
      <c r="K255" s="161"/>
      <c r="L255" s="161"/>
      <c r="M255" s="161"/>
      <c r="N255" s="161"/>
      <c r="O255" s="161"/>
      <c r="P255" s="161"/>
    </row>
    <row r="256" spans="10:16" x14ac:dyDescent="0.55000000000000004">
      <c r="J256" s="161"/>
      <c r="K256" s="161"/>
      <c r="L256" s="161"/>
      <c r="M256" s="161"/>
      <c r="N256" s="161"/>
      <c r="O256" s="161"/>
      <c r="P256" s="161"/>
    </row>
    <row r="257" spans="10:16" x14ac:dyDescent="0.55000000000000004">
      <c r="J257" s="161"/>
      <c r="K257" s="161"/>
      <c r="L257" s="161"/>
      <c r="M257" s="161"/>
      <c r="N257" s="161"/>
      <c r="O257" s="161"/>
      <c r="P257" s="161"/>
    </row>
    <row r="258" spans="10:16" x14ac:dyDescent="0.55000000000000004">
      <c r="J258" s="161"/>
      <c r="K258" s="161"/>
      <c r="L258" s="161"/>
      <c r="M258" s="161"/>
      <c r="N258" s="161"/>
      <c r="O258" s="161"/>
      <c r="P258" s="161"/>
    </row>
    <row r="259" spans="10:16" x14ac:dyDescent="0.55000000000000004">
      <c r="J259" s="161"/>
      <c r="K259" s="161"/>
      <c r="L259" s="161"/>
      <c r="M259" s="161"/>
      <c r="N259" s="161"/>
      <c r="O259" s="161"/>
      <c r="P259" s="161"/>
    </row>
    <row r="260" spans="10:16" x14ac:dyDescent="0.55000000000000004">
      <c r="J260" s="161"/>
      <c r="K260" s="161"/>
      <c r="L260" s="161"/>
      <c r="M260" s="161"/>
      <c r="N260" s="161"/>
      <c r="O260" s="161"/>
      <c r="P260" s="161"/>
    </row>
    <row r="261" spans="10:16" x14ac:dyDescent="0.55000000000000004">
      <c r="J261" s="161"/>
      <c r="K261" s="161"/>
      <c r="L261" s="161"/>
      <c r="M261" s="161"/>
      <c r="N261" s="161"/>
      <c r="O261" s="161"/>
      <c r="P261" s="161"/>
    </row>
    <row r="262" spans="10:16" x14ac:dyDescent="0.55000000000000004">
      <c r="J262" s="161"/>
      <c r="K262" s="161"/>
      <c r="L262" s="161"/>
      <c r="M262" s="161"/>
      <c r="N262" s="161"/>
      <c r="O262" s="161"/>
      <c r="P262" s="161"/>
    </row>
    <row r="263" spans="10:16" x14ac:dyDescent="0.55000000000000004">
      <c r="J263" s="161"/>
      <c r="K263" s="161"/>
      <c r="L263" s="161"/>
      <c r="M263" s="161"/>
      <c r="N263" s="161"/>
      <c r="O263" s="161"/>
      <c r="P263" s="161"/>
    </row>
    <row r="264" spans="10:16" x14ac:dyDescent="0.55000000000000004">
      <c r="J264" s="161"/>
      <c r="K264" s="161"/>
      <c r="L264" s="161"/>
      <c r="M264" s="161"/>
      <c r="N264" s="161"/>
      <c r="O264" s="161"/>
      <c r="P264" s="161"/>
    </row>
    <row r="265" spans="10:16" x14ac:dyDescent="0.55000000000000004">
      <c r="J265" s="161"/>
      <c r="K265" s="161"/>
      <c r="L265" s="161"/>
      <c r="M265" s="161"/>
      <c r="N265" s="161"/>
      <c r="O265" s="161"/>
      <c r="P265" s="161"/>
    </row>
    <row r="266" spans="10:16" x14ac:dyDescent="0.55000000000000004">
      <c r="J266" s="161"/>
      <c r="K266" s="161"/>
      <c r="L266" s="161"/>
      <c r="M266" s="161"/>
      <c r="N266" s="161"/>
      <c r="O266" s="161"/>
      <c r="P266" s="161"/>
    </row>
    <row r="267" spans="10:16" x14ac:dyDescent="0.55000000000000004">
      <c r="J267" s="161"/>
      <c r="K267" s="161"/>
      <c r="L267" s="161"/>
      <c r="M267" s="161"/>
      <c r="N267" s="161"/>
      <c r="O267" s="161"/>
      <c r="P267" s="161"/>
    </row>
    <row r="268" spans="10:16" x14ac:dyDescent="0.55000000000000004">
      <c r="J268" s="161"/>
      <c r="K268" s="161"/>
      <c r="L268" s="161"/>
      <c r="M268" s="161"/>
      <c r="N268" s="161"/>
      <c r="O268" s="161"/>
      <c r="P268" s="161"/>
    </row>
    <row r="269" spans="10:16" x14ac:dyDescent="0.55000000000000004">
      <c r="J269" s="161"/>
      <c r="K269" s="161"/>
      <c r="L269" s="161"/>
      <c r="M269" s="161"/>
      <c r="N269" s="161"/>
      <c r="O269" s="161"/>
      <c r="P269" s="161"/>
    </row>
    <row r="270" spans="10:16" x14ac:dyDescent="0.55000000000000004">
      <c r="J270" s="161"/>
      <c r="K270" s="161"/>
      <c r="L270" s="161"/>
      <c r="M270" s="161"/>
      <c r="N270" s="161"/>
      <c r="O270" s="161"/>
      <c r="P270" s="161"/>
    </row>
    <row r="271" spans="10:16" x14ac:dyDescent="0.55000000000000004">
      <c r="J271" s="161"/>
      <c r="K271" s="161"/>
      <c r="L271" s="161"/>
      <c r="M271" s="161"/>
      <c r="N271" s="161"/>
      <c r="O271" s="161"/>
      <c r="P271" s="161"/>
    </row>
    <row r="272" spans="10:16" x14ac:dyDescent="0.55000000000000004">
      <c r="J272" s="161"/>
      <c r="K272" s="161"/>
      <c r="L272" s="161"/>
      <c r="M272" s="161"/>
      <c r="N272" s="161"/>
      <c r="O272" s="161"/>
      <c r="P272" s="161"/>
    </row>
    <row r="273" spans="10:16" x14ac:dyDescent="0.55000000000000004">
      <c r="J273" s="161"/>
      <c r="K273" s="161"/>
      <c r="L273" s="161"/>
      <c r="M273" s="161"/>
      <c r="N273" s="161"/>
      <c r="O273" s="161"/>
      <c r="P273" s="161"/>
    </row>
    <row r="274" spans="10:16" x14ac:dyDescent="0.55000000000000004">
      <c r="J274" s="161"/>
      <c r="K274" s="161"/>
      <c r="L274" s="161"/>
      <c r="M274" s="161"/>
      <c r="N274" s="161"/>
      <c r="O274" s="161"/>
      <c r="P274" s="161"/>
    </row>
    <row r="275" spans="10:16" x14ac:dyDescent="0.55000000000000004">
      <c r="J275" s="161"/>
      <c r="K275" s="161"/>
      <c r="L275" s="161"/>
      <c r="M275" s="161"/>
      <c r="N275" s="161"/>
      <c r="O275" s="161"/>
      <c r="P275" s="161"/>
    </row>
    <row r="276" spans="10:16" x14ac:dyDescent="0.55000000000000004">
      <c r="J276" s="161"/>
      <c r="K276" s="161"/>
      <c r="L276" s="161"/>
      <c r="M276" s="161"/>
      <c r="N276" s="161"/>
      <c r="O276" s="161"/>
      <c r="P276" s="161"/>
    </row>
    <row r="277" spans="10:16" x14ac:dyDescent="0.55000000000000004">
      <c r="J277" s="161"/>
      <c r="K277" s="161"/>
      <c r="L277" s="161"/>
      <c r="M277" s="161"/>
      <c r="N277" s="161"/>
      <c r="O277" s="161"/>
      <c r="P277" s="161"/>
    </row>
    <row r="278" spans="10:16" x14ac:dyDescent="0.55000000000000004">
      <c r="J278" s="161"/>
      <c r="K278" s="161"/>
      <c r="L278" s="161"/>
      <c r="M278" s="161"/>
      <c r="N278" s="161"/>
      <c r="O278" s="161"/>
      <c r="P278" s="161"/>
    </row>
    <row r="279" spans="10:16" x14ac:dyDescent="0.55000000000000004">
      <c r="J279" s="161"/>
      <c r="K279" s="161"/>
      <c r="L279" s="161"/>
      <c r="M279" s="161"/>
      <c r="N279" s="161"/>
      <c r="O279" s="161"/>
      <c r="P279" s="161"/>
    </row>
    <row r="280" spans="10:16" x14ac:dyDescent="0.55000000000000004">
      <c r="J280" s="161"/>
      <c r="K280" s="161"/>
      <c r="L280" s="161"/>
      <c r="M280" s="161"/>
      <c r="N280" s="161"/>
      <c r="O280" s="161"/>
      <c r="P280" s="161"/>
    </row>
    <row r="281" spans="10:16" x14ac:dyDescent="0.55000000000000004">
      <c r="J281" s="161"/>
      <c r="K281" s="161"/>
      <c r="L281" s="161"/>
      <c r="M281" s="161"/>
      <c r="N281" s="161"/>
      <c r="O281" s="161"/>
      <c r="P281" s="161"/>
    </row>
    <row r="282" spans="10:16" x14ac:dyDescent="0.55000000000000004">
      <c r="J282" s="161"/>
      <c r="K282" s="161"/>
      <c r="L282" s="161"/>
      <c r="M282" s="161"/>
      <c r="N282" s="161"/>
      <c r="O282" s="161"/>
      <c r="P282" s="161"/>
    </row>
    <row r="283" spans="10:16" x14ac:dyDescent="0.55000000000000004">
      <c r="J283" s="161"/>
      <c r="K283" s="161"/>
      <c r="L283" s="161"/>
      <c r="M283" s="161"/>
      <c r="N283" s="161"/>
      <c r="O283" s="161"/>
      <c r="P283" s="161"/>
    </row>
    <row r="284" spans="10:16" x14ac:dyDescent="0.55000000000000004">
      <c r="J284" s="161"/>
      <c r="K284" s="161"/>
      <c r="L284" s="161"/>
      <c r="M284" s="161"/>
      <c r="N284" s="161"/>
      <c r="O284" s="161"/>
      <c r="P284" s="161"/>
    </row>
    <row r="285" spans="10:16" x14ac:dyDescent="0.55000000000000004">
      <c r="J285" s="161"/>
      <c r="K285" s="161"/>
      <c r="L285" s="161"/>
      <c r="M285" s="161"/>
      <c r="N285" s="161"/>
      <c r="O285" s="161"/>
      <c r="P285" s="161"/>
    </row>
    <row r="286" spans="10:16" x14ac:dyDescent="0.55000000000000004">
      <c r="J286" s="161"/>
      <c r="K286" s="161"/>
      <c r="L286" s="161"/>
      <c r="M286" s="161"/>
      <c r="N286" s="161"/>
      <c r="O286" s="161"/>
      <c r="P286" s="161"/>
    </row>
    <row r="287" spans="10:16" x14ac:dyDescent="0.55000000000000004">
      <c r="J287" s="161"/>
      <c r="K287" s="161"/>
      <c r="L287" s="161"/>
      <c r="M287" s="161"/>
      <c r="N287" s="161"/>
      <c r="O287" s="161"/>
      <c r="P287" s="161"/>
    </row>
    <row r="288" spans="10:16" x14ac:dyDescent="0.55000000000000004">
      <c r="J288" s="161"/>
      <c r="K288" s="161"/>
      <c r="L288" s="161"/>
      <c r="M288" s="161"/>
      <c r="N288" s="161"/>
      <c r="O288" s="161"/>
      <c r="P288" s="161"/>
    </row>
    <row r="289" spans="10:16" x14ac:dyDescent="0.55000000000000004">
      <c r="J289" s="161"/>
      <c r="K289" s="161"/>
      <c r="L289" s="161"/>
      <c r="M289" s="161"/>
      <c r="N289" s="161"/>
      <c r="O289" s="161"/>
      <c r="P289" s="161"/>
    </row>
    <row r="290" spans="10:16" x14ac:dyDescent="0.55000000000000004">
      <c r="J290" s="161"/>
      <c r="K290" s="161"/>
      <c r="L290" s="161"/>
      <c r="M290" s="161"/>
      <c r="N290" s="161"/>
      <c r="O290" s="161"/>
      <c r="P290" s="161"/>
    </row>
    <row r="291" spans="10:16" x14ac:dyDescent="0.55000000000000004">
      <c r="J291" s="161"/>
      <c r="K291" s="161"/>
      <c r="L291" s="161"/>
      <c r="M291" s="161"/>
      <c r="N291" s="161"/>
      <c r="O291" s="161"/>
      <c r="P291" s="161"/>
    </row>
    <row r="292" spans="10:16" x14ac:dyDescent="0.55000000000000004">
      <c r="J292" s="161"/>
      <c r="K292" s="161"/>
      <c r="L292" s="161"/>
      <c r="M292" s="161"/>
      <c r="N292" s="161"/>
      <c r="O292" s="161"/>
      <c r="P292" s="161"/>
    </row>
    <row r="293" spans="10:16" x14ac:dyDescent="0.55000000000000004">
      <c r="J293" s="161"/>
      <c r="K293" s="161"/>
      <c r="L293" s="161"/>
      <c r="M293" s="161"/>
      <c r="N293" s="161"/>
      <c r="O293" s="161"/>
      <c r="P293" s="161"/>
    </row>
    <row r="294" spans="10:16" x14ac:dyDescent="0.55000000000000004">
      <c r="J294" s="161"/>
      <c r="K294" s="161"/>
      <c r="L294" s="161"/>
      <c r="M294" s="161"/>
      <c r="N294" s="161"/>
      <c r="O294" s="161"/>
      <c r="P294" s="161"/>
    </row>
    <row r="295" spans="10:16" x14ac:dyDescent="0.55000000000000004">
      <c r="J295" s="161"/>
      <c r="K295" s="161"/>
      <c r="L295" s="161"/>
      <c r="M295" s="161"/>
      <c r="N295" s="161"/>
      <c r="O295" s="161"/>
      <c r="P295" s="161"/>
    </row>
    <row r="296" spans="10:16" x14ac:dyDescent="0.55000000000000004">
      <c r="J296" s="161"/>
      <c r="K296" s="161"/>
      <c r="L296" s="161"/>
      <c r="M296" s="161"/>
      <c r="N296" s="161"/>
      <c r="O296" s="161"/>
      <c r="P296" s="161"/>
    </row>
    <row r="297" spans="10:16" x14ac:dyDescent="0.55000000000000004">
      <c r="J297" s="161"/>
      <c r="K297" s="161"/>
      <c r="L297" s="161"/>
      <c r="M297" s="161"/>
      <c r="N297" s="161"/>
      <c r="O297" s="161"/>
      <c r="P297" s="161"/>
    </row>
    <row r="298" spans="10:16" x14ac:dyDescent="0.55000000000000004">
      <c r="J298" s="161"/>
      <c r="K298" s="161"/>
      <c r="L298" s="161"/>
      <c r="M298" s="161"/>
      <c r="N298" s="161"/>
      <c r="O298" s="161"/>
      <c r="P298" s="161"/>
    </row>
    <row r="299" spans="10:16" x14ac:dyDescent="0.55000000000000004">
      <c r="J299" s="161"/>
      <c r="K299" s="161"/>
      <c r="L299" s="161"/>
      <c r="M299" s="161"/>
      <c r="N299" s="161"/>
      <c r="O299" s="161"/>
      <c r="P299" s="161"/>
    </row>
    <row r="300" spans="10:16" x14ac:dyDescent="0.55000000000000004">
      <c r="J300" s="161"/>
      <c r="K300" s="161"/>
      <c r="L300" s="161"/>
      <c r="M300" s="161"/>
      <c r="N300" s="161"/>
      <c r="O300" s="161"/>
      <c r="P300" s="161"/>
    </row>
    <row r="301" spans="10:16" x14ac:dyDescent="0.55000000000000004">
      <c r="J301" s="161"/>
      <c r="K301" s="161"/>
      <c r="L301" s="161"/>
      <c r="M301" s="161"/>
      <c r="N301" s="161"/>
      <c r="O301" s="161"/>
      <c r="P301" s="161"/>
    </row>
    <row r="302" spans="10:16" x14ac:dyDescent="0.55000000000000004">
      <c r="J302" s="161"/>
      <c r="K302" s="161"/>
      <c r="L302" s="161"/>
      <c r="M302" s="161"/>
      <c r="N302" s="161"/>
      <c r="O302" s="161"/>
      <c r="P302" s="161"/>
    </row>
    <row r="303" spans="10:16" x14ac:dyDescent="0.55000000000000004">
      <c r="J303" s="161"/>
      <c r="K303" s="161"/>
      <c r="L303" s="161"/>
      <c r="M303" s="161"/>
      <c r="N303" s="161"/>
      <c r="O303" s="161"/>
      <c r="P303" s="161"/>
    </row>
    <row r="304" spans="10:16" x14ac:dyDescent="0.55000000000000004">
      <c r="J304" s="161"/>
      <c r="K304" s="161"/>
      <c r="L304" s="161"/>
      <c r="M304" s="161"/>
      <c r="N304" s="161"/>
      <c r="O304" s="161"/>
      <c r="P304" s="161"/>
    </row>
    <row r="305" spans="10:16" x14ac:dyDescent="0.55000000000000004">
      <c r="J305" s="161"/>
      <c r="K305" s="161"/>
      <c r="L305" s="161"/>
      <c r="M305" s="161"/>
      <c r="N305" s="161"/>
      <c r="O305" s="161"/>
      <c r="P305" s="161"/>
    </row>
    <row r="306" spans="10:16" x14ac:dyDescent="0.55000000000000004">
      <c r="J306" s="161"/>
      <c r="K306" s="161"/>
      <c r="L306" s="161"/>
      <c r="M306" s="161"/>
      <c r="N306" s="161"/>
      <c r="O306" s="161"/>
      <c r="P306" s="161"/>
    </row>
    <row r="307" spans="10:16" x14ac:dyDescent="0.55000000000000004">
      <c r="J307" s="161"/>
      <c r="K307" s="161"/>
      <c r="L307" s="161"/>
      <c r="M307" s="161"/>
      <c r="N307" s="161"/>
      <c r="O307" s="161"/>
      <c r="P307" s="161"/>
    </row>
    <row r="308" spans="10:16" x14ac:dyDescent="0.55000000000000004">
      <c r="J308" s="161"/>
      <c r="K308" s="161"/>
      <c r="L308" s="161"/>
      <c r="M308" s="161"/>
      <c r="N308" s="161"/>
      <c r="O308" s="161"/>
      <c r="P308" s="161"/>
    </row>
    <row r="309" spans="10:16" x14ac:dyDescent="0.55000000000000004">
      <c r="J309" s="161"/>
      <c r="K309" s="161"/>
      <c r="L309" s="161"/>
      <c r="M309" s="161"/>
      <c r="N309" s="161"/>
      <c r="O309" s="161"/>
      <c r="P309" s="161"/>
    </row>
    <row r="310" spans="10:16" x14ac:dyDescent="0.55000000000000004">
      <c r="J310" s="161"/>
      <c r="K310" s="161"/>
      <c r="L310" s="161"/>
      <c r="M310" s="161"/>
      <c r="N310" s="161"/>
      <c r="O310" s="161"/>
      <c r="P310" s="161"/>
    </row>
    <row r="311" spans="10:16" x14ac:dyDescent="0.55000000000000004">
      <c r="J311" s="161"/>
      <c r="K311" s="161"/>
      <c r="L311" s="161"/>
      <c r="M311" s="161"/>
      <c r="N311" s="161"/>
      <c r="O311" s="161"/>
      <c r="P311" s="161"/>
    </row>
    <row r="312" spans="10:16" x14ac:dyDescent="0.55000000000000004">
      <c r="J312" s="161"/>
      <c r="K312" s="161"/>
      <c r="L312" s="161"/>
      <c r="M312" s="161"/>
      <c r="N312" s="161"/>
      <c r="O312" s="161"/>
      <c r="P312" s="161"/>
    </row>
    <row r="313" spans="10:16" x14ac:dyDescent="0.55000000000000004">
      <c r="J313" s="161"/>
      <c r="K313" s="161"/>
      <c r="L313" s="161"/>
      <c r="M313" s="161"/>
      <c r="N313" s="161"/>
      <c r="O313" s="161"/>
      <c r="P313" s="161"/>
    </row>
    <row r="314" spans="10:16" x14ac:dyDescent="0.55000000000000004">
      <c r="J314" s="161"/>
      <c r="K314" s="161"/>
      <c r="L314" s="161"/>
      <c r="M314" s="161"/>
      <c r="N314" s="161"/>
      <c r="O314" s="161"/>
      <c r="P314" s="161"/>
    </row>
    <row r="315" spans="10:16" x14ac:dyDescent="0.55000000000000004">
      <c r="J315" s="161"/>
      <c r="K315" s="161"/>
      <c r="L315" s="161"/>
      <c r="M315" s="161"/>
      <c r="N315" s="161"/>
      <c r="O315" s="161"/>
      <c r="P315" s="161"/>
    </row>
    <row r="316" spans="10:16" x14ac:dyDescent="0.55000000000000004">
      <c r="J316" s="161"/>
      <c r="K316" s="161"/>
      <c r="L316" s="161"/>
      <c r="M316" s="161"/>
      <c r="N316" s="161"/>
      <c r="O316" s="161"/>
      <c r="P316" s="161"/>
    </row>
    <row r="317" spans="10:16" x14ac:dyDescent="0.55000000000000004">
      <c r="J317" s="161"/>
      <c r="K317" s="161"/>
      <c r="L317" s="161"/>
      <c r="M317" s="161"/>
      <c r="N317" s="161"/>
      <c r="O317" s="161"/>
      <c r="P317" s="161"/>
    </row>
    <row r="318" spans="10:16" x14ac:dyDescent="0.55000000000000004">
      <c r="J318" s="161"/>
      <c r="K318" s="161"/>
      <c r="L318" s="161"/>
      <c r="M318" s="161"/>
      <c r="N318" s="161"/>
      <c r="O318" s="161"/>
      <c r="P318" s="161"/>
    </row>
    <row r="319" spans="10:16" x14ac:dyDescent="0.55000000000000004">
      <c r="J319" s="161"/>
      <c r="K319" s="161"/>
      <c r="L319" s="161"/>
      <c r="M319" s="161"/>
      <c r="N319" s="161"/>
      <c r="O319" s="161"/>
      <c r="P319" s="161"/>
    </row>
    <row r="320" spans="10:16" x14ac:dyDescent="0.55000000000000004">
      <c r="J320" s="161"/>
      <c r="K320" s="161"/>
      <c r="L320" s="161"/>
      <c r="M320" s="161"/>
      <c r="N320" s="161"/>
      <c r="O320" s="161"/>
      <c r="P320" s="161"/>
    </row>
    <row r="321" spans="10:16" x14ac:dyDescent="0.55000000000000004">
      <c r="J321" s="161"/>
      <c r="K321" s="161"/>
      <c r="L321" s="161"/>
      <c r="M321" s="161"/>
      <c r="N321" s="161"/>
      <c r="O321" s="161"/>
      <c r="P321" s="161"/>
    </row>
    <row r="322" spans="10:16" x14ac:dyDescent="0.55000000000000004">
      <c r="J322" s="161"/>
      <c r="K322" s="161"/>
      <c r="L322" s="161"/>
      <c r="M322" s="161"/>
      <c r="N322" s="161"/>
      <c r="O322" s="161"/>
      <c r="P322" s="161"/>
    </row>
    <row r="323" spans="10:16" x14ac:dyDescent="0.55000000000000004">
      <c r="J323" s="161"/>
      <c r="K323" s="161"/>
      <c r="L323" s="161"/>
      <c r="M323" s="161"/>
      <c r="N323" s="161"/>
      <c r="O323" s="161"/>
      <c r="P323" s="161"/>
    </row>
    <row r="324" spans="10:16" x14ac:dyDescent="0.55000000000000004">
      <c r="J324" s="161"/>
      <c r="K324" s="161"/>
      <c r="L324" s="161"/>
      <c r="M324" s="161"/>
      <c r="N324" s="161"/>
      <c r="O324" s="161"/>
      <c r="P324" s="161"/>
    </row>
    <row r="325" spans="10:16" x14ac:dyDescent="0.55000000000000004">
      <c r="J325" s="161"/>
      <c r="K325" s="161"/>
      <c r="L325" s="161"/>
      <c r="M325" s="161"/>
      <c r="N325" s="161"/>
      <c r="O325" s="161"/>
      <c r="P325" s="161"/>
    </row>
    <row r="326" spans="10:16" x14ac:dyDescent="0.55000000000000004">
      <c r="J326" s="161"/>
      <c r="K326" s="161"/>
      <c r="L326" s="161"/>
      <c r="M326" s="161"/>
      <c r="N326" s="161"/>
      <c r="O326" s="161"/>
      <c r="P326" s="161"/>
    </row>
    <row r="327" spans="10:16" x14ac:dyDescent="0.55000000000000004">
      <c r="J327" s="161"/>
      <c r="K327" s="161"/>
      <c r="L327" s="161"/>
      <c r="M327" s="161"/>
      <c r="N327" s="161"/>
      <c r="O327" s="161"/>
      <c r="P327" s="161"/>
    </row>
    <row r="328" spans="10:16" x14ac:dyDescent="0.55000000000000004">
      <c r="J328" s="161"/>
      <c r="K328" s="161"/>
      <c r="L328" s="161"/>
      <c r="M328" s="161"/>
      <c r="N328" s="161"/>
      <c r="O328" s="161"/>
      <c r="P328" s="161"/>
    </row>
    <row r="329" spans="10:16" x14ac:dyDescent="0.55000000000000004">
      <c r="J329" s="161"/>
      <c r="K329" s="161"/>
      <c r="L329" s="161"/>
      <c r="M329" s="161"/>
      <c r="N329" s="161"/>
      <c r="O329" s="161"/>
      <c r="P329" s="161"/>
    </row>
    <row r="330" spans="10:16" x14ac:dyDescent="0.55000000000000004">
      <c r="J330" s="161"/>
      <c r="K330" s="161"/>
      <c r="L330" s="161"/>
      <c r="M330" s="161"/>
      <c r="N330" s="161"/>
      <c r="O330" s="161"/>
      <c r="P330" s="161"/>
    </row>
    <row r="331" spans="10:16" x14ac:dyDescent="0.55000000000000004">
      <c r="J331" s="161"/>
      <c r="K331" s="161"/>
      <c r="L331" s="161"/>
      <c r="M331" s="161"/>
      <c r="N331" s="161"/>
      <c r="O331" s="161"/>
      <c r="P331" s="161"/>
    </row>
    <row r="332" spans="10:16" x14ac:dyDescent="0.55000000000000004">
      <c r="J332" s="161"/>
      <c r="K332" s="161"/>
      <c r="L332" s="161"/>
      <c r="M332" s="161"/>
      <c r="N332" s="161"/>
      <c r="O332" s="161"/>
      <c r="P332" s="161"/>
    </row>
    <row r="333" spans="10:16" x14ac:dyDescent="0.55000000000000004">
      <c r="J333" s="161"/>
      <c r="K333" s="161"/>
      <c r="L333" s="161"/>
      <c r="M333" s="161"/>
      <c r="N333" s="161"/>
      <c r="O333" s="161"/>
      <c r="P333" s="161"/>
    </row>
    <row r="334" spans="10:16" x14ac:dyDescent="0.55000000000000004">
      <c r="J334" s="161"/>
      <c r="K334" s="161"/>
      <c r="L334" s="161"/>
      <c r="M334" s="161"/>
      <c r="N334" s="161"/>
      <c r="O334" s="161"/>
      <c r="P334" s="161"/>
    </row>
    <row r="335" spans="10:16" x14ac:dyDescent="0.55000000000000004">
      <c r="J335" s="161"/>
      <c r="K335" s="161"/>
      <c r="L335" s="161"/>
      <c r="M335" s="161"/>
      <c r="N335" s="161"/>
      <c r="O335" s="161"/>
      <c r="P335" s="161"/>
    </row>
    <row r="336" spans="10:16" x14ac:dyDescent="0.55000000000000004">
      <c r="J336" s="161"/>
      <c r="K336" s="161"/>
      <c r="L336" s="161"/>
      <c r="M336" s="161"/>
      <c r="N336" s="161"/>
      <c r="O336" s="161"/>
      <c r="P336" s="161"/>
    </row>
    <row r="337" spans="10:16" x14ac:dyDescent="0.55000000000000004">
      <c r="J337" s="161"/>
      <c r="K337" s="161"/>
      <c r="L337" s="161"/>
      <c r="M337" s="161"/>
      <c r="N337" s="161"/>
      <c r="O337" s="161"/>
      <c r="P337" s="161"/>
    </row>
    <row r="338" spans="10:16" x14ac:dyDescent="0.55000000000000004">
      <c r="J338" s="161"/>
      <c r="K338" s="161"/>
      <c r="L338" s="161"/>
      <c r="M338" s="161"/>
      <c r="N338" s="161"/>
      <c r="O338" s="161"/>
      <c r="P338" s="161"/>
    </row>
    <row r="339" spans="10:16" x14ac:dyDescent="0.55000000000000004">
      <c r="J339" s="161"/>
      <c r="K339" s="161"/>
      <c r="L339" s="161"/>
      <c r="M339" s="161"/>
      <c r="N339" s="161"/>
      <c r="O339" s="161"/>
      <c r="P339" s="161"/>
    </row>
    <row r="340" spans="10:16" x14ac:dyDescent="0.55000000000000004">
      <c r="J340" s="161"/>
      <c r="K340" s="161"/>
      <c r="L340" s="161"/>
      <c r="M340" s="161"/>
      <c r="N340" s="161"/>
      <c r="O340" s="161"/>
      <c r="P340" s="161"/>
    </row>
    <row r="341" spans="10:16" x14ac:dyDescent="0.55000000000000004">
      <c r="J341" s="161"/>
      <c r="K341" s="161"/>
      <c r="L341" s="161"/>
      <c r="M341" s="161"/>
      <c r="N341" s="161"/>
      <c r="O341" s="161"/>
      <c r="P341" s="161"/>
    </row>
    <row r="342" spans="10:16" x14ac:dyDescent="0.55000000000000004">
      <c r="J342" s="161"/>
      <c r="K342" s="161"/>
      <c r="L342" s="161"/>
      <c r="M342" s="161"/>
      <c r="N342" s="161"/>
      <c r="O342" s="161"/>
      <c r="P342" s="161"/>
    </row>
    <row r="343" spans="10:16" x14ac:dyDescent="0.55000000000000004">
      <c r="J343" s="161"/>
      <c r="K343" s="161"/>
      <c r="L343" s="161"/>
      <c r="M343" s="161"/>
      <c r="N343" s="161"/>
      <c r="O343" s="161"/>
      <c r="P343" s="161"/>
    </row>
    <row r="344" spans="10:16" x14ac:dyDescent="0.55000000000000004">
      <c r="J344" s="161"/>
      <c r="K344" s="161"/>
      <c r="L344" s="161"/>
      <c r="M344" s="161"/>
      <c r="N344" s="161"/>
      <c r="O344" s="161"/>
      <c r="P344" s="161"/>
    </row>
    <row r="345" spans="10:16" x14ac:dyDescent="0.55000000000000004">
      <c r="J345" s="161"/>
      <c r="K345" s="161"/>
      <c r="L345" s="161"/>
      <c r="M345" s="161"/>
      <c r="N345" s="161"/>
      <c r="O345" s="161"/>
      <c r="P345" s="161"/>
    </row>
    <row r="346" spans="10:16" x14ac:dyDescent="0.55000000000000004">
      <c r="J346" s="161"/>
      <c r="K346" s="161"/>
      <c r="L346" s="161"/>
      <c r="M346" s="161"/>
      <c r="N346" s="161"/>
      <c r="O346" s="161"/>
      <c r="P346" s="161"/>
    </row>
    <row r="347" spans="10:16" x14ac:dyDescent="0.55000000000000004">
      <c r="J347" s="161"/>
      <c r="K347" s="161"/>
      <c r="L347" s="161"/>
      <c r="M347" s="161"/>
      <c r="N347" s="161"/>
      <c r="O347" s="161"/>
      <c r="P347" s="161"/>
    </row>
    <row r="348" spans="10:16" x14ac:dyDescent="0.55000000000000004">
      <c r="J348" s="161"/>
      <c r="K348" s="161"/>
      <c r="L348" s="161"/>
      <c r="M348" s="161"/>
      <c r="N348" s="161"/>
      <c r="O348" s="161"/>
      <c r="P348" s="161"/>
    </row>
    <row r="349" spans="10:16" x14ac:dyDescent="0.55000000000000004">
      <c r="J349" s="161"/>
      <c r="K349" s="161"/>
      <c r="L349" s="161"/>
      <c r="M349" s="161"/>
      <c r="N349" s="161"/>
      <c r="O349" s="161"/>
      <c r="P349" s="161"/>
    </row>
    <row r="350" spans="10:16" x14ac:dyDescent="0.55000000000000004">
      <c r="J350" s="161"/>
      <c r="K350" s="161"/>
      <c r="L350" s="161"/>
      <c r="M350" s="161"/>
      <c r="N350" s="161"/>
      <c r="O350" s="161"/>
      <c r="P350" s="161"/>
    </row>
    <row r="351" spans="10:16" x14ac:dyDescent="0.55000000000000004">
      <c r="J351" s="161"/>
      <c r="K351" s="161"/>
      <c r="L351" s="161"/>
      <c r="M351" s="161"/>
      <c r="N351" s="161"/>
      <c r="O351" s="161"/>
      <c r="P351" s="161"/>
    </row>
    <row r="352" spans="10:16" x14ac:dyDescent="0.55000000000000004">
      <c r="J352" s="161"/>
      <c r="K352" s="161"/>
      <c r="L352" s="161"/>
      <c r="M352" s="161"/>
      <c r="N352" s="161"/>
      <c r="O352" s="161"/>
      <c r="P352" s="161"/>
    </row>
    <row r="353" spans="10:16" x14ac:dyDescent="0.55000000000000004">
      <c r="J353" s="161"/>
      <c r="K353" s="161"/>
      <c r="L353" s="161"/>
      <c r="M353" s="161"/>
      <c r="N353" s="161"/>
      <c r="O353" s="161"/>
      <c r="P353" s="161"/>
    </row>
    <row r="354" spans="10:16" x14ac:dyDescent="0.55000000000000004">
      <c r="J354" s="161"/>
      <c r="K354" s="161"/>
      <c r="L354" s="161"/>
      <c r="M354" s="161"/>
      <c r="N354" s="161"/>
      <c r="O354" s="161"/>
      <c r="P354" s="161"/>
    </row>
    <row r="355" spans="10:16" x14ac:dyDescent="0.55000000000000004">
      <c r="J355" s="161"/>
      <c r="K355" s="161"/>
      <c r="L355" s="161"/>
      <c r="M355" s="161"/>
      <c r="N355" s="161"/>
      <c r="O355" s="161"/>
      <c r="P355" s="161"/>
    </row>
    <row r="356" spans="10:16" x14ac:dyDescent="0.55000000000000004">
      <c r="J356" s="161"/>
      <c r="K356" s="161"/>
      <c r="L356" s="161"/>
      <c r="M356" s="161"/>
      <c r="N356" s="161"/>
      <c r="O356" s="161"/>
      <c r="P356" s="161"/>
    </row>
    <row r="357" spans="10:16" x14ac:dyDescent="0.55000000000000004">
      <c r="J357" s="161"/>
      <c r="K357" s="161"/>
      <c r="L357" s="161"/>
      <c r="M357" s="161"/>
      <c r="N357" s="161"/>
      <c r="O357" s="161"/>
      <c r="P357" s="161"/>
    </row>
    <row r="358" spans="10:16" x14ac:dyDescent="0.55000000000000004">
      <c r="J358" s="161"/>
      <c r="K358" s="161"/>
      <c r="L358" s="161"/>
      <c r="M358" s="161"/>
      <c r="N358" s="161"/>
      <c r="O358" s="161"/>
      <c r="P358" s="161"/>
    </row>
    <row r="359" spans="10:16" x14ac:dyDescent="0.55000000000000004">
      <c r="J359" s="161"/>
      <c r="K359" s="161"/>
      <c r="L359" s="161"/>
      <c r="M359" s="161"/>
      <c r="N359" s="161"/>
      <c r="O359" s="161"/>
      <c r="P359" s="161"/>
    </row>
    <row r="360" spans="10:16" x14ac:dyDescent="0.55000000000000004">
      <c r="J360" s="161"/>
      <c r="K360" s="161"/>
      <c r="L360" s="161"/>
      <c r="M360" s="161"/>
      <c r="N360" s="161"/>
      <c r="O360" s="161"/>
      <c r="P360" s="161"/>
    </row>
    <row r="361" spans="10:16" x14ac:dyDescent="0.55000000000000004">
      <c r="J361" s="161"/>
      <c r="K361" s="161"/>
      <c r="L361" s="161"/>
      <c r="M361" s="161"/>
      <c r="N361" s="161"/>
      <c r="O361" s="161"/>
      <c r="P361" s="161"/>
    </row>
    <row r="362" spans="10:16" x14ac:dyDescent="0.55000000000000004">
      <c r="J362" s="161"/>
      <c r="K362" s="161"/>
      <c r="L362" s="161"/>
      <c r="M362" s="161"/>
      <c r="N362" s="161"/>
      <c r="O362" s="161"/>
      <c r="P362" s="161"/>
    </row>
    <row r="363" spans="10:16" x14ac:dyDescent="0.55000000000000004">
      <c r="J363" s="161"/>
      <c r="K363" s="161"/>
      <c r="L363" s="161"/>
      <c r="M363" s="161"/>
      <c r="N363" s="161"/>
      <c r="O363" s="161"/>
      <c r="P363" s="161"/>
    </row>
    <row r="364" spans="10:16" x14ac:dyDescent="0.55000000000000004">
      <c r="J364" s="161"/>
      <c r="K364" s="161"/>
      <c r="L364" s="161"/>
      <c r="M364" s="161"/>
      <c r="N364" s="161"/>
      <c r="O364" s="161"/>
      <c r="P364" s="161"/>
    </row>
    <row r="365" spans="10:16" x14ac:dyDescent="0.55000000000000004">
      <c r="J365" s="161"/>
      <c r="K365" s="161"/>
      <c r="L365" s="161"/>
      <c r="M365" s="161"/>
      <c r="N365" s="161"/>
      <c r="O365" s="161"/>
      <c r="P365" s="161"/>
    </row>
    <row r="366" spans="10:16" x14ac:dyDescent="0.55000000000000004">
      <c r="J366" s="161"/>
      <c r="K366" s="161"/>
      <c r="L366" s="161"/>
      <c r="M366" s="161"/>
      <c r="N366" s="161"/>
      <c r="O366" s="161"/>
      <c r="P366" s="161"/>
    </row>
    <row r="367" spans="10:16" x14ac:dyDescent="0.55000000000000004">
      <c r="J367" s="161"/>
      <c r="K367" s="161"/>
      <c r="L367" s="161"/>
      <c r="M367" s="161"/>
      <c r="N367" s="161"/>
      <c r="O367" s="161"/>
      <c r="P367" s="161"/>
    </row>
    <row r="368" spans="10:16" x14ac:dyDescent="0.55000000000000004">
      <c r="J368" s="161"/>
      <c r="K368" s="161"/>
      <c r="L368" s="161"/>
      <c r="M368" s="161"/>
      <c r="N368" s="161"/>
      <c r="O368" s="161"/>
      <c r="P368" s="161"/>
    </row>
    <row r="369" spans="10:16" x14ac:dyDescent="0.55000000000000004">
      <c r="J369" s="161"/>
      <c r="K369" s="161"/>
      <c r="L369" s="161"/>
      <c r="M369" s="161"/>
      <c r="N369" s="161"/>
      <c r="O369" s="161"/>
      <c r="P369" s="161"/>
    </row>
    <row r="370" spans="10:16" x14ac:dyDescent="0.55000000000000004">
      <c r="J370" s="161"/>
      <c r="K370" s="161"/>
      <c r="L370" s="161"/>
      <c r="M370" s="161"/>
      <c r="N370" s="161"/>
      <c r="O370" s="161"/>
      <c r="P370" s="161"/>
    </row>
    <row r="371" spans="10:16" x14ac:dyDescent="0.55000000000000004">
      <c r="J371" s="161"/>
      <c r="K371" s="161"/>
      <c r="L371" s="161"/>
      <c r="M371" s="161"/>
      <c r="N371" s="161"/>
      <c r="O371" s="161"/>
      <c r="P371" s="161"/>
    </row>
    <row r="372" spans="10:16" x14ac:dyDescent="0.55000000000000004">
      <c r="J372" s="161"/>
      <c r="K372" s="161"/>
      <c r="L372" s="161"/>
      <c r="M372" s="161"/>
      <c r="N372" s="161"/>
      <c r="O372" s="161"/>
      <c r="P372" s="161"/>
    </row>
    <row r="373" spans="10:16" x14ac:dyDescent="0.55000000000000004">
      <c r="J373" s="161"/>
      <c r="K373" s="161"/>
      <c r="L373" s="161"/>
      <c r="M373" s="161"/>
      <c r="N373" s="161"/>
      <c r="O373" s="161"/>
      <c r="P373" s="161"/>
    </row>
    <row r="374" spans="10:16" x14ac:dyDescent="0.55000000000000004">
      <c r="J374" s="161"/>
      <c r="K374" s="161"/>
      <c r="L374" s="161"/>
      <c r="M374" s="161"/>
      <c r="N374" s="161"/>
      <c r="O374" s="161"/>
      <c r="P374" s="161"/>
    </row>
    <row r="375" spans="10:16" x14ac:dyDescent="0.55000000000000004">
      <c r="J375" s="161"/>
      <c r="K375" s="161"/>
      <c r="L375" s="161"/>
      <c r="M375" s="161"/>
      <c r="N375" s="161"/>
      <c r="O375" s="161"/>
      <c r="P375" s="161"/>
    </row>
    <row r="376" spans="10:16" x14ac:dyDescent="0.55000000000000004">
      <c r="J376" s="161"/>
      <c r="K376" s="161"/>
      <c r="L376" s="161"/>
      <c r="M376" s="161"/>
      <c r="N376" s="161"/>
      <c r="O376" s="161"/>
      <c r="P376" s="161"/>
    </row>
    <row r="377" spans="10:16" x14ac:dyDescent="0.55000000000000004">
      <c r="J377" s="161"/>
      <c r="K377" s="161"/>
      <c r="L377" s="161"/>
      <c r="M377" s="161"/>
      <c r="N377" s="161"/>
      <c r="O377" s="161"/>
      <c r="P377" s="161"/>
    </row>
    <row r="378" spans="10:16" x14ac:dyDescent="0.55000000000000004">
      <c r="J378" s="161"/>
      <c r="K378" s="161"/>
      <c r="L378" s="161"/>
      <c r="M378" s="161"/>
      <c r="N378" s="161"/>
      <c r="O378" s="161"/>
      <c r="P378" s="161"/>
    </row>
    <row r="379" spans="10:16" x14ac:dyDescent="0.55000000000000004">
      <c r="J379" s="161"/>
      <c r="K379" s="161"/>
      <c r="L379" s="161"/>
      <c r="M379" s="161"/>
      <c r="N379" s="161"/>
      <c r="O379" s="161"/>
      <c r="P379" s="161"/>
    </row>
    <row r="380" spans="10:16" x14ac:dyDescent="0.55000000000000004">
      <c r="J380" s="161"/>
      <c r="K380" s="161"/>
      <c r="L380" s="161"/>
      <c r="M380" s="161"/>
      <c r="N380" s="161"/>
      <c r="O380" s="161"/>
      <c r="P380" s="161"/>
    </row>
    <row r="381" spans="10:16" x14ac:dyDescent="0.55000000000000004">
      <c r="J381" s="161"/>
      <c r="K381" s="161"/>
      <c r="L381" s="161"/>
      <c r="M381" s="161"/>
      <c r="N381" s="161"/>
      <c r="O381" s="161"/>
      <c r="P381" s="161"/>
    </row>
    <row r="382" spans="10:16" x14ac:dyDescent="0.55000000000000004">
      <c r="J382" s="161"/>
      <c r="K382" s="161"/>
      <c r="L382" s="161"/>
      <c r="M382" s="161"/>
      <c r="N382" s="161"/>
      <c r="O382" s="161"/>
      <c r="P382" s="161"/>
    </row>
    <row r="383" spans="10:16" x14ac:dyDescent="0.55000000000000004">
      <c r="J383" s="161"/>
      <c r="K383" s="161"/>
      <c r="L383" s="161"/>
      <c r="M383" s="161"/>
      <c r="N383" s="161"/>
      <c r="O383" s="161"/>
      <c r="P383" s="161"/>
    </row>
    <row r="384" spans="10:16" x14ac:dyDescent="0.55000000000000004">
      <c r="J384" s="161"/>
      <c r="K384" s="161"/>
      <c r="L384" s="161"/>
      <c r="M384" s="161"/>
      <c r="N384" s="161"/>
      <c r="O384" s="161"/>
      <c r="P384" s="161"/>
    </row>
    <row r="385" spans="10:16" x14ac:dyDescent="0.55000000000000004">
      <c r="J385" s="161"/>
      <c r="K385" s="161"/>
      <c r="L385" s="161"/>
      <c r="M385" s="161"/>
      <c r="N385" s="161"/>
      <c r="O385" s="161"/>
      <c r="P385" s="161"/>
    </row>
    <row r="386" spans="10:16" x14ac:dyDescent="0.55000000000000004">
      <c r="J386" s="161"/>
      <c r="K386" s="161"/>
      <c r="L386" s="161"/>
      <c r="M386" s="161"/>
      <c r="N386" s="161"/>
      <c r="O386" s="161"/>
      <c r="P386" s="161"/>
    </row>
    <row r="387" spans="10:16" x14ac:dyDescent="0.55000000000000004">
      <c r="J387" s="161"/>
      <c r="K387" s="161"/>
      <c r="L387" s="161"/>
      <c r="M387" s="161"/>
      <c r="N387" s="161"/>
      <c r="O387" s="161"/>
      <c r="P387" s="161"/>
    </row>
    <row r="388" spans="10:16" x14ac:dyDescent="0.55000000000000004">
      <c r="J388" s="161"/>
      <c r="K388" s="161"/>
      <c r="L388" s="161"/>
      <c r="M388" s="161"/>
      <c r="N388" s="161"/>
      <c r="O388" s="161"/>
      <c r="P388" s="161"/>
    </row>
    <row r="389" spans="10:16" x14ac:dyDescent="0.55000000000000004">
      <c r="J389" s="161"/>
      <c r="K389" s="161"/>
      <c r="L389" s="161"/>
      <c r="M389" s="161"/>
      <c r="N389" s="161"/>
      <c r="O389" s="161"/>
      <c r="P389" s="161"/>
    </row>
    <row r="390" spans="10:16" x14ac:dyDescent="0.55000000000000004">
      <c r="J390" s="161"/>
      <c r="K390" s="161"/>
      <c r="L390" s="161"/>
      <c r="M390" s="161"/>
      <c r="N390" s="161"/>
      <c r="O390" s="161"/>
      <c r="P390" s="161"/>
    </row>
    <row r="391" spans="10:16" x14ac:dyDescent="0.55000000000000004">
      <c r="J391" s="161"/>
      <c r="K391" s="161"/>
      <c r="L391" s="161"/>
      <c r="M391" s="161"/>
      <c r="N391" s="161"/>
      <c r="O391" s="161"/>
      <c r="P391" s="161"/>
    </row>
    <row r="392" spans="10:16" x14ac:dyDescent="0.55000000000000004">
      <c r="J392" s="161"/>
      <c r="K392" s="161"/>
      <c r="L392" s="161"/>
      <c r="M392" s="161"/>
      <c r="N392" s="161"/>
      <c r="O392" s="161"/>
      <c r="P392" s="161"/>
    </row>
    <row r="393" spans="10:16" x14ac:dyDescent="0.55000000000000004">
      <c r="J393" s="161"/>
      <c r="K393" s="161"/>
      <c r="L393" s="161"/>
      <c r="M393" s="161"/>
      <c r="N393" s="161"/>
      <c r="O393" s="161"/>
      <c r="P393" s="161"/>
    </row>
    <row r="394" spans="10:16" x14ac:dyDescent="0.55000000000000004">
      <c r="J394" s="161"/>
      <c r="K394" s="161"/>
      <c r="L394" s="161"/>
      <c r="M394" s="161"/>
      <c r="N394" s="161"/>
      <c r="O394" s="161"/>
      <c r="P394" s="161"/>
    </row>
    <row r="395" spans="10:16" x14ac:dyDescent="0.55000000000000004">
      <c r="J395" s="161"/>
      <c r="K395" s="161"/>
      <c r="L395" s="161"/>
      <c r="M395" s="161"/>
      <c r="N395" s="161"/>
      <c r="O395" s="161"/>
      <c r="P395" s="161"/>
    </row>
    <row r="396" spans="10:16" x14ac:dyDescent="0.55000000000000004">
      <c r="J396" s="161"/>
      <c r="K396" s="161"/>
      <c r="L396" s="161"/>
      <c r="M396" s="161"/>
      <c r="N396" s="161"/>
      <c r="O396" s="161"/>
      <c r="P396" s="161"/>
    </row>
    <row r="397" spans="10:16" x14ac:dyDescent="0.55000000000000004">
      <c r="J397" s="161"/>
      <c r="K397" s="161"/>
      <c r="L397" s="161"/>
      <c r="M397" s="161"/>
      <c r="N397" s="161"/>
      <c r="O397" s="161"/>
      <c r="P397" s="161"/>
    </row>
    <row r="398" spans="10:16" x14ac:dyDescent="0.55000000000000004">
      <c r="J398" s="161"/>
      <c r="K398" s="161"/>
      <c r="L398" s="161"/>
      <c r="M398" s="161"/>
      <c r="N398" s="161"/>
      <c r="O398" s="161"/>
      <c r="P398" s="161"/>
    </row>
    <row r="399" spans="10:16" x14ac:dyDescent="0.55000000000000004">
      <c r="J399" s="161"/>
      <c r="K399" s="161"/>
      <c r="L399" s="161"/>
      <c r="M399" s="161"/>
      <c r="N399" s="161"/>
      <c r="O399" s="161"/>
      <c r="P399" s="161"/>
    </row>
    <row r="400" spans="10:16" x14ac:dyDescent="0.55000000000000004">
      <c r="J400" s="161"/>
      <c r="K400" s="161"/>
      <c r="L400" s="161"/>
      <c r="M400" s="161"/>
      <c r="N400" s="161"/>
      <c r="O400" s="161"/>
      <c r="P400" s="161"/>
    </row>
    <row r="401" spans="10:16" x14ac:dyDescent="0.55000000000000004">
      <c r="J401" s="161"/>
      <c r="K401" s="161"/>
      <c r="L401" s="161"/>
      <c r="M401" s="161"/>
      <c r="N401" s="161"/>
      <c r="O401" s="161"/>
      <c r="P401" s="161"/>
    </row>
    <row r="402" spans="10:16" x14ac:dyDescent="0.55000000000000004">
      <c r="J402" s="161"/>
      <c r="K402" s="161"/>
      <c r="L402" s="161"/>
      <c r="M402" s="161"/>
      <c r="N402" s="161"/>
      <c r="O402" s="161"/>
      <c r="P402" s="161"/>
    </row>
    <row r="403" spans="10:16" x14ac:dyDescent="0.55000000000000004">
      <c r="J403" s="161"/>
      <c r="K403" s="161"/>
      <c r="L403" s="161"/>
      <c r="M403" s="161"/>
      <c r="N403" s="161"/>
      <c r="O403" s="161"/>
      <c r="P403" s="161"/>
    </row>
    <row r="404" spans="10:16" x14ac:dyDescent="0.55000000000000004">
      <c r="J404" s="161"/>
      <c r="K404" s="161"/>
      <c r="L404" s="161"/>
      <c r="M404" s="161"/>
      <c r="N404" s="161"/>
      <c r="O404" s="161"/>
      <c r="P404" s="161"/>
    </row>
    <row r="405" spans="10:16" x14ac:dyDescent="0.55000000000000004">
      <c r="J405" s="161"/>
      <c r="K405" s="161"/>
      <c r="L405" s="161"/>
      <c r="M405" s="161"/>
      <c r="N405" s="161"/>
      <c r="O405" s="161"/>
      <c r="P405" s="161"/>
    </row>
    <row r="406" spans="10:16" x14ac:dyDescent="0.55000000000000004">
      <c r="J406" s="161"/>
      <c r="K406" s="161"/>
      <c r="L406" s="161"/>
      <c r="M406" s="161"/>
      <c r="N406" s="161"/>
      <c r="O406" s="161"/>
      <c r="P406" s="161"/>
    </row>
    <row r="407" spans="10:16" x14ac:dyDescent="0.55000000000000004">
      <c r="J407" s="161"/>
      <c r="K407" s="161"/>
      <c r="L407" s="161"/>
      <c r="M407" s="161"/>
      <c r="N407" s="161"/>
      <c r="O407" s="161"/>
      <c r="P407" s="161"/>
    </row>
    <row r="408" spans="10:16" x14ac:dyDescent="0.55000000000000004">
      <c r="J408" s="161"/>
      <c r="K408" s="161"/>
      <c r="L408" s="161"/>
      <c r="M408" s="161"/>
      <c r="N408" s="161"/>
      <c r="O408" s="161"/>
      <c r="P408" s="161"/>
    </row>
    <row r="409" spans="10:16" x14ac:dyDescent="0.55000000000000004">
      <c r="J409" s="161"/>
      <c r="K409" s="161"/>
      <c r="L409" s="161"/>
      <c r="M409" s="161"/>
      <c r="N409" s="161"/>
      <c r="O409" s="161"/>
      <c r="P409" s="161"/>
    </row>
    <row r="410" spans="10:16" x14ac:dyDescent="0.55000000000000004">
      <c r="J410" s="161"/>
      <c r="K410" s="161"/>
      <c r="L410" s="161"/>
      <c r="M410" s="161"/>
      <c r="N410" s="161"/>
      <c r="O410" s="161"/>
      <c r="P410" s="161"/>
    </row>
    <row r="411" spans="10:16" x14ac:dyDescent="0.55000000000000004">
      <c r="J411" s="161"/>
      <c r="K411" s="161"/>
      <c r="L411" s="161"/>
      <c r="M411" s="161"/>
      <c r="N411" s="161"/>
      <c r="O411" s="161"/>
      <c r="P411" s="161"/>
    </row>
    <row r="412" spans="10:16" x14ac:dyDescent="0.55000000000000004">
      <c r="J412" s="161"/>
      <c r="K412" s="161"/>
      <c r="L412" s="161"/>
      <c r="M412" s="161"/>
      <c r="N412" s="161"/>
      <c r="O412" s="161"/>
      <c r="P412" s="161"/>
    </row>
    <row r="413" spans="10:16" x14ac:dyDescent="0.55000000000000004">
      <c r="J413" s="161"/>
      <c r="K413" s="161"/>
      <c r="L413" s="161"/>
      <c r="M413" s="161"/>
      <c r="N413" s="161"/>
      <c r="O413" s="161"/>
      <c r="P413" s="161"/>
    </row>
    <row r="414" spans="10:16" x14ac:dyDescent="0.55000000000000004">
      <c r="J414" s="161"/>
      <c r="K414" s="161"/>
      <c r="L414" s="161"/>
      <c r="M414" s="161"/>
      <c r="N414" s="161"/>
      <c r="O414" s="161"/>
      <c r="P414" s="161"/>
    </row>
    <row r="415" spans="10:16" x14ac:dyDescent="0.55000000000000004">
      <c r="J415" s="161"/>
      <c r="K415" s="161"/>
      <c r="L415" s="161"/>
      <c r="M415" s="161"/>
      <c r="N415" s="161"/>
      <c r="O415" s="161"/>
      <c r="P415" s="161"/>
    </row>
    <row r="416" spans="10:16" x14ac:dyDescent="0.55000000000000004">
      <c r="J416" s="161"/>
      <c r="K416" s="161"/>
      <c r="L416" s="161"/>
      <c r="M416" s="161"/>
      <c r="N416" s="161"/>
      <c r="O416" s="161"/>
      <c r="P416" s="161"/>
    </row>
    <row r="417" spans="10:16" x14ac:dyDescent="0.55000000000000004">
      <c r="J417" s="161"/>
      <c r="K417" s="161"/>
      <c r="L417" s="161"/>
      <c r="M417" s="161"/>
      <c r="N417" s="161"/>
      <c r="O417" s="161"/>
      <c r="P417" s="161"/>
    </row>
    <row r="418" spans="10:16" x14ac:dyDescent="0.55000000000000004">
      <c r="J418" s="161"/>
      <c r="K418" s="161"/>
      <c r="L418" s="161"/>
      <c r="M418" s="161"/>
      <c r="N418" s="161"/>
      <c r="O418" s="161"/>
      <c r="P418" s="161"/>
    </row>
    <row r="419" spans="10:16" x14ac:dyDescent="0.55000000000000004">
      <c r="J419" s="161"/>
      <c r="K419" s="161"/>
      <c r="L419" s="161"/>
      <c r="M419" s="161"/>
      <c r="N419" s="161"/>
      <c r="O419" s="161"/>
      <c r="P419" s="161"/>
    </row>
    <row r="420" spans="10:16" x14ac:dyDescent="0.55000000000000004">
      <c r="J420" s="161"/>
      <c r="K420" s="161"/>
      <c r="L420" s="161"/>
      <c r="M420" s="161"/>
      <c r="N420" s="161"/>
      <c r="O420" s="161"/>
      <c r="P420" s="161"/>
    </row>
    <row r="421" spans="10:16" x14ac:dyDescent="0.55000000000000004">
      <c r="J421" s="161"/>
      <c r="K421" s="161"/>
      <c r="L421" s="161"/>
      <c r="M421" s="161"/>
      <c r="N421" s="161"/>
      <c r="O421" s="161"/>
      <c r="P421" s="161"/>
    </row>
    <row r="422" spans="10:16" x14ac:dyDescent="0.55000000000000004">
      <c r="J422" s="161"/>
      <c r="K422" s="161"/>
      <c r="L422" s="161"/>
      <c r="M422" s="161"/>
      <c r="N422" s="161"/>
      <c r="O422" s="161"/>
      <c r="P422" s="161"/>
    </row>
    <row r="423" spans="10:16" x14ac:dyDescent="0.55000000000000004">
      <c r="J423" s="161"/>
      <c r="K423" s="161"/>
      <c r="L423" s="161"/>
      <c r="M423" s="161"/>
      <c r="N423" s="161"/>
      <c r="O423" s="161"/>
      <c r="P423" s="161"/>
    </row>
    <row r="424" spans="10:16" x14ac:dyDescent="0.55000000000000004">
      <c r="J424" s="161"/>
      <c r="K424" s="161"/>
      <c r="L424" s="161"/>
      <c r="M424" s="161"/>
      <c r="N424" s="161"/>
      <c r="O424" s="161"/>
      <c r="P424" s="161"/>
    </row>
    <row r="425" spans="10:16" x14ac:dyDescent="0.55000000000000004">
      <c r="J425" s="161"/>
      <c r="K425" s="161"/>
      <c r="L425" s="161"/>
      <c r="M425" s="161"/>
      <c r="N425" s="161"/>
      <c r="O425" s="161"/>
      <c r="P425" s="161"/>
    </row>
    <row r="426" spans="10:16" x14ac:dyDescent="0.55000000000000004">
      <c r="J426" s="161"/>
      <c r="K426" s="161"/>
      <c r="L426" s="161"/>
      <c r="M426" s="161"/>
      <c r="N426" s="161"/>
      <c r="O426" s="161"/>
      <c r="P426" s="161"/>
    </row>
    <row r="427" spans="10:16" x14ac:dyDescent="0.55000000000000004">
      <c r="J427" s="161"/>
      <c r="K427" s="161"/>
      <c r="L427" s="161"/>
      <c r="M427" s="161"/>
      <c r="N427" s="161"/>
      <c r="O427" s="161"/>
      <c r="P427" s="161"/>
    </row>
    <row r="428" spans="10:16" x14ac:dyDescent="0.55000000000000004">
      <c r="J428" s="161"/>
      <c r="K428" s="161"/>
      <c r="L428" s="161"/>
      <c r="M428" s="161"/>
      <c r="N428" s="161"/>
      <c r="O428" s="161"/>
      <c r="P428" s="161"/>
    </row>
    <row r="429" spans="10:16" x14ac:dyDescent="0.55000000000000004">
      <c r="J429" s="161"/>
      <c r="K429" s="161"/>
      <c r="L429" s="161"/>
      <c r="M429" s="161"/>
      <c r="N429" s="161"/>
      <c r="O429" s="161"/>
      <c r="P429" s="161"/>
    </row>
    <row r="430" spans="10:16" x14ac:dyDescent="0.55000000000000004">
      <c r="J430" s="161"/>
      <c r="K430" s="161"/>
      <c r="L430" s="161"/>
      <c r="M430" s="161"/>
      <c r="N430" s="161"/>
      <c r="O430" s="161"/>
      <c r="P430" s="161"/>
    </row>
    <row r="431" spans="10:16" x14ac:dyDescent="0.55000000000000004">
      <c r="J431" s="161"/>
      <c r="K431" s="161"/>
      <c r="L431" s="161"/>
      <c r="M431" s="161"/>
      <c r="N431" s="161"/>
      <c r="O431" s="161"/>
      <c r="P431" s="161"/>
    </row>
    <row r="432" spans="10:16" x14ac:dyDescent="0.55000000000000004">
      <c r="J432" s="161"/>
      <c r="K432" s="161"/>
      <c r="L432" s="161"/>
      <c r="M432" s="161"/>
      <c r="N432" s="161"/>
      <c r="O432" s="161"/>
      <c r="P432" s="161"/>
    </row>
    <row r="433" spans="10:16" x14ac:dyDescent="0.55000000000000004">
      <c r="J433" s="161"/>
      <c r="K433" s="161"/>
      <c r="L433" s="161"/>
      <c r="M433" s="161"/>
      <c r="N433" s="161"/>
      <c r="O433" s="161"/>
      <c r="P433" s="161"/>
    </row>
    <row r="434" spans="10:16" x14ac:dyDescent="0.55000000000000004">
      <c r="J434" s="161"/>
      <c r="K434" s="161"/>
      <c r="L434" s="161"/>
      <c r="M434" s="161"/>
      <c r="N434" s="161"/>
      <c r="O434" s="161"/>
      <c r="P434" s="161"/>
    </row>
    <row r="435" spans="10:16" x14ac:dyDescent="0.55000000000000004">
      <c r="J435" s="161"/>
      <c r="K435" s="161"/>
      <c r="L435" s="161"/>
      <c r="M435" s="161"/>
      <c r="N435" s="161"/>
      <c r="O435" s="161"/>
      <c r="P435" s="161"/>
    </row>
    <row r="436" spans="10:16" x14ac:dyDescent="0.55000000000000004">
      <c r="J436" s="161"/>
      <c r="K436" s="161"/>
      <c r="L436" s="161"/>
      <c r="M436" s="161"/>
      <c r="N436" s="161"/>
      <c r="O436" s="161"/>
      <c r="P436" s="161"/>
    </row>
    <row r="437" spans="10:16" x14ac:dyDescent="0.55000000000000004">
      <c r="J437" s="161"/>
      <c r="K437" s="161"/>
      <c r="L437" s="161"/>
      <c r="M437" s="161"/>
      <c r="N437" s="161"/>
      <c r="O437" s="161"/>
      <c r="P437" s="161"/>
    </row>
    <row r="438" spans="10:16" x14ac:dyDescent="0.55000000000000004">
      <c r="J438" s="161"/>
      <c r="K438" s="161"/>
      <c r="L438" s="161"/>
      <c r="M438" s="161"/>
      <c r="N438" s="161"/>
      <c r="O438" s="161"/>
      <c r="P438" s="161"/>
    </row>
    <row r="439" spans="10:16" x14ac:dyDescent="0.55000000000000004">
      <c r="J439" s="161"/>
      <c r="K439" s="161"/>
      <c r="L439" s="161"/>
      <c r="M439" s="161"/>
      <c r="N439" s="161"/>
      <c r="O439" s="161"/>
      <c r="P439" s="161"/>
    </row>
    <row r="440" spans="10:16" x14ac:dyDescent="0.55000000000000004">
      <c r="J440" s="161"/>
      <c r="K440" s="161"/>
      <c r="L440" s="161"/>
      <c r="M440" s="161"/>
      <c r="N440" s="161"/>
      <c r="O440" s="161"/>
      <c r="P440" s="161"/>
    </row>
    <row r="441" spans="10:16" x14ac:dyDescent="0.55000000000000004">
      <c r="J441" s="161"/>
      <c r="K441" s="161"/>
      <c r="L441" s="161"/>
      <c r="M441" s="161"/>
      <c r="N441" s="161"/>
      <c r="O441" s="161"/>
      <c r="P441" s="161"/>
    </row>
    <row r="442" spans="10:16" x14ac:dyDescent="0.55000000000000004">
      <c r="J442" s="161"/>
      <c r="K442" s="161"/>
      <c r="L442" s="161"/>
      <c r="M442" s="161"/>
      <c r="N442" s="161"/>
      <c r="O442" s="161"/>
      <c r="P442" s="161"/>
    </row>
    <row r="443" spans="10:16" x14ac:dyDescent="0.55000000000000004">
      <c r="J443" s="161"/>
      <c r="K443" s="161"/>
      <c r="L443" s="161"/>
      <c r="M443" s="161"/>
      <c r="N443" s="161"/>
      <c r="O443" s="161"/>
      <c r="P443" s="161"/>
    </row>
    <row r="444" spans="10:16" x14ac:dyDescent="0.55000000000000004">
      <c r="J444" s="161"/>
      <c r="K444" s="161"/>
      <c r="L444" s="161"/>
      <c r="M444" s="161"/>
      <c r="N444" s="161"/>
      <c r="O444" s="161"/>
      <c r="P444" s="161"/>
    </row>
    <row r="445" spans="10:16" x14ac:dyDescent="0.55000000000000004">
      <c r="J445" s="161"/>
      <c r="K445" s="161"/>
      <c r="L445" s="161"/>
      <c r="M445" s="161"/>
      <c r="N445" s="161"/>
      <c r="O445" s="161"/>
      <c r="P445" s="161"/>
    </row>
    <row r="446" spans="10:16" x14ac:dyDescent="0.55000000000000004">
      <c r="J446" s="161"/>
      <c r="K446" s="161"/>
      <c r="L446" s="161"/>
      <c r="M446" s="161"/>
      <c r="N446" s="161"/>
      <c r="O446" s="161"/>
      <c r="P446" s="161"/>
    </row>
    <row r="447" spans="10:16" x14ac:dyDescent="0.55000000000000004">
      <c r="J447" s="161"/>
      <c r="K447" s="161"/>
      <c r="L447" s="161"/>
      <c r="M447" s="161"/>
      <c r="N447" s="161"/>
      <c r="O447" s="161"/>
      <c r="P447" s="161"/>
    </row>
    <row r="448" spans="10:16" x14ac:dyDescent="0.55000000000000004">
      <c r="J448" s="161"/>
      <c r="K448" s="161"/>
      <c r="L448" s="161"/>
      <c r="M448" s="161"/>
      <c r="N448" s="161"/>
      <c r="O448" s="161"/>
      <c r="P448" s="161"/>
    </row>
    <row r="449" spans="10:16" x14ac:dyDescent="0.55000000000000004">
      <c r="J449" s="161"/>
      <c r="K449" s="161"/>
      <c r="L449" s="161"/>
      <c r="M449" s="161"/>
      <c r="N449" s="161"/>
      <c r="O449" s="161"/>
      <c r="P449" s="161"/>
    </row>
    <row r="450" spans="10:16" x14ac:dyDescent="0.55000000000000004">
      <c r="J450" s="161"/>
      <c r="K450" s="161"/>
      <c r="L450" s="161"/>
      <c r="M450" s="161"/>
      <c r="N450" s="161"/>
      <c r="O450" s="161"/>
      <c r="P450" s="161"/>
    </row>
    <row r="451" spans="10:16" x14ac:dyDescent="0.55000000000000004">
      <c r="J451" s="161"/>
      <c r="K451" s="161"/>
      <c r="L451" s="161"/>
      <c r="M451" s="161"/>
      <c r="N451" s="161"/>
      <c r="O451" s="161"/>
      <c r="P451" s="161"/>
    </row>
    <row r="452" spans="10:16" x14ac:dyDescent="0.55000000000000004">
      <c r="J452" s="161"/>
      <c r="K452" s="161"/>
      <c r="L452" s="161"/>
      <c r="M452" s="161"/>
      <c r="N452" s="161"/>
      <c r="O452" s="161"/>
      <c r="P452" s="161"/>
    </row>
    <row r="453" spans="10:16" x14ac:dyDescent="0.55000000000000004">
      <c r="J453" s="161"/>
      <c r="K453" s="161"/>
      <c r="L453" s="161"/>
      <c r="M453" s="161"/>
      <c r="N453" s="161"/>
      <c r="O453" s="161"/>
      <c r="P453" s="161"/>
    </row>
    <row r="454" spans="10:16" x14ac:dyDescent="0.55000000000000004">
      <c r="J454" s="161"/>
      <c r="K454" s="161"/>
      <c r="L454" s="161"/>
      <c r="M454" s="161"/>
      <c r="N454" s="161"/>
      <c r="O454" s="161"/>
      <c r="P454" s="161"/>
    </row>
    <row r="455" spans="10:16" x14ac:dyDescent="0.55000000000000004">
      <c r="J455" s="161"/>
      <c r="K455" s="161"/>
      <c r="L455" s="161"/>
      <c r="M455" s="161"/>
      <c r="N455" s="161"/>
      <c r="O455" s="161"/>
      <c r="P455" s="161"/>
    </row>
    <row r="456" spans="10:16" x14ac:dyDescent="0.55000000000000004">
      <c r="J456" s="161"/>
      <c r="K456" s="161"/>
      <c r="L456" s="161"/>
      <c r="M456" s="161"/>
      <c r="N456" s="161"/>
      <c r="O456" s="161"/>
      <c r="P456" s="161"/>
    </row>
    <row r="457" spans="10:16" x14ac:dyDescent="0.55000000000000004">
      <c r="J457" s="161"/>
      <c r="K457" s="161"/>
      <c r="L457" s="161"/>
      <c r="M457" s="161"/>
      <c r="N457" s="161"/>
      <c r="O457" s="161"/>
      <c r="P457" s="161"/>
    </row>
    <row r="458" spans="10:16" x14ac:dyDescent="0.55000000000000004">
      <c r="J458" s="161"/>
      <c r="K458" s="161"/>
      <c r="L458" s="161"/>
      <c r="M458" s="161"/>
      <c r="N458" s="161"/>
      <c r="O458" s="161"/>
      <c r="P458" s="161"/>
    </row>
    <row r="459" spans="10:16" x14ac:dyDescent="0.55000000000000004">
      <c r="J459" s="161"/>
      <c r="K459" s="161"/>
      <c r="L459" s="161"/>
      <c r="M459" s="161"/>
      <c r="N459" s="161"/>
      <c r="O459" s="161"/>
      <c r="P459" s="161"/>
    </row>
    <row r="460" spans="10:16" x14ac:dyDescent="0.55000000000000004">
      <c r="J460" s="161"/>
      <c r="K460" s="161"/>
      <c r="L460" s="161"/>
      <c r="M460" s="161"/>
      <c r="N460" s="161"/>
      <c r="O460" s="161"/>
      <c r="P460" s="161"/>
    </row>
    <row r="461" spans="10:16" x14ac:dyDescent="0.55000000000000004">
      <c r="J461" s="161"/>
      <c r="K461" s="161"/>
      <c r="L461" s="161"/>
      <c r="M461" s="161"/>
      <c r="N461" s="161"/>
      <c r="O461" s="161"/>
      <c r="P461" s="161"/>
    </row>
    <row r="462" spans="10:16" x14ac:dyDescent="0.55000000000000004">
      <c r="J462" s="161"/>
      <c r="K462" s="161"/>
      <c r="L462" s="161"/>
      <c r="M462" s="161"/>
      <c r="N462" s="161"/>
      <c r="O462" s="161"/>
      <c r="P462" s="161"/>
    </row>
    <row r="463" spans="10:16" x14ac:dyDescent="0.55000000000000004">
      <c r="J463" s="161"/>
      <c r="K463" s="161"/>
      <c r="L463" s="161"/>
      <c r="M463" s="161"/>
      <c r="N463" s="161"/>
      <c r="O463" s="161"/>
      <c r="P463" s="161"/>
    </row>
    <row r="464" spans="10:16" x14ac:dyDescent="0.55000000000000004">
      <c r="J464" s="161"/>
      <c r="K464" s="161"/>
      <c r="L464" s="161"/>
      <c r="M464" s="161"/>
      <c r="N464" s="161"/>
      <c r="O464" s="161"/>
      <c r="P464" s="161"/>
    </row>
    <row r="465" spans="10:16" x14ac:dyDescent="0.55000000000000004">
      <c r="J465" s="161"/>
      <c r="K465" s="161"/>
      <c r="L465" s="161"/>
      <c r="M465" s="161"/>
      <c r="N465" s="161"/>
      <c r="O465" s="161"/>
      <c r="P465" s="161"/>
    </row>
    <row r="466" spans="10:16" x14ac:dyDescent="0.55000000000000004">
      <c r="J466" s="161"/>
      <c r="K466" s="161"/>
      <c r="L466" s="161"/>
      <c r="M466" s="161"/>
      <c r="N466" s="161"/>
      <c r="O466" s="161"/>
      <c r="P466" s="161"/>
    </row>
    <row r="467" spans="10:16" x14ac:dyDescent="0.55000000000000004">
      <c r="J467" s="161"/>
      <c r="K467" s="161"/>
      <c r="L467" s="161"/>
      <c r="M467" s="161"/>
      <c r="N467" s="161"/>
      <c r="O467" s="161"/>
      <c r="P467" s="161"/>
    </row>
    <row r="468" spans="10:16" x14ac:dyDescent="0.55000000000000004">
      <c r="J468" s="161"/>
      <c r="K468" s="161"/>
      <c r="L468" s="161"/>
      <c r="M468" s="161"/>
      <c r="N468" s="161"/>
      <c r="O468" s="161"/>
      <c r="P468" s="161"/>
    </row>
    <row r="469" spans="10:16" x14ac:dyDescent="0.55000000000000004">
      <c r="J469" s="161"/>
      <c r="K469" s="161"/>
      <c r="L469" s="161"/>
      <c r="M469" s="161"/>
      <c r="N469" s="161"/>
      <c r="O469" s="161"/>
      <c r="P469" s="161"/>
    </row>
    <row r="470" spans="10:16" x14ac:dyDescent="0.55000000000000004">
      <c r="J470" s="161"/>
      <c r="K470" s="161"/>
      <c r="L470" s="161"/>
      <c r="M470" s="161"/>
      <c r="N470" s="161"/>
      <c r="O470" s="161"/>
      <c r="P470" s="161"/>
    </row>
    <row r="471" spans="10:16" x14ac:dyDescent="0.55000000000000004">
      <c r="J471" s="161"/>
      <c r="K471" s="161"/>
      <c r="L471" s="161"/>
      <c r="M471" s="161"/>
      <c r="N471" s="161"/>
      <c r="O471" s="161"/>
      <c r="P471" s="161"/>
    </row>
    <row r="472" spans="10:16" x14ac:dyDescent="0.55000000000000004">
      <c r="J472" s="161"/>
      <c r="K472" s="161"/>
      <c r="L472" s="161"/>
      <c r="M472" s="161"/>
      <c r="N472" s="161"/>
      <c r="O472" s="161"/>
      <c r="P472" s="161"/>
    </row>
    <row r="473" spans="10:16" x14ac:dyDescent="0.55000000000000004">
      <c r="J473" s="161"/>
      <c r="K473" s="161"/>
      <c r="L473" s="161"/>
      <c r="M473" s="161"/>
      <c r="N473" s="161"/>
      <c r="O473" s="161"/>
      <c r="P473" s="161"/>
    </row>
    <row r="474" spans="10:16" x14ac:dyDescent="0.55000000000000004">
      <c r="J474" s="161"/>
      <c r="K474" s="161"/>
      <c r="L474" s="161"/>
      <c r="M474" s="161"/>
      <c r="N474" s="161"/>
      <c r="O474" s="161"/>
      <c r="P474" s="161"/>
    </row>
    <row r="475" spans="10:16" x14ac:dyDescent="0.55000000000000004">
      <c r="J475" s="161"/>
      <c r="K475" s="161"/>
      <c r="L475" s="161"/>
      <c r="M475" s="161"/>
      <c r="N475" s="161"/>
      <c r="O475" s="161"/>
      <c r="P475" s="161"/>
    </row>
    <row r="476" spans="10:16" x14ac:dyDescent="0.55000000000000004">
      <c r="J476" s="161"/>
      <c r="K476" s="161"/>
      <c r="L476" s="161"/>
      <c r="M476" s="161"/>
      <c r="N476" s="161"/>
      <c r="O476" s="161"/>
      <c r="P476" s="161"/>
    </row>
    <row r="477" spans="10:16" x14ac:dyDescent="0.55000000000000004">
      <c r="J477" s="161"/>
      <c r="K477" s="161"/>
      <c r="L477" s="161"/>
      <c r="M477" s="161"/>
      <c r="N477" s="161"/>
      <c r="O477" s="161"/>
      <c r="P477" s="161"/>
    </row>
    <row r="478" spans="10:16" x14ac:dyDescent="0.55000000000000004">
      <c r="J478" s="161"/>
      <c r="K478" s="161"/>
      <c r="L478" s="161"/>
      <c r="M478" s="161"/>
      <c r="N478" s="161"/>
      <c r="O478" s="161"/>
      <c r="P478" s="161"/>
    </row>
    <row r="479" spans="10:16" x14ac:dyDescent="0.55000000000000004">
      <c r="J479" s="161"/>
      <c r="K479" s="161"/>
      <c r="L479" s="161"/>
      <c r="M479" s="161"/>
      <c r="N479" s="161"/>
      <c r="O479" s="161"/>
      <c r="P479" s="161"/>
    </row>
    <row r="480" spans="10:16" x14ac:dyDescent="0.55000000000000004">
      <c r="J480" s="161"/>
      <c r="K480" s="161"/>
      <c r="L480" s="161"/>
      <c r="M480" s="161"/>
      <c r="N480" s="161"/>
      <c r="O480" s="161"/>
      <c r="P480" s="161"/>
    </row>
    <row r="481" spans="10:16" x14ac:dyDescent="0.55000000000000004">
      <c r="J481" s="161"/>
      <c r="K481" s="161"/>
      <c r="L481" s="161"/>
      <c r="M481" s="161"/>
      <c r="N481" s="161"/>
      <c r="O481" s="161"/>
      <c r="P481" s="161"/>
    </row>
    <row r="482" spans="10:16" x14ac:dyDescent="0.55000000000000004">
      <c r="J482" s="161"/>
      <c r="K482" s="161"/>
      <c r="L482" s="161"/>
      <c r="M482" s="161"/>
      <c r="N482" s="161"/>
      <c r="O482" s="161"/>
      <c r="P482" s="161"/>
    </row>
    <row r="483" spans="10:16" x14ac:dyDescent="0.55000000000000004">
      <c r="J483" s="161"/>
      <c r="K483" s="161"/>
      <c r="L483" s="161"/>
      <c r="M483" s="161"/>
      <c r="N483" s="161"/>
      <c r="O483" s="161"/>
      <c r="P483" s="161"/>
    </row>
    <row r="484" spans="10:16" x14ac:dyDescent="0.55000000000000004">
      <c r="J484" s="161"/>
      <c r="K484" s="161"/>
      <c r="L484" s="161"/>
      <c r="M484" s="161"/>
      <c r="N484" s="161"/>
      <c r="O484" s="161"/>
      <c r="P484" s="161"/>
    </row>
    <row r="485" spans="10:16" x14ac:dyDescent="0.55000000000000004">
      <c r="J485" s="161"/>
      <c r="K485" s="161"/>
      <c r="L485" s="161"/>
      <c r="M485" s="161"/>
      <c r="N485" s="161"/>
      <c r="O485" s="161"/>
      <c r="P485" s="161"/>
    </row>
    <row r="486" spans="10:16" x14ac:dyDescent="0.55000000000000004">
      <c r="J486" s="161"/>
      <c r="K486" s="161"/>
      <c r="L486" s="161"/>
      <c r="M486" s="161"/>
      <c r="N486" s="161"/>
      <c r="O486" s="161"/>
      <c r="P486" s="161"/>
    </row>
    <row r="487" spans="10:16" x14ac:dyDescent="0.55000000000000004">
      <c r="J487" s="161"/>
      <c r="K487" s="161"/>
      <c r="L487" s="161"/>
      <c r="M487" s="161"/>
      <c r="N487" s="161"/>
      <c r="O487" s="161"/>
      <c r="P487" s="161"/>
    </row>
    <row r="488" spans="10:16" x14ac:dyDescent="0.55000000000000004">
      <c r="J488" s="161"/>
      <c r="K488" s="161"/>
      <c r="L488" s="161"/>
      <c r="M488" s="161"/>
      <c r="N488" s="161"/>
      <c r="O488" s="161"/>
      <c r="P488" s="161"/>
    </row>
    <row r="489" spans="10:16" x14ac:dyDescent="0.55000000000000004">
      <c r="J489" s="161"/>
      <c r="K489" s="161"/>
      <c r="L489" s="161"/>
      <c r="M489" s="161"/>
      <c r="N489" s="161"/>
      <c r="O489" s="161"/>
      <c r="P489" s="161"/>
    </row>
    <row r="490" spans="10:16" x14ac:dyDescent="0.55000000000000004">
      <c r="J490" s="161"/>
      <c r="K490" s="161"/>
      <c r="L490" s="161"/>
      <c r="M490" s="161"/>
      <c r="N490" s="161"/>
      <c r="O490" s="161"/>
      <c r="P490" s="161"/>
    </row>
    <row r="491" spans="10:16" x14ac:dyDescent="0.55000000000000004">
      <c r="J491" s="161"/>
      <c r="K491" s="161"/>
      <c r="L491" s="161"/>
      <c r="M491" s="161"/>
      <c r="N491" s="161"/>
      <c r="O491" s="161"/>
      <c r="P491" s="161"/>
    </row>
    <row r="492" spans="10:16" x14ac:dyDescent="0.55000000000000004">
      <c r="J492" s="161"/>
      <c r="K492" s="161"/>
      <c r="L492" s="161"/>
      <c r="M492" s="161"/>
      <c r="N492" s="161"/>
      <c r="O492" s="161"/>
      <c r="P492" s="161"/>
    </row>
    <row r="493" spans="10:16" x14ac:dyDescent="0.55000000000000004">
      <c r="J493" s="161"/>
      <c r="K493" s="161"/>
      <c r="L493" s="161"/>
      <c r="M493" s="161"/>
      <c r="N493" s="161"/>
      <c r="O493" s="161"/>
      <c r="P493" s="161"/>
    </row>
    <row r="494" spans="10:16" x14ac:dyDescent="0.55000000000000004">
      <c r="J494" s="161"/>
      <c r="K494" s="161"/>
      <c r="L494" s="161"/>
      <c r="M494" s="161"/>
      <c r="N494" s="161"/>
      <c r="O494" s="161"/>
      <c r="P494" s="161"/>
    </row>
    <row r="495" spans="10:16" x14ac:dyDescent="0.55000000000000004">
      <c r="J495" s="161"/>
      <c r="K495" s="161"/>
      <c r="L495" s="161"/>
      <c r="M495" s="161"/>
      <c r="N495" s="161"/>
      <c r="O495" s="161"/>
      <c r="P495" s="161"/>
    </row>
    <row r="496" spans="10:16" x14ac:dyDescent="0.55000000000000004">
      <c r="J496" s="161"/>
      <c r="K496" s="161"/>
      <c r="L496" s="161"/>
      <c r="M496" s="161"/>
      <c r="N496" s="161"/>
      <c r="O496" s="161"/>
      <c r="P496" s="161"/>
    </row>
    <row r="497" spans="10:16" x14ac:dyDescent="0.55000000000000004">
      <c r="J497" s="161"/>
      <c r="K497" s="161"/>
      <c r="L497" s="161"/>
      <c r="M497" s="161"/>
      <c r="N497" s="161"/>
      <c r="O497" s="161"/>
      <c r="P497" s="161"/>
    </row>
    <row r="498" spans="10:16" x14ac:dyDescent="0.55000000000000004">
      <c r="J498" s="161"/>
      <c r="K498" s="161"/>
      <c r="L498" s="161"/>
      <c r="M498" s="161"/>
      <c r="N498" s="161"/>
      <c r="O498" s="161"/>
      <c r="P498" s="161"/>
    </row>
    <row r="499" spans="10:16" x14ac:dyDescent="0.55000000000000004">
      <c r="J499" s="161"/>
      <c r="K499" s="161"/>
      <c r="L499" s="161"/>
      <c r="M499" s="161"/>
      <c r="N499" s="161"/>
      <c r="O499" s="161"/>
      <c r="P499" s="161"/>
    </row>
    <row r="500" spans="10:16" x14ac:dyDescent="0.55000000000000004">
      <c r="J500" s="161"/>
      <c r="K500" s="161"/>
      <c r="L500" s="161"/>
      <c r="M500" s="161"/>
      <c r="N500" s="161"/>
      <c r="O500" s="161"/>
      <c r="P500" s="161"/>
    </row>
    <row r="501" spans="10:16" x14ac:dyDescent="0.55000000000000004">
      <c r="J501" s="161"/>
      <c r="K501" s="161"/>
      <c r="L501" s="161"/>
      <c r="M501" s="161"/>
      <c r="N501" s="161"/>
      <c r="O501" s="161"/>
      <c r="P501" s="161"/>
    </row>
    <row r="502" spans="10:16" x14ac:dyDescent="0.55000000000000004">
      <c r="J502" s="161"/>
      <c r="K502" s="161"/>
      <c r="L502" s="161"/>
      <c r="M502" s="161"/>
      <c r="N502" s="161"/>
      <c r="O502" s="161"/>
      <c r="P502" s="161"/>
    </row>
    <row r="503" spans="10:16" x14ac:dyDescent="0.55000000000000004">
      <c r="J503" s="161"/>
      <c r="K503" s="161"/>
      <c r="L503" s="161"/>
      <c r="M503" s="161"/>
      <c r="N503" s="161"/>
      <c r="O503" s="161"/>
      <c r="P503" s="161"/>
    </row>
    <row r="504" spans="10:16" x14ac:dyDescent="0.55000000000000004">
      <c r="J504" s="161"/>
      <c r="K504" s="161"/>
      <c r="L504" s="161"/>
      <c r="M504" s="161"/>
      <c r="N504" s="161"/>
      <c r="O504" s="161"/>
      <c r="P504" s="161"/>
    </row>
    <row r="505" spans="10:16" x14ac:dyDescent="0.55000000000000004">
      <c r="J505" s="161"/>
      <c r="K505" s="161"/>
      <c r="L505" s="161"/>
      <c r="M505" s="161"/>
      <c r="N505" s="161"/>
      <c r="O505" s="161"/>
      <c r="P505" s="161"/>
    </row>
    <row r="506" spans="10:16" x14ac:dyDescent="0.55000000000000004">
      <c r="J506" s="161"/>
      <c r="K506" s="161"/>
      <c r="L506" s="161"/>
      <c r="M506" s="161"/>
      <c r="N506" s="161"/>
      <c r="O506" s="161"/>
      <c r="P506" s="161"/>
    </row>
    <row r="507" spans="10:16" x14ac:dyDescent="0.55000000000000004">
      <c r="J507" s="161"/>
      <c r="K507" s="161"/>
      <c r="L507" s="161"/>
      <c r="M507" s="161"/>
      <c r="N507" s="161"/>
      <c r="O507" s="161"/>
      <c r="P507" s="161"/>
    </row>
    <row r="508" spans="10:16" x14ac:dyDescent="0.55000000000000004">
      <c r="J508" s="161"/>
      <c r="K508" s="161"/>
      <c r="L508" s="161"/>
      <c r="M508" s="161"/>
      <c r="N508" s="161"/>
      <c r="O508" s="161"/>
      <c r="P508" s="161"/>
    </row>
    <row r="509" spans="10:16" x14ac:dyDescent="0.55000000000000004">
      <c r="J509" s="161"/>
      <c r="K509" s="161"/>
      <c r="L509" s="161"/>
      <c r="M509" s="161"/>
      <c r="N509" s="161"/>
      <c r="O509" s="161"/>
      <c r="P509" s="161"/>
    </row>
    <row r="510" spans="10:16" x14ac:dyDescent="0.55000000000000004">
      <c r="J510" s="161"/>
      <c r="K510" s="161"/>
      <c r="L510" s="161"/>
      <c r="M510" s="161"/>
      <c r="N510" s="161"/>
      <c r="O510" s="161"/>
      <c r="P510" s="161"/>
    </row>
    <row r="511" spans="10:16" x14ac:dyDescent="0.55000000000000004">
      <c r="J511" s="161"/>
      <c r="K511" s="161"/>
      <c r="L511" s="161"/>
      <c r="M511" s="161"/>
      <c r="N511" s="161"/>
      <c r="O511" s="161"/>
      <c r="P511" s="161"/>
    </row>
    <row r="512" spans="10:16" x14ac:dyDescent="0.55000000000000004">
      <c r="J512" s="161"/>
      <c r="K512" s="161"/>
      <c r="L512" s="161"/>
      <c r="M512" s="161"/>
      <c r="N512" s="161"/>
      <c r="O512" s="161"/>
      <c r="P512" s="161"/>
    </row>
    <row r="513" spans="10:16" x14ac:dyDescent="0.55000000000000004">
      <c r="J513" s="161"/>
      <c r="K513" s="161"/>
      <c r="L513" s="161"/>
      <c r="M513" s="161"/>
      <c r="N513" s="161"/>
      <c r="O513" s="161"/>
      <c r="P513" s="161"/>
    </row>
    <row r="514" spans="10:16" x14ac:dyDescent="0.55000000000000004">
      <c r="J514" s="161"/>
      <c r="K514" s="161"/>
      <c r="L514" s="161"/>
      <c r="M514" s="161"/>
      <c r="N514" s="161"/>
      <c r="O514" s="161"/>
      <c r="P514" s="161"/>
    </row>
    <row r="515" spans="10:16" x14ac:dyDescent="0.55000000000000004">
      <c r="J515" s="161"/>
      <c r="K515" s="161"/>
      <c r="L515" s="161"/>
      <c r="M515" s="161"/>
      <c r="N515" s="161"/>
      <c r="O515" s="161"/>
      <c r="P515" s="161"/>
    </row>
    <row r="516" spans="10:16" x14ac:dyDescent="0.55000000000000004">
      <c r="J516" s="161"/>
      <c r="K516" s="161"/>
      <c r="L516" s="161"/>
      <c r="M516" s="161"/>
      <c r="N516" s="161"/>
      <c r="O516" s="161"/>
      <c r="P516" s="161"/>
    </row>
    <row r="517" spans="10:16" x14ac:dyDescent="0.55000000000000004">
      <c r="J517" s="161"/>
      <c r="K517" s="161"/>
      <c r="L517" s="161"/>
      <c r="M517" s="161"/>
      <c r="N517" s="161"/>
      <c r="O517" s="161"/>
      <c r="P517" s="161"/>
    </row>
    <row r="518" spans="10:16" x14ac:dyDescent="0.55000000000000004">
      <c r="J518" s="161"/>
      <c r="K518" s="161"/>
      <c r="L518" s="161"/>
      <c r="M518" s="161"/>
      <c r="N518" s="161"/>
      <c r="O518" s="161"/>
      <c r="P518" s="161"/>
    </row>
    <row r="519" spans="10:16" x14ac:dyDescent="0.55000000000000004">
      <c r="J519" s="161"/>
      <c r="K519" s="161"/>
      <c r="L519" s="161"/>
      <c r="M519" s="161"/>
      <c r="N519" s="161"/>
      <c r="O519" s="161"/>
      <c r="P519" s="161"/>
    </row>
    <row r="520" spans="10:16" x14ac:dyDescent="0.55000000000000004">
      <c r="J520" s="161"/>
      <c r="K520" s="161"/>
      <c r="L520" s="161"/>
      <c r="M520" s="161"/>
      <c r="N520" s="161"/>
      <c r="O520" s="161"/>
      <c r="P520" s="161"/>
    </row>
    <row r="521" spans="10:16" x14ac:dyDescent="0.55000000000000004">
      <c r="J521" s="161"/>
      <c r="K521" s="161"/>
      <c r="L521" s="161"/>
      <c r="M521" s="161"/>
      <c r="N521" s="161"/>
      <c r="O521" s="161"/>
      <c r="P521" s="161"/>
    </row>
    <row r="522" spans="10:16" x14ac:dyDescent="0.55000000000000004">
      <c r="J522" s="161"/>
      <c r="K522" s="161"/>
      <c r="L522" s="161"/>
      <c r="M522" s="161"/>
      <c r="N522" s="161"/>
      <c r="O522" s="161"/>
      <c r="P522" s="161"/>
    </row>
    <row r="523" spans="10:16" x14ac:dyDescent="0.55000000000000004">
      <c r="J523" s="161"/>
      <c r="K523" s="161"/>
      <c r="L523" s="161"/>
      <c r="M523" s="161"/>
      <c r="N523" s="161"/>
      <c r="O523" s="161"/>
      <c r="P523" s="161"/>
    </row>
    <row r="524" spans="10:16" x14ac:dyDescent="0.55000000000000004">
      <c r="J524" s="161"/>
      <c r="K524" s="161"/>
      <c r="L524" s="161"/>
      <c r="M524" s="161"/>
      <c r="N524" s="161"/>
      <c r="O524" s="161"/>
      <c r="P524" s="161"/>
    </row>
    <row r="525" spans="10:16" x14ac:dyDescent="0.55000000000000004">
      <c r="J525" s="161"/>
      <c r="K525" s="161"/>
      <c r="L525" s="161"/>
      <c r="M525" s="161"/>
      <c r="N525" s="161"/>
      <c r="O525" s="161"/>
      <c r="P525" s="161"/>
    </row>
    <row r="526" spans="10:16" x14ac:dyDescent="0.55000000000000004">
      <c r="J526" s="161"/>
      <c r="K526" s="161"/>
      <c r="L526" s="161"/>
      <c r="M526" s="161"/>
      <c r="N526" s="161"/>
      <c r="O526" s="161"/>
      <c r="P526" s="161"/>
    </row>
    <row r="527" spans="10:16" x14ac:dyDescent="0.55000000000000004">
      <c r="J527" s="161"/>
      <c r="K527" s="161"/>
      <c r="L527" s="161"/>
      <c r="M527" s="161"/>
      <c r="N527" s="161"/>
      <c r="O527" s="161"/>
      <c r="P527" s="161"/>
    </row>
    <row r="528" spans="10:16" x14ac:dyDescent="0.55000000000000004">
      <c r="J528" s="161"/>
      <c r="K528" s="161"/>
      <c r="L528" s="161"/>
      <c r="M528" s="161"/>
      <c r="N528" s="161"/>
      <c r="O528" s="161"/>
      <c r="P528" s="161"/>
    </row>
    <row r="529" spans="10:16" x14ac:dyDescent="0.55000000000000004">
      <c r="J529" s="161"/>
      <c r="K529" s="161"/>
      <c r="L529" s="161"/>
      <c r="M529" s="161"/>
      <c r="N529" s="161"/>
      <c r="O529" s="161"/>
      <c r="P529" s="161"/>
    </row>
    <row r="530" spans="10:16" x14ac:dyDescent="0.55000000000000004">
      <c r="J530" s="161"/>
      <c r="K530" s="161"/>
      <c r="L530" s="161"/>
      <c r="M530" s="161"/>
      <c r="N530" s="161"/>
      <c r="O530" s="161"/>
      <c r="P530" s="161"/>
    </row>
    <row r="531" spans="10:16" x14ac:dyDescent="0.55000000000000004">
      <c r="J531" s="161"/>
      <c r="K531" s="161"/>
      <c r="L531" s="161"/>
      <c r="M531" s="161"/>
      <c r="N531" s="161"/>
      <c r="O531" s="161"/>
      <c r="P531" s="161"/>
    </row>
    <row r="532" spans="10:16" x14ac:dyDescent="0.55000000000000004">
      <c r="J532" s="161"/>
      <c r="K532" s="161"/>
      <c r="L532" s="161"/>
      <c r="M532" s="161"/>
      <c r="N532" s="161"/>
      <c r="O532" s="161"/>
      <c r="P532" s="161"/>
    </row>
    <row r="533" spans="10:16" x14ac:dyDescent="0.55000000000000004">
      <c r="J533" s="161"/>
      <c r="K533" s="161"/>
      <c r="L533" s="161"/>
      <c r="M533" s="161"/>
      <c r="N533" s="161"/>
      <c r="O533" s="161"/>
      <c r="P533" s="161"/>
    </row>
    <row r="534" spans="10:16" x14ac:dyDescent="0.55000000000000004">
      <c r="J534" s="161"/>
      <c r="K534" s="161"/>
      <c r="L534" s="161"/>
      <c r="M534" s="161"/>
      <c r="N534" s="161"/>
      <c r="O534" s="161"/>
      <c r="P534" s="161"/>
    </row>
    <row r="535" spans="10:16" x14ac:dyDescent="0.55000000000000004">
      <c r="J535" s="161"/>
      <c r="K535" s="161"/>
      <c r="L535" s="161"/>
      <c r="M535" s="161"/>
      <c r="N535" s="161"/>
      <c r="O535" s="161"/>
      <c r="P535" s="161"/>
    </row>
    <row r="536" spans="10:16" x14ac:dyDescent="0.55000000000000004">
      <c r="J536" s="161"/>
      <c r="K536" s="161"/>
      <c r="L536" s="161"/>
      <c r="M536" s="161"/>
      <c r="N536" s="161"/>
      <c r="O536" s="161"/>
      <c r="P536" s="161"/>
    </row>
    <row r="537" spans="10:16" x14ac:dyDescent="0.55000000000000004">
      <c r="J537" s="161"/>
      <c r="K537" s="161"/>
      <c r="L537" s="161"/>
      <c r="M537" s="161"/>
      <c r="N537" s="161"/>
      <c r="O537" s="161"/>
      <c r="P537" s="161"/>
    </row>
    <row r="538" spans="10:16" x14ac:dyDescent="0.55000000000000004">
      <c r="J538" s="161"/>
      <c r="K538" s="161"/>
      <c r="L538" s="161"/>
      <c r="M538" s="161"/>
      <c r="N538" s="161"/>
      <c r="O538" s="161"/>
      <c r="P538" s="161"/>
    </row>
    <row r="539" spans="10:16" x14ac:dyDescent="0.55000000000000004">
      <c r="J539" s="161"/>
      <c r="K539" s="161"/>
      <c r="L539" s="161"/>
      <c r="M539" s="161"/>
      <c r="N539" s="161"/>
      <c r="O539" s="161"/>
      <c r="P539" s="161"/>
    </row>
    <row r="540" spans="10:16" x14ac:dyDescent="0.55000000000000004">
      <c r="J540" s="161"/>
      <c r="K540" s="161"/>
      <c r="L540" s="161"/>
      <c r="M540" s="161"/>
      <c r="N540" s="161"/>
      <c r="O540" s="161"/>
      <c r="P540" s="161"/>
    </row>
    <row r="541" spans="10:16" x14ac:dyDescent="0.55000000000000004">
      <c r="J541" s="161"/>
      <c r="K541" s="161"/>
      <c r="L541" s="161"/>
      <c r="M541" s="161"/>
      <c r="N541" s="161"/>
      <c r="O541" s="161"/>
      <c r="P541" s="161"/>
    </row>
    <row r="542" spans="10:16" x14ac:dyDescent="0.55000000000000004">
      <c r="J542" s="161"/>
      <c r="K542" s="161"/>
      <c r="L542" s="161"/>
      <c r="M542" s="161"/>
      <c r="N542" s="161"/>
      <c r="O542" s="161"/>
      <c r="P542" s="161"/>
    </row>
    <row r="543" spans="10:16" x14ac:dyDescent="0.55000000000000004">
      <c r="J543" s="161"/>
      <c r="K543" s="161"/>
      <c r="L543" s="161"/>
      <c r="M543" s="161"/>
      <c r="N543" s="161"/>
      <c r="O543" s="161"/>
      <c r="P543" s="161"/>
    </row>
    <row r="544" spans="10:16" x14ac:dyDescent="0.55000000000000004">
      <c r="J544" s="161"/>
      <c r="K544" s="161"/>
      <c r="L544" s="161"/>
      <c r="M544" s="161"/>
      <c r="N544" s="161"/>
      <c r="O544" s="161"/>
      <c r="P544" s="161"/>
    </row>
    <row r="545" spans="10:16" x14ac:dyDescent="0.55000000000000004">
      <c r="J545" s="161"/>
      <c r="K545" s="161"/>
      <c r="L545" s="161"/>
      <c r="M545" s="161"/>
      <c r="N545" s="161"/>
      <c r="O545" s="161"/>
      <c r="P545" s="161"/>
    </row>
    <row r="546" spans="10:16" x14ac:dyDescent="0.55000000000000004">
      <c r="J546" s="161"/>
      <c r="K546" s="161"/>
      <c r="L546" s="161"/>
      <c r="M546" s="161"/>
      <c r="N546" s="161"/>
      <c r="O546" s="161"/>
      <c r="P546" s="161"/>
    </row>
    <row r="547" spans="10:16" x14ac:dyDescent="0.55000000000000004">
      <c r="J547" s="161"/>
      <c r="K547" s="161"/>
      <c r="L547" s="161"/>
      <c r="M547" s="161"/>
      <c r="N547" s="161"/>
      <c r="O547" s="161"/>
      <c r="P547" s="161"/>
    </row>
    <row r="548" spans="10:16" x14ac:dyDescent="0.55000000000000004">
      <c r="J548" s="161"/>
      <c r="K548" s="161"/>
      <c r="L548" s="161"/>
      <c r="M548" s="161"/>
      <c r="N548" s="161"/>
      <c r="O548" s="161"/>
      <c r="P548" s="161"/>
    </row>
    <row r="549" spans="10:16" x14ac:dyDescent="0.55000000000000004">
      <c r="J549" s="161"/>
      <c r="K549" s="161"/>
      <c r="L549" s="161"/>
      <c r="M549" s="161"/>
      <c r="N549" s="161"/>
      <c r="O549" s="161"/>
      <c r="P549" s="161"/>
    </row>
    <row r="550" spans="10:16" x14ac:dyDescent="0.55000000000000004">
      <c r="J550" s="161"/>
      <c r="K550" s="161"/>
      <c r="L550" s="161"/>
      <c r="M550" s="161"/>
      <c r="N550" s="161"/>
      <c r="O550" s="161"/>
      <c r="P550" s="161"/>
    </row>
    <row r="551" spans="10:16" x14ac:dyDescent="0.55000000000000004">
      <c r="J551" s="161"/>
      <c r="K551" s="161"/>
      <c r="L551" s="161"/>
      <c r="M551" s="161"/>
      <c r="N551" s="161"/>
      <c r="O551" s="161"/>
      <c r="P551" s="161"/>
    </row>
    <row r="552" spans="10:16" x14ac:dyDescent="0.55000000000000004">
      <c r="J552" s="161"/>
      <c r="K552" s="161"/>
      <c r="L552" s="161"/>
      <c r="M552" s="161"/>
      <c r="N552" s="161"/>
      <c r="O552" s="161"/>
      <c r="P552" s="161"/>
    </row>
    <row r="553" spans="10:16" x14ac:dyDescent="0.55000000000000004">
      <c r="J553" s="161"/>
      <c r="K553" s="161"/>
      <c r="L553" s="161"/>
      <c r="M553" s="161"/>
      <c r="N553" s="161"/>
      <c r="O553" s="161"/>
      <c r="P553" s="161"/>
    </row>
    <row r="554" spans="10:16" x14ac:dyDescent="0.55000000000000004">
      <c r="J554" s="161"/>
      <c r="K554" s="161"/>
      <c r="L554" s="161"/>
      <c r="M554" s="161"/>
      <c r="N554" s="161"/>
      <c r="O554" s="161"/>
      <c r="P554" s="161"/>
    </row>
    <row r="555" spans="10:16" x14ac:dyDescent="0.55000000000000004">
      <c r="J555" s="161"/>
      <c r="K555" s="161"/>
      <c r="L555" s="161"/>
      <c r="M555" s="161"/>
      <c r="N555" s="161"/>
      <c r="O555" s="161"/>
      <c r="P555" s="161"/>
    </row>
    <row r="556" spans="10:16" x14ac:dyDescent="0.55000000000000004">
      <c r="J556" s="161"/>
      <c r="K556" s="161"/>
      <c r="L556" s="161"/>
      <c r="M556" s="161"/>
      <c r="N556" s="161"/>
      <c r="O556" s="161"/>
      <c r="P556" s="161"/>
    </row>
    <row r="557" spans="10:16" x14ac:dyDescent="0.55000000000000004">
      <c r="J557" s="161"/>
      <c r="K557" s="161"/>
      <c r="L557" s="161"/>
      <c r="M557" s="161"/>
      <c r="N557" s="161"/>
      <c r="O557" s="161"/>
      <c r="P557" s="161"/>
    </row>
    <row r="558" spans="10:16" x14ac:dyDescent="0.55000000000000004">
      <c r="J558" s="161"/>
      <c r="K558" s="161"/>
      <c r="L558" s="161"/>
      <c r="M558" s="161"/>
      <c r="N558" s="161"/>
      <c r="O558" s="161"/>
      <c r="P558" s="161"/>
    </row>
    <row r="559" spans="10:16" x14ac:dyDescent="0.55000000000000004">
      <c r="J559" s="161"/>
      <c r="K559" s="161"/>
      <c r="L559" s="161"/>
      <c r="M559" s="161"/>
      <c r="N559" s="161"/>
      <c r="O559" s="161"/>
      <c r="P559" s="161"/>
    </row>
    <row r="560" spans="10:16" x14ac:dyDescent="0.55000000000000004">
      <c r="J560" s="161"/>
      <c r="K560" s="161"/>
      <c r="L560" s="161"/>
      <c r="M560" s="161"/>
      <c r="N560" s="161"/>
      <c r="O560" s="161"/>
      <c r="P560" s="161"/>
    </row>
    <row r="561" spans="10:16" x14ac:dyDescent="0.55000000000000004">
      <c r="J561" s="161"/>
      <c r="K561" s="161"/>
      <c r="L561" s="161"/>
      <c r="M561" s="161"/>
      <c r="N561" s="161"/>
      <c r="O561" s="161"/>
      <c r="P561" s="161"/>
    </row>
    <row r="562" spans="10:16" x14ac:dyDescent="0.55000000000000004">
      <c r="J562" s="161"/>
      <c r="K562" s="161"/>
      <c r="L562" s="161"/>
      <c r="M562" s="161"/>
      <c r="N562" s="161"/>
      <c r="O562" s="161"/>
      <c r="P562" s="161"/>
    </row>
    <row r="563" spans="10:16" x14ac:dyDescent="0.55000000000000004">
      <c r="J563" s="161"/>
      <c r="K563" s="161"/>
      <c r="L563" s="161"/>
      <c r="M563" s="161"/>
      <c r="N563" s="161"/>
      <c r="O563" s="161"/>
      <c r="P563" s="161"/>
    </row>
    <row r="564" spans="10:16" x14ac:dyDescent="0.55000000000000004">
      <c r="J564" s="161"/>
      <c r="K564" s="161"/>
      <c r="L564" s="161"/>
      <c r="M564" s="161"/>
      <c r="N564" s="161"/>
      <c r="O564" s="161"/>
      <c r="P564" s="161"/>
    </row>
    <row r="565" spans="10:16" x14ac:dyDescent="0.55000000000000004">
      <c r="J565" s="161"/>
      <c r="K565" s="161"/>
      <c r="L565" s="161"/>
      <c r="M565" s="161"/>
      <c r="N565" s="161"/>
      <c r="O565" s="161"/>
      <c r="P565" s="161"/>
    </row>
    <row r="566" spans="10:16" x14ac:dyDescent="0.55000000000000004">
      <c r="J566" s="161"/>
      <c r="K566" s="161"/>
      <c r="L566" s="161"/>
      <c r="M566" s="161"/>
      <c r="N566" s="161"/>
      <c r="O566" s="161"/>
      <c r="P566" s="161"/>
    </row>
    <row r="567" spans="10:16" x14ac:dyDescent="0.55000000000000004">
      <c r="J567" s="161"/>
      <c r="K567" s="161"/>
      <c r="L567" s="161"/>
      <c r="M567" s="161"/>
      <c r="N567" s="161"/>
      <c r="O567" s="161"/>
      <c r="P567" s="161"/>
    </row>
    <row r="568" spans="10:16" x14ac:dyDescent="0.55000000000000004">
      <c r="J568" s="161"/>
      <c r="K568" s="161"/>
      <c r="L568" s="161"/>
      <c r="M568" s="161"/>
      <c r="N568" s="161"/>
      <c r="O568" s="161"/>
      <c r="P568" s="161"/>
    </row>
    <row r="569" spans="10:16" x14ac:dyDescent="0.55000000000000004">
      <c r="J569" s="161"/>
      <c r="K569" s="161"/>
      <c r="L569" s="161"/>
      <c r="M569" s="161"/>
      <c r="N569" s="161"/>
      <c r="O569" s="161"/>
      <c r="P569" s="161"/>
    </row>
    <row r="570" spans="10:16" x14ac:dyDescent="0.55000000000000004">
      <c r="J570" s="161"/>
      <c r="K570" s="161"/>
      <c r="L570" s="161"/>
      <c r="M570" s="161"/>
      <c r="N570" s="161"/>
      <c r="O570" s="161"/>
      <c r="P570" s="161"/>
    </row>
    <row r="571" spans="10:16" x14ac:dyDescent="0.55000000000000004">
      <c r="J571" s="161"/>
      <c r="K571" s="161"/>
      <c r="L571" s="161"/>
      <c r="M571" s="161"/>
      <c r="N571" s="161"/>
      <c r="O571" s="161"/>
      <c r="P571" s="161"/>
    </row>
    <row r="572" spans="10:16" x14ac:dyDescent="0.55000000000000004">
      <c r="J572" s="161"/>
      <c r="K572" s="161"/>
      <c r="L572" s="161"/>
      <c r="M572" s="161"/>
      <c r="N572" s="161"/>
      <c r="O572" s="161"/>
      <c r="P572" s="161"/>
    </row>
    <row r="573" spans="10:16" x14ac:dyDescent="0.55000000000000004">
      <c r="J573" s="161"/>
      <c r="K573" s="161"/>
      <c r="L573" s="161"/>
      <c r="M573" s="161"/>
      <c r="N573" s="161"/>
      <c r="O573" s="161"/>
      <c r="P573" s="161"/>
    </row>
    <row r="574" spans="10:16" x14ac:dyDescent="0.55000000000000004">
      <c r="J574" s="161"/>
      <c r="K574" s="161"/>
      <c r="L574" s="161"/>
      <c r="M574" s="161"/>
      <c r="N574" s="161"/>
      <c r="O574" s="161"/>
      <c r="P574" s="161"/>
    </row>
    <row r="575" spans="10:16" x14ac:dyDescent="0.55000000000000004">
      <c r="J575" s="161"/>
      <c r="K575" s="161"/>
      <c r="L575" s="161"/>
      <c r="M575" s="161"/>
      <c r="N575" s="161"/>
      <c r="O575" s="161"/>
      <c r="P575" s="161"/>
    </row>
    <row r="576" spans="10:16" x14ac:dyDescent="0.55000000000000004">
      <c r="J576" s="161"/>
      <c r="K576" s="161"/>
      <c r="L576" s="161"/>
      <c r="M576" s="161"/>
      <c r="N576" s="161"/>
      <c r="O576" s="161"/>
      <c r="P576" s="161"/>
    </row>
    <row r="577" spans="10:16" x14ac:dyDescent="0.55000000000000004">
      <c r="J577" s="161"/>
      <c r="K577" s="161"/>
      <c r="L577" s="161"/>
      <c r="M577" s="161"/>
      <c r="N577" s="161"/>
      <c r="O577" s="161"/>
      <c r="P577" s="161"/>
    </row>
    <row r="578" spans="10:16" x14ac:dyDescent="0.55000000000000004">
      <c r="J578" s="161"/>
      <c r="K578" s="161"/>
      <c r="L578" s="161"/>
      <c r="M578" s="161"/>
      <c r="N578" s="161"/>
      <c r="O578" s="161"/>
      <c r="P578" s="161"/>
    </row>
    <row r="579" spans="10:16" x14ac:dyDescent="0.55000000000000004">
      <c r="J579" s="161"/>
      <c r="K579" s="161"/>
      <c r="L579" s="161"/>
      <c r="M579" s="161"/>
      <c r="N579" s="161"/>
      <c r="O579" s="161"/>
      <c r="P579" s="161"/>
    </row>
    <row r="580" spans="10:16" x14ac:dyDescent="0.55000000000000004">
      <c r="J580" s="161"/>
      <c r="K580" s="161"/>
      <c r="L580" s="161"/>
      <c r="M580" s="161"/>
      <c r="N580" s="161"/>
      <c r="O580" s="161"/>
      <c r="P580" s="161"/>
    </row>
    <row r="581" spans="10:16" x14ac:dyDescent="0.55000000000000004">
      <c r="J581" s="161"/>
      <c r="K581" s="161"/>
      <c r="L581" s="161"/>
      <c r="M581" s="161"/>
      <c r="N581" s="161"/>
      <c r="O581" s="161"/>
      <c r="P581" s="161"/>
    </row>
    <row r="582" spans="10:16" x14ac:dyDescent="0.55000000000000004">
      <c r="J582" s="161"/>
      <c r="K582" s="161"/>
      <c r="L582" s="161"/>
      <c r="M582" s="161"/>
      <c r="N582" s="161"/>
      <c r="O582" s="161"/>
      <c r="P582" s="161"/>
    </row>
    <row r="583" spans="10:16" x14ac:dyDescent="0.55000000000000004">
      <c r="J583" s="161"/>
      <c r="K583" s="161"/>
      <c r="L583" s="161"/>
      <c r="M583" s="161"/>
      <c r="N583" s="161"/>
      <c r="O583" s="161"/>
      <c r="P583" s="161"/>
    </row>
    <row r="584" spans="10:16" x14ac:dyDescent="0.55000000000000004">
      <c r="J584" s="161"/>
      <c r="K584" s="161"/>
      <c r="L584" s="161"/>
      <c r="M584" s="161"/>
      <c r="N584" s="161"/>
      <c r="O584" s="161"/>
      <c r="P584" s="161"/>
    </row>
    <row r="585" spans="10:16" x14ac:dyDescent="0.55000000000000004">
      <c r="J585" s="161"/>
      <c r="K585" s="161"/>
      <c r="L585" s="161"/>
      <c r="M585" s="161"/>
      <c r="N585" s="161"/>
      <c r="O585" s="161"/>
      <c r="P585" s="161"/>
    </row>
    <row r="586" spans="10:16" x14ac:dyDescent="0.55000000000000004">
      <c r="J586" s="161"/>
      <c r="K586" s="161"/>
      <c r="L586" s="161"/>
      <c r="M586" s="161"/>
      <c r="N586" s="161"/>
      <c r="O586" s="161"/>
      <c r="P586" s="161"/>
    </row>
    <row r="587" spans="10:16" x14ac:dyDescent="0.55000000000000004">
      <c r="J587" s="161"/>
      <c r="K587" s="161"/>
      <c r="L587" s="161"/>
      <c r="M587" s="161"/>
      <c r="N587" s="161"/>
      <c r="O587" s="161"/>
      <c r="P587" s="161"/>
    </row>
    <row r="588" spans="10:16" x14ac:dyDescent="0.55000000000000004">
      <c r="J588" s="161"/>
      <c r="K588" s="161"/>
      <c r="L588" s="161"/>
      <c r="M588" s="161"/>
      <c r="N588" s="161"/>
      <c r="O588" s="161"/>
      <c r="P588" s="161"/>
    </row>
    <row r="589" spans="10:16" x14ac:dyDescent="0.55000000000000004">
      <c r="J589" s="161"/>
      <c r="K589" s="161"/>
      <c r="L589" s="161"/>
      <c r="M589" s="161"/>
      <c r="N589" s="161"/>
      <c r="O589" s="161"/>
      <c r="P589" s="161"/>
    </row>
    <row r="590" spans="10:16" x14ac:dyDescent="0.55000000000000004">
      <c r="J590" s="161"/>
      <c r="K590" s="161"/>
      <c r="L590" s="161"/>
      <c r="M590" s="161"/>
      <c r="N590" s="161"/>
      <c r="O590" s="161"/>
      <c r="P590" s="161"/>
    </row>
    <row r="591" spans="10:16" x14ac:dyDescent="0.55000000000000004">
      <c r="J591" s="161"/>
      <c r="K591" s="161"/>
      <c r="L591" s="161"/>
      <c r="M591" s="161"/>
      <c r="N591" s="161"/>
      <c r="O591" s="161"/>
      <c r="P591" s="161"/>
    </row>
    <row r="592" spans="10:16" x14ac:dyDescent="0.55000000000000004">
      <c r="J592" s="161"/>
      <c r="K592" s="161"/>
      <c r="L592" s="161"/>
      <c r="M592" s="161"/>
      <c r="N592" s="161"/>
      <c r="O592" s="161"/>
      <c r="P592" s="161"/>
    </row>
    <row r="593" spans="10:16" x14ac:dyDescent="0.55000000000000004">
      <c r="J593" s="161"/>
      <c r="K593" s="161"/>
      <c r="L593" s="161"/>
      <c r="M593" s="161"/>
      <c r="N593" s="161"/>
      <c r="O593" s="161"/>
      <c r="P593" s="161"/>
    </row>
    <row r="594" spans="10:16" x14ac:dyDescent="0.55000000000000004">
      <c r="J594" s="161"/>
      <c r="K594" s="161"/>
      <c r="L594" s="161"/>
      <c r="M594" s="161"/>
      <c r="N594" s="161"/>
      <c r="O594" s="161"/>
      <c r="P594" s="161"/>
    </row>
    <row r="595" spans="10:16" x14ac:dyDescent="0.55000000000000004">
      <c r="J595" s="161"/>
      <c r="K595" s="161"/>
      <c r="L595" s="161"/>
      <c r="M595" s="161"/>
      <c r="N595" s="161"/>
      <c r="O595" s="161"/>
      <c r="P595" s="161"/>
    </row>
    <row r="596" spans="10:16" x14ac:dyDescent="0.55000000000000004">
      <c r="J596" s="161"/>
      <c r="K596" s="161"/>
      <c r="L596" s="161"/>
      <c r="M596" s="161"/>
      <c r="N596" s="161"/>
      <c r="O596" s="161"/>
      <c r="P596" s="161"/>
    </row>
    <row r="597" spans="10:16" x14ac:dyDescent="0.55000000000000004">
      <c r="J597" s="161"/>
      <c r="K597" s="161"/>
      <c r="L597" s="161"/>
      <c r="M597" s="161"/>
      <c r="N597" s="161"/>
      <c r="O597" s="161"/>
      <c r="P597" s="161"/>
    </row>
    <row r="598" spans="10:16" x14ac:dyDescent="0.55000000000000004">
      <c r="J598" s="161"/>
      <c r="K598" s="161"/>
      <c r="L598" s="161"/>
      <c r="M598" s="161"/>
      <c r="N598" s="161"/>
      <c r="O598" s="161"/>
      <c r="P598" s="161"/>
    </row>
    <row r="599" spans="10:16" x14ac:dyDescent="0.55000000000000004">
      <c r="J599" s="161"/>
      <c r="K599" s="161"/>
      <c r="L599" s="161"/>
      <c r="M599" s="161"/>
      <c r="N599" s="161"/>
      <c r="O599" s="161"/>
      <c r="P599" s="161"/>
    </row>
    <row r="600" spans="10:16" x14ac:dyDescent="0.55000000000000004">
      <c r="J600" s="161"/>
      <c r="K600" s="161"/>
      <c r="L600" s="161"/>
      <c r="M600" s="161"/>
      <c r="N600" s="161"/>
      <c r="O600" s="161"/>
      <c r="P600" s="161"/>
    </row>
    <row r="601" spans="10:16" x14ac:dyDescent="0.55000000000000004">
      <c r="J601" s="161"/>
      <c r="K601" s="161"/>
      <c r="L601" s="161"/>
      <c r="M601" s="161"/>
      <c r="N601" s="161"/>
      <c r="O601" s="161"/>
      <c r="P601" s="161"/>
    </row>
    <row r="602" spans="10:16" x14ac:dyDescent="0.55000000000000004">
      <c r="J602" s="161"/>
      <c r="K602" s="161"/>
      <c r="L602" s="161"/>
      <c r="M602" s="161"/>
      <c r="N602" s="161"/>
      <c r="O602" s="161"/>
      <c r="P602" s="161"/>
    </row>
    <row r="603" spans="10:16" x14ac:dyDescent="0.55000000000000004">
      <c r="J603" s="161"/>
      <c r="K603" s="161"/>
      <c r="L603" s="161"/>
      <c r="M603" s="161"/>
      <c r="N603" s="161"/>
      <c r="O603" s="161"/>
      <c r="P603" s="161"/>
    </row>
    <row r="604" spans="10:16" x14ac:dyDescent="0.55000000000000004">
      <c r="J604" s="161"/>
      <c r="K604" s="161"/>
      <c r="L604" s="161"/>
      <c r="M604" s="161"/>
      <c r="N604" s="161"/>
      <c r="O604" s="161"/>
      <c r="P604" s="161"/>
    </row>
    <row r="605" spans="10:16" x14ac:dyDescent="0.55000000000000004">
      <c r="J605" s="161"/>
      <c r="K605" s="161"/>
      <c r="L605" s="161"/>
      <c r="M605" s="161"/>
      <c r="N605" s="161"/>
      <c r="O605" s="161"/>
      <c r="P605" s="161"/>
    </row>
    <row r="606" spans="10:16" x14ac:dyDescent="0.55000000000000004">
      <c r="J606" s="161"/>
      <c r="K606" s="161"/>
      <c r="L606" s="161"/>
      <c r="M606" s="161"/>
      <c r="N606" s="161"/>
      <c r="O606" s="161"/>
      <c r="P606" s="161"/>
    </row>
    <row r="607" spans="10:16" x14ac:dyDescent="0.55000000000000004">
      <c r="J607" s="161"/>
      <c r="K607" s="161"/>
      <c r="L607" s="161"/>
      <c r="M607" s="161"/>
      <c r="N607" s="161"/>
      <c r="O607" s="161"/>
      <c r="P607" s="161"/>
    </row>
    <row r="608" spans="10:16" x14ac:dyDescent="0.55000000000000004">
      <c r="J608" s="161"/>
      <c r="K608" s="161"/>
      <c r="L608" s="161"/>
      <c r="M608" s="161"/>
      <c r="N608" s="161"/>
      <c r="O608" s="161"/>
      <c r="P608" s="161"/>
    </row>
    <row r="609" spans="10:16" x14ac:dyDescent="0.55000000000000004">
      <c r="J609" s="161"/>
      <c r="K609" s="161"/>
      <c r="L609" s="161"/>
      <c r="M609" s="161"/>
      <c r="N609" s="161"/>
      <c r="O609" s="161"/>
      <c r="P609" s="161"/>
    </row>
    <row r="610" spans="10:16" x14ac:dyDescent="0.55000000000000004">
      <c r="J610" s="161"/>
      <c r="K610" s="161"/>
      <c r="L610" s="161"/>
      <c r="M610" s="161"/>
      <c r="N610" s="161"/>
      <c r="O610" s="161"/>
      <c r="P610" s="161"/>
    </row>
    <row r="611" spans="10:16" x14ac:dyDescent="0.55000000000000004">
      <c r="J611" s="161"/>
      <c r="K611" s="161"/>
      <c r="L611" s="161"/>
      <c r="M611" s="161"/>
      <c r="N611" s="161"/>
      <c r="O611" s="161"/>
      <c r="P611" s="161"/>
    </row>
    <row r="612" spans="10:16" x14ac:dyDescent="0.55000000000000004">
      <c r="J612" s="161"/>
      <c r="K612" s="161"/>
      <c r="L612" s="161"/>
      <c r="M612" s="161"/>
      <c r="N612" s="161"/>
      <c r="O612" s="161"/>
      <c r="P612" s="161"/>
    </row>
    <row r="613" spans="10:16" x14ac:dyDescent="0.55000000000000004">
      <c r="J613" s="161"/>
      <c r="K613" s="161"/>
      <c r="L613" s="161"/>
      <c r="M613" s="161"/>
      <c r="N613" s="161"/>
      <c r="O613" s="161"/>
      <c r="P613" s="161"/>
    </row>
    <row r="614" spans="10:16" x14ac:dyDescent="0.55000000000000004">
      <c r="J614" s="161"/>
      <c r="K614" s="161"/>
      <c r="L614" s="161"/>
      <c r="M614" s="161"/>
      <c r="N614" s="161"/>
      <c r="O614" s="161"/>
      <c r="P614" s="161"/>
    </row>
    <row r="615" spans="10:16" x14ac:dyDescent="0.55000000000000004">
      <c r="J615" s="161"/>
      <c r="K615" s="161"/>
      <c r="L615" s="161"/>
      <c r="M615" s="161"/>
      <c r="N615" s="161"/>
      <c r="O615" s="161"/>
      <c r="P615" s="161"/>
    </row>
    <row r="616" spans="10:16" x14ac:dyDescent="0.55000000000000004">
      <c r="J616" s="161"/>
      <c r="K616" s="161"/>
      <c r="L616" s="161"/>
      <c r="M616" s="161"/>
      <c r="N616" s="161"/>
      <c r="O616" s="161"/>
      <c r="P616" s="161"/>
    </row>
    <row r="617" spans="10:16" x14ac:dyDescent="0.55000000000000004">
      <c r="J617" s="161"/>
      <c r="K617" s="161"/>
      <c r="L617" s="161"/>
      <c r="M617" s="161"/>
      <c r="N617" s="161"/>
      <c r="O617" s="161"/>
      <c r="P617" s="161"/>
    </row>
    <row r="618" spans="10:16" x14ac:dyDescent="0.55000000000000004">
      <c r="J618" s="161"/>
      <c r="K618" s="161"/>
      <c r="L618" s="161"/>
      <c r="M618" s="161"/>
      <c r="N618" s="161"/>
      <c r="O618" s="161"/>
      <c r="P618" s="161"/>
    </row>
    <row r="619" spans="10:16" x14ac:dyDescent="0.55000000000000004">
      <c r="J619" s="161"/>
      <c r="K619" s="161"/>
      <c r="L619" s="161"/>
      <c r="M619" s="161"/>
      <c r="N619" s="161"/>
      <c r="O619" s="161"/>
      <c r="P619" s="161"/>
    </row>
    <row r="620" spans="10:16" x14ac:dyDescent="0.55000000000000004">
      <c r="J620" s="161"/>
      <c r="K620" s="161"/>
      <c r="L620" s="161"/>
      <c r="M620" s="161"/>
      <c r="N620" s="161"/>
      <c r="O620" s="161"/>
      <c r="P620" s="161"/>
    </row>
    <row r="621" spans="10:16" x14ac:dyDescent="0.55000000000000004">
      <c r="J621" s="161"/>
      <c r="K621" s="161"/>
      <c r="L621" s="161"/>
      <c r="M621" s="161"/>
      <c r="N621" s="161"/>
      <c r="O621" s="161"/>
      <c r="P621" s="161"/>
    </row>
    <row r="622" spans="10:16" x14ac:dyDescent="0.55000000000000004">
      <c r="J622" s="161"/>
      <c r="K622" s="161"/>
      <c r="L622" s="161"/>
      <c r="M622" s="161"/>
      <c r="N622" s="161"/>
      <c r="O622" s="161"/>
      <c r="P622" s="161"/>
    </row>
    <row r="623" spans="10:16" x14ac:dyDescent="0.55000000000000004">
      <c r="J623" s="161"/>
      <c r="K623" s="161"/>
      <c r="L623" s="161"/>
      <c r="M623" s="161"/>
      <c r="N623" s="161"/>
      <c r="O623" s="161"/>
      <c r="P623" s="161"/>
    </row>
    <row r="624" spans="10:16" x14ac:dyDescent="0.55000000000000004">
      <c r="J624" s="161"/>
      <c r="K624" s="161"/>
      <c r="L624" s="161"/>
      <c r="M624" s="161"/>
      <c r="N624" s="161"/>
      <c r="O624" s="161"/>
      <c r="P624" s="161"/>
    </row>
    <row r="625" spans="10:16" x14ac:dyDescent="0.55000000000000004">
      <c r="J625" s="161"/>
      <c r="K625" s="161"/>
      <c r="L625" s="161"/>
      <c r="M625" s="161"/>
      <c r="N625" s="161"/>
      <c r="O625" s="161"/>
      <c r="P625" s="161"/>
    </row>
    <row r="626" spans="10:16" x14ac:dyDescent="0.55000000000000004">
      <c r="J626" s="161"/>
      <c r="K626" s="161"/>
      <c r="L626" s="161"/>
      <c r="M626" s="161"/>
      <c r="N626" s="161"/>
      <c r="O626" s="161"/>
      <c r="P626" s="161"/>
    </row>
    <row r="627" spans="10:16" x14ac:dyDescent="0.55000000000000004">
      <c r="J627" s="161"/>
      <c r="K627" s="161"/>
      <c r="L627" s="161"/>
      <c r="M627" s="161"/>
      <c r="N627" s="161"/>
      <c r="O627" s="161"/>
      <c r="P627" s="161"/>
    </row>
    <row r="628" spans="10:16" x14ac:dyDescent="0.55000000000000004">
      <c r="J628" s="161"/>
      <c r="K628" s="161"/>
      <c r="L628" s="161"/>
      <c r="M628" s="161"/>
      <c r="N628" s="161"/>
      <c r="O628" s="161"/>
      <c r="P628" s="161"/>
    </row>
    <row r="629" spans="10:16" x14ac:dyDescent="0.55000000000000004">
      <c r="J629" s="161"/>
      <c r="K629" s="161"/>
      <c r="L629" s="161"/>
      <c r="M629" s="161"/>
      <c r="N629" s="161"/>
      <c r="O629" s="161"/>
      <c r="P629" s="161"/>
    </row>
    <row r="630" spans="10:16" x14ac:dyDescent="0.55000000000000004">
      <c r="J630" s="161"/>
      <c r="K630" s="161"/>
      <c r="L630" s="161"/>
      <c r="M630" s="161"/>
      <c r="N630" s="161"/>
      <c r="O630" s="161"/>
      <c r="P630" s="161"/>
    </row>
    <row r="631" spans="10:16" x14ac:dyDescent="0.55000000000000004">
      <c r="J631" s="161"/>
      <c r="K631" s="161"/>
      <c r="L631" s="161"/>
      <c r="M631" s="161"/>
      <c r="N631" s="161"/>
      <c r="O631" s="161"/>
      <c r="P631" s="161"/>
    </row>
    <row r="632" spans="10:16" x14ac:dyDescent="0.55000000000000004">
      <c r="J632" s="161"/>
      <c r="K632" s="161"/>
      <c r="L632" s="161"/>
      <c r="M632" s="161"/>
      <c r="N632" s="161"/>
      <c r="O632" s="161"/>
      <c r="P632" s="161"/>
    </row>
    <row r="633" spans="10:16" x14ac:dyDescent="0.55000000000000004">
      <c r="J633" s="161"/>
      <c r="K633" s="161"/>
      <c r="L633" s="161"/>
      <c r="M633" s="161"/>
      <c r="N633" s="161"/>
      <c r="O633" s="161"/>
      <c r="P633" s="161"/>
    </row>
    <row r="634" spans="10:16" x14ac:dyDescent="0.55000000000000004">
      <c r="J634" s="161"/>
      <c r="K634" s="161"/>
      <c r="L634" s="161"/>
      <c r="M634" s="161"/>
      <c r="N634" s="161"/>
      <c r="O634" s="161"/>
      <c r="P634" s="161"/>
    </row>
    <row r="635" spans="10:16" x14ac:dyDescent="0.55000000000000004">
      <c r="J635" s="161"/>
      <c r="K635" s="161"/>
      <c r="L635" s="161"/>
      <c r="M635" s="161"/>
      <c r="N635" s="161"/>
      <c r="O635" s="161"/>
      <c r="P635" s="161"/>
    </row>
    <row r="636" spans="10:16" x14ac:dyDescent="0.55000000000000004">
      <c r="J636" s="161"/>
      <c r="K636" s="161"/>
      <c r="L636" s="161"/>
      <c r="M636" s="161"/>
      <c r="N636" s="161"/>
      <c r="O636" s="161"/>
      <c r="P636" s="161"/>
    </row>
    <row r="637" spans="10:16" x14ac:dyDescent="0.55000000000000004">
      <c r="J637" s="161"/>
      <c r="K637" s="161"/>
      <c r="L637" s="161"/>
      <c r="M637" s="161"/>
      <c r="N637" s="161"/>
      <c r="O637" s="161"/>
      <c r="P637" s="161"/>
    </row>
    <row r="638" spans="10:16" x14ac:dyDescent="0.55000000000000004">
      <c r="J638" s="161"/>
      <c r="K638" s="161"/>
      <c r="L638" s="161"/>
      <c r="M638" s="161"/>
      <c r="N638" s="161"/>
      <c r="O638" s="161"/>
      <c r="P638" s="161"/>
    </row>
    <row r="639" spans="10:16" x14ac:dyDescent="0.55000000000000004">
      <c r="J639" s="161"/>
      <c r="K639" s="161"/>
      <c r="L639" s="161"/>
      <c r="M639" s="161"/>
      <c r="N639" s="161"/>
      <c r="O639" s="161"/>
      <c r="P639" s="161"/>
    </row>
    <row r="640" spans="10:16" x14ac:dyDescent="0.55000000000000004">
      <c r="J640" s="161"/>
      <c r="K640" s="161"/>
      <c r="L640" s="161"/>
      <c r="M640" s="161"/>
      <c r="N640" s="161"/>
      <c r="O640" s="161"/>
      <c r="P640" s="161"/>
    </row>
    <row r="641" spans="10:16" x14ac:dyDescent="0.55000000000000004">
      <c r="J641" s="161"/>
      <c r="K641" s="161"/>
      <c r="L641" s="161"/>
      <c r="M641" s="161"/>
      <c r="N641" s="161"/>
      <c r="O641" s="161"/>
      <c r="P641" s="161"/>
    </row>
    <row r="642" spans="10:16" x14ac:dyDescent="0.55000000000000004">
      <c r="J642" s="161"/>
      <c r="K642" s="161"/>
      <c r="L642" s="161"/>
      <c r="M642" s="161"/>
      <c r="N642" s="161"/>
      <c r="O642" s="161"/>
      <c r="P642" s="161"/>
    </row>
    <row r="643" spans="10:16" x14ac:dyDescent="0.55000000000000004">
      <c r="J643" s="161"/>
      <c r="K643" s="161"/>
      <c r="L643" s="161"/>
      <c r="M643" s="161"/>
      <c r="N643" s="161"/>
      <c r="O643" s="161"/>
      <c r="P643" s="161"/>
    </row>
    <row r="644" spans="10:16" x14ac:dyDescent="0.55000000000000004">
      <c r="J644" s="161"/>
      <c r="K644" s="161"/>
      <c r="L644" s="161"/>
      <c r="M644" s="161"/>
      <c r="N644" s="161"/>
      <c r="O644" s="161"/>
      <c r="P644" s="161"/>
    </row>
    <row r="645" spans="10:16" x14ac:dyDescent="0.55000000000000004">
      <c r="J645" s="161"/>
      <c r="K645" s="161"/>
      <c r="L645" s="161"/>
      <c r="M645" s="161"/>
      <c r="N645" s="161"/>
      <c r="O645" s="161"/>
      <c r="P645" s="161"/>
    </row>
    <row r="646" spans="10:16" x14ac:dyDescent="0.55000000000000004">
      <c r="J646" s="161"/>
      <c r="K646" s="161"/>
      <c r="L646" s="161"/>
      <c r="M646" s="161"/>
      <c r="N646" s="161"/>
      <c r="O646" s="161"/>
      <c r="P646" s="161"/>
    </row>
    <row r="647" spans="10:16" x14ac:dyDescent="0.55000000000000004">
      <c r="J647" s="161"/>
      <c r="K647" s="161"/>
      <c r="L647" s="161"/>
      <c r="M647" s="161"/>
      <c r="N647" s="161"/>
      <c r="O647" s="161"/>
      <c r="P647" s="161"/>
    </row>
    <row r="648" spans="10:16" x14ac:dyDescent="0.55000000000000004">
      <c r="J648" s="161"/>
      <c r="K648" s="161"/>
      <c r="L648" s="161"/>
      <c r="M648" s="161"/>
      <c r="N648" s="161"/>
      <c r="O648" s="161"/>
      <c r="P648" s="161"/>
    </row>
    <row r="649" spans="10:16" x14ac:dyDescent="0.55000000000000004">
      <c r="J649" s="161"/>
      <c r="K649" s="161"/>
      <c r="L649" s="161"/>
      <c r="M649" s="161"/>
      <c r="N649" s="161"/>
      <c r="O649" s="161"/>
      <c r="P649" s="161"/>
    </row>
    <row r="650" spans="10:16" x14ac:dyDescent="0.55000000000000004">
      <c r="J650" s="161"/>
      <c r="K650" s="161"/>
      <c r="L650" s="161"/>
      <c r="M650" s="161"/>
      <c r="N650" s="161"/>
      <c r="O650" s="161"/>
      <c r="P650" s="161"/>
    </row>
    <row r="651" spans="10:16" x14ac:dyDescent="0.55000000000000004">
      <c r="J651" s="161"/>
      <c r="K651" s="161"/>
      <c r="L651" s="161"/>
      <c r="M651" s="161"/>
      <c r="N651" s="161"/>
      <c r="O651" s="161"/>
      <c r="P651" s="161"/>
    </row>
    <row r="652" spans="10:16" x14ac:dyDescent="0.55000000000000004">
      <c r="J652" s="161"/>
      <c r="K652" s="161"/>
      <c r="L652" s="161"/>
      <c r="M652" s="161"/>
      <c r="N652" s="161"/>
      <c r="O652" s="161"/>
      <c r="P652" s="161"/>
    </row>
    <row r="653" spans="10:16" x14ac:dyDescent="0.55000000000000004">
      <c r="J653" s="161"/>
      <c r="K653" s="161"/>
      <c r="L653" s="161"/>
      <c r="M653" s="161"/>
      <c r="N653" s="161"/>
      <c r="O653" s="161"/>
      <c r="P653" s="161"/>
    </row>
    <row r="654" spans="10:16" x14ac:dyDescent="0.55000000000000004">
      <c r="J654" s="161"/>
      <c r="K654" s="161"/>
      <c r="L654" s="161"/>
      <c r="M654" s="161"/>
      <c r="N654" s="161"/>
      <c r="O654" s="161"/>
      <c r="P654" s="161"/>
    </row>
    <row r="655" spans="10:16" x14ac:dyDescent="0.55000000000000004">
      <c r="J655" s="161"/>
      <c r="K655" s="161"/>
      <c r="L655" s="161"/>
      <c r="M655" s="161"/>
      <c r="N655" s="161"/>
      <c r="O655" s="161"/>
      <c r="P655" s="161"/>
    </row>
    <row r="656" spans="10:16" x14ac:dyDescent="0.55000000000000004">
      <c r="J656" s="161"/>
      <c r="K656" s="161"/>
      <c r="L656" s="161"/>
      <c r="M656" s="161"/>
      <c r="N656" s="161"/>
      <c r="O656" s="161"/>
      <c r="P656" s="161"/>
    </row>
    <row r="657" spans="10:16" x14ac:dyDescent="0.55000000000000004">
      <c r="J657" s="161"/>
      <c r="K657" s="161"/>
      <c r="L657" s="161"/>
      <c r="M657" s="161"/>
      <c r="N657" s="161"/>
      <c r="O657" s="161"/>
      <c r="P657" s="161"/>
    </row>
    <row r="658" spans="10:16" x14ac:dyDescent="0.55000000000000004">
      <c r="J658" s="161"/>
      <c r="K658" s="161"/>
      <c r="L658" s="161"/>
      <c r="M658" s="161"/>
      <c r="N658" s="161"/>
      <c r="O658" s="161"/>
      <c r="P658" s="161"/>
    </row>
    <row r="659" spans="10:16" x14ac:dyDescent="0.55000000000000004">
      <c r="J659" s="161"/>
      <c r="K659" s="161"/>
      <c r="L659" s="161"/>
      <c r="M659" s="161"/>
      <c r="N659" s="161"/>
      <c r="O659" s="161"/>
      <c r="P659" s="161"/>
    </row>
    <row r="660" spans="10:16" x14ac:dyDescent="0.55000000000000004">
      <c r="J660" s="161"/>
      <c r="K660" s="161"/>
      <c r="L660" s="161"/>
      <c r="M660" s="161"/>
      <c r="N660" s="161"/>
      <c r="O660" s="161"/>
      <c r="P660" s="161"/>
    </row>
    <row r="661" spans="10:16" x14ac:dyDescent="0.55000000000000004">
      <c r="J661" s="161"/>
      <c r="K661" s="161"/>
      <c r="L661" s="161"/>
      <c r="M661" s="161"/>
      <c r="N661" s="161"/>
      <c r="O661" s="161"/>
      <c r="P661" s="1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70"/>
  <sheetViews>
    <sheetView tabSelected="1" topLeftCell="A14" zoomScale="91" zoomScaleNormal="90" zoomScalePageLayoutView="90" workbookViewId="0">
      <selection activeCell="N108" sqref="N108"/>
    </sheetView>
  </sheetViews>
  <sheetFormatPr defaultColWidth="27" defaultRowHeight="14.4" x14ac:dyDescent="0.55000000000000004"/>
  <cols>
    <col min="1" max="1" width="15.41796875" style="25" customWidth="1"/>
    <col min="2" max="2" width="10.26171875" style="26" bestFit="1" customWidth="1"/>
    <col min="3" max="3" width="48" style="97" customWidth="1"/>
    <col min="4" max="4" width="12.26171875" style="26" customWidth="1"/>
    <col min="5" max="5" width="9.15625" style="26" customWidth="1"/>
    <col min="6" max="6" width="11.68359375" style="97" bestFit="1" customWidth="1"/>
    <col min="7" max="7" width="13" style="26" customWidth="1"/>
    <col min="8" max="8" width="12.68359375" style="26" customWidth="1"/>
    <col min="9" max="9" width="8.41796875" style="26" bestFit="1" customWidth="1"/>
    <col min="10" max="10" width="8.41796875" style="26" customWidth="1"/>
    <col min="11" max="11" width="11" style="26" customWidth="1"/>
    <col min="12" max="12" width="47.68359375" style="26" customWidth="1"/>
    <col min="13" max="13" width="7.68359375" style="26" customWidth="1"/>
    <col min="14" max="14" width="27.68359375" style="29" customWidth="1"/>
    <col min="15" max="15" width="25.15625" style="30" hidden="1" customWidth="1"/>
    <col min="16" max="16" width="32.26171875" style="25" hidden="1" customWidth="1"/>
    <col min="17" max="17" width="0" style="25" hidden="1" customWidth="1"/>
    <col min="18" max="18" width="12.15625" style="31" hidden="1" customWidth="1"/>
    <col min="19" max="19" width="11.41796875" style="31" hidden="1" customWidth="1"/>
    <col min="20" max="20" width="11.68359375" style="32" customWidth="1"/>
    <col min="21" max="21" width="36.15625" style="4" hidden="1" customWidth="1"/>
    <col min="22" max="23" width="27" style="4" hidden="1" customWidth="1"/>
    <col min="24" max="24" width="46.41796875" style="4" hidden="1" customWidth="1"/>
    <col min="25" max="25" width="92.83984375" style="4" hidden="1" customWidth="1"/>
    <col min="26" max="26" width="66.83984375" style="4" hidden="1" customWidth="1"/>
    <col min="27" max="27" width="35.26171875" style="4" hidden="1" customWidth="1"/>
    <col min="28" max="28" width="39.41796875" style="4" hidden="1" customWidth="1"/>
    <col min="29" max="29" width="0" style="4" hidden="1" customWidth="1"/>
    <col min="30" max="30" width="53.68359375" style="160" hidden="1" customWidth="1"/>
    <col min="31" max="31" width="64.15625" style="289" hidden="1" customWidth="1"/>
    <col min="32" max="32" width="61.83984375" style="2" hidden="1" customWidth="1"/>
    <col min="33" max="33" width="0" style="4" hidden="1" customWidth="1"/>
    <col min="34" max="34" width="34.41796875" style="305" hidden="1" customWidth="1"/>
    <col min="35" max="35" width="0" style="4" hidden="1" customWidth="1"/>
  </cols>
  <sheetData>
    <row r="1" spans="1:34" ht="13.5" hidden="1" customHeight="1" x14ac:dyDescent="0.55000000000000004">
      <c r="C1" s="27"/>
      <c r="D1" s="28" t="s">
        <v>294</v>
      </c>
      <c r="E1" s="28"/>
      <c r="F1" s="27"/>
      <c r="G1" s="28"/>
      <c r="H1" s="28"/>
      <c r="I1" s="28"/>
      <c r="J1" s="28"/>
      <c r="K1" s="28"/>
      <c r="L1" s="28"/>
      <c r="M1" s="28"/>
      <c r="AH1" s="304"/>
    </row>
    <row r="2" spans="1:34" ht="13.5" hidden="1" customHeight="1" x14ac:dyDescent="0.55000000000000004">
      <c r="C2" s="27"/>
      <c r="D2" s="28" t="s">
        <v>295</v>
      </c>
      <c r="E2" s="28"/>
      <c r="F2" s="27"/>
      <c r="G2" s="28"/>
      <c r="H2" s="28"/>
      <c r="I2" s="28"/>
      <c r="J2" s="28"/>
      <c r="K2" s="28"/>
      <c r="L2" s="28"/>
      <c r="M2" s="28"/>
    </row>
    <row r="3" spans="1:34" ht="13.5" hidden="1" customHeight="1" x14ac:dyDescent="0.55000000000000004">
      <c r="C3" s="27"/>
      <c r="D3" s="28" t="s">
        <v>296</v>
      </c>
      <c r="E3" s="28"/>
      <c r="F3" s="27"/>
      <c r="G3" s="28"/>
      <c r="H3" s="28"/>
      <c r="I3" s="28"/>
      <c r="J3" s="28"/>
      <c r="K3" s="28"/>
      <c r="L3" s="28"/>
      <c r="M3" s="28"/>
    </row>
    <row r="4" spans="1:34" ht="13.5" hidden="1" customHeight="1" x14ac:dyDescent="0.55000000000000004">
      <c r="C4" s="27"/>
      <c r="D4" s="28" t="s">
        <v>297</v>
      </c>
      <c r="E4" s="28"/>
      <c r="F4" s="27"/>
      <c r="G4" s="28"/>
      <c r="H4" s="28"/>
      <c r="I4" s="28"/>
      <c r="J4" s="28"/>
      <c r="K4" s="28"/>
      <c r="L4" s="28"/>
      <c r="M4" s="28"/>
    </row>
    <row r="5" spans="1:34" ht="13.5" hidden="1" customHeight="1" x14ac:dyDescent="0.55000000000000004">
      <c r="C5" s="27"/>
      <c r="D5" s="28" t="s">
        <v>298</v>
      </c>
      <c r="E5" s="28"/>
      <c r="F5" s="27"/>
      <c r="G5" s="28"/>
      <c r="H5" s="28"/>
      <c r="I5" s="28"/>
      <c r="J5" s="28"/>
      <c r="K5" s="28"/>
      <c r="L5" s="28"/>
      <c r="M5" s="28"/>
    </row>
    <row r="6" spans="1:34" ht="13.5" hidden="1" customHeight="1" x14ac:dyDescent="0.55000000000000004">
      <c r="C6" s="27"/>
      <c r="D6" s="28" t="s">
        <v>299</v>
      </c>
      <c r="E6" s="28"/>
      <c r="F6" s="27"/>
      <c r="G6" s="28"/>
      <c r="H6" s="28"/>
      <c r="I6" s="28"/>
      <c r="J6" s="28"/>
      <c r="K6" s="28"/>
      <c r="L6" s="28"/>
      <c r="M6" s="28"/>
    </row>
    <row r="7" spans="1:34" ht="13.5" hidden="1" customHeight="1" x14ac:dyDescent="0.55000000000000004">
      <c r="C7" s="27"/>
      <c r="D7" s="28" t="s">
        <v>300</v>
      </c>
      <c r="E7" s="28"/>
      <c r="F7" s="27"/>
      <c r="G7" s="28"/>
      <c r="H7" s="28"/>
      <c r="I7" s="28"/>
      <c r="J7" s="28"/>
      <c r="K7" s="28"/>
      <c r="L7" s="28"/>
      <c r="M7" s="28"/>
    </row>
    <row r="8" spans="1:34" ht="13.5" hidden="1" customHeight="1" x14ac:dyDescent="0.55000000000000004">
      <c r="C8" s="27"/>
      <c r="D8" s="28" t="s">
        <v>301</v>
      </c>
      <c r="E8" s="28"/>
      <c r="F8" s="27"/>
      <c r="G8" s="28"/>
      <c r="H8" s="28"/>
      <c r="I8" s="28"/>
      <c r="J8" s="28"/>
      <c r="K8" s="28"/>
      <c r="L8" s="28"/>
      <c r="M8" s="28"/>
    </row>
    <row r="9" spans="1:34" ht="13.5" hidden="1" customHeight="1" x14ac:dyDescent="0.55000000000000004">
      <c r="C9" s="27"/>
      <c r="D9" s="28" t="s">
        <v>302</v>
      </c>
      <c r="E9" s="28"/>
      <c r="F9" s="27"/>
      <c r="G9" s="28"/>
      <c r="H9" s="28"/>
      <c r="I9" s="28"/>
      <c r="J9" s="28"/>
      <c r="K9" s="28"/>
      <c r="L9" s="28"/>
      <c r="M9" s="28"/>
      <c r="N9" s="29" t="s">
        <v>303</v>
      </c>
    </row>
    <row r="10" spans="1:34" ht="13.5" hidden="1" customHeight="1" x14ac:dyDescent="0.55000000000000004">
      <c r="C10" s="27"/>
      <c r="D10" s="28" t="s">
        <v>304</v>
      </c>
      <c r="E10" s="28"/>
      <c r="F10" s="27"/>
      <c r="G10" s="28"/>
      <c r="H10" s="28"/>
      <c r="I10" s="28"/>
      <c r="J10" s="28"/>
      <c r="K10" s="28"/>
      <c r="L10" s="28"/>
      <c r="M10" s="28"/>
      <c r="N10" s="29" t="s">
        <v>305</v>
      </c>
    </row>
    <row r="11" spans="1:34" ht="13.5" hidden="1" customHeight="1" x14ac:dyDescent="0.55000000000000004">
      <c r="C11" s="27"/>
      <c r="D11" s="28" t="s">
        <v>306</v>
      </c>
      <c r="E11" s="28" t="s">
        <v>307</v>
      </c>
      <c r="F11" s="27"/>
      <c r="G11" s="28"/>
      <c r="H11" s="28"/>
      <c r="I11" s="28"/>
      <c r="J11" s="28"/>
      <c r="K11" s="28"/>
      <c r="L11" s="28"/>
      <c r="M11" s="28"/>
      <c r="N11" s="29" t="s">
        <v>308</v>
      </c>
    </row>
    <row r="12" spans="1:34" ht="13.5" hidden="1" customHeight="1" x14ac:dyDescent="0.55000000000000004">
      <c r="C12" s="27"/>
      <c r="D12" s="28" t="s">
        <v>309</v>
      </c>
      <c r="E12" s="28" t="s">
        <v>310</v>
      </c>
      <c r="F12" s="27"/>
      <c r="G12" s="28"/>
      <c r="H12" s="28"/>
      <c r="I12" s="28"/>
      <c r="J12" s="28"/>
      <c r="K12" s="28"/>
      <c r="L12" s="28"/>
      <c r="M12" s="28"/>
      <c r="N12" s="29" t="s">
        <v>311</v>
      </c>
    </row>
    <row r="13" spans="1:34" ht="13.5" hidden="1" customHeight="1" x14ac:dyDescent="0.55000000000000004">
      <c r="C13" s="27"/>
      <c r="D13" s="28" t="s">
        <v>312</v>
      </c>
      <c r="E13" s="28" t="s">
        <v>313</v>
      </c>
      <c r="F13" s="27"/>
      <c r="G13" s="28"/>
      <c r="H13" s="28"/>
      <c r="I13" s="28"/>
      <c r="J13" s="28"/>
      <c r="K13" s="28"/>
      <c r="L13" s="28"/>
      <c r="M13" s="28"/>
      <c r="N13" s="29" t="s">
        <v>314</v>
      </c>
    </row>
    <row r="14" spans="1:34" ht="26.1" x14ac:dyDescent="0.55000000000000004">
      <c r="A14" s="33" t="s">
        <v>1</v>
      </c>
      <c r="B14" s="34" t="s">
        <v>4</v>
      </c>
      <c r="C14" s="33" t="s">
        <v>5</v>
      </c>
      <c r="D14" s="33" t="s">
        <v>315</v>
      </c>
      <c r="E14" s="33" t="s">
        <v>316</v>
      </c>
      <c r="F14" s="34" t="s">
        <v>317</v>
      </c>
      <c r="G14" s="34" t="s">
        <v>318</v>
      </c>
      <c r="H14" s="34" t="s">
        <v>319</v>
      </c>
      <c r="I14" s="34" t="s">
        <v>320</v>
      </c>
      <c r="J14" s="34" t="s">
        <v>321</v>
      </c>
      <c r="K14" s="34" t="s">
        <v>322</v>
      </c>
      <c r="L14" s="35" t="s">
        <v>323</v>
      </c>
      <c r="M14" s="35" t="s">
        <v>6</v>
      </c>
      <c r="N14" s="34" t="s">
        <v>324</v>
      </c>
      <c r="O14" s="36" t="s">
        <v>325</v>
      </c>
      <c r="P14" s="37"/>
      <c r="Q14" s="37"/>
      <c r="R14" s="35" t="s">
        <v>326</v>
      </c>
      <c r="S14" s="38" t="s">
        <v>327</v>
      </c>
      <c r="T14" s="39" t="s">
        <v>328</v>
      </c>
      <c r="U14" s="4" t="s">
        <v>144</v>
      </c>
      <c r="V14" s="4" t="s">
        <v>329</v>
      </c>
      <c r="W14" s="4" t="s">
        <v>330</v>
      </c>
      <c r="X14" s="160" t="s">
        <v>330</v>
      </c>
      <c r="Y14" s="251" t="s">
        <v>331</v>
      </c>
      <c r="Z14" s="160" t="s">
        <v>330</v>
      </c>
      <c r="AA14" s="160" t="s">
        <v>331</v>
      </c>
      <c r="AB14" s="160" t="s">
        <v>330</v>
      </c>
      <c r="AD14" s="160" t="s">
        <v>332</v>
      </c>
      <c r="AE14" s="290" t="s">
        <v>333</v>
      </c>
      <c r="AF14" s="2" t="s">
        <v>334</v>
      </c>
      <c r="AG14" s="160" t="s">
        <v>330</v>
      </c>
      <c r="AH14" s="305" t="s">
        <v>331</v>
      </c>
    </row>
    <row r="15" spans="1:34" s="4" customFormat="1" ht="15" customHeight="1" x14ac:dyDescent="0.55000000000000004">
      <c r="A15" s="40" t="s">
        <v>9</v>
      </c>
      <c r="B15" s="41" t="s">
        <v>12</v>
      </c>
      <c r="C15" s="42" t="s">
        <v>13</v>
      </c>
      <c r="D15" s="41" t="s">
        <v>294</v>
      </c>
      <c r="E15" s="43" t="s">
        <v>262</v>
      </c>
      <c r="F15" s="231" t="s">
        <v>335</v>
      </c>
      <c r="G15" s="223">
        <v>0.375</v>
      </c>
      <c r="H15" s="223">
        <v>0.41666666666666669</v>
      </c>
      <c r="I15" s="44">
        <f t="shared" ref="I15:I66" si="0">H15-G15</f>
        <v>4.1666666666666685E-2</v>
      </c>
      <c r="J15" s="41">
        <v>0</v>
      </c>
      <c r="K15" s="41">
        <v>50</v>
      </c>
      <c r="L15" s="41" t="s">
        <v>14</v>
      </c>
      <c r="M15" s="41" t="s">
        <v>336</v>
      </c>
      <c r="N15" s="45" t="s">
        <v>337</v>
      </c>
      <c r="O15" s="41">
        <v>50</v>
      </c>
      <c r="P15" s="25"/>
      <c r="Q15" s="25"/>
      <c r="R15" s="41">
        <v>5</v>
      </c>
      <c r="S15" s="46">
        <v>5</v>
      </c>
      <c r="T15" s="47"/>
      <c r="AD15" s="160"/>
      <c r="AE15" s="291"/>
      <c r="AF15" s="2"/>
      <c r="AH15" s="305"/>
    </row>
    <row r="16" spans="1:34" s="4" customFormat="1" ht="15" customHeight="1" x14ac:dyDescent="0.55000000000000004">
      <c r="A16" s="40" t="s">
        <v>9</v>
      </c>
      <c r="B16" s="41" t="s">
        <v>12</v>
      </c>
      <c r="C16" s="42" t="s">
        <v>13</v>
      </c>
      <c r="D16" s="41" t="s">
        <v>338</v>
      </c>
      <c r="E16" s="43" t="s">
        <v>262</v>
      </c>
      <c r="F16" s="231" t="s">
        <v>335</v>
      </c>
      <c r="G16" s="223">
        <v>0.58333333333333337</v>
      </c>
      <c r="H16" s="223">
        <v>0.66666666666666663</v>
      </c>
      <c r="I16" s="44">
        <f t="shared" si="0"/>
        <v>8.3333333333333259E-2</v>
      </c>
      <c r="J16" s="41">
        <v>1</v>
      </c>
      <c r="K16" s="41">
        <v>25</v>
      </c>
      <c r="L16" s="41" t="s">
        <v>14</v>
      </c>
      <c r="M16" s="41"/>
      <c r="N16" s="45" t="s">
        <v>339</v>
      </c>
      <c r="O16" s="41"/>
      <c r="P16" s="25"/>
      <c r="Q16" s="25"/>
      <c r="R16" s="41"/>
      <c r="S16" s="46"/>
      <c r="T16" s="47"/>
      <c r="AD16" s="160"/>
      <c r="AE16" s="292" t="s">
        <v>340</v>
      </c>
      <c r="AF16" s="107" t="s">
        <v>341</v>
      </c>
      <c r="AH16" s="305"/>
    </row>
    <row r="17" spans="1:34" s="4" customFormat="1" ht="15" customHeight="1" x14ac:dyDescent="0.55000000000000004">
      <c r="A17" s="40" t="s">
        <v>9</v>
      </c>
      <c r="B17" s="41" t="s">
        <v>12</v>
      </c>
      <c r="C17" s="42" t="s">
        <v>13</v>
      </c>
      <c r="D17" s="41" t="s">
        <v>338</v>
      </c>
      <c r="E17" s="43" t="s">
        <v>262</v>
      </c>
      <c r="F17" s="231" t="s">
        <v>335</v>
      </c>
      <c r="G17" s="223">
        <v>0.58333333333333337</v>
      </c>
      <c r="H17" s="223">
        <v>0.66666666666666663</v>
      </c>
      <c r="I17" s="44">
        <f t="shared" si="0"/>
        <v>8.3333333333333259E-2</v>
      </c>
      <c r="J17" s="41">
        <v>2</v>
      </c>
      <c r="K17" s="41">
        <v>25</v>
      </c>
      <c r="L17" s="41" t="s">
        <v>342</v>
      </c>
      <c r="M17" s="41"/>
      <c r="N17" s="45" t="s">
        <v>343</v>
      </c>
      <c r="O17" s="41"/>
      <c r="P17" s="25"/>
      <c r="Q17" s="25"/>
      <c r="R17" s="41"/>
      <c r="S17" s="46"/>
      <c r="T17" s="47"/>
      <c r="AD17" s="160"/>
      <c r="AE17" s="292" t="s">
        <v>344</v>
      </c>
      <c r="AF17" s="107" t="s">
        <v>341</v>
      </c>
      <c r="AH17" s="305"/>
    </row>
    <row r="18" spans="1:34" s="4" customFormat="1" ht="15" customHeight="1" x14ac:dyDescent="0.55000000000000004">
      <c r="A18" s="40"/>
      <c r="B18" s="41"/>
      <c r="C18" s="42"/>
      <c r="D18" s="41"/>
      <c r="E18" s="43"/>
      <c r="F18" s="42"/>
      <c r="G18" s="44"/>
      <c r="H18" s="44"/>
      <c r="I18" s="44"/>
      <c r="J18" s="41"/>
      <c r="K18" s="41"/>
      <c r="L18" s="41"/>
      <c r="M18" s="41"/>
      <c r="N18" s="45"/>
      <c r="O18" s="41"/>
      <c r="P18" s="25"/>
      <c r="Q18" s="25"/>
      <c r="R18" s="41"/>
      <c r="S18" s="46"/>
      <c r="T18" s="47"/>
      <c r="AD18" s="160"/>
      <c r="AE18" s="291"/>
      <c r="AF18" s="2"/>
      <c r="AH18" s="305"/>
    </row>
    <row r="19" spans="1:34" s="4" customFormat="1" ht="15" customHeight="1" x14ac:dyDescent="0.55000000000000004">
      <c r="A19" s="40" t="s">
        <v>9</v>
      </c>
      <c r="B19" s="41" t="s">
        <v>16</v>
      </c>
      <c r="C19" s="42" t="s">
        <v>17</v>
      </c>
      <c r="D19" s="41" t="s">
        <v>294</v>
      </c>
      <c r="E19" s="43" t="s">
        <v>262</v>
      </c>
      <c r="F19" s="231" t="s">
        <v>345</v>
      </c>
      <c r="G19" s="223">
        <v>0.58333333333333337</v>
      </c>
      <c r="H19" s="223">
        <v>0.625</v>
      </c>
      <c r="I19" s="44">
        <f t="shared" si="0"/>
        <v>4.166666666666663E-2</v>
      </c>
      <c r="J19" s="41">
        <v>0</v>
      </c>
      <c r="K19" s="41">
        <v>50</v>
      </c>
      <c r="L19" s="41" t="s">
        <v>346</v>
      </c>
      <c r="M19" s="41" t="s">
        <v>336</v>
      </c>
      <c r="N19" s="45" t="s">
        <v>347</v>
      </c>
      <c r="O19" s="41">
        <v>50</v>
      </c>
      <c r="P19" s="25"/>
      <c r="Q19" s="25"/>
      <c r="R19" s="41">
        <v>5</v>
      </c>
      <c r="S19" s="46">
        <v>5</v>
      </c>
      <c r="T19" s="47"/>
      <c r="AD19" s="160"/>
      <c r="AE19" s="291"/>
      <c r="AF19" s="2"/>
      <c r="AH19" s="305"/>
    </row>
    <row r="20" spans="1:34" s="4" customFormat="1" ht="15" customHeight="1" x14ac:dyDescent="0.55000000000000004">
      <c r="A20" s="40" t="s">
        <v>9</v>
      </c>
      <c r="B20" s="41" t="s">
        <v>16</v>
      </c>
      <c r="C20" s="42" t="s">
        <v>17</v>
      </c>
      <c r="D20" s="41" t="s">
        <v>338</v>
      </c>
      <c r="E20" s="43" t="s">
        <v>262</v>
      </c>
      <c r="F20" s="231" t="s">
        <v>345</v>
      </c>
      <c r="G20" s="223">
        <v>0.625</v>
      </c>
      <c r="H20" s="223">
        <v>0.70833333333333337</v>
      </c>
      <c r="I20" s="44">
        <f t="shared" si="0"/>
        <v>8.333333333333337E-2</v>
      </c>
      <c r="J20" s="41">
        <v>1</v>
      </c>
      <c r="K20" s="41">
        <v>25</v>
      </c>
      <c r="L20" s="41" t="s">
        <v>348</v>
      </c>
      <c r="M20" s="41"/>
      <c r="N20" s="45" t="s">
        <v>349</v>
      </c>
      <c r="O20" s="41"/>
      <c r="P20" s="25"/>
      <c r="Q20" s="25"/>
      <c r="R20" s="41"/>
      <c r="S20" s="46"/>
      <c r="T20" s="47"/>
      <c r="AD20" s="160"/>
      <c r="AE20" s="292" t="s">
        <v>350</v>
      </c>
      <c r="AF20" s="107" t="s">
        <v>341</v>
      </c>
      <c r="AH20" s="305"/>
    </row>
    <row r="21" spans="1:34" s="4" customFormat="1" ht="15" customHeight="1" x14ac:dyDescent="0.55000000000000004">
      <c r="A21" s="40" t="s">
        <v>9</v>
      </c>
      <c r="B21" s="41" t="s">
        <v>16</v>
      </c>
      <c r="C21" s="42" t="s">
        <v>17</v>
      </c>
      <c r="D21" s="41" t="s">
        <v>338</v>
      </c>
      <c r="E21" s="43" t="s">
        <v>262</v>
      </c>
      <c r="F21" s="231" t="s">
        <v>345</v>
      </c>
      <c r="G21" s="223">
        <v>0.625</v>
      </c>
      <c r="H21" s="223">
        <v>0.70833333333333337</v>
      </c>
      <c r="I21" s="44">
        <f t="shared" si="0"/>
        <v>8.333333333333337E-2</v>
      </c>
      <c r="J21" s="41">
        <v>2</v>
      </c>
      <c r="K21" s="41">
        <v>25</v>
      </c>
      <c r="L21" s="41" t="s">
        <v>351</v>
      </c>
      <c r="M21" s="41"/>
      <c r="N21" s="45" t="s">
        <v>352</v>
      </c>
      <c r="O21" s="41"/>
      <c r="P21" s="25"/>
      <c r="Q21" s="25"/>
      <c r="R21" s="41"/>
      <c r="S21" s="46"/>
      <c r="T21" s="47"/>
      <c r="AD21" s="160"/>
      <c r="AE21" s="292" t="s">
        <v>353</v>
      </c>
      <c r="AF21" s="107" t="s">
        <v>341</v>
      </c>
      <c r="AH21" s="305"/>
    </row>
    <row r="22" spans="1:34" s="4" customFormat="1" ht="15" customHeight="1" x14ac:dyDescent="0.55000000000000004">
      <c r="A22" s="40"/>
      <c r="B22" s="41"/>
      <c r="C22" s="42"/>
      <c r="D22" s="41"/>
      <c r="E22" s="43"/>
      <c r="F22" s="42"/>
      <c r="G22" s="44"/>
      <c r="H22" s="44"/>
      <c r="I22" s="44"/>
      <c r="J22" s="41"/>
      <c r="K22" s="41"/>
      <c r="L22" s="41"/>
      <c r="M22" s="41"/>
      <c r="N22" s="45"/>
      <c r="O22" s="41"/>
      <c r="P22" s="25"/>
      <c r="Q22" s="25"/>
      <c r="R22" s="41"/>
      <c r="S22" s="46"/>
      <c r="T22" s="47"/>
      <c r="AD22" s="160"/>
      <c r="AE22" s="291"/>
      <c r="AF22" s="2"/>
      <c r="AH22" s="305"/>
    </row>
    <row r="23" spans="1:34" s="4" customFormat="1" ht="15" customHeight="1" x14ac:dyDescent="0.55000000000000004">
      <c r="A23" s="40" t="s">
        <v>9</v>
      </c>
      <c r="B23" s="41" t="s">
        <v>18</v>
      </c>
      <c r="C23" s="42" t="s">
        <v>19</v>
      </c>
      <c r="D23" s="41" t="s">
        <v>294</v>
      </c>
      <c r="E23" s="43" t="s">
        <v>262</v>
      </c>
      <c r="F23" s="231" t="s">
        <v>335</v>
      </c>
      <c r="G23" s="223">
        <v>0.41666666666666669</v>
      </c>
      <c r="H23" s="223">
        <v>0.45833333333333331</v>
      </c>
      <c r="I23" s="44">
        <f t="shared" si="0"/>
        <v>4.166666666666663E-2</v>
      </c>
      <c r="J23" s="41">
        <v>0</v>
      </c>
      <c r="K23" s="41">
        <v>50</v>
      </c>
      <c r="L23" s="41" t="s">
        <v>14</v>
      </c>
      <c r="M23" s="41" t="s">
        <v>336</v>
      </c>
      <c r="N23" s="45" t="s">
        <v>354</v>
      </c>
      <c r="O23" s="41">
        <v>50</v>
      </c>
      <c r="P23" s="25"/>
      <c r="Q23" s="25"/>
      <c r="R23" s="41">
        <v>5</v>
      </c>
      <c r="S23" s="46">
        <v>5</v>
      </c>
      <c r="T23" s="47"/>
      <c r="AD23" s="160"/>
      <c r="AE23" s="291"/>
      <c r="AF23" s="2"/>
      <c r="AH23" s="305"/>
    </row>
    <row r="24" spans="1:34" s="4" customFormat="1" ht="15" customHeight="1" x14ac:dyDescent="0.55000000000000004">
      <c r="A24" s="40" t="s">
        <v>9</v>
      </c>
      <c r="B24" s="41" t="s">
        <v>18</v>
      </c>
      <c r="C24" s="42" t="s">
        <v>19</v>
      </c>
      <c r="D24" s="41" t="s">
        <v>338</v>
      </c>
      <c r="E24" s="43" t="s">
        <v>262</v>
      </c>
      <c r="F24" s="231" t="s">
        <v>335</v>
      </c>
      <c r="G24" s="223">
        <v>0.45833333333333331</v>
      </c>
      <c r="H24" s="223">
        <v>0.54166666666666663</v>
      </c>
      <c r="I24" s="44">
        <f t="shared" si="0"/>
        <v>8.3333333333333315E-2</v>
      </c>
      <c r="J24" s="41">
        <v>1</v>
      </c>
      <c r="K24" s="41">
        <v>25</v>
      </c>
      <c r="L24" s="41" t="s">
        <v>14</v>
      </c>
      <c r="M24" s="41"/>
      <c r="N24" s="45" t="s">
        <v>355</v>
      </c>
      <c r="O24" s="41"/>
      <c r="P24" s="25"/>
      <c r="Q24" s="25"/>
      <c r="R24" s="41"/>
      <c r="S24" s="46"/>
      <c r="T24" s="47"/>
      <c r="AD24" s="160"/>
      <c r="AE24" s="291"/>
      <c r="AF24" s="2"/>
      <c r="AH24" s="305"/>
    </row>
    <row r="25" spans="1:34" s="4" customFormat="1" ht="15" customHeight="1" x14ac:dyDescent="0.55000000000000004">
      <c r="A25" s="40" t="s">
        <v>9</v>
      </c>
      <c r="B25" s="41" t="s">
        <v>18</v>
      </c>
      <c r="C25" s="42" t="s">
        <v>19</v>
      </c>
      <c r="D25" s="41" t="s">
        <v>338</v>
      </c>
      <c r="E25" s="43" t="s">
        <v>262</v>
      </c>
      <c r="F25" s="232" t="s">
        <v>335</v>
      </c>
      <c r="G25" s="134">
        <v>0.45833333333333331</v>
      </c>
      <c r="H25" s="134">
        <v>0.54166666666666663</v>
      </c>
      <c r="I25" s="44">
        <f t="shared" si="0"/>
        <v>8.3333333333333315E-2</v>
      </c>
      <c r="J25" s="41">
        <v>2</v>
      </c>
      <c r="K25" s="41">
        <v>25</v>
      </c>
      <c r="L25" s="41" t="s">
        <v>342</v>
      </c>
      <c r="M25" s="41"/>
      <c r="N25" s="45" t="s">
        <v>356</v>
      </c>
      <c r="O25" s="41"/>
      <c r="P25" s="25"/>
      <c r="Q25" s="25"/>
      <c r="R25" s="41"/>
      <c r="S25" s="46"/>
      <c r="T25" s="47"/>
      <c r="AD25" s="160"/>
      <c r="AE25" s="293" t="s">
        <v>357</v>
      </c>
      <c r="AF25" s="303"/>
      <c r="AG25" s="141" t="s">
        <v>358</v>
      </c>
      <c r="AH25" s="306" t="s">
        <v>359</v>
      </c>
    </row>
    <row r="26" spans="1:34" s="4" customFormat="1" ht="15" customHeight="1" x14ac:dyDescent="0.55000000000000004">
      <c r="A26" s="40"/>
      <c r="B26" s="41"/>
      <c r="C26" s="42"/>
      <c r="D26" s="41"/>
      <c r="E26" s="43"/>
      <c r="F26" s="42"/>
      <c r="G26" s="44"/>
      <c r="H26" s="44"/>
      <c r="I26" s="44"/>
      <c r="J26" s="41"/>
      <c r="K26" s="41"/>
      <c r="L26" s="41"/>
      <c r="M26" s="41"/>
      <c r="N26" s="45"/>
      <c r="O26" s="41"/>
      <c r="P26" s="25"/>
      <c r="Q26" s="25"/>
      <c r="R26" s="41"/>
      <c r="S26" s="46"/>
      <c r="T26" s="47"/>
      <c r="AD26" s="160"/>
      <c r="AE26" s="291"/>
      <c r="AF26" s="2"/>
      <c r="AH26" s="305"/>
    </row>
    <row r="27" spans="1:34" s="4" customFormat="1" ht="15" customHeight="1" x14ac:dyDescent="0.55000000000000004">
      <c r="A27" s="40" t="s">
        <v>9</v>
      </c>
      <c r="B27" s="41" t="s">
        <v>20</v>
      </c>
      <c r="C27" s="42" t="s">
        <v>21</v>
      </c>
      <c r="D27" s="41" t="s">
        <v>294</v>
      </c>
      <c r="E27" s="43" t="s">
        <v>262</v>
      </c>
      <c r="F27" s="232" t="s">
        <v>345</v>
      </c>
      <c r="G27" s="134">
        <v>0.41666666666666669</v>
      </c>
      <c r="H27" s="134">
        <v>0.45833333333333331</v>
      </c>
      <c r="I27" s="44">
        <f t="shared" si="0"/>
        <v>4.166666666666663E-2</v>
      </c>
      <c r="J27" s="41">
        <v>0</v>
      </c>
      <c r="K27" s="41">
        <v>50</v>
      </c>
      <c r="L27" s="41" t="s">
        <v>360</v>
      </c>
      <c r="M27" s="41" t="s">
        <v>336</v>
      </c>
      <c r="N27" s="45" t="s">
        <v>337</v>
      </c>
      <c r="O27" s="41">
        <v>50</v>
      </c>
      <c r="P27" s="25"/>
      <c r="Q27" s="25"/>
      <c r="R27" s="41">
        <v>5</v>
      </c>
      <c r="S27" s="46">
        <v>5</v>
      </c>
      <c r="T27" s="47"/>
      <c r="AD27" s="160"/>
      <c r="AE27" s="292" t="s">
        <v>361</v>
      </c>
      <c r="AF27" s="107" t="s">
        <v>362</v>
      </c>
      <c r="AH27" s="305"/>
    </row>
    <row r="28" spans="1:34" s="4" customFormat="1" ht="15" customHeight="1" x14ac:dyDescent="0.55000000000000004">
      <c r="A28" s="40" t="s">
        <v>9</v>
      </c>
      <c r="B28" s="41" t="s">
        <v>20</v>
      </c>
      <c r="C28" s="42" t="s">
        <v>21</v>
      </c>
      <c r="D28" s="41" t="s">
        <v>338</v>
      </c>
      <c r="E28" s="43" t="s">
        <v>262</v>
      </c>
      <c r="F28" s="232" t="s">
        <v>345</v>
      </c>
      <c r="G28" s="134">
        <v>0.45833333333333331</v>
      </c>
      <c r="H28" s="134">
        <v>0.54166666666666663</v>
      </c>
      <c r="I28" s="44">
        <f t="shared" si="0"/>
        <v>8.3333333333333315E-2</v>
      </c>
      <c r="J28" s="41">
        <v>1</v>
      </c>
      <c r="K28" s="41">
        <v>25</v>
      </c>
      <c r="L28" s="41" t="s">
        <v>363</v>
      </c>
      <c r="M28" s="41"/>
      <c r="N28" s="45" t="s">
        <v>364</v>
      </c>
      <c r="O28" s="41"/>
      <c r="P28" s="25"/>
      <c r="Q28" s="25"/>
      <c r="R28" s="41"/>
      <c r="S28" s="46"/>
      <c r="T28" s="47"/>
      <c r="AD28" s="160"/>
      <c r="AE28" s="292" t="s">
        <v>365</v>
      </c>
      <c r="AF28" s="107" t="s">
        <v>362</v>
      </c>
      <c r="AH28" s="305"/>
    </row>
    <row r="29" spans="1:34" s="4" customFormat="1" ht="15" customHeight="1" x14ac:dyDescent="0.55000000000000004">
      <c r="A29" s="40" t="s">
        <v>9</v>
      </c>
      <c r="B29" s="48" t="s">
        <v>20</v>
      </c>
      <c r="C29" s="49" t="s">
        <v>21</v>
      </c>
      <c r="D29" s="48" t="s">
        <v>338</v>
      </c>
      <c r="E29" s="50" t="s">
        <v>262</v>
      </c>
      <c r="F29" s="232" t="s">
        <v>345</v>
      </c>
      <c r="G29" s="134">
        <v>0.45833333333333331</v>
      </c>
      <c r="H29" s="134">
        <v>0.54166666666666663</v>
      </c>
      <c r="I29" s="51">
        <f t="shared" si="0"/>
        <v>8.3333333333333315E-2</v>
      </c>
      <c r="J29" s="48">
        <v>2</v>
      </c>
      <c r="K29" s="48">
        <v>25</v>
      </c>
      <c r="L29" s="41" t="s">
        <v>14</v>
      </c>
      <c r="M29" s="48"/>
      <c r="N29" s="366" t="s">
        <v>366</v>
      </c>
      <c r="O29" s="48"/>
      <c r="P29" s="25"/>
      <c r="Q29" s="25"/>
      <c r="R29" s="48"/>
      <c r="S29" s="52"/>
      <c r="T29" s="47"/>
      <c r="AD29" s="160"/>
      <c r="AE29" s="292" t="s">
        <v>367</v>
      </c>
      <c r="AF29" s="107" t="s">
        <v>368</v>
      </c>
      <c r="AH29" s="305"/>
    </row>
    <row r="30" spans="1:34" x14ac:dyDescent="0.55000000000000004">
      <c r="A30" s="40"/>
      <c r="B30" s="41"/>
      <c r="C30" s="42"/>
      <c r="D30" s="41"/>
      <c r="E30" s="41"/>
      <c r="F30" s="42"/>
      <c r="G30" s="41"/>
      <c r="H30" s="41"/>
      <c r="I30" s="41"/>
      <c r="J30" s="41"/>
      <c r="K30" s="41"/>
      <c r="L30" s="41"/>
      <c r="M30" s="41"/>
      <c r="N30" s="45"/>
      <c r="O30" s="53"/>
      <c r="P30" s="40"/>
      <c r="Q30" s="40"/>
      <c r="R30" s="41"/>
      <c r="S30" s="46"/>
      <c r="T30" s="47"/>
      <c r="AE30" s="291"/>
    </row>
    <row r="31" spans="1:34" s="4" customFormat="1" ht="15" customHeight="1" x14ac:dyDescent="0.55000000000000004">
      <c r="A31" s="54" t="s">
        <v>369</v>
      </c>
      <c r="B31" s="55"/>
      <c r="C31" s="56"/>
      <c r="D31" s="55"/>
      <c r="E31" s="55"/>
      <c r="F31" s="56"/>
      <c r="G31" s="57"/>
      <c r="H31" s="57"/>
      <c r="I31" s="57"/>
      <c r="J31" s="55"/>
      <c r="K31" s="55"/>
      <c r="L31" s="55"/>
      <c r="M31" s="55"/>
      <c r="N31" s="58"/>
      <c r="O31" s="59"/>
      <c r="P31" s="54"/>
      <c r="Q31" s="54"/>
      <c r="R31" s="55"/>
      <c r="S31" s="60"/>
      <c r="T31" s="61"/>
      <c r="AD31" s="160"/>
      <c r="AE31" s="296"/>
      <c r="AF31" s="100"/>
      <c r="AH31" s="305"/>
    </row>
    <row r="32" spans="1:34" s="4" customFormat="1" ht="15" customHeight="1" x14ac:dyDescent="0.55000000000000004">
      <c r="A32" s="62" t="s">
        <v>370</v>
      </c>
      <c r="B32" s="63" t="s">
        <v>25</v>
      </c>
      <c r="C32" s="64" t="s">
        <v>26</v>
      </c>
      <c r="D32" s="63" t="s">
        <v>294</v>
      </c>
      <c r="E32" s="65" t="s">
        <v>262</v>
      </c>
      <c r="F32" s="232" t="s">
        <v>371</v>
      </c>
      <c r="G32" s="134">
        <v>0.375</v>
      </c>
      <c r="H32" s="134">
        <v>0.45833333333333331</v>
      </c>
      <c r="I32" s="66">
        <f t="shared" si="0"/>
        <v>8.3333333333333315E-2</v>
      </c>
      <c r="J32" s="63">
        <v>0</v>
      </c>
      <c r="K32" s="63">
        <v>100</v>
      </c>
      <c r="L32" s="41" t="s">
        <v>24</v>
      </c>
      <c r="M32" s="41" t="s">
        <v>336</v>
      </c>
      <c r="N32" s="367" t="s">
        <v>372</v>
      </c>
      <c r="O32" s="63" t="s">
        <v>373</v>
      </c>
      <c r="P32" s="25"/>
      <c r="Q32" s="25"/>
      <c r="R32" s="63">
        <v>10</v>
      </c>
      <c r="S32" s="67">
        <v>10</v>
      </c>
      <c r="T32" s="47"/>
      <c r="AD32" s="160"/>
      <c r="AE32" s="295"/>
      <c r="AF32" s="167"/>
      <c r="AH32" s="305"/>
    </row>
    <row r="33" spans="1:35" s="4" customFormat="1" ht="15" customHeight="1" x14ac:dyDescent="0.55000000000000004">
      <c r="A33" s="62" t="s">
        <v>370</v>
      </c>
      <c r="B33" s="41" t="s">
        <v>25</v>
      </c>
      <c r="C33" s="42" t="s">
        <v>26</v>
      </c>
      <c r="D33" s="41" t="s">
        <v>338</v>
      </c>
      <c r="E33" s="43" t="s">
        <v>262</v>
      </c>
      <c r="F33" s="232" t="s">
        <v>371</v>
      </c>
      <c r="G33" s="134">
        <v>0.45833333333333331</v>
      </c>
      <c r="H33" s="134">
        <v>0.54166666666666663</v>
      </c>
      <c r="I33" s="44">
        <f t="shared" si="0"/>
        <v>8.3333333333333315E-2</v>
      </c>
      <c r="J33" s="41">
        <v>1</v>
      </c>
      <c r="K33" s="41">
        <v>25</v>
      </c>
      <c r="L33" s="41" t="s">
        <v>24</v>
      </c>
      <c r="M33" s="41"/>
      <c r="N33" s="45" t="s">
        <v>356</v>
      </c>
      <c r="O33" s="41"/>
      <c r="P33" s="25"/>
      <c r="Q33" s="25"/>
      <c r="R33" s="41"/>
      <c r="S33" s="46"/>
      <c r="T33" s="47"/>
      <c r="AD33" s="160"/>
      <c r="AE33" s="291"/>
      <c r="AF33" s="2"/>
      <c r="AH33" s="305"/>
    </row>
    <row r="34" spans="1:35" s="4" customFormat="1" ht="15" customHeight="1" x14ac:dyDescent="0.55000000000000004">
      <c r="A34" s="267" t="s">
        <v>370</v>
      </c>
      <c r="B34" s="268" t="s">
        <v>374</v>
      </c>
      <c r="C34" s="269" t="s">
        <v>26</v>
      </c>
      <c r="D34" s="268" t="s">
        <v>338</v>
      </c>
      <c r="E34" s="270" t="s">
        <v>262</v>
      </c>
      <c r="F34" s="271" t="s">
        <v>375</v>
      </c>
      <c r="G34" s="272">
        <v>0.58333333333333337</v>
      </c>
      <c r="H34" s="272">
        <v>0.66666666666666663</v>
      </c>
      <c r="I34" s="273">
        <f t="shared" si="0"/>
        <v>8.3333333333333259E-2</v>
      </c>
      <c r="J34" s="268">
        <v>2</v>
      </c>
      <c r="K34" s="268">
        <v>25</v>
      </c>
      <c r="L34" s="268" t="s">
        <v>342</v>
      </c>
      <c r="M34" s="268"/>
      <c r="N34" s="274" t="s">
        <v>376</v>
      </c>
      <c r="O34" s="268"/>
      <c r="P34" s="275"/>
      <c r="Q34" s="275"/>
      <c r="R34" s="268"/>
      <c r="S34" s="276"/>
      <c r="T34" s="268"/>
      <c r="AB34" s="141" t="s">
        <v>377</v>
      </c>
      <c r="AD34" s="160" t="s">
        <v>378</v>
      </c>
      <c r="AE34" s="292" t="s">
        <v>379</v>
      </c>
      <c r="AF34" s="107" t="s">
        <v>380</v>
      </c>
      <c r="AH34" s="305"/>
    </row>
    <row r="35" spans="1:35" s="4" customFormat="1" ht="15" customHeight="1" x14ac:dyDescent="0.55000000000000004">
      <c r="A35" s="62" t="s">
        <v>370</v>
      </c>
      <c r="B35" s="41" t="s">
        <v>25</v>
      </c>
      <c r="C35" s="42" t="s">
        <v>26</v>
      </c>
      <c r="D35" s="41" t="s">
        <v>338</v>
      </c>
      <c r="E35" s="43" t="s">
        <v>262</v>
      </c>
      <c r="F35" s="231" t="s">
        <v>381</v>
      </c>
      <c r="G35" s="223">
        <v>0.58333333333333337</v>
      </c>
      <c r="H35" s="223">
        <v>0.66666666666666663</v>
      </c>
      <c r="I35" s="44">
        <f t="shared" si="0"/>
        <v>8.3333333333333259E-2</v>
      </c>
      <c r="J35" s="41">
        <v>3</v>
      </c>
      <c r="K35" s="41">
        <v>25</v>
      </c>
      <c r="L35" s="41" t="s">
        <v>24</v>
      </c>
      <c r="M35" s="41"/>
      <c r="N35" s="45" t="s">
        <v>382</v>
      </c>
      <c r="O35" s="41"/>
      <c r="P35" s="25"/>
      <c r="Q35" s="25"/>
      <c r="R35" s="41"/>
      <c r="S35" s="46"/>
      <c r="T35" s="47"/>
      <c r="W35" s="4" t="s">
        <v>383</v>
      </c>
      <c r="X35" s="168" t="s">
        <v>384</v>
      </c>
      <c r="Y35" s="255" t="s">
        <v>385</v>
      </c>
      <c r="Z35" s="168" t="s">
        <v>386</v>
      </c>
      <c r="AA35" s="4" t="s">
        <v>387</v>
      </c>
      <c r="AD35" s="160"/>
      <c r="AE35" s="292" t="s">
        <v>388</v>
      </c>
      <c r="AF35" s="107" t="s">
        <v>389</v>
      </c>
      <c r="AG35" s="141" t="s">
        <v>390</v>
      </c>
      <c r="AH35" s="306" t="s">
        <v>391</v>
      </c>
    </row>
    <row r="36" spans="1:35" s="4" customFormat="1" ht="15" customHeight="1" x14ac:dyDescent="0.55000000000000004">
      <c r="A36" s="62" t="s">
        <v>370</v>
      </c>
      <c r="B36" s="41" t="s">
        <v>25</v>
      </c>
      <c r="C36" s="42" t="s">
        <v>26</v>
      </c>
      <c r="D36" s="41" t="s">
        <v>338</v>
      </c>
      <c r="E36" s="43" t="s">
        <v>262</v>
      </c>
      <c r="F36" s="231" t="s">
        <v>381</v>
      </c>
      <c r="G36" s="223">
        <v>0.66666666666666663</v>
      </c>
      <c r="H36" s="223">
        <v>0.75</v>
      </c>
      <c r="I36" s="44">
        <f t="shared" si="0"/>
        <v>8.333333333333337E-2</v>
      </c>
      <c r="J36" s="41">
        <v>4</v>
      </c>
      <c r="K36" s="41">
        <v>25</v>
      </c>
      <c r="L36" s="41" t="s">
        <v>24</v>
      </c>
      <c r="M36" s="41"/>
      <c r="N36" s="45" t="s">
        <v>364</v>
      </c>
      <c r="O36" s="41"/>
      <c r="P36" s="25"/>
      <c r="Q36" s="25"/>
      <c r="R36" s="41"/>
      <c r="S36" s="46"/>
      <c r="T36" s="47"/>
      <c r="U36" s="4" t="s">
        <v>392</v>
      </c>
      <c r="W36" s="4" t="s">
        <v>383</v>
      </c>
      <c r="X36" s="168" t="s">
        <v>393</v>
      </c>
      <c r="Y36" s="255" t="s">
        <v>394</v>
      </c>
      <c r="Z36" s="168" t="s">
        <v>395</v>
      </c>
      <c r="AA36" s="4" t="s">
        <v>396</v>
      </c>
      <c r="AD36" s="160"/>
      <c r="AE36" s="291"/>
      <c r="AF36" s="2"/>
      <c r="AG36" s="141" t="s">
        <v>397</v>
      </c>
      <c r="AH36" s="305" t="s">
        <v>391</v>
      </c>
    </row>
    <row r="37" spans="1:35" s="4" customFormat="1" ht="15" customHeight="1" x14ac:dyDescent="0.55000000000000004">
      <c r="A37" s="62" t="s">
        <v>370</v>
      </c>
      <c r="B37" s="41" t="s">
        <v>25</v>
      </c>
      <c r="C37" s="42" t="s">
        <v>26</v>
      </c>
      <c r="D37" s="41" t="s">
        <v>338</v>
      </c>
      <c r="E37" s="43" t="s">
        <v>262</v>
      </c>
      <c r="F37" s="231" t="s">
        <v>381</v>
      </c>
      <c r="G37" s="223">
        <v>0.58333333333333337</v>
      </c>
      <c r="H37" s="223">
        <v>0.66666666666666663</v>
      </c>
      <c r="I37" s="44">
        <f t="shared" ref="I37" si="1">H37-G37</f>
        <v>8.3333333333333259E-2</v>
      </c>
      <c r="J37" s="41">
        <v>5</v>
      </c>
      <c r="K37" s="41">
        <v>25</v>
      </c>
      <c r="L37" s="41" t="s">
        <v>398</v>
      </c>
      <c r="M37" s="41"/>
      <c r="N37" s="45" t="s">
        <v>399</v>
      </c>
      <c r="O37" s="41"/>
      <c r="P37" s="25"/>
      <c r="Q37" s="25"/>
      <c r="R37" s="41"/>
      <c r="S37" s="46"/>
      <c r="T37" s="47"/>
      <c r="U37" s="4" t="s">
        <v>359</v>
      </c>
      <c r="W37" s="4" t="s">
        <v>383</v>
      </c>
      <c r="X37" s="168" t="s">
        <v>400</v>
      </c>
      <c r="Y37" s="255" t="s">
        <v>401</v>
      </c>
      <c r="Z37" s="168" t="s">
        <v>402</v>
      </c>
      <c r="AA37" s="4" t="s">
        <v>396</v>
      </c>
      <c r="AD37" s="160"/>
      <c r="AE37" s="291"/>
      <c r="AF37" s="2"/>
      <c r="AH37" s="305"/>
      <c r="AI37" s="141" t="s">
        <v>403</v>
      </c>
    </row>
    <row r="38" spans="1:35" s="4" customFormat="1" ht="15" customHeight="1" x14ac:dyDescent="0.55000000000000004">
      <c r="A38" s="267" t="s">
        <v>370</v>
      </c>
      <c r="B38" s="268" t="s">
        <v>25</v>
      </c>
      <c r="C38" s="269" t="s">
        <v>26</v>
      </c>
      <c r="D38" s="268" t="s">
        <v>338</v>
      </c>
      <c r="E38" s="270" t="s">
        <v>262</v>
      </c>
      <c r="F38" s="271" t="s">
        <v>335</v>
      </c>
      <c r="G38" s="272">
        <v>0.66666666666666663</v>
      </c>
      <c r="H38" s="272">
        <v>0.75</v>
      </c>
      <c r="I38" s="273">
        <f t="shared" ref="I38" si="2">H38-G38</f>
        <v>8.333333333333337E-2</v>
      </c>
      <c r="J38" s="268">
        <v>6</v>
      </c>
      <c r="K38" s="268">
        <v>25</v>
      </c>
      <c r="L38" s="268" t="s">
        <v>70</v>
      </c>
      <c r="M38" s="268"/>
      <c r="N38" s="274" t="s">
        <v>376</v>
      </c>
      <c r="O38" s="268"/>
      <c r="P38" s="275"/>
      <c r="Q38" s="275"/>
      <c r="R38" s="268"/>
      <c r="S38" s="276"/>
      <c r="T38" s="268"/>
      <c r="U38" s="4" t="s">
        <v>404</v>
      </c>
      <c r="W38" s="4" t="s">
        <v>383</v>
      </c>
      <c r="X38" s="168" t="s">
        <v>400</v>
      </c>
      <c r="Y38" s="255" t="s">
        <v>401</v>
      </c>
      <c r="Z38" s="168" t="s">
        <v>402</v>
      </c>
      <c r="AA38" s="4" t="s">
        <v>396</v>
      </c>
      <c r="AB38" s="141" t="s">
        <v>405</v>
      </c>
      <c r="AD38" s="160" t="s">
        <v>406</v>
      </c>
      <c r="AE38" s="292" t="s">
        <v>407</v>
      </c>
      <c r="AF38" s="107" t="s">
        <v>408</v>
      </c>
      <c r="AH38" s="305"/>
      <c r="AI38" s="141" t="s">
        <v>409</v>
      </c>
    </row>
    <row r="39" spans="1:35" s="4" customFormat="1" ht="15" customHeight="1" x14ac:dyDescent="0.55000000000000004">
      <c r="A39" s="40"/>
      <c r="B39" s="41"/>
      <c r="C39" s="42"/>
      <c r="D39" s="41"/>
      <c r="E39" s="43"/>
      <c r="F39" s="42"/>
      <c r="G39" s="44"/>
      <c r="H39" s="44"/>
      <c r="I39" s="44"/>
      <c r="J39" s="41"/>
      <c r="K39" s="41"/>
      <c r="L39" s="41"/>
      <c r="M39" s="41"/>
      <c r="N39" s="45"/>
      <c r="O39" s="41"/>
      <c r="P39" s="25"/>
      <c r="Q39" s="25"/>
      <c r="R39" s="41"/>
      <c r="S39" s="46"/>
      <c r="T39" s="47"/>
      <c r="AD39" s="160"/>
      <c r="AE39" s="291"/>
      <c r="AF39" s="2"/>
      <c r="AH39" s="305"/>
    </row>
    <row r="40" spans="1:35" s="4" customFormat="1" ht="15" customHeight="1" x14ac:dyDescent="0.55000000000000004">
      <c r="A40" s="40" t="s">
        <v>410</v>
      </c>
      <c r="B40" s="41" t="s">
        <v>28</v>
      </c>
      <c r="C40" s="42" t="s">
        <v>29</v>
      </c>
      <c r="D40" s="41" t="s">
        <v>294</v>
      </c>
      <c r="E40" s="43" t="s">
        <v>262</v>
      </c>
      <c r="F40" s="232" t="s">
        <v>335</v>
      </c>
      <c r="G40" s="134">
        <v>0.375</v>
      </c>
      <c r="H40" s="134">
        <v>0.45833333333333331</v>
      </c>
      <c r="I40" s="44">
        <f t="shared" si="0"/>
        <v>8.3333333333333315E-2</v>
      </c>
      <c r="J40" s="41">
        <v>0</v>
      </c>
      <c r="K40" s="41">
        <v>100</v>
      </c>
      <c r="L40" s="41" t="s">
        <v>99</v>
      </c>
      <c r="M40" s="41" t="s">
        <v>336</v>
      </c>
      <c r="N40" s="45" t="s">
        <v>411</v>
      </c>
      <c r="O40" s="41" t="s">
        <v>373</v>
      </c>
      <c r="P40" s="25"/>
      <c r="Q40" s="25"/>
      <c r="R40" s="41">
        <v>10</v>
      </c>
      <c r="S40" s="46">
        <v>10</v>
      </c>
      <c r="T40" s="47"/>
      <c r="AD40" s="160"/>
      <c r="AE40" s="291"/>
      <c r="AF40" s="2"/>
      <c r="AH40" s="305"/>
    </row>
    <row r="41" spans="1:35" s="4" customFormat="1" ht="15" customHeight="1" x14ac:dyDescent="0.55000000000000004">
      <c r="A41" s="40" t="s">
        <v>410</v>
      </c>
      <c r="B41" s="41" t="s">
        <v>28</v>
      </c>
      <c r="C41" s="42" t="s">
        <v>29</v>
      </c>
      <c r="D41" s="41" t="s">
        <v>338</v>
      </c>
      <c r="E41" s="43" t="s">
        <v>262</v>
      </c>
      <c r="F41" s="232" t="s">
        <v>375</v>
      </c>
      <c r="G41" s="134">
        <v>0.45833333333333331</v>
      </c>
      <c r="H41" s="134">
        <v>0.54166666666666663</v>
      </c>
      <c r="I41" s="44">
        <f t="shared" si="0"/>
        <v>8.3333333333333315E-2</v>
      </c>
      <c r="J41" s="41">
        <v>1</v>
      </c>
      <c r="K41" s="41">
        <v>25</v>
      </c>
      <c r="L41" s="41" t="s">
        <v>412</v>
      </c>
      <c r="M41" s="41"/>
      <c r="N41" s="45" t="s">
        <v>413</v>
      </c>
      <c r="O41" s="41"/>
      <c r="P41" s="25"/>
      <c r="Q41" s="25"/>
      <c r="R41" s="41"/>
      <c r="S41" s="46"/>
      <c r="T41" s="47"/>
      <c r="AD41" s="160"/>
      <c r="AE41" s="292" t="s">
        <v>414</v>
      </c>
      <c r="AF41" s="107" t="s">
        <v>415</v>
      </c>
      <c r="AH41" s="305"/>
    </row>
    <row r="42" spans="1:35" s="4" customFormat="1" ht="15" customHeight="1" x14ac:dyDescent="0.55000000000000004">
      <c r="A42" s="40" t="s">
        <v>410</v>
      </c>
      <c r="B42" s="41" t="s">
        <v>28</v>
      </c>
      <c r="C42" s="42" t="s">
        <v>29</v>
      </c>
      <c r="D42" s="41" t="s">
        <v>338</v>
      </c>
      <c r="E42" s="43" t="s">
        <v>262</v>
      </c>
      <c r="F42" s="232" t="s">
        <v>335</v>
      </c>
      <c r="G42" s="134">
        <v>0.45833333333333331</v>
      </c>
      <c r="H42" s="134">
        <v>0.54166666666666663</v>
      </c>
      <c r="I42" s="44">
        <f t="shared" si="0"/>
        <v>8.3333333333333315E-2</v>
      </c>
      <c r="J42" s="41">
        <v>2</v>
      </c>
      <c r="K42" s="41">
        <v>25</v>
      </c>
      <c r="L42" s="41" t="s">
        <v>79</v>
      </c>
      <c r="M42" s="41"/>
      <c r="N42" s="68" t="s">
        <v>416</v>
      </c>
      <c r="O42" s="41"/>
      <c r="P42" s="25"/>
      <c r="Q42" s="25"/>
      <c r="R42" s="41"/>
      <c r="S42" s="46"/>
      <c r="T42" s="47"/>
      <c r="AD42" s="160"/>
      <c r="AE42" s="292" t="s">
        <v>417</v>
      </c>
      <c r="AF42" s="107" t="s">
        <v>415</v>
      </c>
      <c r="AH42" s="305"/>
    </row>
    <row r="43" spans="1:35" s="4" customFormat="1" ht="15" customHeight="1" x14ac:dyDescent="0.55000000000000004">
      <c r="A43" s="40" t="s">
        <v>410</v>
      </c>
      <c r="B43" s="41" t="s">
        <v>28</v>
      </c>
      <c r="C43" s="42" t="s">
        <v>29</v>
      </c>
      <c r="D43" s="41" t="s">
        <v>338</v>
      </c>
      <c r="E43" s="43" t="s">
        <v>262</v>
      </c>
      <c r="F43" s="231" t="s">
        <v>375</v>
      </c>
      <c r="G43" s="223">
        <v>0.45833333333333331</v>
      </c>
      <c r="H43" s="223">
        <v>0.54166666666666663</v>
      </c>
      <c r="I43" s="44">
        <f t="shared" si="0"/>
        <v>8.3333333333333315E-2</v>
      </c>
      <c r="J43" s="41">
        <v>3</v>
      </c>
      <c r="K43" s="41">
        <v>25</v>
      </c>
      <c r="L43" s="278" t="s">
        <v>348</v>
      </c>
      <c r="M43" s="41"/>
      <c r="N43" s="45" t="s">
        <v>413</v>
      </c>
      <c r="O43" s="41"/>
      <c r="P43" s="25"/>
      <c r="Q43" s="25"/>
      <c r="R43" s="41"/>
      <c r="S43" s="46"/>
      <c r="T43" s="47"/>
      <c r="W43" s="4" t="s">
        <v>418</v>
      </c>
      <c r="Y43" s="255" t="s">
        <v>419</v>
      </c>
      <c r="Z43" s="168" t="s">
        <v>420</v>
      </c>
      <c r="AA43" s="4" t="s">
        <v>421</v>
      </c>
      <c r="AD43" s="160"/>
      <c r="AE43" s="296"/>
      <c r="AF43" s="100"/>
      <c r="AH43" s="305"/>
    </row>
    <row r="44" spans="1:35" s="4" customFormat="1" ht="13.5" customHeight="1" x14ac:dyDescent="0.55000000000000004">
      <c r="A44" s="40" t="s">
        <v>410</v>
      </c>
      <c r="B44" s="41" t="s">
        <v>28</v>
      </c>
      <c r="C44" s="42" t="s">
        <v>29</v>
      </c>
      <c r="D44" s="41" t="s">
        <v>338</v>
      </c>
      <c r="E44" s="43" t="s">
        <v>262</v>
      </c>
      <c r="F44" s="231" t="s">
        <v>335</v>
      </c>
      <c r="G44" s="223">
        <v>0.45833333333333331</v>
      </c>
      <c r="H44" s="223">
        <v>0.54166666666666663</v>
      </c>
      <c r="I44" s="44">
        <f t="shared" si="0"/>
        <v>8.3333333333333315E-2</v>
      </c>
      <c r="J44" s="41">
        <v>4</v>
      </c>
      <c r="K44" s="46">
        <v>25</v>
      </c>
      <c r="L44" s="41" t="s">
        <v>99</v>
      </c>
      <c r="M44" s="258"/>
      <c r="N44" s="45" t="s">
        <v>422</v>
      </c>
      <c r="O44" s="41"/>
      <c r="P44" s="25"/>
      <c r="Q44" s="25"/>
      <c r="R44" s="41"/>
      <c r="S44" s="46"/>
      <c r="T44" s="47"/>
      <c r="X44" s="168" t="s">
        <v>423</v>
      </c>
      <c r="Y44" s="255" t="s">
        <v>424</v>
      </c>
      <c r="AD44" s="160"/>
      <c r="AE44" s="292" t="s">
        <v>425</v>
      </c>
      <c r="AF44" s="107" t="s">
        <v>415</v>
      </c>
      <c r="AH44" s="305"/>
    </row>
    <row r="45" spans="1:35" s="154" customFormat="1" ht="13.5" customHeight="1" x14ac:dyDescent="0.55000000000000004">
      <c r="A45" s="147" t="s">
        <v>410</v>
      </c>
      <c r="B45" s="73" t="s">
        <v>28</v>
      </c>
      <c r="C45" s="235" t="s">
        <v>29</v>
      </c>
      <c r="D45" s="73" t="s">
        <v>338</v>
      </c>
      <c r="E45" s="148" t="s">
        <v>262</v>
      </c>
      <c r="F45" s="282" t="s">
        <v>375</v>
      </c>
      <c r="G45" s="149">
        <v>0.375</v>
      </c>
      <c r="H45" s="149">
        <v>0.45833333333333331</v>
      </c>
      <c r="I45" s="283">
        <f t="shared" si="0"/>
        <v>8.3333333333333315E-2</v>
      </c>
      <c r="J45" s="73">
        <v>5</v>
      </c>
      <c r="K45" s="152">
        <v>25</v>
      </c>
      <c r="L45" s="73" t="s">
        <v>412</v>
      </c>
      <c r="M45" s="284"/>
      <c r="N45" s="150" t="s">
        <v>376</v>
      </c>
      <c r="O45" s="73"/>
      <c r="P45" s="151"/>
      <c r="Q45" s="151"/>
      <c r="R45" s="73"/>
      <c r="S45" s="152"/>
      <c r="T45" s="153"/>
      <c r="U45" s="154" t="s">
        <v>359</v>
      </c>
      <c r="X45" s="285"/>
      <c r="Y45" s="286"/>
      <c r="AB45" s="141" t="s">
        <v>426</v>
      </c>
      <c r="AD45" s="160" t="s">
        <v>427</v>
      </c>
      <c r="AE45" s="292" t="s">
        <v>428</v>
      </c>
      <c r="AF45" s="107" t="s">
        <v>415</v>
      </c>
      <c r="AH45" s="308"/>
      <c r="AI45" s="141" t="s">
        <v>429</v>
      </c>
    </row>
    <row r="46" spans="1:35" s="4" customFormat="1" ht="13.5" customHeight="1" x14ac:dyDescent="0.55000000000000004">
      <c r="A46" s="40" t="s">
        <v>410</v>
      </c>
      <c r="B46" s="41" t="s">
        <v>28</v>
      </c>
      <c r="C46" s="42" t="s">
        <v>29</v>
      </c>
      <c r="D46" s="41" t="s">
        <v>338</v>
      </c>
      <c r="E46" s="43" t="s">
        <v>262</v>
      </c>
      <c r="F46" s="231" t="s">
        <v>335</v>
      </c>
      <c r="G46" s="223">
        <v>0.45833333333333331</v>
      </c>
      <c r="H46" s="223">
        <v>0.54166666666666663</v>
      </c>
      <c r="I46" s="44">
        <f t="shared" ref="I46" si="3">H46-G46</f>
        <v>8.3333333333333315E-2</v>
      </c>
      <c r="J46" s="41">
        <v>6</v>
      </c>
      <c r="K46" s="46">
        <v>25</v>
      </c>
      <c r="L46" s="41" t="s">
        <v>430</v>
      </c>
      <c r="M46" s="258"/>
      <c r="N46" s="45" t="s">
        <v>413</v>
      </c>
      <c r="O46" s="41"/>
      <c r="P46" s="25"/>
      <c r="Q46" s="25"/>
      <c r="R46" s="41"/>
      <c r="S46" s="46"/>
      <c r="T46" s="47"/>
      <c r="X46" s="168" t="s">
        <v>431</v>
      </c>
      <c r="Y46" s="255" t="s">
        <v>432</v>
      </c>
      <c r="Z46" s="168" t="s">
        <v>433</v>
      </c>
      <c r="AA46" s="4" t="s">
        <v>434</v>
      </c>
      <c r="AB46" s="141" t="s">
        <v>435</v>
      </c>
      <c r="AD46" s="160" t="s">
        <v>436</v>
      </c>
      <c r="AE46" s="296"/>
      <c r="AF46" s="100"/>
      <c r="AH46" s="305"/>
    </row>
    <row r="47" spans="1:35" s="4" customFormat="1" ht="15" customHeight="1" x14ac:dyDescent="0.55000000000000004">
      <c r="A47" s="40"/>
      <c r="B47" s="41"/>
      <c r="C47" s="42"/>
      <c r="D47" s="41"/>
      <c r="E47" s="43"/>
      <c r="F47" s="42"/>
      <c r="G47" s="44"/>
      <c r="H47" s="44"/>
      <c r="I47" s="44"/>
      <c r="J47" s="41"/>
      <c r="K47" s="41"/>
      <c r="L47" s="63"/>
      <c r="M47" s="41"/>
      <c r="N47" s="45"/>
      <c r="O47" s="41"/>
      <c r="P47" s="25"/>
      <c r="Q47" s="25"/>
      <c r="R47" s="41"/>
      <c r="S47" s="46"/>
      <c r="T47" s="47"/>
      <c r="AD47" s="160"/>
      <c r="AE47" s="296"/>
      <c r="AF47" s="100"/>
      <c r="AH47" s="305"/>
    </row>
    <row r="48" spans="1:35" s="4" customFormat="1" ht="15" customHeight="1" x14ac:dyDescent="0.55000000000000004">
      <c r="A48" s="40" t="s">
        <v>410</v>
      </c>
      <c r="B48" s="41" t="s">
        <v>31</v>
      </c>
      <c r="C48" s="42" t="s">
        <v>32</v>
      </c>
      <c r="D48" s="41" t="s">
        <v>294</v>
      </c>
      <c r="E48" s="43" t="s">
        <v>262</v>
      </c>
      <c r="F48" s="232" t="s">
        <v>335</v>
      </c>
      <c r="G48" s="134">
        <v>0.58333333333333337</v>
      </c>
      <c r="H48" s="134">
        <v>0.66666666666666663</v>
      </c>
      <c r="I48" s="44">
        <f t="shared" si="0"/>
        <v>8.3333333333333259E-2</v>
      </c>
      <c r="J48" s="41">
        <v>0</v>
      </c>
      <c r="K48" s="41">
        <v>100</v>
      </c>
      <c r="L48" s="41" t="s">
        <v>437</v>
      </c>
      <c r="M48" s="41" t="s">
        <v>336</v>
      </c>
      <c r="N48" s="45" t="s">
        <v>438</v>
      </c>
      <c r="O48" s="41" t="s">
        <v>373</v>
      </c>
      <c r="P48" s="25"/>
      <c r="Q48" s="25"/>
      <c r="R48" s="41">
        <v>10</v>
      </c>
      <c r="S48" s="46">
        <v>10</v>
      </c>
      <c r="T48" s="47"/>
      <c r="AD48" s="160"/>
      <c r="AE48" s="296"/>
      <c r="AF48" s="100"/>
      <c r="AG48" s="141" t="s">
        <v>439</v>
      </c>
      <c r="AH48" s="305" t="s">
        <v>440</v>
      </c>
    </row>
    <row r="49" spans="1:34" s="4" customFormat="1" ht="15" customHeight="1" x14ac:dyDescent="0.55000000000000004">
      <c r="A49" s="40" t="s">
        <v>410</v>
      </c>
      <c r="B49" s="41" t="s">
        <v>31</v>
      </c>
      <c r="C49" s="42" t="s">
        <v>32</v>
      </c>
      <c r="D49" s="41" t="s">
        <v>338</v>
      </c>
      <c r="E49" s="43" t="s">
        <v>262</v>
      </c>
      <c r="F49" s="231" t="s">
        <v>335</v>
      </c>
      <c r="G49" s="223">
        <v>0.66666666666666663</v>
      </c>
      <c r="H49" s="223">
        <v>0.75</v>
      </c>
      <c r="I49" s="44">
        <f t="shared" si="0"/>
        <v>8.333333333333337E-2</v>
      </c>
      <c r="J49" s="41">
        <v>1</v>
      </c>
      <c r="K49" s="41">
        <v>25</v>
      </c>
      <c r="L49" s="41" t="s">
        <v>398</v>
      </c>
      <c r="M49" s="41"/>
      <c r="N49" s="45" t="s">
        <v>441</v>
      </c>
      <c r="O49" s="41"/>
      <c r="P49" s="25"/>
      <c r="Q49" s="25"/>
      <c r="R49" s="41"/>
      <c r="S49" s="46"/>
      <c r="T49" s="47"/>
      <c r="U49" s="4" t="s">
        <v>442</v>
      </c>
      <c r="X49" s="168" t="s">
        <v>443</v>
      </c>
      <c r="Y49" s="257" t="s">
        <v>444</v>
      </c>
      <c r="AD49" s="160"/>
      <c r="AE49" s="292" t="s">
        <v>445</v>
      </c>
      <c r="AF49" s="107" t="s">
        <v>446</v>
      </c>
      <c r="AG49" s="141" t="s">
        <v>447</v>
      </c>
      <c r="AH49" s="305" t="s">
        <v>448</v>
      </c>
    </row>
    <row r="50" spans="1:34" s="4" customFormat="1" ht="15" customHeight="1" x14ac:dyDescent="0.55000000000000004">
      <c r="A50" s="40" t="s">
        <v>410</v>
      </c>
      <c r="B50" s="41" t="s">
        <v>31</v>
      </c>
      <c r="C50" s="42" t="s">
        <v>32</v>
      </c>
      <c r="D50" s="41" t="s">
        <v>338</v>
      </c>
      <c r="E50" s="43" t="s">
        <v>262</v>
      </c>
      <c r="F50" s="231" t="s">
        <v>381</v>
      </c>
      <c r="G50" s="223">
        <v>0.54166666666666663</v>
      </c>
      <c r="H50" s="223">
        <v>0.625</v>
      </c>
      <c r="I50" s="44">
        <f t="shared" si="0"/>
        <v>8.333333333333337E-2</v>
      </c>
      <c r="J50" s="41">
        <v>2</v>
      </c>
      <c r="K50" s="41">
        <v>25</v>
      </c>
      <c r="L50" s="41" t="s">
        <v>108</v>
      </c>
      <c r="M50" s="41"/>
      <c r="N50" s="45" t="s">
        <v>356</v>
      </c>
      <c r="O50" s="41"/>
      <c r="P50" s="25"/>
      <c r="Q50" s="25"/>
      <c r="R50" s="41"/>
      <c r="S50" s="46"/>
      <c r="T50" s="47"/>
      <c r="U50" s="4" t="s">
        <v>449</v>
      </c>
      <c r="X50" s="168" t="s">
        <v>443</v>
      </c>
      <c r="Y50" s="257" t="s">
        <v>450</v>
      </c>
      <c r="Z50" s="168" t="s">
        <v>451</v>
      </c>
      <c r="AA50" s="4" t="s">
        <v>452</v>
      </c>
      <c r="AD50" s="160"/>
      <c r="AE50" s="292" t="s">
        <v>453</v>
      </c>
      <c r="AF50" s="107" t="s">
        <v>415</v>
      </c>
      <c r="AH50" s="305"/>
    </row>
    <row r="51" spans="1:34" s="4" customFormat="1" ht="15" customHeight="1" x14ac:dyDescent="0.55000000000000004">
      <c r="A51" s="40" t="s">
        <v>410</v>
      </c>
      <c r="B51" s="41" t="s">
        <v>31</v>
      </c>
      <c r="C51" s="42" t="s">
        <v>32</v>
      </c>
      <c r="D51" s="41" t="s">
        <v>338</v>
      </c>
      <c r="E51" s="43" t="s">
        <v>262</v>
      </c>
      <c r="F51" s="231" t="s">
        <v>375</v>
      </c>
      <c r="G51" s="223">
        <v>0.375</v>
      </c>
      <c r="H51" s="223">
        <v>0.45833333333333331</v>
      </c>
      <c r="I51" s="44">
        <f t="shared" si="0"/>
        <v>8.3333333333333315E-2</v>
      </c>
      <c r="J51" s="41">
        <v>3</v>
      </c>
      <c r="K51" s="41">
        <v>25</v>
      </c>
      <c r="L51" s="41" t="s">
        <v>50</v>
      </c>
      <c r="M51" s="41"/>
      <c r="N51" s="45" t="s">
        <v>441</v>
      </c>
      <c r="O51" s="41"/>
      <c r="P51" s="25"/>
      <c r="Q51" s="25"/>
      <c r="R51" s="41"/>
      <c r="S51" s="46"/>
      <c r="T51" s="47"/>
      <c r="U51" s="4" t="s">
        <v>454</v>
      </c>
      <c r="V51" s="4" t="s">
        <v>455</v>
      </c>
      <c r="X51" s="168" t="s">
        <v>456</v>
      </c>
      <c r="Y51" s="255" t="s">
        <v>444</v>
      </c>
      <c r="AD51" s="160"/>
      <c r="AE51" s="296"/>
      <c r="AF51" s="100"/>
      <c r="AH51" s="305"/>
    </row>
    <row r="52" spans="1:34" s="4" customFormat="1" ht="15" customHeight="1" x14ac:dyDescent="0.55000000000000004">
      <c r="A52" s="40" t="s">
        <v>410</v>
      </c>
      <c r="B52" s="41" t="s">
        <v>31</v>
      </c>
      <c r="C52" s="42" t="s">
        <v>32</v>
      </c>
      <c r="D52" s="41" t="s">
        <v>338</v>
      </c>
      <c r="E52" s="43" t="s">
        <v>262</v>
      </c>
      <c r="F52" s="231" t="s">
        <v>375</v>
      </c>
      <c r="G52" s="223">
        <v>0.375</v>
      </c>
      <c r="H52" s="223">
        <v>0.45833333333333331</v>
      </c>
      <c r="I52" s="44">
        <f t="shared" si="0"/>
        <v>8.3333333333333315E-2</v>
      </c>
      <c r="J52" s="41">
        <v>4</v>
      </c>
      <c r="K52" s="41">
        <v>25</v>
      </c>
      <c r="L52" s="41" t="s">
        <v>108</v>
      </c>
      <c r="M52" s="41"/>
      <c r="N52" s="45" t="s">
        <v>356</v>
      </c>
      <c r="O52" s="41"/>
      <c r="P52" s="25"/>
      <c r="Q52" s="25"/>
      <c r="R52" s="41"/>
      <c r="S52" s="46"/>
      <c r="T52" s="47"/>
      <c r="X52" s="168" t="s">
        <v>457</v>
      </c>
      <c r="Y52" s="255" t="s">
        <v>444</v>
      </c>
      <c r="AD52" s="160"/>
      <c r="AE52" s="296"/>
      <c r="AF52" s="100"/>
      <c r="AH52" s="305"/>
    </row>
    <row r="53" spans="1:34" s="4" customFormat="1" ht="15" customHeight="1" x14ac:dyDescent="0.55000000000000004">
      <c r="A53" s="40" t="s">
        <v>410</v>
      </c>
      <c r="B53" s="41" t="s">
        <v>31</v>
      </c>
      <c r="C53" s="42" t="s">
        <v>32</v>
      </c>
      <c r="D53" s="41" t="s">
        <v>338</v>
      </c>
      <c r="E53" s="43" t="s">
        <v>262</v>
      </c>
      <c r="F53" s="271" t="s">
        <v>345</v>
      </c>
      <c r="G53" s="272">
        <v>0.45833333333333331</v>
      </c>
      <c r="H53" s="272">
        <v>0.54166666666666663</v>
      </c>
      <c r="I53" s="44">
        <f t="shared" si="0"/>
        <v>8.3333333333333315E-2</v>
      </c>
      <c r="J53" s="41">
        <v>5</v>
      </c>
      <c r="K53" s="46">
        <v>25</v>
      </c>
      <c r="L53" s="41" t="s">
        <v>458</v>
      </c>
      <c r="M53" s="41"/>
      <c r="N53" s="45" t="s">
        <v>441</v>
      </c>
      <c r="O53" s="41"/>
      <c r="P53" s="25"/>
      <c r="Q53" s="25"/>
      <c r="R53" s="41"/>
      <c r="S53" s="46"/>
      <c r="T53" s="47"/>
      <c r="X53" s="168"/>
      <c r="Y53" s="255"/>
      <c r="AB53" s="141" t="s">
        <v>459</v>
      </c>
      <c r="AD53" s="160" t="s">
        <v>460</v>
      </c>
      <c r="AE53" s="292" t="s">
        <v>461</v>
      </c>
      <c r="AF53" s="107" t="s">
        <v>462</v>
      </c>
      <c r="AH53" s="305"/>
    </row>
    <row r="54" spans="1:34" s="4" customFormat="1" ht="15" customHeight="1" x14ac:dyDescent="0.55000000000000004">
      <c r="A54" s="40" t="s">
        <v>410</v>
      </c>
      <c r="B54" s="41" t="s">
        <v>31</v>
      </c>
      <c r="C54" s="42" t="s">
        <v>32</v>
      </c>
      <c r="D54" s="41" t="s">
        <v>338</v>
      </c>
      <c r="E54" s="43" t="s">
        <v>262</v>
      </c>
      <c r="F54" s="231" t="s">
        <v>345</v>
      </c>
      <c r="G54" s="223">
        <v>0.45833333333333331</v>
      </c>
      <c r="H54" s="223">
        <v>0.54166666666666663</v>
      </c>
      <c r="I54" s="44">
        <f t="shared" ref="I54" si="4">H54-G54</f>
        <v>8.3333333333333315E-2</v>
      </c>
      <c r="J54" s="41">
        <v>6</v>
      </c>
      <c r="K54" s="41">
        <v>25</v>
      </c>
      <c r="L54" s="281" t="s">
        <v>50</v>
      </c>
      <c r="M54" s="41"/>
      <c r="N54" s="45" t="s">
        <v>356</v>
      </c>
      <c r="O54" s="41"/>
      <c r="P54" s="25"/>
      <c r="Q54" s="25"/>
      <c r="R54" s="41"/>
      <c r="S54" s="46"/>
      <c r="T54" s="47"/>
      <c r="AD54" s="160"/>
      <c r="AE54" s="292" t="s">
        <v>463</v>
      </c>
      <c r="AF54" s="107" t="s">
        <v>464</v>
      </c>
      <c r="AH54" s="305"/>
    </row>
    <row r="55" spans="1:34" s="4" customFormat="1" ht="15" customHeight="1" x14ac:dyDescent="0.55000000000000004">
      <c r="A55" s="40"/>
      <c r="B55" s="41"/>
      <c r="C55" s="42"/>
      <c r="D55" s="41"/>
      <c r="E55" s="43"/>
      <c r="F55" s="42"/>
      <c r="G55" s="44"/>
      <c r="H55" s="44"/>
      <c r="I55" s="44"/>
      <c r="J55" s="41"/>
      <c r="K55" s="41"/>
      <c r="L55" s="41"/>
      <c r="M55" s="41"/>
      <c r="N55" s="45"/>
      <c r="O55" s="41"/>
      <c r="P55" s="25"/>
      <c r="Q55" s="25"/>
      <c r="R55" s="41"/>
      <c r="S55" s="46"/>
      <c r="T55" s="47"/>
      <c r="AD55" s="160"/>
      <c r="AE55" s="296"/>
      <c r="AF55" s="100"/>
      <c r="AH55" s="305"/>
    </row>
    <row r="56" spans="1:34" s="4" customFormat="1" ht="15" customHeight="1" x14ac:dyDescent="0.55000000000000004">
      <c r="A56" s="40" t="s">
        <v>410</v>
      </c>
      <c r="B56" s="41" t="s">
        <v>34</v>
      </c>
      <c r="C56" s="42" t="s">
        <v>35</v>
      </c>
      <c r="D56" s="41" t="s">
        <v>294</v>
      </c>
      <c r="E56" s="41">
        <v>1</v>
      </c>
      <c r="F56" s="232" t="s">
        <v>345</v>
      </c>
      <c r="G56" s="134">
        <v>0.58333333333333337</v>
      </c>
      <c r="H56" s="134">
        <v>0.66666666666666663</v>
      </c>
      <c r="I56" s="44">
        <f t="shared" si="0"/>
        <v>8.3333333333333259E-2</v>
      </c>
      <c r="J56" s="41">
        <v>0</v>
      </c>
      <c r="K56" s="41">
        <v>100</v>
      </c>
      <c r="L56" s="41" t="s">
        <v>129</v>
      </c>
      <c r="M56" s="41" t="s">
        <v>336</v>
      </c>
      <c r="N56" s="45" t="s">
        <v>372</v>
      </c>
      <c r="O56" s="41" t="s">
        <v>373</v>
      </c>
      <c r="P56" s="25"/>
      <c r="Q56" s="25"/>
      <c r="R56" s="41">
        <v>10</v>
      </c>
      <c r="S56" s="46">
        <v>5</v>
      </c>
      <c r="T56" s="47"/>
      <c r="AD56" s="160"/>
      <c r="AE56" s="296"/>
      <c r="AF56" s="100"/>
      <c r="AH56" s="305"/>
    </row>
    <row r="57" spans="1:34" s="4" customFormat="1" ht="15" customHeight="1" x14ac:dyDescent="0.55000000000000004">
      <c r="A57" s="40" t="s">
        <v>410</v>
      </c>
      <c r="B57" s="41" t="s">
        <v>34</v>
      </c>
      <c r="C57" s="42" t="s">
        <v>35</v>
      </c>
      <c r="D57" s="41" t="s">
        <v>338</v>
      </c>
      <c r="E57" s="41">
        <v>1</v>
      </c>
      <c r="F57" s="232" t="s">
        <v>345</v>
      </c>
      <c r="G57" s="134">
        <v>0.66666666666666663</v>
      </c>
      <c r="H57" s="134">
        <v>0.75</v>
      </c>
      <c r="I57" s="44">
        <f t="shared" si="0"/>
        <v>8.333333333333337E-2</v>
      </c>
      <c r="J57" s="41">
        <v>1</v>
      </c>
      <c r="K57" s="41">
        <v>25</v>
      </c>
      <c r="L57" s="41" t="s">
        <v>129</v>
      </c>
      <c r="M57" s="41"/>
      <c r="N57" s="45" t="s">
        <v>441</v>
      </c>
      <c r="O57" s="41"/>
      <c r="P57" s="25"/>
      <c r="Q57" s="25"/>
      <c r="R57" s="41"/>
      <c r="S57" s="46"/>
      <c r="T57" s="47"/>
      <c r="AD57" s="160"/>
      <c r="AE57" s="296"/>
      <c r="AF57" s="100"/>
      <c r="AH57" s="305"/>
    </row>
    <row r="58" spans="1:34" s="4" customFormat="1" ht="15" customHeight="1" x14ac:dyDescent="0.55000000000000004">
      <c r="A58" s="40" t="s">
        <v>410</v>
      </c>
      <c r="B58" s="41" t="s">
        <v>34</v>
      </c>
      <c r="C58" s="42" t="s">
        <v>35</v>
      </c>
      <c r="D58" s="41" t="s">
        <v>338</v>
      </c>
      <c r="E58" s="41">
        <v>1</v>
      </c>
      <c r="F58" s="232" t="s">
        <v>381</v>
      </c>
      <c r="G58" s="134">
        <v>0.66666666666666663</v>
      </c>
      <c r="H58" s="134">
        <v>0.75</v>
      </c>
      <c r="I58" s="44">
        <f t="shared" si="0"/>
        <v>8.333333333333337E-2</v>
      </c>
      <c r="J58" s="41">
        <v>2</v>
      </c>
      <c r="K58" s="41">
        <v>25</v>
      </c>
      <c r="L58" s="41" t="s">
        <v>129</v>
      </c>
      <c r="M58" s="41"/>
      <c r="N58" s="45" t="s">
        <v>366</v>
      </c>
      <c r="O58" s="41"/>
      <c r="P58" s="25"/>
      <c r="Q58" s="25"/>
      <c r="R58" s="41"/>
      <c r="S58" s="46"/>
      <c r="T58" s="47"/>
      <c r="AD58" s="160"/>
      <c r="AE58" s="296"/>
      <c r="AF58" s="100"/>
      <c r="AH58" s="305"/>
    </row>
    <row r="59" spans="1:34" s="4" customFormat="1" ht="15" customHeight="1" x14ac:dyDescent="0.55000000000000004">
      <c r="A59" s="40" t="s">
        <v>410</v>
      </c>
      <c r="B59" s="41" t="s">
        <v>34</v>
      </c>
      <c r="C59" s="42" t="s">
        <v>35</v>
      </c>
      <c r="D59" s="41" t="s">
        <v>338</v>
      </c>
      <c r="E59" s="41">
        <v>1</v>
      </c>
      <c r="F59" s="232" t="s">
        <v>381</v>
      </c>
      <c r="G59" s="134">
        <v>0.375</v>
      </c>
      <c r="H59" s="134">
        <v>0.45833333333333331</v>
      </c>
      <c r="I59" s="44">
        <f t="shared" si="0"/>
        <v>8.3333333333333315E-2</v>
      </c>
      <c r="J59" s="41">
        <v>3</v>
      </c>
      <c r="K59" s="41">
        <v>25</v>
      </c>
      <c r="L59" s="41" t="s">
        <v>129</v>
      </c>
      <c r="M59" s="41"/>
      <c r="N59" s="45" t="s">
        <v>413</v>
      </c>
      <c r="O59" s="41"/>
      <c r="P59" s="25"/>
      <c r="Q59" s="25"/>
      <c r="R59" s="41"/>
      <c r="S59" s="46"/>
      <c r="T59" s="47"/>
      <c r="AD59" s="160"/>
      <c r="AE59" s="296"/>
      <c r="AF59" s="100"/>
      <c r="AH59" s="305"/>
    </row>
    <row r="60" spans="1:34" s="4" customFormat="1" ht="15" customHeight="1" x14ac:dyDescent="0.55000000000000004">
      <c r="A60" s="40" t="s">
        <v>410</v>
      </c>
      <c r="B60" s="41" t="s">
        <v>34</v>
      </c>
      <c r="C60" s="42" t="s">
        <v>35</v>
      </c>
      <c r="D60" s="41" t="s">
        <v>338</v>
      </c>
      <c r="E60" s="41">
        <v>1</v>
      </c>
      <c r="F60" s="231" t="s">
        <v>345</v>
      </c>
      <c r="G60" s="223">
        <v>0.66666666666666663</v>
      </c>
      <c r="H60" s="223">
        <v>0.75</v>
      </c>
      <c r="I60" s="44">
        <f t="shared" si="0"/>
        <v>8.333333333333337E-2</v>
      </c>
      <c r="J60" s="41">
        <v>4</v>
      </c>
      <c r="K60" s="41">
        <v>25</v>
      </c>
      <c r="L60" s="279" t="s">
        <v>458</v>
      </c>
      <c r="M60" s="41"/>
      <c r="N60" s="45" t="s">
        <v>366</v>
      </c>
      <c r="O60" s="41"/>
      <c r="P60" s="25"/>
      <c r="Q60" s="25"/>
      <c r="R60" s="41"/>
      <c r="S60" s="46"/>
      <c r="T60" s="47"/>
      <c r="V60" s="4" t="s">
        <v>465</v>
      </c>
      <c r="X60" s="168" t="s">
        <v>466</v>
      </c>
      <c r="Y60" s="255" t="s">
        <v>452</v>
      </c>
      <c r="Z60" s="168"/>
      <c r="AD60" s="160"/>
      <c r="AE60" s="292" t="s">
        <v>467</v>
      </c>
      <c r="AF60" s="107" t="s">
        <v>468</v>
      </c>
      <c r="AH60" s="305"/>
    </row>
    <row r="61" spans="1:34" x14ac:dyDescent="0.55000000000000004">
      <c r="A61" s="40" t="s">
        <v>410</v>
      </c>
      <c r="B61" s="41" t="s">
        <v>34</v>
      </c>
      <c r="C61" s="42" t="s">
        <v>35</v>
      </c>
      <c r="D61" s="41" t="s">
        <v>338</v>
      </c>
      <c r="E61" s="41">
        <v>1</v>
      </c>
      <c r="F61" s="271" t="s">
        <v>335</v>
      </c>
      <c r="G61" s="272">
        <v>0.45833333333333331</v>
      </c>
      <c r="H61" s="272">
        <v>0.54166666666666663</v>
      </c>
      <c r="I61" s="44">
        <f>H61-G61</f>
        <v>8.3333333333333315E-2</v>
      </c>
      <c r="J61" s="41">
        <v>5</v>
      </c>
      <c r="K61" s="41">
        <v>25</v>
      </c>
      <c r="L61" s="279" t="s">
        <v>458</v>
      </c>
      <c r="M61" s="41"/>
      <c r="N61" s="45" t="s">
        <v>376</v>
      </c>
      <c r="O61" s="81"/>
      <c r="P61" s="40"/>
      <c r="Q61" s="40"/>
      <c r="R61" s="41"/>
      <c r="S61" s="46"/>
      <c r="T61" s="47"/>
      <c r="AB61" s="141" t="s">
        <v>469</v>
      </c>
      <c r="AD61" s="160" t="s">
        <v>470</v>
      </c>
      <c r="AE61" s="296"/>
      <c r="AF61" s="100"/>
    </row>
    <row r="62" spans="1:34" s="4" customFormat="1" ht="15" customHeight="1" x14ac:dyDescent="0.55000000000000004">
      <c r="A62" s="40" t="s">
        <v>410</v>
      </c>
      <c r="B62" s="41" t="s">
        <v>34</v>
      </c>
      <c r="C62" s="42" t="s">
        <v>35</v>
      </c>
      <c r="D62" s="41" t="s">
        <v>338</v>
      </c>
      <c r="E62" s="41">
        <v>1</v>
      </c>
      <c r="F62" s="231" t="s">
        <v>371</v>
      </c>
      <c r="G62" s="223">
        <v>0.45833333333333331</v>
      </c>
      <c r="H62" s="223">
        <v>0.54166666666666663</v>
      </c>
      <c r="I62" s="44">
        <f t="shared" ref="I62" si="5">H62-G62</f>
        <v>8.3333333333333315E-2</v>
      </c>
      <c r="J62" s="41">
        <v>6</v>
      </c>
      <c r="K62" s="41">
        <v>25</v>
      </c>
      <c r="L62" s="281" t="s">
        <v>458</v>
      </c>
      <c r="M62" s="41"/>
      <c r="N62" s="45" t="s">
        <v>366</v>
      </c>
      <c r="O62" s="41"/>
      <c r="P62" s="25"/>
      <c r="Q62" s="25"/>
      <c r="R62" s="41"/>
      <c r="S62" s="46"/>
      <c r="T62" s="47"/>
      <c r="Z62" s="252" t="s">
        <v>471</v>
      </c>
      <c r="AA62" s="4" t="s">
        <v>472</v>
      </c>
      <c r="AC62" s="4" t="s">
        <v>473</v>
      </c>
      <c r="AD62" s="160"/>
      <c r="AE62" s="292" t="s">
        <v>407</v>
      </c>
      <c r="AF62" s="107" t="s">
        <v>474</v>
      </c>
      <c r="AH62" s="305"/>
    </row>
    <row r="63" spans="1:34" s="4" customFormat="1" ht="15" customHeight="1" x14ac:dyDescent="0.55000000000000004">
      <c r="A63" s="40"/>
      <c r="B63" s="41"/>
      <c r="C63" s="42"/>
      <c r="D63" s="41"/>
      <c r="E63" s="41"/>
      <c r="F63" s="42"/>
      <c r="G63" s="44"/>
      <c r="H63" s="44"/>
      <c r="I63" s="44"/>
      <c r="J63" s="41"/>
      <c r="K63" s="41"/>
      <c r="L63" s="41"/>
      <c r="M63" s="41"/>
      <c r="N63" s="45"/>
      <c r="O63" s="41"/>
      <c r="P63" s="25"/>
      <c r="Q63" s="25"/>
      <c r="R63" s="41"/>
      <c r="S63" s="46"/>
      <c r="T63" s="47"/>
      <c r="AD63" s="160"/>
      <c r="AE63" s="296"/>
      <c r="AF63" s="100"/>
      <c r="AH63" s="305"/>
    </row>
    <row r="64" spans="1:34" s="4" customFormat="1" ht="15" customHeight="1" x14ac:dyDescent="0.55000000000000004">
      <c r="A64" s="62" t="s">
        <v>248</v>
      </c>
      <c r="B64" s="41" t="s">
        <v>80</v>
      </c>
      <c r="C64" s="42" t="s">
        <v>81</v>
      </c>
      <c r="D64" s="41" t="s">
        <v>294</v>
      </c>
      <c r="E64" s="41">
        <v>2</v>
      </c>
      <c r="F64" s="232" t="s">
        <v>345</v>
      </c>
      <c r="G64" s="134">
        <v>0.45833333333333331</v>
      </c>
      <c r="H64" s="134">
        <v>0.54166666666666663</v>
      </c>
      <c r="I64" s="44">
        <f t="shared" si="0"/>
        <v>8.3333333333333315E-2</v>
      </c>
      <c r="J64" s="41">
        <v>0</v>
      </c>
      <c r="K64" s="41">
        <v>100</v>
      </c>
      <c r="L64" s="41" t="s">
        <v>82</v>
      </c>
      <c r="M64" s="41" t="s">
        <v>336</v>
      </c>
      <c r="N64" s="45" t="s">
        <v>475</v>
      </c>
      <c r="O64" s="41" t="s">
        <v>373</v>
      </c>
      <c r="P64" s="25"/>
      <c r="Q64" s="25"/>
      <c r="R64" s="41">
        <v>10</v>
      </c>
      <c r="S64" s="46">
        <v>5</v>
      </c>
      <c r="T64" s="47"/>
      <c r="U64" s="4" t="s">
        <v>476</v>
      </c>
      <c r="V64" s="141" t="s">
        <v>477</v>
      </c>
      <c r="W64" s="4" t="s">
        <v>444</v>
      </c>
      <c r="AD64" s="160"/>
      <c r="AE64" s="296"/>
      <c r="AF64" s="100"/>
      <c r="AH64" s="305"/>
    </row>
    <row r="65" spans="1:35" s="4" customFormat="1" ht="15" customHeight="1" x14ac:dyDescent="0.55000000000000004">
      <c r="A65" s="62" t="s">
        <v>248</v>
      </c>
      <c r="B65" s="41" t="s">
        <v>80</v>
      </c>
      <c r="C65" s="42" t="s">
        <v>81</v>
      </c>
      <c r="D65" s="41" t="s">
        <v>296</v>
      </c>
      <c r="E65" s="41">
        <v>2</v>
      </c>
      <c r="F65" s="232" t="s">
        <v>381</v>
      </c>
      <c r="G65" s="134">
        <v>0.45833333333333331</v>
      </c>
      <c r="H65" s="134">
        <v>0.54166666666666663</v>
      </c>
      <c r="I65" s="44">
        <f t="shared" si="0"/>
        <v>8.3333333333333315E-2</v>
      </c>
      <c r="J65" s="41">
        <v>1</v>
      </c>
      <c r="K65" s="41">
        <v>25</v>
      </c>
      <c r="L65" s="41" t="s">
        <v>82</v>
      </c>
      <c r="M65" s="41"/>
      <c r="N65" s="45" t="s">
        <v>478</v>
      </c>
      <c r="O65" s="41"/>
      <c r="P65" s="25"/>
      <c r="Q65" s="25"/>
      <c r="R65" s="41"/>
      <c r="S65" s="46"/>
      <c r="T65" s="47"/>
      <c r="AD65" s="160"/>
      <c r="AE65" s="296"/>
      <c r="AF65" s="100"/>
      <c r="AH65" s="305"/>
    </row>
    <row r="66" spans="1:35" s="4" customFormat="1" ht="15" customHeight="1" x14ac:dyDescent="0.55000000000000004">
      <c r="A66" s="62" t="s">
        <v>248</v>
      </c>
      <c r="B66" s="41" t="s">
        <v>80</v>
      </c>
      <c r="C66" s="42" t="s">
        <v>81</v>
      </c>
      <c r="D66" s="41" t="s">
        <v>296</v>
      </c>
      <c r="E66" s="41">
        <v>2</v>
      </c>
      <c r="F66" s="232" t="s">
        <v>381</v>
      </c>
      <c r="G66" s="134">
        <v>0.58333333333333337</v>
      </c>
      <c r="H66" s="134">
        <v>0.66666666666666663</v>
      </c>
      <c r="I66" s="44">
        <f t="shared" si="0"/>
        <v>8.3333333333333259E-2</v>
      </c>
      <c r="J66" s="41">
        <v>2</v>
      </c>
      <c r="K66" s="41">
        <v>25</v>
      </c>
      <c r="L66" s="41" t="s">
        <v>82</v>
      </c>
      <c r="M66" s="41"/>
      <c r="N66" s="45" t="s">
        <v>479</v>
      </c>
      <c r="O66" s="41"/>
      <c r="P66" s="25"/>
      <c r="Q66" s="25"/>
      <c r="R66" s="41"/>
      <c r="S66" s="46"/>
      <c r="T66" s="47"/>
      <c r="AD66" s="160"/>
      <c r="AE66" s="296"/>
      <c r="AF66" s="100"/>
      <c r="AH66" s="305"/>
    </row>
    <row r="67" spans="1:35" ht="15" customHeight="1" x14ac:dyDescent="0.55000000000000004">
      <c r="A67" s="40"/>
      <c r="B67" s="41"/>
      <c r="C67" s="42"/>
      <c r="D67" s="41"/>
      <c r="E67" s="41"/>
      <c r="F67" s="42"/>
      <c r="G67" s="44"/>
      <c r="H67" s="44"/>
      <c r="I67" s="44"/>
      <c r="J67" s="41"/>
      <c r="K67" s="41"/>
      <c r="L67" s="41"/>
      <c r="M67" s="41"/>
      <c r="N67" s="45"/>
      <c r="O67" s="53"/>
      <c r="P67" s="69"/>
      <c r="Q67" s="69"/>
      <c r="R67" s="68"/>
      <c r="S67" s="70"/>
      <c r="T67" s="71"/>
      <c r="U67" s="102"/>
      <c r="V67" s="102"/>
      <c r="X67" s="102"/>
      <c r="Y67" s="102"/>
      <c r="Z67" s="102"/>
      <c r="AA67" s="102"/>
      <c r="AB67" s="102"/>
      <c r="AC67" s="102"/>
      <c r="AE67" s="291"/>
      <c r="AG67" s="102"/>
      <c r="AH67" s="309"/>
      <c r="AI67" s="102"/>
    </row>
    <row r="68" spans="1:35" s="4" customFormat="1" ht="15" customHeight="1" x14ac:dyDescent="0.55000000000000004">
      <c r="A68" s="54" t="s">
        <v>480</v>
      </c>
      <c r="B68" s="55"/>
      <c r="C68" s="56"/>
      <c r="D68" s="55"/>
      <c r="E68" s="55"/>
      <c r="F68" s="56"/>
      <c r="G68" s="57"/>
      <c r="H68" s="57"/>
      <c r="I68" s="57"/>
      <c r="J68" s="55"/>
      <c r="K68" s="55"/>
      <c r="L68" s="55"/>
      <c r="M68" s="55"/>
      <c r="N68" s="58"/>
      <c r="O68" s="59"/>
      <c r="P68" s="72"/>
      <c r="Q68" s="72"/>
      <c r="R68" s="55"/>
      <c r="S68" s="60"/>
      <c r="T68" s="61"/>
      <c r="AD68" s="160"/>
      <c r="AE68" s="296"/>
      <c r="AF68" s="100"/>
      <c r="AH68" s="305"/>
    </row>
    <row r="69" spans="1:35" s="4" customFormat="1" ht="15" customHeight="1" x14ac:dyDescent="0.55000000000000004">
      <c r="A69" s="40" t="s">
        <v>481</v>
      </c>
      <c r="B69" s="41" t="s">
        <v>41</v>
      </c>
      <c r="C69" s="42" t="s">
        <v>42</v>
      </c>
      <c r="D69" s="41" t="s">
        <v>294</v>
      </c>
      <c r="E69" s="43" t="s">
        <v>262</v>
      </c>
      <c r="F69" s="232" t="s">
        <v>381</v>
      </c>
      <c r="G69" s="134">
        <v>0.375</v>
      </c>
      <c r="H69" s="134">
        <v>0.41666666666666669</v>
      </c>
      <c r="I69" s="44">
        <f t="shared" ref="I69:I73" si="6">H69-G69</f>
        <v>4.1666666666666685E-2</v>
      </c>
      <c r="J69" s="41">
        <v>0</v>
      </c>
      <c r="K69" s="41">
        <v>75</v>
      </c>
      <c r="L69" s="41" t="s">
        <v>119</v>
      </c>
      <c r="M69" s="41" t="s">
        <v>336</v>
      </c>
      <c r="N69" s="45" t="s">
        <v>438</v>
      </c>
      <c r="O69" s="41">
        <v>124</v>
      </c>
      <c r="P69" s="25"/>
      <c r="Q69" s="25"/>
      <c r="R69" s="41">
        <v>11</v>
      </c>
      <c r="S69" s="46">
        <v>11</v>
      </c>
      <c r="T69" s="47"/>
      <c r="AD69" s="160"/>
      <c r="AE69" s="296"/>
      <c r="AF69" s="100"/>
      <c r="AH69" s="305"/>
    </row>
    <row r="70" spans="1:35" ht="15" customHeight="1" x14ac:dyDescent="0.55000000000000004">
      <c r="A70" s="40" t="s">
        <v>481</v>
      </c>
      <c r="B70" s="41" t="s">
        <v>41</v>
      </c>
      <c r="C70" s="42" t="s">
        <v>42</v>
      </c>
      <c r="D70" s="41" t="s">
        <v>338</v>
      </c>
      <c r="E70" s="43" t="s">
        <v>262</v>
      </c>
      <c r="F70" s="232" t="s">
        <v>381</v>
      </c>
      <c r="G70" s="134">
        <v>0.41666666666666669</v>
      </c>
      <c r="H70" s="134">
        <v>0.5</v>
      </c>
      <c r="I70" s="44">
        <f t="shared" si="6"/>
        <v>8.3333333333333315E-2</v>
      </c>
      <c r="J70" s="41">
        <v>1</v>
      </c>
      <c r="K70" s="41">
        <v>25</v>
      </c>
      <c r="L70" s="41" t="s">
        <v>119</v>
      </c>
      <c r="M70" s="41"/>
      <c r="N70" s="45" t="s">
        <v>382</v>
      </c>
      <c r="O70" s="68"/>
      <c r="P70" s="69"/>
      <c r="Q70" s="69"/>
      <c r="R70" s="68"/>
      <c r="S70" s="70"/>
      <c r="T70" s="71"/>
      <c r="U70" s="102"/>
      <c r="V70" s="102"/>
      <c r="X70" s="102"/>
      <c r="Y70" s="102"/>
      <c r="Z70" s="102"/>
      <c r="AA70" s="102"/>
      <c r="AB70" s="102"/>
      <c r="AC70" s="102"/>
      <c r="AE70" s="296"/>
      <c r="AF70" s="100"/>
      <c r="AG70" s="102"/>
      <c r="AH70" s="309"/>
      <c r="AI70" s="102"/>
    </row>
    <row r="71" spans="1:35" ht="15" customHeight="1" x14ac:dyDescent="0.55000000000000004">
      <c r="A71" s="40" t="s">
        <v>482</v>
      </c>
      <c r="B71" s="41" t="s">
        <v>41</v>
      </c>
      <c r="C71" s="42" t="s">
        <v>42</v>
      </c>
      <c r="D71" s="41" t="s">
        <v>338</v>
      </c>
      <c r="E71" s="43" t="s">
        <v>262</v>
      </c>
      <c r="F71" s="232" t="s">
        <v>381</v>
      </c>
      <c r="G71" s="134">
        <v>0.41666666666666669</v>
      </c>
      <c r="H71" s="134">
        <v>0.5</v>
      </c>
      <c r="I71" s="44">
        <f t="shared" si="6"/>
        <v>8.3333333333333315E-2</v>
      </c>
      <c r="J71" s="41">
        <v>2</v>
      </c>
      <c r="K71" s="41">
        <v>25</v>
      </c>
      <c r="L71" s="41" t="s">
        <v>24</v>
      </c>
      <c r="M71" s="41"/>
      <c r="N71" s="45" t="s">
        <v>483</v>
      </c>
      <c r="O71" s="68"/>
      <c r="P71" s="69"/>
      <c r="Q71" s="69"/>
      <c r="R71" s="68"/>
      <c r="S71" s="70"/>
      <c r="T71" s="71"/>
      <c r="U71" s="102"/>
      <c r="V71" s="102"/>
      <c r="X71" s="102"/>
      <c r="Y71" s="102"/>
      <c r="Z71" s="102"/>
      <c r="AA71" s="102"/>
      <c r="AB71" s="102"/>
      <c r="AC71" s="102"/>
      <c r="AE71" s="296"/>
      <c r="AF71" s="100"/>
      <c r="AG71" s="102"/>
      <c r="AH71" s="309"/>
      <c r="AI71" s="102"/>
    </row>
    <row r="72" spans="1:35" ht="15" customHeight="1" x14ac:dyDescent="0.55000000000000004">
      <c r="A72" s="40" t="s">
        <v>481</v>
      </c>
      <c r="B72" s="41" t="s">
        <v>41</v>
      </c>
      <c r="C72" s="42" t="s">
        <v>42</v>
      </c>
      <c r="D72" s="41" t="s">
        <v>338</v>
      </c>
      <c r="E72" s="43" t="s">
        <v>262</v>
      </c>
      <c r="F72" s="232" t="s">
        <v>335</v>
      </c>
      <c r="G72" s="134">
        <v>0.375</v>
      </c>
      <c r="H72" s="134">
        <v>0.45833333333333331</v>
      </c>
      <c r="I72" s="44">
        <f t="shared" si="6"/>
        <v>8.3333333333333315E-2</v>
      </c>
      <c r="J72" s="41">
        <v>3</v>
      </c>
      <c r="K72" s="41">
        <v>25</v>
      </c>
      <c r="L72" s="41" t="s">
        <v>342</v>
      </c>
      <c r="M72" s="41"/>
      <c r="N72" s="45" t="s">
        <v>484</v>
      </c>
      <c r="O72" s="68"/>
      <c r="P72" s="69"/>
      <c r="Q72" s="69"/>
      <c r="R72" s="68"/>
      <c r="S72" s="70"/>
      <c r="T72" s="71"/>
      <c r="U72" s="102"/>
      <c r="V72" s="102"/>
      <c r="X72" s="102"/>
      <c r="Y72" s="102"/>
      <c r="Z72" s="252" t="s">
        <v>471</v>
      </c>
      <c r="AA72" s="102" t="s">
        <v>485</v>
      </c>
      <c r="AB72" s="141" t="s">
        <v>486</v>
      </c>
      <c r="AC72" s="102"/>
      <c r="AD72" s="160" t="s">
        <v>487</v>
      </c>
      <c r="AE72" s="296"/>
      <c r="AF72" s="100"/>
      <c r="AG72" s="102"/>
      <c r="AH72" s="309"/>
      <c r="AI72" s="102"/>
    </row>
    <row r="73" spans="1:35" s="4" customFormat="1" ht="15" customHeight="1" x14ac:dyDescent="0.55000000000000004">
      <c r="A73" s="40" t="s">
        <v>481</v>
      </c>
      <c r="B73" s="41" t="s">
        <v>41</v>
      </c>
      <c r="C73" s="42" t="s">
        <v>42</v>
      </c>
      <c r="D73" s="41" t="s">
        <v>338</v>
      </c>
      <c r="E73" s="43" t="s">
        <v>262</v>
      </c>
      <c r="F73" s="231" t="s">
        <v>335</v>
      </c>
      <c r="G73" s="223">
        <v>0.375</v>
      </c>
      <c r="H73" s="223">
        <v>0.45833333333333331</v>
      </c>
      <c r="I73" s="44">
        <f t="shared" si="6"/>
        <v>8.3333333333333315E-2</v>
      </c>
      <c r="J73" s="41">
        <v>4</v>
      </c>
      <c r="K73" s="41">
        <v>25</v>
      </c>
      <c r="L73" s="41" t="s">
        <v>398</v>
      </c>
      <c r="M73" s="41"/>
      <c r="N73" s="45" t="s">
        <v>483</v>
      </c>
      <c r="O73" s="41"/>
      <c r="P73" s="25"/>
      <c r="Q73" s="25"/>
      <c r="R73" s="41"/>
      <c r="S73" s="46"/>
      <c r="T73" s="47"/>
      <c r="U73" s="4" t="s">
        <v>488</v>
      </c>
      <c r="V73" s="141" t="s">
        <v>489</v>
      </c>
      <c r="W73" s="4" t="s">
        <v>490</v>
      </c>
      <c r="AD73" s="160"/>
      <c r="AE73" s="292" t="s">
        <v>491</v>
      </c>
      <c r="AF73" s="107" t="s">
        <v>492</v>
      </c>
      <c r="AG73" s="141" t="s">
        <v>493</v>
      </c>
      <c r="AH73" s="306" t="s">
        <v>494</v>
      </c>
    </row>
    <row r="74" spans="1:35" s="4" customFormat="1" ht="15" customHeight="1" x14ac:dyDescent="0.55000000000000004">
      <c r="A74" s="83"/>
      <c r="B74" s="48"/>
      <c r="C74" s="49"/>
      <c r="D74" s="48"/>
      <c r="E74" s="50"/>
      <c r="F74" s="49"/>
      <c r="G74" s="51"/>
      <c r="H74" s="51"/>
      <c r="I74" s="51"/>
      <c r="J74" s="48"/>
      <c r="K74" s="48"/>
      <c r="L74" s="48"/>
      <c r="M74" s="48"/>
      <c r="N74" s="366"/>
      <c r="O74" s="48"/>
      <c r="P74" s="25"/>
      <c r="Q74" s="25"/>
      <c r="R74" s="48"/>
      <c r="S74" s="52"/>
      <c r="T74" s="184"/>
      <c r="X74" s="358"/>
      <c r="AD74" s="160"/>
      <c r="AE74" s="359"/>
      <c r="AF74" s="360"/>
      <c r="AH74" s="305"/>
    </row>
    <row r="75" spans="1:35" s="160" customFormat="1" ht="15" customHeight="1" x14ac:dyDescent="0.55000000000000004">
      <c r="A75" s="325" t="s">
        <v>495</v>
      </c>
      <c r="B75" s="326" t="s">
        <v>134</v>
      </c>
      <c r="C75" s="327" t="s">
        <v>496</v>
      </c>
      <c r="D75" s="326" t="s">
        <v>294</v>
      </c>
      <c r="E75" s="328" t="s">
        <v>262</v>
      </c>
      <c r="F75" s="329" t="s">
        <v>381</v>
      </c>
      <c r="G75" s="330">
        <v>0.58333333333333337</v>
      </c>
      <c r="H75" s="330">
        <v>0.625</v>
      </c>
      <c r="I75" s="331">
        <f>H75-G75</f>
        <v>4.166666666666663E-2</v>
      </c>
      <c r="J75" s="326">
        <v>0</v>
      </c>
      <c r="K75" s="326">
        <v>75</v>
      </c>
      <c r="L75" s="326" t="s">
        <v>46</v>
      </c>
      <c r="M75" s="326" t="s">
        <v>336</v>
      </c>
      <c r="N75" s="332"/>
      <c r="O75" s="326">
        <v>77</v>
      </c>
      <c r="P75" s="325"/>
      <c r="Q75" s="325"/>
      <c r="R75" s="326">
        <v>7</v>
      </c>
      <c r="S75" s="326">
        <v>7</v>
      </c>
      <c r="T75" s="333"/>
      <c r="U75" s="160" t="s">
        <v>497</v>
      </c>
      <c r="W75" s="160" t="s">
        <v>498</v>
      </c>
      <c r="X75" s="251"/>
      <c r="Y75" s="251" t="s">
        <v>499</v>
      </c>
      <c r="AE75" s="363"/>
      <c r="AH75" s="251"/>
      <c r="AI75" s="364" t="s">
        <v>500</v>
      </c>
    </row>
    <row r="76" spans="1:35" s="4" customFormat="1" ht="15" customHeight="1" x14ac:dyDescent="0.55000000000000004">
      <c r="A76" s="334" t="s">
        <v>495</v>
      </c>
      <c r="B76" s="335" t="s">
        <v>134</v>
      </c>
      <c r="C76" s="336" t="s">
        <v>135</v>
      </c>
      <c r="D76" s="335" t="s">
        <v>338</v>
      </c>
      <c r="E76" s="337" t="s">
        <v>262</v>
      </c>
      <c r="F76" s="338" t="s">
        <v>381</v>
      </c>
      <c r="G76" s="339">
        <v>0.625</v>
      </c>
      <c r="H76" s="339">
        <v>0.70833333333333337</v>
      </c>
      <c r="I76" s="340">
        <f>H76-G76</f>
        <v>8.333333333333337E-2</v>
      </c>
      <c r="J76" s="335">
        <v>1</v>
      </c>
      <c r="K76" s="335">
        <v>25</v>
      </c>
      <c r="L76" s="335" t="s">
        <v>46</v>
      </c>
      <c r="M76" s="335"/>
      <c r="N76" s="341"/>
      <c r="O76" s="335"/>
      <c r="P76" s="342"/>
      <c r="Q76" s="342"/>
      <c r="R76" s="335"/>
      <c r="S76" s="343"/>
      <c r="T76" s="344"/>
      <c r="U76" s="4" t="s">
        <v>497</v>
      </c>
      <c r="Z76" s="252" t="s">
        <v>471</v>
      </c>
      <c r="AA76" s="4" t="s">
        <v>452</v>
      </c>
      <c r="AD76" s="160"/>
      <c r="AE76" s="361"/>
      <c r="AF76" s="362"/>
      <c r="AH76" s="305"/>
      <c r="AI76" s="141" t="s">
        <v>500</v>
      </c>
    </row>
    <row r="77" spans="1:35" s="4" customFormat="1" ht="15" customHeight="1" x14ac:dyDescent="0.55000000000000004">
      <c r="A77" s="40"/>
      <c r="B77" s="41"/>
      <c r="C77" s="42"/>
      <c r="D77" s="41"/>
      <c r="E77" s="43"/>
      <c r="F77" s="42"/>
      <c r="G77" s="44"/>
      <c r="H77" s="44"/>
      <c r="I77" s="44"/>
      <c r="J77" s="41"/>
      <c r="K77" s="41"/>
      <c r="L77" s="41"/>
      <c r="M77" s="41"/>
      <c r="N77" s="45"/>
      <c r="O77" s="41"/>
      <c r="P77" s="25"/>
      <c r="Q77" s="25"/>
      <c r="R77" s="41"/>
      <c r="S77" s="46"/>
      <c r="T77" s="47"/>
      <c r="AD77" s="160"/>
      <c r="AE77" s="296"/>
      <c r="AF77" s="100"/>
      <c r="AH77" s="305"/>
    </row>
    <row r="78" spans="1:35" s="4" customFormat="1" ht="15" customHeight="1" x14ac:dyDescent="0.55000000000000004">
      <c r="A78" s="40" t="s">
        <v>248</v>
      </c>
      <c r="B78" s="41" t="s">
        <v>92</v>
      </c>
      <c r="C78" s="42" t="s">
        <v>93</v>
      </c>
      <c r="D78" s="41" t="s">
        <v>294</v>
      </c>
      <c r="E78" s="43" t="s">
        <v>262</v>
      </c>
      <c r="F78" s="232" t="s">
        <v>375</v>
      </c>
      <c r="G78" s="134">
        <v>0.375</v>
      </c>
      <c r="H78" s="134">
        <v>0.41666666666666669</v>
      </c>
      <c r="I78" s="44">
        <f>H78-G78</f>
        <v>4.1666666666666685E-2</v>
      </c>
      <c r="J78" s="41">
        <v>0</v>
      </c>
      <c r="K78" s="41">
        <v>75</v>
      </c>
      <c r="L78" s="41" t="s">
        <v>501</v>
      </c>
      <c r="M78" s="41" t="s">
        <v>336</v>
      </c>
      <c r="N78" s="45" t="s">
        <v>502</v>
      </c>
      <c r="O78" s="41">
        <v>81</v>
      </c>
      <c r="P78" s="25"/>
      <c r="Q78" s="25"/>
      <c r="R78" s="41">
        <v>7</v>
      </c>
      <c r="S78" s="46">
        <v>7</v>
      </c>
      <c r="T78" s="47"/>
      <c r="AD78" s="160"/>
      <c r="AE78" s="292" t="s">
        <v>503</v>
      </c>
      <c r="AF78" s="107" t="s">
        <v>504</v>
      </c>
      <c r="AH78" s="305"/>
    </row>
    <row r="79" spans="1:35" s="211" customFormat="1" ht="15" customHeight="1" x14ac:dyDescent="0.55000000000000004">
      <c r="A79" s="193" t="s">
        <v>248</v>
      </c>
      <c r="B79" s="186" t="s">
        <v>92</v>
      </c>
      <c r="C79" s="194" t="s">
        <v>93</v>
      </c>
      <c r="D79" s="186" t="s">
        <v>338</v>
      </c>
      <c r="E79" s="209" t="s">
        <v>262</v>
      </c>
      <c r="F79" s="230" t="s">
        <v>375</v>
      </c>
      <c r="G79" s="210">
        <v>0.625</v>
      </c>
      <c r="H79" s="210">
        <v>0.70833333333333337</v>
      </c>
      <c r="I79" s="195">
        <f>H79-G79</f>
        <v>8.333333333333337E-2</v>
      </c>
      <c r="J79" s="186">
        <v>1</v>
      </c>
      <c r="K79" s="186">
        <v>25</v>
      </c>
      <c r="L79" s="186" t="s">
        <v>505</v>
      </c>
      <c r="M79" s="186"/>
      <c r="N79" s="45" t="s">
        <v>441</v>
      </c>
      <c r="O79" s="186"/>
      <c r="P79" s="187"/>
      <c r="Q79" s="187"/>
      <c r="R79" s="186"/>
      <c r="S79" s="188"/>
      <c r="T79" s="189"/>
      <c r="U79" s="4"/>
      <c r="V79" s="141" t="s">
        <v>506</v>
      </c>
      <c r="W79" s="4" t="s">
        <v>444</v>
      </c>
      <c r="X79" s="4"/>
      <c r="Y79" s="4"/>
      <c r="AD79" s="160"/>
      <c r="AE79" s="296"/>
      <c r="AF79" s="100"/>
      <c r="AH79" s="310"/>
    </row>
    <row r="80" spans="1:35" s="4" customFormat="1" ht="15" customHeight="1" x14ac:dyDescent="0.55000000000000004">
      <c r="A80" s="40" t="s">
        <v>248</v>
      </c>
      <c r="B80" s="41" t="s">
        <v>92</v>
      </c>
      <c r="C80" s="42" t="s">
        <v>93</v>
      </c>
      <c r="D80" s="41" t="s">
        <v>338</v>
      </c>
      <c r="E80" s="43" t="s">
        <v>262</v>
      </c>
      <c r="F80" s="232" t="s">
        <v>375</v>
      </c>
      <c r="G80" s="134">
        <v>0.625</v>
      </c>
      <c r="H80" s="134">
        <v>0.70833333333333337</v>
      </c>
      <c r="I80" s="44">
        <f>H80-G80</f>
        <v>8.333333333333337E-2</v>
      </c>
      <c r="J80" s="41">
        <v>2</v>
      </c>
      <c r="K80" s="41">
        <v>25</v>
      </c>
      <c r="L80" s="41" t="s">
        <v>145</v>
      </c>
      <c r="M80" s="41"/>
      <c r="N80" s="45" t="s">
        <v>356</v>
      </c>
      <c r="O80" s="41"/>
      <c r="P80" s="25"/>
      <c r="Q80" s="25"/>
      <c r="R80" s="41"/>
      <c r="S80" s="46"/>
      <c r="T80" s="47"/>
      <c r="AD80" s="160"/>
      <c r="AE80" s="296"/>
      <c r="AF80" s="100"/>
      <c r="AH80" s="305"/>
    </row>
    <row r="81" spans="1:35" s="4" customFormat="1" ht="15" customHeight="1" x14ac:dyDescent="0.55000000000000004">
      <c r="A81" s="40" t="s">
        <v>248</v>
      </c>
      <c r="B81" s="41" t="s">
        <v>92</v>
      </c>
      <c r="C81" s="42" t="s">
        <v>93</v>
      </c>
      <c r="D81" s="41" t="s">
        <v>338</v>
      </c>
      <c r="E81" s="43" t="s">
        <v>262</v>
      </c>
      <c r="F81" s="231" t="s">
        <v>375</v>
      </c>
      <c r="G81" s="223">
        <v>0.625</v>
      </c>
      <c r="H81" s="223">
        <v>0.70833333333333337</v>
      </c>
      <c r="I81" s="44">
        <f>H81-G81</f>
        <v>8.333333333333337E-2</v>
      </c>
      <c r="J81" s="41">
        <v>3</v>
      </c>
      <c r="K81" s="41">
        <v>25</v>
      </c>
      <c r="L81" s="250" t="s">
        <v>14</v>
      </c>
      <c r="M81" s="41"/>
      <c r="N81" s="45" t="s">
        <v>366</v>
      </c>
      <c r="O81" s="41"/>
      <c r="P81" s="25"/>
      <c r="Q81" s="25"/>
      <c r="R81" s="41"/>
      <c r="S81" s="46"/>
      <c r="T81" s="47"/>
      <c r="U81" s="4" t="s">
        <v>507</v>
      </c>
      <c r="V81" s="4" t="s">
        <v>508</v>
      </c>
      <c r="X81" s="168" t="s">
        <v>509</v>
      </c>
      <c r="Y81" s="257" t="s">
        <v>510</v>
      </c>
      <c r="Z81" s="168" t="s">
        <v>511</v>
      </c>
      <c r="AD81" s="160"/>
      <c r="AE81" s="296"/>
      <c r="AF81" s="299"/>
      <c r="AH81" s="305"/>
    </row>
    <row r="82" spans="1:35" s="4" customFormat="1" ht="15" customHeight="1" x14ac:dyDescent="0.55000000000000004">
      <c r="A82" s="40"/>
      <c r="B82" s="41"/>
      <c r="C82" s="42"/>
      <c r="D82" s="41"/>
      <c r="E82" s="43"/>
      <c r="F82" s="42"/>
      <c r="G82" s="44"/>
      <c r="H82" s="44"/>
      <c r="I82" s="44"/>
      <c r="J82" s="41"/>
      <c r="K82" s="41"/>
      <c r="L82" s="41"/>
      <c r="M82" s="41"/>
      <c r="N82" s="45"/>
      <c r="O82" s="41"/>
      <c r="P82" s="25"/>
      <c r="Q82" s="25"/>
      <c r="R82" s="41"/>
      <c r="S82" s="46"/>
      <c r="T82" s="47"/>
      <c r="AD82" s="160"/>
      <c r="AE82" s="296"/>
      <c r="AF82" s="100"/>
      <c r="AH82" s="305"/>
    </row>
    <row r="83" spans="1:35" s="4" customFormat="1" ht="15" customHeight="1" x14ac:dyDescent="0.55000000000000004">
      <c r="A83" s="214" t="s">
        <v>512</v>
      </c>
      <c r="B83" s="215" t="s">
        <v>146</v>
      </c>
      <c r="C83" s="216" t="s">
        <v>147</v>
      </c>
      <c r="D83" s="215" t="s">
        <v>294</v>
      </c>
      <c r="E83" s="217" t="s">
        <v>262</v>
      </c>
      <c r="F83" s="234" t="s">
        <v>375</v>
      </c>
      <c r="G83" s="218">
        <v>0.41666666666666669</v>
      </c>
      <c r="H83" s="218">
        <v>0.45833333333333331</v>
      </c>
      <c r="I83" s="219">
        <f>H83-G83</f>
        <v>4.166666666666663E-2</v>
      </c>
      <c r="J83" s="215">
        <v>0</v>
      </c>
      <c r="K83" s="215">
        <v>50</v>
      </c>
      <c r="L83" s="215"/>
      <c r="M83" s="215" t="s">
        <v>336</v>
      </c>
      <c r="N83" s="220" t="s">
        <v>513</v>
      </c>
      <c r="O83" s="41">
        <v>43</v>
      </c>
      <c r="P83" s="25"/>
      <c r="Q83" s="25"/>
      <c r="R83" s="41">
        <v>5</v>
      </c>
      <c r="S83" s="46">
        <v>5</v>
      </c>
      <c r="T83" s="259"/>
      <c r="V83" s="191" t="s">
        <v>514</v>
      </c>
      <c r="AD83" s="160"/>
      <c r="AE83" s="297" t="s">
        <v>515</v>
      </c>
      <c r="AF83" s="112" t="s">
        <v>516</v>
      </c>
      <c r="AH83" s="305"/>
    </row>
    <row r="84" spans="1:35" s="4" customFormat="1" ht="15" customHeight="1" x14ac:dyDescent="0.55000000000000004">
      <c r="A84" s="214" t="s">
        <v>512</v>
      </c>
      <c r="B84" s="215" t="s">
        <v>146</v>
      </c>
      <c r="C84" s="216" t="s">
        <v>147</v>
      </c>
      <c r="D84" s="215" t="s">
        <v>338</v>
      </c>
      <c r="E84" s="217" t="s">
        <v>262</v>
      </c>
      <c r="F84" s="234" t="s">
        <v>375</v>
      </c>
      <c r="G84" s="218">
        <v>0.45833333333333331</v>
      </c>
      <c r="H84" s="218">
        <v>0.54166666666666663</v>
      </c>
      <c r="I84" s="219">
        <f>H84-G84</f>
        <v>8.3333333333333315E-2</v>
      </c>
      <c r="J84" s="215">
        <v>1</v>
      </c>
      <c r="K84" s="215">
        <v>25</v>
      </c>
      <c r="L84" s="221"/>
      <c r="M84" s="215"/>
      <c r="N84" s="220" t="s">
        <v>356</v>
      </c>
      <c r="O84" s="41"/>
      <c r="P84" s="25"/>
      <c r="Q84" s="25"/>
      <c r="R84" s="41"/>
      <c r="S84" s="46"/>
      <c r="T84" s="259"/>
      <c r="AD84" s="160"/>
      <c r="AE84" s="297" t="s">
        <v>515</v>
      </c>
      <c r="AF84" s="112" t="s">
        <v>517</v>
      </c>
      <c r="AH84" s="305"/>
    </row>
    <row r="85" spans="1:35" s="4" customFormat="1" ht="15" customHeight="1" x14ac:dyDescent="0.55000000000000004">
      <c r="A85" s="214" t="s">
        <v>512</v>
      </c>
      <c r="B85" s="215" t="s">
        <v>146</v>
      </c>
      <c r="C85" s="216" t="s">
        <v>147</v>
      </c>
      <c r="D85" s="215" t="s">
        <v>338</v>
      </c>
      <c r="E85" s="217" t="s">
        <v>262</v>
      </c>
      <c r="F85" s="234" t="s">
        <v>375</v>
      </c>
      <c r="G85" s="218">
        <v>0.625</v>
      </c>
      <c r="H85" s="218">
        <v>0.70833333333333337</v>
      </c>
      <c r="I85" s="219">
        <f>H85-G85</f>
        <v>8.333333333333337E-2</v>
      </c>
      <c r="J85" s="215">
        <v>2</v>
      </c>
      <c r="K85" s="215">
        <v>25</v>
      </c>
      <c r="L85" s="215"/>
      <c r="M85" s="215"/>
      <c r="N85" s="220" t="s">
        <v>356</v>
      </c>
      <c r="O85" s="41"/>
      <c r="P85" s="25"/>
      <c r="Q85" s="25"/>
      <c r="R85" s="41"/>
      <c r="S85" s="46"/>
      <c r="T85" s="259"/>
      <c r="AD85" s="160"/>
      <c r="AE85" s="297" t="s">
        <v>515</v>
      </c>
      <c r="AF85" s="112" t="s">
        <v>517</v>
      </c>
      <c r="AH85" s="305"/>
    </row>
    <row r="86" spans="1:35" s="4" customFormat="1" ht="15" customHeight="1" x14ac:dyDescent="0.55000000000000004">
      <c r="A86" s="40"/>
      <c r="B86" s="41"/>
      <c r="C86" s="42"/>
      <c r="D86" s="41"/>
      <c r="E86" s="43"/>
      <c r="F86" s="42"/>
      <c r="G86" s="44"/>
      <c r="H86" s="44"/>
      <c r="I86" s="44"/>
      <c r="J86" s="41"/>
      <c r="K86" s="41"/>
      <c r="L86" s="41"/>
      <c r="M86" s="41"/>
      <c r="N86" s="45"/>
      <c r="O86" s="41"/>
      <c r="P86" s="25"/>
      <c r="Q86" s="25"/>
      <c r="R86" s="41"/>
      <c r="S86" s="46"/>
      <c r="T86" s="47"/>
      <c r="AD86" s="160"/>
      <c r="AE86" s="296"/>
      <c r="AF86" s="100"/>
      <c r="AH86" s="305"/>
    </row>
    <row r="87" spans="1:35" s="4" customFormat="1" ht="15" customHeight="1" x14ac:dyDescent="0.55000000000000004">
      <c r="A87" s="40" t="s">
        <v>248</v>
      </c>
      <c r="B87" s="41" t="s">
        <v>84</v>
      </c>
      <c r="C87" s="42" t="s">
        <v>85</v>
      </c>
      <c r="D87" s="41" t="s">
        <v>294</v>
      </c>
      <c r="E87" s="41">
        <v>1</v>
      </c>
      <c r="F87" s="232" t="s">
        <v>335</v>
      </c>
      <c r="G87" s="134">
        <v>0.375</v>
      </c>
      <c r="H87" s="134">
        <v>0.45833333333333331</v>
      </c>
      <c r="I87" s="44">
        <f>H87-G87</f>
        <v>8.3333333333333315E-2</v>
      </c>
      <c r="J87" s="41">
        <v>0</v>
      </c>
      <c r="K87" s="41">
        <v>50</v>
      </c>
      <c r="L87" s="41" t="s">
        <v>108</v>
      </c>
      <c r="M87" s="41" t="s">
        <v>336</v>
      </c>
      <c r="N87" s="45" t="s">
        <v>478</v>
      </c>
      <c r="O87" s="41">
        <v>47</v>
      </c>
      <c r="P87" s="25"/>
      <c r="Q87" s="25"/>
      <c r="R87" s="41">
        <v>6</v>
      </c>
      <c r="S87" s="46">
        <v>3</v>
      </c>
      <c r="T87" s="47"/>
      <c r="Z87" s="168"/>
      <c r="AD87" s="160"/>
      <c r="AE87" s="296"/>
      <c r="AF87" s="100"/>
      <c r="AH87" s="305"/>
    </row>
    <row r="88" spans="1:35" s="4" customFormat="1" ht="15" customHeight="1" x14ac:dyDescent="0.55000000000000004">
      <c r="A88" s="40" t="s">
        <v>248</v>
      </c>
      <c r="B88" s="41" t="s">
        <v>84</v>
      </c>
      <c r="C88" s="42" t="s">
        <v>85</v>
      </c>
      <c r="D88" s="41" t="s">
        <v>338</v>
      </c>
      <c r="E88" s="41">
        <v>1</v>
      </c>
      <c r="F88" s="231" t="s">
        <v>375</v>
      </c>
      <c r="G88" s="223">
        <v>0.54166666666666663</v>
      </c>
      <c r="H88" s="223">
        <v>0.625</v>
      </c>
      <c r="I88" s="44">
        <f>H88-G88</f>
        <v>8.333333333333337E-2</v>
      </c>
      <c r="J88" s="41">
        <v>1</v>
      </c>
      <c r="K88" s="41">
        <v>25</v>
      </c>
      <c r="L88" s="41" t="s">
        <v>14</v>
      </c>
      <c r="M88" s="41"/>
      <c r="N88" s="45" t="s">
        <v>356</v>
      </c>
      <c r="O88" s="41"/>
      <c r="P88" s="25"/>
      <c r="Q88" s="25"/>
      <c r="R88" s="41"/>
      <c r="S88" s="46"/>
      <c r="T88" s="47"/>
      <c r="V88" s="4" t="s">
        <v>518</v>
      </c>
      <c r="W88" s="4" t="s">
        <v>444</v>
      </c>
      <c r="Z88" s="252" t="s">
        <v>519</v>
      </c>
      <c r="AA88" s="4" t="s">
        <v>396</v>
      </c>
      <c r="AD88" s="160"/>
      <c r="AE88" s="296"/>
      <c r="AF88" s="100"/>
      <c r="AH88" s="305"/>
    </row>
    <row r="89" spans="1:35" s="4" customFormat="1" ht="15" customHeight="1" x14ac:dyDescent="0.55000000000000004">
      <c r="A89" s="40" t="s">
        <v>248</v>
      </c>
      <c r="B89" s="41" t="s">
        <v>84</v>
      </c>
      <c r="C89" s="42" t="s">
        <v>85</v>
      </c>
      <c r="D89" s="41" t="s">
        <v>338</v>
      </c>
      <c r="E89" s="41">
        <v>1</v>
      </c>
      <c r="F89" s="231" t="s">
        <v>335</v>
      </c>
      <c r="G89" s="223">
        <v>0.45833333333333331</v>
      </c>
      <c r="H89" s="223">
        <v>0.54166666666666663</v>
      </c>
      <c r="I89" s="44">
        <f>H89-G89</f>
        <v>8.3333333333333315E-2</v>
      </c>
      <c r="J89" s="41">
        <v>2</v>
      </c>
      <c r="K89" s="41">
        <v>25</v>
      </c>
      <c r="L89" s="41" t="s">
        <v>108</v>
      </c>
      <c r="M89" s="41"/>
      <c r="N89" s="45" t="s">
        <v>441</v>
      </c>
      <c r="O89" s="41"/>
      <c r="P89" s="25"/>
      <c r="Q89" s="25"/>
      <c r="R89" s="41"/>
      <c r="S89" s="46"/>
      <c r="T89" s="47"/>
      <c r="V89" s="4" t="s">
        <v>520</v>
      </c>
      <c r="W89" s="4" t="s">
        <v>444</v>
      </c>
      <c r="Z89" s="252" t="s">
        <v>521</v>
      </c>
      <c r="AA89" s="4" t="s">
        <v>396</v>
      </c>
      <c r="AD89" s="160"/>
      <c r="AE89" s="296"/>
      <c r="AF89" s="100"/>
      <c r="AH89" s="305"/>
    </row>
    <row r="90" spans="1:35" s="4" customFormat="1" ht="14.25" customHeight="1" x14ac:dyDescent="0.55000000000000004">
      <c r="A90" s="40"/>
      <c r="B90" s="41"/>
      <c r="C90" s="42"/>
      <c r="D90" s="41"/>
      <c r="E90" s="41"/>
      <c r="F90" s="42"/>
      <c r="G90" s="44"/>
      <c r="H90" s="44"/>
      <c r="I90" s="44"/>
      <c r="J90" s="41"/>
      <c r="K90" s="41"/>
      <c r="L90" s="41"/>
      <c r="M90" s="41"/>
      <c r="N90" s="45"/>
      <c r="O90" s="41"/>
      <c r="P90" s="25"/>
      <c r="Q90" s="25"/>
      <c r="R90" s="41"/>
      <c r="S90" s="46"/>
      <c r="T90" s="47"/>
      <c r="AD90" s="160"/>
      <c r="AE90" s="296"/>
      <c r="AF90" s="100"/>
      <c r="AH90" s="305"/>
    </row>
    <row r="91" spans="1:35" s="4" customFormat="1" ht="15" customHeight="1" x14ac:dyDescent="0.55000000000000004">
      <c r="A91" s="40" t="s">
        <v>248</v>
      </c>
      <c r="B91" s="41" t="s">
        <v>86</v>
      </c>
      <c r="C91" s="42" t="s">
        <v>87</v>
      </c>
      <c r="D91" s="41" t="s">
        <v>294</v>
      </c>
      <c r="E91" s="43" t="s">
        <v>522</v>
      </c>
      <c r="F91" s="232" t="s">
        <v>381</v>
      </c>
      <c r="G91" s="134">
        <v>0.54166666666666663</v>
      </c>
      <c r="H91" s="134">
        <v>0.625</v>
      </c>
      <c r="I91" s="44">
        <f>H91-G91</f>
        <v>8.333333333333337E-2</v>
      </c>
      <c r="J91" s="41">
        <v>0</v>
      </c>
      <c r="K91" s="41">
        <v>50</v>
      </c>
      <c r="L91" s="41" t="s">
        <v>160</v>
      </c>
      <c r="M91" s="41" t="s">
        <v>336</v>
      </c>
      <c r="N91" s="45" t="s">
        <v>523</v>
      </c>
      <c r="O91" s="41" t="s">
        <v>524</v>
      </c>
      <c r="P91" s="25"/>
      <c r="Q91" s="25"/>
      <c r="R91" s="41">
        <v>10</v>
      </c>
      <c r="S91" s="46">
        <v>5</v>
      </c>
      <c r="T91" s="47"/>
      <c r="V91" s="212"/>
      <c r="AD91" s="160"/>
      <c r="AE91" s="296"/>
      <c r="AF91" s="100"/>
      <c r="AG91" s="141" t="s">
        <v>525</v>
      </c>
      <c r="AH91" s="305" t="s">
        <v>526</v>
      </c>
    </row>
    <row r="92" spans="1:35" s="4" customFormat="1" ht="15" customHeight="1" x14ac:dyDescent="0.55000000000000004">
      <c r="A92" s="40" t="s">
        <v>248</v>
      </c>
      <c r="B92" s="41" t="s">
        <v>86</v>
      </c>
      <c r="C92" s="42" t="s">
        <v>87</v>
      </c>
      <c r="D92" s="41" t="s">
        <v>338</v>
      </c>
      <c r="E92" s="43" t="s">
        <v>522</v>
      </c>
      <c r="F92" s="231" t="s">
        <v>527</v>
      </c>
      <c r="G92" s="223">
        <v>0.625</v>
      </c>
      <c r="H92" s="223">
        <v>0.70833333333333337</v>
      </c>
      <c r="I92" s="44">
        <f>H92-G92</f>
        <v>8.333333333333337E-2</v>
      </c>
      <c r="J92" s="41">
        <v>1</v>
      </c>
      <c r="K92" s="41">
        <v>25</v>
      </c>
      <c r="L92" s="41" t="s">
        <v>222</v>
      </c>
      <c r="M92" s="41"/>
      <c r="N92" s="45" t="s">
        <v>441</v>
      </c>
      <c r="O92" s="41"/>
      <c r="P92" s="25"/>
      <c r="Q92" s="25"/>
      <c r="R92" s="41"/>
      <c r="S92" s="46"/>
      <c r="T92" s="47"/>
      <c r="U92" s="4" t="s">
        <v>528</v>
      </c>
      <c r="AD92" s="160"/>
      <c r="AE92" s="292" t="s">
        <v>407</v>
      </c>
      <c r="AF92" s="107" t="s">
        <v>529</v>
      </c>
      <c r="AG92" s="141" t="s">
        <v>530</v>
      </c>
      <c r="AH92" s="305" t="s">
        <v>531</v>
      </c>
      <c r="AI92" s="141" t="s">
        <v>532</v>
      </c>
    </row>
    <row r="93" spans="1:35" s="4" customFormat="1" ht="15" customHeight="1" x14ac:dyDescent="0.55000000000000004">
      <c r="A93" s="40" t="s">
        <v>248</v>
      </c>
      <c r="B93" s="41" t="s">
        <v>86</v>
      </c>
      <c r="C93" s="42" t="s">
        <v>87</v>
      </c>
      <c r="D93" s="41" t="s">
        <v>338</v>
      </c>
      <c r="E93" s="43" t="s">
        <v>522</v>
      </c>
      <c r="F93" s="231" t="s">
        <v>375</v>
      </c>
      <c r="G93" s="223">
        <v>0.45833333333333331</v>
      </c>
      <c r="H93" s="223">
        <v>0.54166666666666663</v>
      </c>
      <c r="I93" s="44">
        <f>H93-G93</f>
        <v>8.3333333333333315E-2</v>
      </c>
      <c r="J93" s="41">
        <v>2</v>
      </c>
      <c r="K93" s="41">
        <v>25</v>
      </c>
      <c r="L93" s="250" t="s">
        <v>160</v>
      </c>
      <c r="M93" s="41"/>
      <c r="N93" s="45" t="s">
        <v>366</v>
      </c>
      <c r="O93" s="41"/>
      <c r="P93" s="25"/>
      <c r="Q93" s="25"/>
      <c r="R93" s="41"/>
      <c r="S93" s="46"/>
      <c r="T93" s="47"/>
      <c r="W93" s="4" t="s">
        <v>533</v>
      </c>
      <c r="X93" s="168" t="s">
        <v>534</v>
      </c>
      <c r="Y93" s="257" t="s">
        <v>535</v>
      </c>
      <c r="Z93" s="168" t="s">
        <v>536</v>
      </c>
      <c r="AA93" s="4" t="s">
        <v>537</v>
      </c>
      <c r="AD93" s="160"/>
      <c r="AE93" s="292" t="s">
        <v>538</v>
      </c>
      <c r="AF93" s="107" t="s">
        <v>362</v>
      </c>
      <c r="AH93" s="305"/>
      <c r="AI93" s="141" t="s">
        <v>532</v>
      </c>
    </row>
    <row r="94" spans="1:35" s="4" customFormat="1" ht="15" customHeight="1" x14ac:dyDescent="0.55000000000000004">
      <c r="A94" s="277" t="s">
        <v>248</v>
      </c>
      <c r="B94" s="268" t="s">
        <v>86</v>
      </c>
      <c r="C94" s="312" t="s">
        <v>87</v>
      </c>
      <c r="D94" s="268" t="s">
        <v>338</v>
      </c>
      <c r="E94" s="270" t="s">
        <v>522</v>
      </c>
      <c r="F94" s="271" t="s">
        <v>375</v>
      </c>
      <c r="G94" s="272">
        <v>0.45833333333333331</v>
      </c>
      <c r="H94" s="272">
        <v>0.54166666666666663</v>
      </c>
      <c r="I94" s="273">
        <f>H94-G94</f>
        <v>8.3333333333333315E-2</v>
      </c>
      <c r="J94" s="268">
        <v>3</v>
      </c>
      <c r="K94" s="268">
        <v>25</v>
      </c>
      <c r="L94" s="268" t="s">
        <v>222</v>
      </c>
      <c r="M94" s="268"/>
      <c r="N94" s="274" t="s">
        <v>376</v>
      </c>
      <c r="O94" s="268"/>
      <c r="P94" s="275"/>
      <c r="Q94" s="275"/>
      <c r="R94" s="268"/>
      <c r="S94" s="276"/>
      <c r="T94" s="268"/>
      <c r="U94" s="4" t="s">
        <v>539</v>
      </c>
      <c r="W94" s="4" t="s">
        <v>533</v>
      </c>
      <c r="X94" s="168" t="s">
        <v>534</v>
      </c>
      <c r="Y94" s="257" t="s">
        <v>535</v>
      </c>
      <c r="Z94" s="168"/>
      <c r="AB94" s="141" t="s">
        <v>540</v>
      </c>
      <c r="AD94" s="300" t="s">
        <v>541</v>
      </c>
      <c r="AE94" s="292" t="s">
        <v>542</v>
      </c>
      <c r="AF94" s="107" t="s">
        <v>543</v>
      </c>
      <c r="AG94" s="141" t="s">
        <v>544</v>
      </c>
      <c r="AH94" s="306" t="s">
        <v>545</v>
      </c>
    </row>
    <row r="95" spans="1:35" s="4" customFormat="1" ht="15" customHeight="1" x14ac:dyDescent="0.55000000000000004">
      <c r="A95" s="40"/>
      <c r="B95" s="41"/>
      <c r="C95" s="42"/>
      <c r="D95" s="41"/>
      <c r="E95" s="43"/>
      <c r="F95" s="42"/>
      <c r="G95" s="44"/>
      <c r="H95" s="44"/>
      <c r="I95" s="44"/>
      <c r="J95" s="41"/>
      <c r="K95" s="41"/>
      <c r="L95" s="41"/>
      <c r="M95" s="41"/>
      <c r="N95" s="45"/>
      <c r="O95" s="41"/>
      <c r="P95" s="25"/>
      <c r="Q95" s="25"/>
      <c r="R95" s="41"/>
      <c r="S95" s="46"/>
      <c r="T95" s="47"/>
      <c r="AD95" s="160"/>
      <c r="AE95" s="296"/>
      <c r="AF95" s="100"/>
      <c r="AH95" s="305"/>
    </row>
    <row r="96" spans="1:35" s="4" customFormat="1" ht="15" customHeight="1" x14ac:dyDescent="0.55000000000000004">
      <c r="A96" s="345" t="s">
        <v>546</v>
      </c>
      <c r="B96" s="346" t="s">
        <v>48</v>
      </c>
      <c r="C96" s="347" t="s">
        <v>49</v>
      </c>
      <c r="D96" s="346" t="s">
        <v>294</v>
      </c>
      <c r="E96" s="346">
        <v>1</v>
      </c>
      <c r="F96" s="348" t="s">
        <v>381</v>
      </c>
      <c r="G96" s="349">
        <v>0.54166666666666663</v>
      </c>
      <c r="H96" s="349">
        <v>0.625</v>
      </c>
      <c r="I96" s="350">
        <f>H96-G96</f>
        <v>8.333333333333337E-2</v>
      </c>
      <c r="J96" s="346">
        <v>0</v>
      </c>
      <c r="K96" s="346">
        <v>75</v>
      </c>
      <c r="L96" s="346" t="s">
        <v>50</v>
      </c>
      <c r="M96" s="346" t="s">
        <v>336</v>
      </c>
      <c r="N96" s="351"/>
      <c r="O96" s="346">
        <v>77</v>
      </c>
      <c r="P96" s="352"/>
      <c r="Q96" s="352"/>
      <c r="R96" s="346">
        <v>8</v>
      </c>
      <c r="S96" s="353">
        <v>4</v>
      </c>
      <c r="T96" s="354"/>
      <c r="U96" s="4" t="s">
        <v>547</v>
      </c>
      <c r="AD96" s="160"/>
      <c r="AE96" s="296"/>
      <c r="AF96" s="100"/>
      <c r="AH96" s="305"/>
    </row>
    <row r="97" spans="1:35" s="4" customFormat="1" ht="15" customHeight="1" x14ac:dyDescent="0.55000000000000004">
      <c r="A97" s="345" t="s">
        <v>546</v>
      </c>
      <c r="B97" s="346" t="s">
        <v>48</v>
      </c>
      <c r="C97" s="347" t="s">
        <v>49</v>
      </c>
      <c r="D97" s="346" t="s">
        <v>338</v>
      </c>
      <c r="E97" s="346">
        <v>1</v>
      </c>
      <c r="F97" s="348" t="s">
        <v>375</v>
      </c>
      <c r="G97" s="349">
        <v>0.54166666666666663</v>
      </c>
      <c r="H97" s="349">
        <v>0.625</v>
      </c>
      <c r="I97" s="350">
        <f>H97-G97</f>
        <v>8.333333333333337E-2</v>
      </c>
      <c r="J97" s="346">
        <v>1</v>
      </c>
      <c r="K97" s="346">
        <v>25</v>
      </c>
      <c r="L97" s="346" t="s">
        <v>50</v>
      </c>
      <c r="M97" s="346"/>
      <c r="N97" s="351"/>
      <c r="O97" s="346"/>
      <c r="P97" s="352"/>
      <c r="Q97" s="352"/>
      <c r="R97" s="346"/>
      <c r="S97" s="353"/>
      <c r="T97" s="354"/>
      <c r="U97" s="4" t="s">
        <v>547</v>
      </c>
      <c r="AD97" s="160"/>
      <c r="AE97" s="296"/>
      <c r="AF97" s="100"/>
      <c r="AH97" s="305"/>
      <c r="AI97" s="141" t="s">
        <v>548</v>
      </c>
    </row>
    <row r="98" spans="1:35" s="4" customFormat="1" ht="15" customHeight="1" x14ac:dyDescent="0.55000000000000004">
      <c r="A98" s="40"/>
      <c r="B98" s="41"/>
      <c r="C98" s="42"/>
      <c r="D98" s="41"/>
      <c r="E98" s="43"/>
      <c r="F98" s="42"/>
      <c r="G98" s="44"/>
      <c r="H98" s="44"/>
      <c r="I98" s="44"/>
      <c r="J98" s="41"/>
      <c r="K98" s="41"/>
      <c r="L98" s="41"/>
      <c r="M98" s="41"/>
      <c r="N98" s="45"/>
      <c r="O98" s="41"/>
      <c r="P98" s="25"/>
      <c r="Q98" s="25"/>
      <c r="R98" s="41"/>
      <c r="S98" s="46"/>
      <c r="T98" s="47"/>
      <c r="AD98" s="160"/>
      <c r="AE98" s="296"/>
      <c r="AF98" s="100"/>
      <c r="AH98" s="305"/>
      <c r="AI98" s="141" t="s">
        <v>548</v>
      </c>
    </row>
    <row r="99" spans="1:35" s="4" customFormat="1" ht="15" customHeight="1" x14ac:dyDescent="0.55000000000000004">
      <c r="A99" s="40" t="s">
        <v>481</v>
      </c>
      <c r="B99" s="41" t="s">
        <v>52</v>
      </c>
      <c r="C99" s="42" t="s">
        <v>53</v>
      </c>
      <c r="D99" s="41" t="s">
        <v>294</v>
      </c>
      <c r="E99" s="41">
        <v>2</v>
      </c>
      <c r="F99" s="232" t="s">
        <v>375</v>
      </c>
      <c r="G99" s="134">
        <v>0.54166666666666663</v>
      </c>
      <c r="H99" s="134">
        <v>0.625</v>
      </c>
      <c r="I99" s="44">
        <f t="shared" ref="I99:I102" si="7">H99-G99</f>
        <v>8.333333333333337E-2</v>
      </c>
      <c r="J99" s="41">
        <v>0</v>
      </c>
      <c r="K99" s="41">
        <v>125</v>
      </c>
      <c r="L99" s="41" t="s">
        <v>50</v>
      </c>
      <c r="M99" s="41" t="s">
        <v>336</v>
      </c>
      <c r="N99" s="45" t="s">
        <v>549</v>
      </c>
      <c r="O99" s="41">
        <v>124</v>
      </c>
      <c r="P99" s="25"/>
      <c r="Q99" s="25"/>
      <c r="R99" s="41">
        <v>12</v>
      </c>
      <c r="S99" s="46">
        <v>6</v>
      </c>
      <c r="T99" s="47"/>
      <c r="U99" s="4" t="s">
        <v>550</v>
      </c>
      <c r="AD99" s="160"/>
      <c r="AE99" s="292" t="s">
        <v>551</v>
      </c>
      <c r="AF99" s="107" t="s">
        <v>492</v>
      </c>
      <c r="AH99" s="305"/>
    </row>
    <row r="100" spans="1:35" s="4" customFormat="1" ht="14.1" customHeight="1" x14ac:dyDescent="0.55000000000000004">
      <c r="A100" s="40" t="s">
        <v>481</v>
      </c>
      <c r="B100" s="41" t="s">
        <v>52</v>
      </c>
      <c r="C100" s="42" t="s">
        <v>53</v>
      </c>
      <c r="D100" s="41" t="s">
        <v>338</v>
      </c>
      <c r="E100" s="41">
        <v>2</v>
      </c>
      <c r="F100" s="231" t="s">
        <v>375</v>
      </c>
      <c r="G100" s="223">
        <v>0.625</v>
      </c>
      <c r="H100" s="223">
        <v>0.70833333333333337</v>
      </c>
      <c r="I100" s="44">
        <f t="shared" si="7"/>
        <v>8.333333333333337E-2</v>
      </c>
      <c r="J100" s="41">
        <v>1</v>
      </c>
      <c r="K100" s="41">
        <v>25</v>
      </c>
      <c r="L100" s="41" t="s">
        <v>50</v>
      </c>
      <c r="M100" s="41"/>
      <c r="N100" s="45" t="s">
        <v>552</v>
      </c>
      <c r="O100" s="41"/>
      <c r="P100" s="25"/>
      <c r="Q100" s="25"/>
      <c r="R100" s="41"/>
      <c r="S100" s="46"/>
      <c r="T100" s="47"/>
      <c r="V100" s="4" t="s">
        <v>553</v>
      </c>
      <c r="X100" s="257" t="s">
        <v>554</v>
      </c>
      <c r="AD100" s="160"/>
      <c r="AE100" s="296"/>
      <c r="AF100" s="100"/>
      <c r="AH100" s="305"/>
    </row>
    <row r="101" spans="1:35" s="4" customFormat="1" ht="15" customHeight="1" x14ac:dyDescent="0.55000000000000004">
      <c r="A101" s="40" t="s">
        <v>481</v>
      </c>
      <c r="B101" s="41" t="s">
        <v>555</v>
      </c>
      <c r="C101" s="42" t="s">
        <v>53</v>
      </c>
      <c r="D101" s="41" t="s">
        <v>338</v>
      </c>
      <c r="E101" s="41">
        <v>2</v>
      </c>
      <c r="F101" s="231" t="s">
        <v>375</v>
      </c>
      <c r="G101" s="223">
        <v>0.625</v>
      </c>
      <c r="H101" s="223">
        <v>0.70833333333333337</v>
      </c>
      <c r="I101" s="44">
        <f t="shared" si="7"/>
        <v>8.333333333333337E-2</v>
      </c>
      <c r="J101" s="41">
        <v>2</v>
      </c>
      <c r="K101" s="41">
        <v>25</v>
      </c>
      <c r="L101" s="250" t="s">
        <v>363</v>
      </c>
      <c r="M101" s="41"/>
      <c r="N101" s="45" t="s">
        <v>556</v>
      </c>
      <c r="O101" s="41"/>
      <c r="P101" s="25"/>
      <c r="Q101" s="25"/>
      <c r="R101" s="41"/>
      <c r="S101" s="46"/>
      <c r="T101" s="47"/>
      <c r="X101" s="168" t="s">
        <v>557</v>
      </c>
      <c r="Y101" s="255" t="s">
        <v>558</v>
      </c>
      <c r="AD101" s="160"/>
      <c r="AE101" s="292" t="s">
        <v>559</v>
      </c>
      <c r="AF101" s="107" t="s">
        <v>341</v>
      </c>
      <c r="AH101" s="305"/>
    </row>
    <row r="102" spans="1:35" s="4" customFormat="1" ht="15" customHeight="1" x14ac:dyDescent="0.55000000000000004">
      <c r="A102" s="40" t="s">
        <v>481</v>
      </c>
      <c r="B102" s="41" t="s">
        <v>52</v>
      </c>
      <c r="C102" s="42" t="s">
        <v>53</v>
      </c>
      <c r="D102" s="41" t="s">
        <v>338</v>
      </c>
      <c r="E102" s="41">
        <v>2</v>
      </c>
      <c r="F102" s="231" t="s">
        <v>375</v>
      </c>
      <c r="G102" s="223">
        <v>0.625</v>
      </c>
      <c r="H102" s="223">
        <v>0.70833333333333337</v>
      </c>
      <c r="I102" s="44">
        <f t="shared" si="7"/>
        <v>8.333333333333337E-2</v>
      </c>
      <c r="J102" s="41">
        <v>3</v>
      </c>
      <c r="K102" s="41">
        <v>25</v>
      </c>
      <c r="L102" s="250" t="s">
        <v>342</v>
      </c>
      <c r="M102" s="41"/>
      <c r="N102" s="45" t="s">
        <v>560</v>
      </c>
      <c r="O102" s="41"/>
      <c r="P102" s="25"/>
      <c r="Q102" s="25"/>
      <c r="R102" s="41"/>
      <c r="S102" s="46"/>
      <c r="T102" s="47"/>
      <c r="W102" s="4" t="s">
        <v>561</v>
      </c>
      <c r="X102" s="168" t="s">
        <v>562</v>
      </c>
      <c r="Y102" s="255" t="s">
        <v>563</v>
      </c>
      <c r="Z102" s="168" t="s">
        <v>564</v>
      </c>
      <c r="AA102" s="4" t="s">
        <v>565</v>
      </c>
      <c r="AD102" s="160"/>
      <c r="AE102" s="296"/>
      <c r="AF102" s="100"/>
      <c r="AH102" s="305"/>
    </row>
    <row r="103" spans="1:35" s="4" customFormat="1" ht="15" customHeight="1" x14ac:dyDescent="0.55000000000000004">
      <c r="A103" s="40"/>
      <c r="B103" s="41"/>
      <c r="C103" s="42"/>
      <c r="D103" s="41"/>
      <c r="E103" s="43"/>
      <c r="F103" s="42"/>
      <c r="G103" s="44"/>
      <c r="H103" s="44"/>
      <c r="I103" s="44"/>
      <c r="J103" s="41"/>
      <c r="K103" s="41"/>
      <c r="L103" s="41"/>
      <c r="M103" s="41"/>
      <c r="N103" s="45"/>
      <c r="O103" s="41"/>
      <c r="P103" s="25"/>
      <c r="Q103" s="25"/>
      <c r="R103" s="41"/>
      <c r="S103" s="46"/>
      <c r="T103" s="47"/>
      <c r="AD103" s="160"/>
      <c r="AE103" s="296"/>
      <c r="AF103" s="100"/>
      <c r="AH103" s="305"/>
    </row>
    <row r="104" spans="1:35" s="4" customFormat="1" ht="15" customHeight="1" x14ac:dyDescent="0.55000000000000004">
      <c r="A104" s="40" t="s">
        <v>248</v>
      </c>
      <c r="B104" s="41" t="s">
        <v>89</v>
      </c>
      <c r="C104" s="42" t="s">
        <v>90</v>
      </c>
      <c r="D104" s="41" t="s">
        <v>294</v>
      </c>
      <c r="E104" s="43" t="s">
        <v>566</v>
      </c>
      <c r="F104" s="232" t="s">
        <v>381</v>
      </c>
      <c r="G104" s="134">
        <v>0.54166666666666663</v>
      </c>
      <c r="H104" s="134">
        <v>0.625</v>
      </c>
      <c r="I104" s="44">
        <f>H104-G104</f>
        <v>8.333333333333337E-2</v>
      </c>
      <c r="J104" s="41">
        <v>0</v>
      </c>
      <c r="K104" s="41">
        <v>50</v>
      </c>
      <c r="L104" s="41" t="s">
        <v>567</v>
      </c>
      <c r="M104" s="41" t="s">
        <v>336</v>
      </c>
      <c r="N104" s="45" t="s">
        <v>513</v>
      </c>
      <c r="O104" s="41">
        <v>47</v>
      </c>
      <c r="P104" s="25"/>
      <c r="Q104" s="25"/>
      <c r="R104" s="41">
        <v>6</v>
      </c>
      <c r="S104" s="46">
        <v>3</v>
      </c>
      <c r="T104" s="47"/>
      <c r="U104" s="4" t="s">
        <v>568</v>
      </c>
      <c r="AD104" s="160"/>
      <c r="AE104" s="292" t="s">
        <v>569</v>
      </c>
      <c r="AF104" s="107" t="s">
        <v>362</v>
      </c>
      <c r="AH104" s="305"/>
    </row>
    <row r="105" spans="1:35" ht="15" customHeight="1" x14ac:dyDescent="0.55000000000000004">
      <c r="A105" s="40" t="s">
        <v>248</v>
      </c>
      <c r="B105" s="41" t="s">
        <v>89</v>
      </c>
      <c r="C105" s="42" t="s">
        <v>90</v>
      </c>
      <c r="D105" s="41" t="s">
        <v>338</v>
      </c>
      <c r="E105" s="43" t="s">
        <v>566</v>
      </c>
      <c r="F105" s="232" t="s">
        <v>381</v>
      </c>
      <c r="G105" s="134">
        <v>0.625</v>
      </c>
      <c r="H105" s="134">
        <v>0.70833333333333337</v>
      </c>
      <c r="I105" s="44">
        <f>H105-G105</f>
        <v>8.333333333333337E-2</v>
      </c>
      <c r="J105" s="41">
        <v>1</v>
      </c>
      <c r="K105" s="41">
        <v>25</v>
      </c>
      <c r="L105" s="41" t="s">
        <v>351</v>
      </c>
      <c r="M105" s="41"/>
      <c r="N105" s="45" t="s">
        <v>422</v>
      </c>
      <c r="O105" s="73"/>
      <c r="P105" s="69"/>
      <c r="Q105" s="69"/>
      <c r="R105" s="68"/>
      <c r="S105" s="70"/>
      <c r="T105" s="71"/>
      <c r="U105" s="102"/>
      <c r="V105" s="102"/>
      <c r="X105" s="102"/>
      <c r="Y105" s="102"/>
      <c r="Z105" s="102"/>
      <c r="AA105" s="102"/>
      <c r="AB105" s="102"/>
      <c r="AC105" s="102"/>
      <c r="AE105" s="292" t="s">
        <v>569</v>
      </c>
      <c r="AF105" s="107" t="s">
        <v>362</v>
      </c>
      <c r="AG105" s="102"/>
      <c r="AH105" s="309"/>
      <c r="AI105" s="102"/>
    </row>
    <row r="106" spans="1:35" ht="15" customHeight="1" x14ac:dyDescent="0.55000000000000004">
      <c r="A106" s="40" t="s">
        <v>248</v>
      </c>
      <c r="B106" s="41" t="s">
        <v>89</v>
      </c>
      <c r="C106" s="42" t="s">
        <v>90</v>
      </c>
      <c r="D106" s="41" t="s">
        <v>338</v>
      </c>
      <c r="E106" s="43" t="s">
        <v>566</v>
      </c>
      <c r="F106" s="232" t="s">
        <v>381</v>
      </c>
      <c r="G106" s="134">
        <v>0.625</v>
      </c>
      <c r="H106" s="134">
        <v>0.70833333333333337</v>
      </c>
      <c r="I106" s="44">
        <f>H106-G106</f>
        <v>8.333333333333337E-2</v>
      </c>
      <c r="J106" s="41">
        <v>2</v>
      </c>
      <c r="K106" s="41">
        <v>25</v>
      </c>
      <c r="L106" s="41" t="s">
        <v>222</v>
      </c>
      <c r="M106" s="41"/>
      <c r="N106" s="45" t="s">
        <v>570</v>
      </c>
      <c r="O106" s="73"/>
      <c r="P106" s="69"/>
      <c r="Q106" s="69"/>
      <c r="R106" s="68"/>
      <c r="S106" s="70"/>
      <c r="T106" s="71"/>
      <c r="V106" s="102"/>
      <c r="X106" s="102"/>
      <c r="Y106" s="102"/>
      <c r="Z106" s="102"/>
      <c r="AA106" s="102"/>
      <c r="AB106" s="102"/>
      <c r="AC106" s="102"/>
      <c r="AE106" s="296"/>
      <c r="AF106" s="100"/>
      <c r="AG106" s="102"/>
      <c r="AH106" s="309"/>
      <c r="AI106" s="102"/>
    </row>
    <row r="107" spans="1:35" s="4" customFormat="1" ht="15" customHeight="1" x14ac:dyDescent="0.55000000000000004">
      <c r="A107" s="40"/>
      <c r="B107" s="41"/>
      <c r="C107" s="42"/>
      <c r="D107" s="41"/>
      <c r="E107" s="43"/>
      <c r="F107" s="42"/>
      <c r="G107" s="44"/>
      <c r="H107" s="44"/>
      <c r="I107" s="44"/>
      <c r="J107" s="41"/>
      <c r="K107" s="41"/>
      <c r="L107" s="41"/>
      <c r="M107" s="41"/>
      <c r="N107" s="45"/>
      <c r="O107" s="41"/>
      <c r="P107" s="25"/>
      <c r="Q107" s="25"/>
      <c r="R107" s="41"/>
      <c r="S107" s="46"/>
      <c r="T107" s="47"/>
      <c r="AD107" s="160"/>
      <c r="AE107" s="296"/>
      <c r="AF107" s="100"/>
      <c r="AH107" s="305"/>
    </row>
    <row r="108" spans="1:35" x14ac:dyDescent="0.55000000000000004">
      <c r="A108" s="136" t="s">
        <v>249</v>
      </c>
      <c r="B108" s="106" t="s">
        <v>282</v>
      </c>
      <c r="C108" s="137" t="s">
        <v>571</v>
      </c>
      <c r="D108" s="106" t="s">
        <v>294</v>
      </c>
      <c r="E108" s="138" t="s">
        <v>522</v>
      </c>
      <c r="F108" s="137" t="s">
        <v>335</v>
      </c>
      <c r="G108" s="190">
        <v>0.45833333333333331</v>
      </c>
      <c r="H108" s="190">
        <v>0.54166666666666663</v>
      </c>
      <c r="I108" s="139">
        <f>H108-G108</f>
        <v>8.3333333333333315E-2</v>
      </c>
      <c r="J108" s="106">
        <v>0</v>
      </c>
      <c r="K108" s="106">
        <v>25</v>
      </c>
      <c r="L108" s="106" t="s">
        <v>572</v>
      </c>
      <c r="M108" s="106" t="s">
        <v>336</v>
      </c>
      <c r="N108" s="135" t="s">
        <v>354</v>
      </c>
      <c r="O108" s="106"/>
      <c r="P108" s="260"/>
      <c r="Q108" s="260"/>
      <c r="R108" s="106"/>
      <c r="S108" s="261"/>
      <c r="T108" s="213"/>
      <c r="U108" s="4" t="s">
        <v>573</v>
      </c>
      <c r="V108" s="141" t="s">
        <v>574</v>
      </c>
      <c r="W108" s="141" t="s">
        <v>452</v>
      </c>
      <c r="AE108" s="296"/>
      <c r="AF108" s="100"/>
    </row>
    <row r="109" spans="1:35" s="4" customFormat="1" x14ac:dyDescent="0.55000000000000004">
      <c r="A109" s="136" t="s">
        <v>249</v>
      </c>
      <c r="B109" s="106" t="s">
        <v>282</v>
      </c>
      <c r="C109" s="137" t="s">
        <v>571</v>
      </c>
      <c r="D109" s="140" t="s">
        <v>298</v>
      </c>
      <c r="E109" s="138" t="s">
        <v>522</v>
      </c>
      <c r="F109" s="137" t="s">
        <v>335</v>
      </c>
      <c r="G109" s="190">
        <v>0.58333333333333337</v>
      </c>
      <c r="H109" s="190">
        <v>0.66666666666666663</v>
      </c>
      <c r="I109" s="139">
        <f>H109-G109</f>
        <v>8.3333333333333259E-2</v>
      </c>
      <c r="J109" s="106">
        <v>1</v>
      </c>
      <c r="K109" s="106">
        <v>25</v>
      </c>
      <c r="L109" s="106" t="s">
        <v>572</v>
      </c>
      <c r="M109" s="106"/>
      <c r="N109" s="135" t="s">
        <v>356</v>
      </c>
      <c r="O109" s="106"/>
      <c r="P109" s="260"/>
      <c r="Q109" s="260"/>
      <c r="R109" s="106"/>
      <c r="S109" s="261"/>
      <c r="T109" s="213"/>
      <c r="W109" s="141" t="s">
        <v>575</v>
      </c>
      <c r="AD109" s="160"/>
      <c r="AE109" s="292" t="s">
        <v>576</v>
      </c>
      <c r="AF109" s="107" t="s">
        <v>362</v>
      </c>
      <c r="AH109" s="305"/>
    </row>
    <row r="110" spans="1:35" s="4" customFormat="1" x14ac:dyDescent="0.55000000000000004">
      <c r="A110" s="40"/>
      <c r="B110" s="41"/>
      <c r="C110" s="42"/>
      <c r="D110" s="41"/>
      <c r="E110" s="43"/>
      <c r="F110" s="42"/>
      <c r="G110" s="169"/>
      <c r="H110" s="169"/>
      <c r="I110" s="44"/>
      <c r="J110" s="41"/>
      <c r="K110" s="41"/>
      <c r="L110" s="41"/>
      <c r="M110" s="41"/>
      <c r="N110" s="45"/>
      <c r="O110" s="41"/>
      <c r="P110" s="25"/>
      <c r="Q110" s="25"/>
      <c r="R110" s="41"/>
      <c r="S110" s="46"/>
      <c r="T110" s="47"/>
      <c r="AD110" s="160"/>
      <c r="AE110" s="296"/>
      <c r="AF110" s="100"/>
      <c r="AH110" s="305"/>
    </row>
    <row r="111" spans="1:35" s="4" customFormat="1" x14ac:dyDescent="0.55000000000000004">
      <c r="A111" s="137" t="s">
        <v>249</v>
      </c>
      <c r="B111" s="106" t="s">
        <v>59</v>
      </c>
      <c r="C111" s="137" t="s">
        <v>577</v>
      </c>
      <c r="D111" s="106" t="s">
        <v>294</v>
      </c>
      <c r="E111" s="106" t="s">
        <v>285</v>
      </c>
      <c r="F111" s="137" t="s">
        <v>375</v>
      </c>
      <c r="G111" s="190">
        <v>0.41666666666666669</v>
      </c>
      <c r="H111" s="190">
        <v>0.45833333333333331</v>
      </c>
      <c r="I111" s="139">
        <f>H111-G111</f>
        <v>4.166666666666663E-2</v>
      </c>
      <c r="J111" s="106">
        <v>0</v>
      </c>
      <c r="K111" s="106">
        <v>50</v>
      </c>
      <c r="L111" s="106" t="s">
        <v>145</v>
      </c>
      <c r="M111" s="106" t="s">
        <v>336</v>
      </c>
      <c r="N111" s="280" t="s">
        <v>513</v>
      </c>
      <c r="O111" s="106"/>
      <c r="P111" s="260"/>
      <c r="Q111" s="260"/>
      <c r="R111" s="106"/>
      <c r="S111" s="261"/>
      <c r="T111" s="213"/>
      <c r="U111" s="4" t="s">
        <v>578</v>
      </c>
      <c r="V111" s="191" t="s">
        <v>579</v>
      </c>
      <c r="AD111" s="160"/>
      <c r="AE111" s="296"/>
      <c r="AF111" s="100"/>
      <c r="AH111" s="305"/>
    </row>
    <row r="112" spans="1:35" s="102" customFormat="1" x14ac:dyDescent="0.55000000000000004">
      <c r="A112" s="137" t="s">
        <v>249</v>
      </c>
      <c r="B112" s="106" t="s">
        <v>59</v>
      </c>
      <c r="C112" s="137" t="s">
        <v>577</v>
      </c>
      <c r="D112" s="106" t="s">
        <v>298</v>
      </c>
      <c r="E112" s="106" t="s">
        <v>285</v>
      </c>
      <c r="F112" s="137" t="s">
        <v>375</v>
      </c>
      <c r="G112" s="190">
        <v>0.45833333333333331</v>
      </c>
      <c r="H112" s="190">
        <v>0.54166666666666663</v>
      </c>
      <c r="I112" s="139">
        <f>H112-G112</f>
        <v>8.3333333333333315E-2</v>
      </c>
      <c r="J112" s="106">
        <v>1</v>
      </c>
      <c r="K112" s="106">
        <v>25</v>
      </c>
      <c r="L112" s="106" t="s">
        <v>145</v>
      </c>
      <c r="M112" s="106"/>
      <c r="N112" s="135" t="s">
        <v>441</v>
      </c>
      <c r="O112" s="106"/>
      <c r="P112" s="260"/>
      <c r="Q112" s="260"/>
      <c r="R112" s="106"/>
      <c r="S112" s="261"/>
      <c r="T112" s="213"/>
      <c r="U112" s="4" t="s">
        <v>580</v>
      </c>
      <c r="V112" s="4"/>
      <c r="W112" s="4"/>
      <c r="X112" s="4"/>
      <c r="Y112" s="4"/>
      <c r="Z112" s="4"/>
      <c r="AA112" s="4"/>
      <c r="AB112" s="4"/>
      <c r="AC112" s="4"/>
      <c r="AD112" s="160"/>
      <c r="AE112" s="296"/>
      <c r="AF112" s="100"/>
      <c r="AG112" s="4"/>
      <c r="AH112" s="305"/>
      <c r="AI112" s="141" t="s">
        <v>581</v>
      </c>
    </row>
    <row r="113" spans="1:35" s="102" customFormat="1" x14ac:dyDescent="0.55000000000000004">
      <c r="A113" s="137" t="s">
        <v>249</v>
      </c>
      <c r="B113" s="106" t="s">
        <v>59</v>
      </c>
      <c r="C113" s="137" t="s">
        <v>577</v>
      </c>
      <c r="D113" s="106" t="s">
        <v>298</v>
      </c>
      <c r="E113" s="106" t="s">
        <v>285</v>
      </c>
      <c r="F113" s="137" t="s">
        <v>375</v>
      </c>
      <c r="G113" s="190">
        <v>0.45833333333333331</v>
      </c>
      <c r="H113" s="190">
        <v>0.54166666666666663</v>
      </c>
      <c r="I113" s="139">
        <f>H113-G113</f>
        <v>8.3333333333333315E-2</v>
      </c>
      <c r="J113" s="106">
        <v>2</v>
      </c>
      <c r="K113" s="106">
        <v>25</v>
      </c>
      <c r="L113" s="106" t="s">
        <v>70</v>
      </c>
      <c r="M113" s="106"/>
      <c r="N113" s="135" t="s">
        <v>356</v>
      </c>
      <c r="O113" s="106"/>
      <c r="P113" s="260"/>
      <c r="Q113" s="260"/>
      <c r="R113" s="106"/>
      <c r="S113" s="261"/>
      <c r="T113" s="213"/>
      <c r="U113" s="4" t="s">
        <v>582</v>
      </c>
      <c r="V113" s="4"/>
      <c r="W113" s="4"/>
      <c r="X113" s="4"/>
      <c r="Y113" s="4"/>
      <c r="Z113" s="4"/>
      <c r="AA113" s="4"/>
      <c r="AB113" s="4"/>
      <c r="AC113" s="4"/>
      <c r="AD113" s="160"/>
      <c r="AE113" s="296"/>
      <c r="AF113" s="100"/>
      <c r="AG113" s="4"/>
      <c r="AH113" s="305"/>
      <c r="AI113" s="4"/>
    </row>
    <row r="114" spans="1:35" s="102" customFormat="1" x14ac:dyDescent="0.55000000000000004">
      <c r="A114" s="40"/>
      <c r="B114" s="41"/>
      <c r="C114" s="42"/>
      <c r="D114" s="41"/>
      <c r="E114" s="43"/>
      <c r="F114" s="42"/>
      <c r="G114" s="44"/>
      <c r="H114" s="44"/>
      <c r="I114" s="44"/>
      <c r="J114" s="41"/>
      <c r="K114" s="41"/>
      <c r="L114" s="41"/>
      <c r="M114" s="41"/>
      <c r="N114" s="45"/>
      <c r="O114" s="41"/>
      <c r="P114" s="25"/>
      <c r="Q114" s="25"/>
      <c r="R114" s="41"/>
      <c r="S114" s="46"/>
      <c r="T114" s="47"/>
      <c r="U114" s="4"/>
      <c r="V114" s="4"/>
      <c r="W114" s="4"/>
      <c r="X114" s="4"/>
      <c r="Y114" s="4"/>
      <c r="Z114" s="4"/>
      <c r="AA114" s="4"/>
      <c r="AB114" s="4"/>
      <c r="AC114" s="4"/>
      <c r="AD114" s="160"/>
      <c r="AE114" s="296"/>
      <c r="AF114" s="100"/>
      <c r="AG114" s="4"/>
      <c r="AH114" s="305"/>
      <c r="AI114" s="4"/>
    </row>
    <row r="115" spans="1:35" s="4" customFormat="1" ht="15" customHeight="1" x14ac:dyDescent="0.55000000000000004">
      <c r="A115" s="54" t="s">
        <v>583</v>
      </c>
      <c r="B115" s="55"/>
      <c r="C115" s="56"/>
      <c r="D115" s="55"/>
      <c r="E115" s="55"/>
      <c r="F115" s="56"/>
      <c r="G115" s="57"/>
      <c r="H115" s="57"/>
      <c r="I115" s="57"/>
      <c r="J115" s="55"/>
      <c r="K115" s="55"/>
      <c r="L115" s="55"/>
      <c r="M115" s="55"/>
      <c r="N115" s="58"/>
      <c r="O115" s="55"/>
      <c r="P115" s="74" t="s">
        <v>584</v>
      </c>
      <c r="Q115" s="75" t="s">
        <v>585</v>
      </c>
      <c r="R115" s="55"/>
      <c r="S115" s="60"/>
      <c r="T115" s="76"/>
      <c r="AD115" s="160"/>
      <c r="AE115" s="296"/>
      <c r="AF115" s="100"/>
      <c r="AH115" s="305"/>
    </row>
    <row r="116" spans="1:35" s="4" customFormat="1" ht="15" customHeight="1" x14ac:dyDescent="0.55000000000000004">
      <c r="A116" s="40" t="s">
        <v>586</v>
      </c>
      <c r="B116" s="41" t="s">
        <v>61</v>
      </c>
      <c r="C116" s="42" t="s">
        <v>587</v>
      </c>
      <c r="D116" s="41" t="s">
        <v>294</v>
      </c>
      <c r="E116" s="41">
        <v>1</v>
      </c>
      <c r="F116" s="232" t="s">
        <v>345</v>
      </c>
      <c r="G116" s="134">
        <v>0.41666666666666669</v>
      </c>
      <c r="H116" s="134">
        <v>0.5</v>
      </c>
      <c r="I116" s="44">
        <f>H116-G116</f>
        <v>8.3333333333333315E-2</v>
      </c>
      <c r="J116" s="41">
        <v>0</v>
      </c>
      <c r="K116" s="41">
        <v>100</v>
      </c>
      <c r="L116" s="26" t="s">
        <v>437</v>
      </c>
      <c r="M116" s="41" t="s">
        <v>336</v>
      </c>
      <c r="N116" s="45" t="s">
        <v>475</v>
      </c>
      <c r="O116" s="41">
        <v>130</v>
      </c>
      <c r="P116" s="77" t="s">
        <v>588</v>
      </c>
      <c r="Q116" s="26"/>
      <c r="R116" s="41">
        <v>2</v>
      </c>
      <c r="S116" s="46">
        <v>1</v>
      </c>
      <c r="T116" s="47"/>
      <c r="U116" s="4" t="s">
        <v>589</v>
      </c>
      <c r="V116" s="191" t="s">
        <v>590</v>
      </c>
      <c r="AD116" s="160"/>
      <c r="AE116" s="291"/>
      <c r="AF116" s="100"/>
      <c r="AH116" s="305"/>
    </row>
    <row r="117" spans="1:35" s="4" customFormat="1" ht="15" customHeight="1" x14ac:dyDescent="0.55000000000000004">
      <c r="A117" s="40"/>
      <c r="C117" s="365"/>
      <c r="D117" s="41"/>
      <c r="E117" s="41"/>
      <c r="F117" s="42"/>
      <c r="G117" s="44"/>
      <c r="H117" s="44"/>
      <c r="I117" s="44"/>
      <c r="J117" s="41"/>
      <c r="K117" s="41"/>
      <c r="L117" s="41"/>
      <c r="M117" s="41"/>
      <c r="N117" s="45"/>
      <c r="O117" s="41"/>
      <c r="P117" s="25" t="s">
        <v>591</v>
      </c>
      <c r="Q117" s="26">
        <v>49</v>
      </c>
      <c r="R117" s="41"/>
      <c r="S117" s="46"/>
      <c r="T117" s="78"/>
      <c r="V117" s="192" t="s">
        <v>592</v>
      </c>
      <c r="AD117" s="160"/>
      <c r="AE117" s="296"/>
      <c r="AF117" s="100"/>
      <c r="AH117" s="305"/>
    </row>
    <row r="118" spans="1:35" s="4" customFormat="1" ht="15" customHeight="1" x14ac:dyDescent="0.55000000000000004">
      <c r="A118" s="40" t="s">
        <v>250</v>
      </c>
      <c r="B118" s="41" t="s">
        <v>138</v>
      </c>
      <c r="C118" s="42" t="s">
        <v>139</v>
      </c>
      <c r="D118" s="41" t="s">
        <v>294</v>
      </c>
      <c r="E118" s="43" t="s">
        <v>262</v>
      </c>
      <c r="F118" s="232" t="s">
        <v>345</v>
      </c>
      <c r="G118" s="134">
        <v>0.54166666666666663</v>
      </c>
      <c r="H118" s="134">
        <v>0.58333333333333337</v>
      </c>
      <c r="I118" s="44">
        <f>H118-G118</f>
        <v>4.1666666666666741E-2</v>
      </c>
      <c r="J118" s="41">
        <v>0</v>
      </c>
      <c r="K118" s="41">
        <v>25</v>
      </c>
      <c r="L118" s="41" t="s">
        <v>501</v>
      </c>
      <c r="M118" s="41" t="s">
        <v>336</v>
      </c>
      <c r="N118" s="45" t="s">
        <v>593</v>
      </c>
      <c r="O118" s="41">
        <v>43</v>
      </c>
      <c r="P118" s="25"/>
      <c r="Q118" s="26"/>
      <c r="R118" s="41">
        <v>5</v>
      </c>
      <c r="S118" s="46">
        <v>5</v>
      </c>
      <c r="T118" s="47"/>
      <c r="AD118" s="160"/>
      <c r="AE118" s="292" t="s">
        <v>594</v>
      </c>
      <c r="AF118" s="107" t="s">
        <v>468</v>
      </c>
      <c r="AH118" s="305"/>
    </row>
    <row r="119" spans="1:35" s="4" customFormat="1" ht="15" customHeight="1" x14ac:dyDescent="0.55000000000000004">
      <c r="A119" s="40" t="s">
        <v>250</v>
      </c>
      <c r="B119" s="41" t="s">
        <v>138</v>
      </c>
      <c r="C119" s="42" t="s">
        <v>139</v>
      </c>
      <c r="D119" s="41" t="s">
        <v>338</v>
      </c>
      <c r="E119" s="43" t="s">
        <v>262</v>
      </c>
      <c r="F119" s="232" t="s">
        <v>345</v>
      </c>
      <c r="G119" s="134">
        <v>0.58333333333333337</v>
      </c>
      <c r="H119" s="134">
        <v>0.66666666666666663</v>
      </c>
      <c r="I119" s="44">
        <f>H119-G119</f>
        <v>8.3333333333333259E-2</v>
      </c>
      <c r="J119" s="41">
        <v>1</v>
      </c>
      <c r="K119" s="41">
        <v>25</v>
      </c>
      <c r="L119" s="41" t="s">
        <v>501</v>
      </c>
      <c r="M119" s="41"/>
      <c r="N119" s="45" t="s">
        <v>356</v>
      </c>
      <c r="O119" s="41"/>
      <c r="P119" s="77" t="s">
        <v>595</v>
      </c>
      <c r="Q119" s="26"/>
      <c r="R119" s="41"/>
      <c r="S119" s="46"/>
      <c r="T119" s="47"/>
      <c r="U119" s="4" t="s">
        <v>596</v>
      </c>
      <c r="AD119" s="160"/>
      <c r="AE119" s="292" t="s">
        <v>594</v>
      </c>
      <c r="AF119" s="107" t="s">
        <v>468</v>
      </c>
      <c r="AH119" s="305"/>
    </row>
    <row r="120" spans="1:35" s="4" customFormat="1" ht="14.25" customHeight="1" x14ac:dyDescent="0.55000000000000004">
      <c r="A120" s="40"/>
      <c r="B120" s="41"/>
      <c r="C120" s="42"/>
      <c r="D120" s="41"/>
      <c r="E120" s="41"/>
      <c r="F120" s="42"/>
      <c r="G120" s="44"/>
      <c r="H120" s="44"/>
      <c r="I120" s="44"/>
      <c r="J120" s="41"/>
      <c r="K120" s="41"/>
      <c r="L120" s="41"/>
      <c r="M120" s="41"/>
      <c r="N120" s="45"/>
      <c r="O120" s="41"/>
      <c r="P120" s="25" t="s">
        <v>597</v>
      </c>
      <c r="Q120" s="26">
        <v>47</v>
      </c>
      <c r="R120" s="41"/>
      <c r="S120" s="46"/>
      <c r="T120" s="47"/>
      <c r="AD120" s="160"/>
      <c r="AE120" s="296"/>
      <c r="AF120" s="100"/>
      <c r="AH120" s="305"/>
    </row>
    <row r="121" spans="1:35" s="4" customFormat="1" ht="15" customHeight="1" x14ac:dyDescent="0.55000000000000004">
      <c r="A121" s="40" t="s">
        <v>598</v>
      </c>
      <c r="B121" s="41" t="s">
        <v>94</v>
      </c>
      <c r="C121" s="42" t="s">
        <v>95</v>
      </c>
      <c r="D121" s="41" t="s">
        <v>294</v>
      </c>
      <c r="E121" s="41">
        <v>1</v>
      </c>
      <c r="F121" s="232" t="s">
        <v>381</v>
      </c>
      <c r="G121" s="134">
        <v>0.41666666666666669</v>
      </c>
      <c r="H121" s="134">
        <v>0.45833333333333331</v>
      </c>
      <c r="I121" s="44">
        <f t="shared" ref="I121:I124" si="8">H121-G121</f>
        <v>4.166666666666663E-2</v>
      </c>
      <c r="J121" s="41">
        <v>0</v>
      </c>
      <c r="K121" s="41">
        <v>125</v>
      </c>
      <c r="L121" s="41" t="s">
        <v>178</v>
      </c>
      <c r="M121" s="41" t="s">
        <v>336</v>
      </c>
      <c r="N121" s="45" t="s">
        <v>372</v>
      </c>
      <c r="O121" s="41">
        <v>130</v>
      </c>
      <c r="P121" s="25" t="s">
        <v>599</v>
      </c>
      <c r="Q121" s="26">
        <v>34</v>
      </c>
      <c r="R121" s="41">
        <v>12</v>
      </c>
      <c r="S121" s="46">
        <v>6</v>
      </c>
      <c r="T121" s="47"/>
      <c r="U121" s="4" t="s">
        <v>600</v>
      </c>
      <c r="AD121" s="160"/>
      <c r="AE121" s="298"/>
      <c r="AF121" s="40"/>
      <c r="AH121" s="305"/>
    </row>
    <row r="122" spans="1:35" s="4" customFormat="1" ht="15" customHeight="1" x14ac:dyDescent="0.55000000000000004">
      <c r="A122" s="40" t="s">
        <v>598</v>
      </c>
      <c r="B122" s="41" t="s">
        <v>94</v>
      </c>
      <c r="C122" s="42" t="s">
        <v>95</v>
      </c>
      <c r="D122" s="41" t="s">
        <v>338</v>
      </c>
      <c r="E122" s="41">
        <v>1</v>
      </c>
      <c r="F122" s="232" t="s">
        <v>381</v>
      </c>
      <c r="G122" s="134">
        <v>0.45833333333333331</v>
      </c>
      <c r="H122" s="134">
        <v>0.54166666666666663</v>
      </c>
      <c r="I122" s="44">
        <f t="shared" si="8"/>
        <v>8.3333333333333315E-2</v>
      </c>
      <c r="J122" s="41">
        <v>1</v>
      </c>
      <c r="K122" s="41">
        <v>25</v>
      </c>
      <c r="L122" s="41" t="s">
        <v>178</v>
      </c>
      <c r="M122" s="41"/>
      <c r="N122" s="45" t="s">
        <v>366</v>
      </c>
      <c r="O122" s="41"/>
      <c r="P122" s="25" t="s">
        <v>601</v>
      </c>
      <c r="Q122" s="26">
        <v>43</v>
      </c>
      <c r="R122" s="41"/>
      <c r="S122" s="46"/>
      <c r="T122" s="47"/>
      <c r="AD122" s="160"/>
      <c r="AE122" s="298"/>
      <c r="AF122" s="40"/>
      <c r="AH122" s="305"/>
    </row>
    <row r="123" spans="1:35" s="4" customFormat="1" ht="15" customHeight="1" x14ac:dyDescent="0.55000000000000004">
      <c r="A123" s="40" t="s">
        <v>598</v>
      </c>
      <c r="B123" s="41" t="s">
        <v>94</v>
      </c>
      <c r="C123" s="42" t="s">
        <v>95</v>
      </c>
      <c r="D123" s="41" t="s">
        <v>338</v>
      </c>
      <c r="E123" s="41">
        <v>1</v>
      </c>
      <c r="F123" s="232" t="s">
        <v>381</v>
      </c>
      <c r="G123" s="134">
        <v>0.45833333333333331</v>
      </c>
      <c r="H123" s="134">
        <v>0.54166666666666663</v>
      </c>
      <c r="I123" s="44">
        <f t="shared" si="8"/>
        <v>8.3333333333333315E-2</v>
      </c>
      <c r="J123" s="41">
        <v>2</v>
      </c>
      <c r="K123" s="41">
        <v>25</v>
      </c>
      <c r="L123" s="41" t="s">
        <v>505</v>
      </c>
      <c r="M123" s="41"/>
      <c r="N123" s="45" t="s">
        <v>441</v>
      </c>
      <c r="O123" s="41"/>
      <c r="P123" s="25"/>
      <c r="Q123" s="26"/>
      <c r="R123" s="41"/>
      <c r="S123" s="46"/>
      <c r="T123" s="47"/>
      <c r="AD123" s="160"/>
      <c r="AE123" s="298"/>
      <c r="AF123" s="40"/>
      <c r="AH123" s="305"/>
    </row>
    <row r="124" spans="1:35" s="4" customFormat="1" ht="15" customHeight="1" x14ac:dyDescent="0.55000000000000004">
      <c r="A124" s="40" t="s">
        <v>598</v>
      </c>
      <c r="B124" s="41" t="s">
        <v>94</v>
      </c>
      <c r="C124" s="42" t="s">
        <v>95</v>
      </c>
      <c r="D124" s="41" t="s">
        <v>338</v>
      </c>
      <c r="E124" s="41">
        <v>1</v>
      </c>
      <c r="F124" s="231" t="s">
        <v>381</v>
      </c>
      <c r="G124" s="223">
        <v>0.625</v>
      </c>
      <c r="H124" s="223">
        <v>0.70833333333333337</v>
      </c>
      <c r="I124" s="44">
        <f t="shared" si="8"/>
        <v>8.333333333333337E-2</v>
      </c>
      <c r="J124" s="41">
        <v>3</v>
      </c>
      <c r="K124" s="41">
        <v>25</v>
      </c>
      <c r="L124" s="250" t="s">
        <v>505</v>
      </c>
      <c r="M124" s="41"/>
      <c r="N124" s="45" t="s">
        <v>356</v>
      </c>
      <c r="O124" s="41"/>
      <c r="P124" s="25" t="s">
        <v>599</v>
      </c>
      <c r="Q124" s="26">
        <v>43</v>
      </c>
      <c r="R124" s="41"/>
      <c r="S124" s="46"/>
      <c r="T124" s="47"/>
      <c r="AD124" s="160"/>
      <c r="AE124" s="298"/>
      <c r="AF124" s="40"/>
      <c r="AG124" s="141" t="s">
        <v>602</v>
      </c>
      <c r="AH124" s="306" t="s">
        <v>603</v>
      </c>
    </row>
    <row r="125" spans="1:35" s="4" customFormat="1" ht="15" customHeight="1" x14ac:dyDescent="0.55000000000000004">
      <c r="A125" s="40"/>
      <c r="B125" s="41"/>
      <c r="C125" s="42"/>
      <c r="D125" s="41"/>
      <c r="E125" s="41"/>
      <c r="F125" s="42"/>
      <c r="G125" s="44"/>
      <c r="H125" s="44"/>
      <c r="I125" s="44"/>
      <c r="J125" s="41"/>
      <c r="K125" s="41"/>
      <c r="L125" s="41"/>
      <c r="M125" s="41"/>
      <c r="N125" s="45"/>
      <c r="O125" s="41"/>
      <c r="P125" s="25" t="s">
        <v>601</v>
      </c>
      <c r="Q125" s="26">
        <v>23</v>
      </c>
      <c r="R125" s="41"/>
      <c r="S125" s="46"/>
      <c r="T125" s="47"/>
      <c r="AD125" s="160"/>
      <c r="AE125" s="298"/>
      <c r="AF125" s="40"/>
      <c r="AH125" s="305"/>
    </row>
    <row r="126" spans="1:35" s="4" customFormat="1" ht="15" customHeight="1" x14ac:dyDescent="0.55000000000000004">
      <c r="A126" s="40" t="s">
        <v>249</v>
      </c>
      <c r="B126" s="41" t="s">
        <v>64</v>
      </c>
      <c r="C126" s="42" t="s">
        <v>65</v>
      </c>
      <c r="D126" s="41" t="s">
        <v>294</v>
      </c>
      <c r="E126" s="41">
        <v>1</v>
      </c>
      <c r="F126" s="232" t="s">
        <v>335</v>
      </c>
      <c r="G126" s="134">
        <v>0.58333333333333337</v>
      </c>
      <c r="H126" s="134">
        <v>0.625</v>
      </c>
      <c r="I126" s="44">
        <f>H126-G126</f>
        <v>4.166666666666663E-2</v>
      </c>
      <c r="J126" s="41">
        <v>0</v>
      </c>
      <c r="K126" s="41">
        <v>25</v>
      </c>
      <c r="L126" s="41" t="s">
        <v>145</v>
      </c>
      <c r="M126" s="41" t="s">
        <v>336</v>
      </c>
      <c r="N126" s="45" t="s">
        <v>604</v>
      </c>
      <c r="O126" s="41">
        <v>73</v>
      </c>
      <c r="P126" s="25" t="s">
        <v>605</v>
      </c>
      <c r="Q126" s="26">
        <v>50</v>
      </c>
      <c r="R126" s="41">
        <v>7</v>
      </c>
      <c r="S126" s="46">
        <v>3.5</v>
      </c>
      <c r="T126" s="47"/>
      <c r="AD126" s="160"/>
      <c r="AE126" s="298"/>
      <c r="AF126" s="40"/>
      <c r="AH126" s="305"/>
    </row>
    <row r="127" spans="1:35" s="4" customFormat="1" ht="15" customHeight="1" x14ac:dyDescent="0.55000000000000004">
      <c r="A127" s="40" t="s">
        <v>249</v>
      </c>
      <c r="B127" s="41" t="s">
        <v>64</v>
      </c>
      <c r="C127" s="42" t="s">
        <v>65</v>
      </c>
      <c r="D127" s="41" t="s">
        <v>338</v>
      </c>
      <c r="E127" s="41">
        <v>1</v>
      </c>
      <c r="F127" s="232" t="s">
        <v>335</v>
      </c>
      <c r="G127" s="134">
        <v>0.625</v>
      </c>
      <c r="H127" s="134">
        <v>0.70833333333333337</v>
      </c>
      <c r="I127" s="44">
        <f>H127-G127</f>
        <v>8.333333333333337E-2</v>
      </c>
      <c r="J127" s="41">
        <v>1</v>
      </c>
      <c r="K127" s="41">
        <v>25</v>
      </c>
      <c r="L127" s="41" t="s">
        <v>145</v>
      </c>
      <c r="M127" s="41"/>
      <c r="N127" s="45" t="s">
        <v>366</v>
      </c>
      <c r="O127" s="41"/>
      <c r="P127" s="25" t="s">
        <v>606</v>
      </c>
      <c r="Q127" s="26">
        <v>14</v>
      </c>
      <c r="R127" s="41"/>
      <c r="S127" s="46"/>
      <c r="T127" s="47"/>
      <c r="AD127" s="160"/>
      <c r="AE127" s="298"/>
      <c r="AF127" s="40"/>
      <c r="AH127" s="305"/>
    </row>
    <row r="128" spans="1:35" s="4" customFormat="1" ht="15" customHeight="1" x14ac:dyDescent="0.55000000000000004">
      <c r="A128" s="313" t="s">
        <v>249</v>
      </c>
      <c r="B128" s="314" t="s">
        <v>64</v>
      </c>
      <c r="C128" s="315" t="s">
        <v>65</v>
      </c>
      <c r="D128" s="314" t="s">
        <v>338</v>
      </c>
      <c r="E128" s="314">
        <v>1</v>
      </c>
      <c r="F128" s="315" t="s">
        <v>335</v>
      </c>
      <c r="G128" s="316">
        <v>0.625</v>
      </c>
      <c r="H128" s="316">
        <v>0.70833333333333337</v>
      </c>
      <c r="I128" s="317">
        <f>H128-G128</f>
        <v>8.333333333333337E-2</v>
      </c>
      <c r="J128" s="314">
        <v>2</v>
      </c>
      <c r="K128" s="314">
        <v>25</v>
      </c>
      <c r="L128" s="314" t="s">
        <v>145</v>
      </c>
      <c r="M128" s="314"/>
      <c r="N128" s="318" t="s">
        <v>422</v>
      </c>
      <c r="O128" s="314"/>
      <c r="P128" s="313"/>
      <c r="Q128" s="313"/>
      <c r="R128" s="314"/>
      <c r="S128" s="314"/>
      <c r="T128" s="314"/>
      <c r="U128" s="4" t="s">
        <v>607</v>
      </c>
      <c r="AD128" s="160"/>
      <c r="AE128" s="298"/>
      <c r="AF128" s="40"/>
      <c r="AH128" s="305"/>
    </row>
    <row r="129" spans="1:35" s="4" customFormat="1" ht="15" customHeight="1" x14ac:dyDescent="0.55000000000000004">
      <c r="A129" s="40"/>
      <c r="B129" s="41"/>
      <c r="C129" s="42"/>
      <c r="D129" s="41"/>
      <c r="E129" s="43"/>
      <c r="F129" s="42"/>
      <c r="G129" s="44"/>
      <c r="H129" s="44"/>
      <c r="I129" s="44"/>
      <c r="J129" s="41"/>
      <c r="K129" s="41"/>
      <c r="L129" s="41"/>
      <c r="M129" s="41"/>
      <c r="N129" s="45"/>
      <c r="O129" s="41"/>
      <c r="P129" s="25"/>
      <c r="Q129" s="25"/>
      <c r="R129" s="41"/>
      <c r="S129" s="46"/>
      <c r="T129" s="47"/>
      <c r="AD129" s="160"/>
      <c r="AE129" s="296"/>
      <c r="AF129" s="100"/>
      <c r="AH129" s="305"/>
    </row>
    <row r="130" spans="1:35" s="4" customFormat="1" ht="15" customHeight="1" x14ac:dyDescent="0.55000000000000004">
      <c r="A130" s="40" t="s">
        <v>608</v>
      </c>
      <c r="B130" s="41" t="s">
        <v>68</v>
      </c>
      <c r="C130" s="42" t="s">
        <v>69</v>
      </c>
      <c r="D130" s="41" t="s">
        <v>294</v>
      </c>
      <c r="E130" s="41">
        <v>1</v>
      </c>
      <c r="F130" s="42" t="s">
        <v>335</v>
      </c>
      <c r="G130" s="134">
        <v>0.41666666666666669</v>
      </c>
      <c r="H130" s="134">
        <v>0.45833333333333331</v>
      </c>
      <c r="I130" s="44">
        <f>H130-G130</f>
        <v>4.166666666666663E-2</v>
      </c>
      <c r="J130" s="41">
        <v>0</v>
      </c>
      <c r="K130" s="41">
        <v>50</v>
      </c>
      <c r="L130" s="41" t="s">
        <v>70</v>
      </c>
      <c r="M130" s="41" t="s">
        <v>336</v>
      </c>
      <c r="N130" s="45" t="s">
        <v>609</v>
      </c>
      <c r="O130" s="41">
        <v>116</v>
      </c>
      <c r="P130" s="25"/>
      <c r="Q130" s="25"/>
      <c r="R130" s="41">
        <v>9</v>
      </c>
      <c r="S130" s="46">
        <v>4.5</v>
      </c>
      <c r="T130" s="47"/>
      <c r="AD130" s="160"/>
      <c r="AE130" s="296"/>
      <c r="AF130" s="100"/>
      <c r="AH130" s="305"/>
    </row>
    <row r="131" spans="1:35" s="4" customFormat="1" ht="15" customHeight="1" x14ac:dyDescent="0.55000000000000004">
      <c r="A131" s="40" t="s">
        <v>608</v>
      </c>
      <c r="B131" s="41" t="s">
        <v>68</v>
      </c>
      <c r="C131" s="42" t="s">
        <v>69</v>
      </c>
      <c r="D131" s="41" t="s">
        <v>338</v>
      </c>
      <c r="E131" s="41">
        <v>1</v>
      </c>
      <c r="F131" s="42" t="s">
        <v>335</v>
      </c>
      <c r="G131" s="134">
        <v>0.45833333333333331</v>
      </c>
      <c r="H131" s="134">
        <v>0.54166666666666663</v>
      </c>
      <c r="I131" s="44">
        <f>H131-G131</f>
        <v>8.3333333333333315E-2</v>
      </c>
      <c r="J131" s="41">
        <v>1</v>
      </c>
      <c r="K131" s="41">
        <v>25</v>
      </c>
      <c r="L131" s="41" t="s">
        <v>70</v>
      </c>
      <c r="M131" s="41"/>
      <c r="N131" s="45" t="s">
        <v>364</v>
      </c>
      <c r="O131" s="41"/>
      <c r="P131" s="25"/>
      <c r="Q131" s="25"/>
      <c r="R131" s="41"/>
      <c r="S131" s="46"/>
      <c r="T131" s="47"/>
      <c r="AD131" s="160"/>
      <c r="AE131" s="296"/>
      <c r="AF131" s="100"/>
      <c r="AH131" s="305"/>
    </row>
    <row r="132" spans="1:35" s="4" customFormat="1" ht="15" customHeight="1" x14ac:dyDescent="0.55000000000000004">
      <c r="A132" s="40" t="s">
        <v>608</v>
      </c>
      <c r="B132" s="41" t="s">
        <v>68</v>
      </c>
      <c r="C132" s="42" t="s">
        <v>69</v>
      </c>
      <c r="D132" s="41" t="s">
        <v>338</v>
      </c>
      <c r="E132" s="41">
        <v>1</v>
      </c>
      <c r="F132" s="42" t="s">
        <v>335</v>
      </c>
      <c r="G132" s="169">
        <v>0.45833333333333331</v>
      </c>
      <c r="H132" s="169">
        <v>0.54166666666666663</v>
      </c>
      <c r="I132" s="44">
        <f>H132-G132</f>
        <v>8.3333333333333315E-2</v>
      </c>
      <c r="J132" s="41">
        <v>2</v>
      </c>
      <c r="K132" s="41">
        <v>25</v>
      </c>
      <c r="L132" s="41" t="s">
        <v>348</v>
      </c>
      <c r="M132" s="41"/>
      <c r="N132" s="185" t="s">
        <v>382</v>
      </c>
      <c r="O132" s="41"/>
      <c r="P132" s="25"/>
      <c r="Q132" s="25"/>
      <c r="R132" s="41"/>
      <c r="S132" s="46"/>
      <c r="T132" s="47"/>
      <c r="AD132" s="160"/>
      <c r="AE132" s="292" t="s">
        <v>610</v>
      </c>
      <c r="AF132" s="107" t="s">
        <v>362</v>
      </c>
      <c r="AH132" s="305"/>
    </row>
    <row r="133" spans="1:35" s="4" customFormat="1" ht="15" customHeight="1" x14ac:dyDescent="0.55000000000000004">
      <c r="A133" s="313" t="s">
        <v>608</v>
      </c>
      <c r="B133" s="314" t="s">
        <v>68</v>
      </c>
      <c r="C133" s="315" t="s">
        <v>69</v>
      </c>
      <c r="D133" s="314" t="s">
        <v>338</v>
      </c>
      <c r="E133" s="314">
        <v>1</v>
      </c>
      <c r="F133" s="315" t="s">
        <v>335</v>
      </c>
      <c r="G133" s="316">
        <v>0.58333333333333337</v>
      </c>
      <c r="H133" s="316">
        <v>0.66666666666666663</v>
      </c>
      <c r="I133" s="317">
        <f>H133-G133</f>
        <v>8.3333333333333259E-2</v>
      </c>
      <c r="J133" s="314">
        <v>3</v>
      </c>
      <c r="K133" s="314">
        <v>25</v>
      </c>
      <c r="L133" s="314" t="s">
        <v>348</v>
      </c>
      <c r="M133" s="314"/>
      <c r="N133" s="318" t="s">
        <v>483</v>
      </c>
      <c r="O133" s="314"/>
      <c r="P133" s="313"/>
      <c r="Q133" s="313"/>
      <c r="R133" s="314"/>
      <c r="S133" s="314"/>
      <c r="T133" s="314"/>
      <c r="U133" s="4" t="s">
        <v>611</v>
      </c>
      <c r="AD133" s="160"/>
      <c r="AE133" s="292" t="s">
        <v>612</v>
      </c>
      <c r="AF133" s="107" t="s">
        <v>492</v>
      </c>
      <c r="AH133" s="305"/>
      <c r="AI133" s="141" t="s">
        <v>613</v>
      </c>
    </row>
    <row r="134" spans="1:35" s="4" customFormat="1" ht="15" customHeight="1" x14ac:dyDescent="0.55000000000000004">
      <c r="A134" s="40"/>
      <c r="B134" s="41"/>
      <c r="C134" s="42"/>
      <c r="D134" s="41"/>
      <c r="E134" s="41"/>
      <c r="F134" s="42"/>
      <c r="G134" s="44"/>
      <c r="H134" s="44"/>
      <c r="I134" s="44"/>
      <c r="J134" s="41"/>
      <c r="K134" s="41"/>
      <c r="L134" s="41"/>
      <c r="M134" s="41"/>
      <c r="N134" s="45"/>
      <c r="O134" s="41"/>
      <c r="P134" s="25"/>
      <c r="Q134" s="25"/>
      <c r="R134" s="41"/>
      <c r="S134" s="46"/>
      <c r="T134" s="47"/>
      <c r="AD134" s="160"/>
      <c r="AE134" s="296"/>
      <c r="AF134" s="100"/>
      <c r="AH134" s="305"/>
    </row>
    <row r="135" spans="1:35" s="4" customFormat="1" ht="15" customHeight="1" x14ac:dyDescent="0.55000000000000004">
      <c r="A135" s="40" t="s">
        <v>248</v>
      </c>
      <c r="B135" s="41" t="s">
        <v>97</v>
      </c>
      <c r="C135" s="79" t="s">
        <v>98</v>
      </c>
      <c r="D135" s="41" t="s">
        <v>294</v>
      </c>
      <c r="E135" s="43" t="s">
        <v>522</v>
      </c>
      <c r="F135" s="232" t="s">
        <v>345</v>
      </c>
      <c r="G135" s="134">
        <v>0.54166666666666663</v>
      </c>
      <c r="H135" s="134">
        <v>0.58333333333333337</v>
      </c>
      <c r="I135" s="44">
        <f>H135-G135</f>
        <v>4.1666666666666741E-2</v>
      </c>
      <c r="J135" s="41">
        <v>0</v>
      </c>
      <c r="K135" s="41">
        <v>40</v>
      </c>
      <c r="L135" s="41" t="s">
        <v>99</v>
      </c>
      <c r="M135" s="41" t="s">
        <v>336</v>
      </c>
      <c r="N135" s="45" t="s">
        <v>614</v>
      </c>
      <c r="O135" s="41">
        <v>14</v>
      </c>
      <c r="P135" s="25"/>
      <c r="Q135" s="25"/>
      <c r="R135" s="41">
        <v>3</v>
      </c>
      <c r="S135" s="46">
        <v>1.5</v>
      </c>
      <c r="T135" s="47"/>
      <c r="AD135" s="160"/>
      <c r="AE135" s="296"/>
      <c r="AF135" s="100"/>
      <c r="AH135" s="305"/>
    </row>
    <row r="136" spans="1:35" s="4" customFormat="1" ht="15" customHeight="1" x14ac:dyDescent="0.55000000000000004">
      <c r="A136" s="40" t="s">
        <v>248</v>
      </c>
      <c r="B136" s="41" t="s">
        <v>97</v>
      </c>
      <c r="C136" s="79" t="s">
        <v>98</v>
      </c>
      <c r="D136" s="41" t="s">
        <v>338</v>
      </c>
      <c r="E136" s="43" t="s">
        <v>522</v>
      </c>
      <c r="F136" s="232" t="s">
        <v>345</v>
      </c>
      <c r="G136" s="134">
        <v>0.58333333333333337</v>
      </c>
      <c r="H136" s="134">
        <v>0.66666666666666663</v>
      </c>
      <c r="I136" s="44">
        <f>H136-G136</f>
        <v>8.3333333333333259E-2</v>
      </c>
      <c r="J136" s="41">
        <v>1</v>
      </c>
      <c r="K136" s="41">
        <v>20</v>
      </c>
      <c r="L136" s="41" t="s">
        <v>99</v>
      </c>
      <c r="M136" s="41"/>
      <c r="N136" s="45" t="s">
        <v>343</v>
      </c>
      <c r="O136" s="41"/>
      <c r="P136" s="25"/>
      <c r="Q136" s="25"/>
      <c r="R136" s="41"/>
      <c r="S136" s="46"/>
      <c r="T136" s="47"/>
      <c r="AD136" s="160"/>
      <c r="AE136" s="296"/>
      <c r="AF136" s="100"/>
      <c r="AH136" s="305"/>
    </row>
    <row r="137" spans="1:35" s="4" customFormat="1" ht="15" customHeight="1" x14ac:dyDescent="0.55000000000000004">
      <c r="A137" s="40" t="s">
        <v>248</v>
      </c>
      <c r="B137" s="41" t="s">
        <v>97</v>
      </c>
      <c r="C137" s="79" t="s">
        <v>98</v>
      </c>
      <c r="D137" s="41" t="s">
        <v>338</v>
      </c>
      <c r="E137" s="43" t="s">
        <v>522</v>
      </c>
      <c r="F137" s="232" t="s">
        <v>345</v>
      </c>
      <c r="G137" s="134">
        <v>0.58333333333333337</v>
      </c>
      <c r="H137" s="134">
        <v>0.66666666666666663</v>
      </c>
      <c r="I137" s="44">
        <f>H136-G136</f>
        <v>8.3333333333333259E-2</v>
      </c>
      <c r="J137" s="41">
        <v>2</v>
      </c>
      <c r="K137" s="41">
        <v>20</v>
      </c>
      <c r="L137" s="41" t="s">
        <v>99</v>
      </c>
      <c r="M137" s="41"/>
      <c r="N137" s="45" t="s">
        <v>570</v>
      </c>
      <c r="O137" s="41"/>
      <c r="P137" s="25"/>
      <c r="Q137" s="25"/>
      <c r="R137" s="41"/>
      <c r="S137" s="46"/>
      <c r="T137" s="47"/>
      <c r="U137" s="4" t="s">
        <v>615</v>
      </c>
      <c r="AD137" s="160"/>
      <c r="AE137" s="296"/>
      <c r="AF137" s="100"/>
      <c r="AH137" s="305"/>
      <c r="AI137" s="141" t="s">
        <v>500</v>
      </c>
    </row>
    <row r="138" spans="1:35" s="4" customFormat="1" ht="15" customHeight="1" x14ac:dyDescent="0.55000000000000004">
      <c r="A138" s="40"/>
      <c r="B138" s="41"/>
      <c r="C138" s="42"/>
      <c r="D138" s="41"/>
      <c r="E138" s="41"/>
      <c r="F138" s="42"/>
      <c r="G138" s="44"/>
      <c r="H138" s="44"/>
      <c r="I138" s="44"/>
      <c r="J138" s="41"/>
      <c r="K138" s="41"/>
      <c r="L138" s="41"/>
      <c r="M138" s="41"/>
      <c r="N138" s="45"/>
      <c r="O138" s="41"/>
      <c r="P138" s="25"/>
      <c r="Q138" s="25"/>
      <c r="R138" s="41"/>
      <c r="S138" s="46"/>
      <c r="T138" s="47"/>
      <c r="AD138" s="160"/>
      <c r="AE138" s="296"/>
      <c r="AF138" s="100"/>
      <c r="AH138" s="305"/>
    </row>
    <row r="139" spans="1:35" s="4" customFormat="1" ht="15" customHeight="1" x14ac:dyDescent="0.55000000000000004">
      <c r="A139" s="40" t="s">
        <v>250</v>
      </c>
      <c r="B139" s="41" t="s">
        <v>142</v>
      </c>
      <c r="C139" s="42" t="s">
        <v>143</v>
      </c>
      <c r="D139" s="41" t="s">
        <v>294</v>
      </c>
      <c r="E139" s="41">
        <v>2</v>
      </c>
      <c r="F139" s="232" t="s">
        <v>335</v>
      </c>
      <c r="G139" s="134">
        <v>0.375</v>
      </c>
      <c r="H139" s="134">
        <v>0.41666666666666669</v>
      </c>
      <c r="I139" s="44">
        <f>H139-G139</f>
        <v>4.1666666666666685E-2</v>
      </c>
      <c r="J139" s="41">
        <v>0</v>
      </c>
      <c r="K139" s="41">
        <v>40</v>
      </c>
      <c r="L139" s="41" t="s">
        <v>70</v>
      </c>
      <c r="M139" s="41" t="s">
        <v>336</v>
      </c>
      <c r="N139" s="45" t="s">
        <v>616</v>
      </c>
      <c r="O139" s="41">
        <v>116</v>
      </c>
      <c r="P139" s="25"/>
      <c r="Q139" s="25"/>
      <c r="R139" s="41">
        <v>9</v>
      </c>
      <c r="S139" s="46">
        <v>4.5</v>
      </c>
      <c r="T139" s="47"/>
      <c r="AD139" s="160"/>
      <c r="AE139" s="296"/>
      <c r="AF139" s="100"/>
      <c r="AH139" s="305"/>
    </row>
    <row r="140" spans="1:35" s="4" customFormat="1" ht="15" customHeight="1" x14ac:dyDescent="0.55000000000000004">
      <c r="A140" s="40" t="s">
        <v>250</v>
      </c>
      <c r="B140" s="41" t="s">
        <v>142</v>
      </c>
      <c r="C140" s="42" t="s">
        <v>143</v>
      </c>
      <c r="D140" s="41" t="s">
        <v>338</v>
      </c>
      <c r="E140" s="41">
        <v>2</v>
      </c>
      <c r="F140" s="232" t="s">
        <v>335</v>
      </c>
      <c r="G140" s="134">
        <v>0.41666666666666669</v>
      </c>
      <c r="H140" s="134">
        <v>0.5</v>
      </c>
      <c r="I140" s="44">
        <f>H140-G140</f>
        <v>8.3333333333333315E-2</v>
      </c>
      <c r="J140" s="41">
        <v>1</v>
      </c>
      <c r="K140" s="41">
        <v>20</v>
      </c>
      <c r="L140" s="41" t="s">
        <v>70</v>
      </c>
      <c r="M140" s="41"/>
      <c r="N140" s="45" t="s">
        <v>343</v>
      </c>
      <c r="O140" s="41"/>
      <c r="P140" s="25"/>
      <c r="Q140" s="25"/>
      <c r="R140" s="41"/>
      <c r="S140" s="46"/>
      <c r="T140" s="47"/>
      <c r="AD140" s="160"/>
      <c r="AE140" s="296"/>
      <c r="AF140" s="100"/>
      <c r="AH140" s="305"/>
    </row>
    <row r="141" spans="1:35" s="4" customFormat="1" ht="15" customHeight="1" x14ac:dyDescent="0.55000000000000004">
      <c r="A141" s="183" t="s">
        <v>250</v>
      </c>
      <c r="B141" s="171" t="s">
        <v>142</v>
      </c>
      <c r="C141" s="172" t="s">
        <v>143</v>
      </c>
      <c r="D141" s="171" t="s">
        <v>338</v>
      </c>
      <c r="E141" s="171">
        <v>2</v>
      </c>
      <c r="F141" s="233" t="s">
        <v>335</v>
      </c>
      <c r="G141" s="173">
        <v>0.41666666666666669</v>
      </c>
      <c r="H141" s="173">
        <v>0.5</v>
      </c>
      <c r="I141" s="174">
        <f>H141-G141</f>
        <v>8.3333333333333315E-2</v>
      </c>
      <c r="J141" s="171">
        <v>2</v>
      </c>
      <c r="K141" s="171">
        <v>20</v>
      </c>
      <c r="L141" s="171"/>
      <c r="M141" s="171"/>
      <c r="N141" s="175" t="s">
        <v>570</v>
      </c>
      <c r="O141" s="171"/>
      <c r="P141" s="176"/>
      <c r="Q141" s="176"/>
      <c r="R141" s="171"/>
      <c r="S141" s="177"/>
      <c r="T141" s="178"/>
      <c r="U141" s="4" t="s">
        <v>617</v>
      </c>
      <c r="V141" s="141" t="s">
        <v>618</v>
      </c>
      <c r="W141" s="4" t="s">
        <v>490</v>
      </c>
      <c r="AD141" s="160"/>
      <c r="AE141" s="296"/>
      <c r="AF141" s="100"/>
      <c r="AH141" s="305"/>
    </row>
    <row r="142" spans="1:35" s="4" customFormat="1" ht="15" customHeight="1" x14ac:dyDescent="0.55000000000000004">
      <c r="A142" s="183" t="s">
        <v>250</v>
      </c>
      <c r="B142" s="171" t="s">
        <v>142</v>
      </c>
      <c r="C142" s="172" t="s">
        <v>143</v>
      </c>
      <c r="D142" s="171" t="s">
        <v>338</v>
      </c>
      <c r="E142" s="171">
        <v>2</v>
      </c>
      <c r="F142" s="233" t="s">
        <v>335</v>
      </c>
      <c r="G142" s="173">
        <v>0.41666666666666669</v>
      </c>
      <c r="H142" s="173">
        <v>0.5</v>
      </c>
      <c r="I142" s="174">
        <f>H142-G142</f>
        <v>8.3333333333333315E-2</v>
      </c>
      <c r="J142" s="171">
        <v>3</v>
      </c>
      <c r="K142" s="171">
        <v>0</v>
      </c>
      <c r="L142" s="171"/>
      <c r="M142" s="171"/>
      <c r="N142" s="175" t="s">
        <v>619</v>
      </c>
      <c r="O142" s="179"/>
      <c r="P142" s="180"/>
      <c r="Q142" s="180"/>
      <c r="R142" s="179"/>
      <c r="S142" s="181"/>
      <c r="T142" s="182"/>
      <c r="U142" s="4" t="s">
        <v>620</v>
      </c>
      <c r="V142" s="141" t="s">
        <v>618</v>
      </c>
      <c r="W142" s="4" t="s">
        <v>490</v>
      </c>
      <c r="AD142" s="160"/>
      <c r="AE142" s="296"/>
      <c r="AF142" s="100"/>
      <c r="AH142" s="305"/>
    </row>
    <row r="143" spans="1:35" s="4" customFormat="1" ht="15" customHeight="1" x14ac:dyDescent="0.55000000000000004">
      <c r="A143" s="40"/>
      <c r="B143" s="41"/>
      <c r="C143" s="42"/>
      <c r="D143" s="41"/>
      <c r="E143" s="41"/>
      <c r="F143" s="42"/>
      <c r="G143" s="44"/>
      <c r="H143" s="44"/>
      <c r="I143" s="44"/>
      <c r="J143" s="41"/>
      <c r="K143" s="41"/>
      <c r="L143" s="41"/>
      <c r="M143" s="41"/>
      <c r="N143" s="45"/>
      <c r="O143" s="41"/>
      <c r="P143" s="25"/>
      <c r="Q143" s="25"/>
      <c r="R143" s="41"/>
      <c r="S143" s="46"/>
      <c r="T143" s="47"/>
      <c r="AD143" s="160"/>
      <c r="AE143" s="296"/>
      <c r="AF143" s="100"/>
      <c r="AH143" s="305"/>
    </row>
    <row r="144" spans="1:35" s="14" customFormat="1" ht="15" customHeight="1" x14ac:dyDescent="0.55000000000000004">
      <c r="A144" s="40" t="s">
        <v>248</v>
      </c>
      <c r="B144" s="41" t="s">
        <v>102</v>
      </c>
      <c r="C144" s="42" t="s">
        <v>103</v>
      </c>
      <c r="D144" s="41" t="s">
        <v>294</v>
      </c>
      <c r="E144" s="41">
        <v>2</v>
      </c>
      <c r="F144" s="42" t="s">
        <v>371</v>
      </c>
      <c r="G144" s="134">
        <v>0.375</v>
      </c>
      <c r="H144" s="134">
        <v>0.45833333333333331</v>
      </c>
      <c r="I144" s="44">
        <f>H144-G144</f>
        <v>8.3333333333333315E-2</v>
      </c>
      <c r="J144" s="41">
        <v>0</v>
      </c>
      <c r="K144" s="41">
        <v>50</v>
      </c>
      <c r="L144" s="250" t="s">
        <v>621</v>
      </c>
      <c r="M144" s="41" t="s">
        <v>336</v>
      </c>
      <c r="N144" s="45" t="s">
        <v>622</v>
      </c>
      <c r="O144" s="41" t="s">
        <v>623</v>
      </c>
      <c r="P144" s="25"/>
      <c r="Q144" s="25"/>
      <c r="R144" s="41">
        <v>9</v>
      </c>
      <c r="S144" s="46">
        <v>4.5</v>
      </c>
      <c r="T144" s="47"/>
      <c r="V144" s="224" t="s">
        <v>624</v>
      </c>
      <c r="AD144" s="301"/>
      <c r="AE144" s="292" t="s">
        <v>625</v>
      </c>
      <c r="AF144" s="107" t="s">
        <v>362</v>
      </c>
      <c r="AH144" s="305"/>
    </row>
    <row r="145" spans="1:34" s="4" customFormat="1" ht="15" customHeight="1" x14ac:dyDescent="0.55000000000000004">
      <c r="A145" s="40" t="s">
        <v>248</v>
      </c>
      <c r="B145" s="41" t="s">
        <v>102</v>
      </c>
      <c r="C145" s="42" t="s">
        <v>103</v>
      </c>
      <c r="D145" s="41" t="s">
        <v>338</v>
      </c>
      <c r="E145" s="41">
        <v>2</v>
      </c>
      <c r="F145" s="42" t="s">
        <v>371</v>
      </c>
      <c r="G145" s="134">
        <v>0.45833333333333331</v>
      </c>
      <c r="H145" s="134">
        <v>0.54166666666666663</v>
      </c>
      <c r="I145" s="44">
        <f>H145-G145</f>
        <v>8.3333333333333315E-2</v>
      </c>
      <c r="J145" s="41">
        <v>1</v>
      </c>
      <c r="K145" s="41">
        <v>25</v>
      </c>
      <c r="L145" s="41" t="s">
        <v>119</v>
      </c>
      <c r="M145" s="41"/>
      <c r="N145" s="45" t="s">
        <v>441</v>
      </c>
      <c r="O145" s="41"/>
      <c r="P145" s="25"/>
      <c r="Q145" s="25"/>
      <c r="R145" s="41"/>
      <c r="S145" s="46"/>
      <c r="T145" s="47"/>
      <c r="AD145" s="160"/>
      <c r="AE145" s="292" t="s">
        <v>626</v>
      </c>
      <c r="AF145" s="107" t="s">
        <v>362</v>
      </c>
      <c r="AH145" s="305"/>
    </row>
    <row r="146" spans="1:34" s="4" customFormat="1" ht="15" customHeight="1" x14ac:dyDescent="0.55000000000000004">
      <c r="A146" s="40" t="s">
        <v>248</v>
      </c>
      <c r="B146" s="41" t="s">
        <v>102</v>
      </c>
      <c r="C146" s="42" t="s">
        <v>103</v>
      </c>
      <c r="D146" s="41" t="s">
        <v>338</v>
      </c>
      <c r="E146" s="41">
        <v>2</v>
      </c>
      <c r="F146" s="42" t="s">
        <v>371</v>
      </c>
      <c r="G146" s="134">
        <v>0.45833333333333331</v>
      </c>
      <c r="H146" s="134">
        <v>0.54166666666666663</v>
      </c>
      <c r="I146" s="44">
        <f>H146-G146</f>
        <v>8.3333333333333315E-2</v>
      </c>
      <c r="J146" s="41">
        <v>2</v>
      </c>
      <c r="K146" s="41">
        <v>25</v>
      </c>
      <c r="L146" s="41" t="s">
        <v>222</v>
      </c>
      <c r="M146" s="41"/>
      <c r="N146" s="45" t="s">
        <v>366</v>
      </c>
      <c r="O146" s="41"/>
      <c r="P146" s="25"/>
      <c r="Q146" s="25"/>
      <c r="R146" s="41"/>
      <c r="S146" s="46"/>
      <c r="T146" s="47"/>
      <c r="AD146" s="160"/>
      <c r="AE146" s="296"/>
      <c r="AF146" s="100"/>
      <c r="AH146" s="305"/>
    </row>
    <row r="147" spans="1:34" s="4" customFormat="1" ht="15" customHeight="1" x14ac:dyDescent="0.55000000000000004">
      <c r="A147" s="40"/>
      <c r="B147" s="41"/>
      <c r="C147" s="42"/>
      <c r="D147" s="41"/>
      <c r="E147" s="41"/>
      <c r="F147" s="42"/>
      <c r="G147" s="44"/>
      <c r="H147" s="44"/>
      <c r="I147" s="44"/>
      <c r="J147" s="41"/>
      <c r="K147" s="41"/>
      <c r="L147" s="41"/>
      <c r="M147" s="41"/>
      <c r="N147" s="45"/>
      <c r="O147" s="41"/>
      <c r="P147" s="25"/>
      <c r="Q147" s="25"/>
      <c r="R147" s="41"/>
      <c r="S147" s="46"/>
      <c r="T147" s="47"/>
      <c r="AD147" s="160"/>
      <c r="AE147" s="296"/>
      <c r="AF147" s="100"/>
      <c r="AH147" s="305"/>
    </row>
    <row r="148" spans="1:34" s="14" customFormat="1" ht="15" customHeight="1" x14ac:dyDescent="0.55000000000000004">
      <c r="A148" s="40" t="s">
        <v>248</v>
      </c>
      <c r="B148" s="41" t="s">
        <v>104</v>
      </c>
      <c r="C148" s="42" t="s">
        <v>105</v>
      </c>
      <c r="D148" s="41" t="s">
        <v>294</v>
      </c>
      <c r="E148" s="41">
        <v>2</v>
      </c>
      <c r="F148" s="42" t="s">
        <v>381</v>
      </c>
      <c r="G148" s="134">
        <v>0.58333333333333337</v>
      </c>
      <c r="H148" s="134">
        <v>0.625</v>
      </c>
      <c r="I148" s="44">
        <f>H148-G148</f>
        <v>4.166666666666663E-2</v>
      </c>
      <c r="J148" s="41">
        <v>0</v>
      </c>
      <c r="K148" s="41">
        <v>75</v>
      </c>
      <c r="L148" s="41" t="s">
        <v>129</v>
      </c>
      <c r="M148" s="41" t="s">
        <v>336</v>
      </c>
      <c r="N148" s="45" t="s">
        <v>627</v>
      </c>
      <c r="O148" s="41">
        <v>64</v>
      </c>
      <c r="P148" s="25"/>
      <c r="Q148" s="25"/>
      <c r="R148" s="41">
        <v>7</v>
      </c>
      <c r="S148" s="46">
        <v>3.5</v>
      </c>
      <c r="T148" s="47"/>
      <c r="AD148" s="301"/>
      <c r="AE148" s="292" t="s">
        <v>628</v>
      </c>
      <c r="AF148" s="107" t="s">
        <v>341</v>
      </c>
      <c r="AH148" s="305"/>
    </row>
    <row r="149" spans="1:34" s="4" customFormat="1" ht="15" customHeight="1" x14ac:dyDescent="0.55000000000000004">
      <c r="A149" s="40" t="s">
        <v>248</v>
      </c>
      <c r="B149" s="41" t="s">
        <v>104</v>
      </c>
      <c r="C149" s="42" t="s">
        <v>105</v>
      </c>
      <c r="D149" s="41" t="s">
        <v>338</v>
      </c>
      <c r="E149" s="41">
        <v>2</v>
      </c>
      <c r="F149" s="42" t="s">
        <v>381</v>
      </c>
      <c r="G149" s="134">
        <v>0.625</v>
      </c>
      <c r="H149" s="134">
        <v>0.70833333333333337</v>
      </c>
      <c r="I149" s="44">
        <f>H149-G149</f>
        <v>8.333333333333337E-2</v>
      </c>
      <c r="J149" s="41">
        <v>1</v>
      </c>
      <c r="K149" s="41">
        <v>25</v>
      </c>
      <c r="L149" s="41" t="s">
        <v>129</v>
      </c>
      <c r="M149" s="41"/>
      <c r="N149" s="45" t="s">
        <v>356</v>
      </c>
      <c r="O149" s="41"/>
      <c r="P149" s="25"/>
      <c r="Q149" s="25"/>
      <c r="R149" s="41"/>
      <c r="S149" s="46"/>
      <c r="T149" s="47"/>
      <c r="AD149" s="160"/>
      <c r="AE149" s="295"/>
      <c r="AF149" s="167"/>
      <c r="AH149" s="305"/>
    </row>
    <row r="150" spans="1:34" s="4" customFormat="1" ht="15" customHeight="1" x14ac:dyDescent="0.55000000000000004">
      <c r="A150" s="40" t="s">
        <v>248</v>
      </c>
      <c r="B150" s="41" t="s">
        <v>104</v>
      </c>
      <c r="C150" s="42" t="s">
        <v>105</v>
      </c>
      <c r="D150" s="41" t="s">
        <v>338</v>
      </c>
      <c r="E150" s="41">
        <v>2</v>
      </c>
      <c r="F150" s="42" t="s">
        <v>381</v>
      </c>
      <c r="G150" s="134">
        <v>0.375</v>
      </c>
      <c r="H150" s="134">
        <v>0.45833333333333331</v>
      </c>
      <c r="I150" s="44">
        <f>H150-G150</f>
        <v>8.3333333333333315E-2</v>
      </c>
      <c r="J150" s="41">
        <v>2</v>
      </c>
      <c r="K150" s="41">
        <v>25</v>
      </c>
      <c r="L150" s="41" t="s">
        <v>129</v>
      </c>
      <c r="M150" s="41"/>
      <c r="N150" s="45" t="s">
        <v>441</v>
      </c>
      <c r="O150" s="41"/>
      <c r="P150" s="25"/>
      <c r="Q150" s="25"/>
      <c r="R150" s="41"/>
      <c r="S150" s="46"/>
      <c r="T150" s="47"/>
      <c r="AD150" s="160"/>
      <c r="AE150" s="292" t="s">
        <v>407</v>
      </c>
      <c r="AF150" s="107" t="s">
        <v>629</v>
      </c>
      <c r="AH150" s="305"/>
    </row>
    <row r="151" spans="1:34" s="4" customFormat="1" ht="15" customHeight="1" x14ac:dyDescent="0.55000000000000004">
      <c r="A151" s="183" t="s">
        <v>248</v>
      </c>
      <c r="B151" s="171" t="s">
        <v>104</v>
      </c>
      <c r="C151" s="172" t="s">
        <v>105</v>
      </c>
      <c r="D151" s="171" t="s">
        <v>338</v>
      </c>
      <c r="E151" s="171">
        <v>2</v>
      </c>
      <c r="F151" s="172" t="s">
        <v>381</v>
      </c>
      <c r="G151" s="173">
        <v>0.45833333333333331</v>
      </c>
      <c r="H151" s="173">
        <v>0.54166666666666663</v>
      </c>
      <c r="I151" s="174">
        <f>H151-G151</f>
        <v>8.3333333333333315E-2</v>
      </c>
      <c r="J151" s="171">
        <v>3</v>
      </c>
      <c r="K151" s="171">
        <v>25</v>
      </c>
      <c r="L151" s="171" t="s">
        <v>129</v>
      </c>
      <c r="M151" s="171"/>
      <c r="N151" s="175" t="s">
        <v>356</v>
      </c>
      <c r="O151" s="171"/>
      <c r="P151" s="176"/>
      <c r="Q151" s="176"/>
      <c r="R151" s="171"/>
      <c r="S151" s="177"/>
      <c r="T151" s="178"/>
      <c r="U151" s="4" t="s">
        <v>630</v>
      </c>
      <c r="V151" s="141" t="s">
        <v>489</v>
      </c>
      <c r="W151" s="4" t="s">
        <v>490</v>
      </c>
      <c r="AD151" s="160"/>
      <c r="AE151" s="292" t="s">
        <v>407</v>
      </c>
      <c r="AF151" s="107" t="s">
        <v>629</v>
      </c>
      <c r="AH151" s="305"/>
    </row>
    <row r="152" spans="1:34" s="4" customFormat="1" ht="15" customHeight="1" x14ac:dyDescent="0.55000000000000004">
      <c r="A152" s="40"/>
      <c r="B152" s="41"/>
      <c r="C152" s="42"/>
      <c r="D152" s="41"/>
      <c r="E152" s="41"/>
      <c r="F152" s="42"/>
      <c r="G152" s="44"/>
      <c r="H152" s="44"/>
      <c r="I152" s="44"/>
      <c r="J152" s="41"/>
      <c r="K152" s="41"/>
      <c r="L152" s="41"/>
      <c r="M152" s="41"/>
      <c r="N152" s="45"/>
      <c r="O152" s="41"/>
      <c r="P152" s="25"/>
      <c r="Q152" s="25"/>
      <c r="R152" s="41"/>
      <c r="S152" s="46"/>
      <c r="T152" s="47"/>
      <c r="AD152" s="160"/>
      <c r="AE152" s="296"/>
      <c r="AF152" s="100"/>
      <c r="AH152" s="305"/>
    </row>
    <row r="153" spans="1:34" s="4" customFormat="1" ht="15" customHeight="1" x14ac:dyDescent="0.55000000000000004">
      <c r="A153" s="40" t="s">
        <v>249</v>
      </c>
      <c r="B153" s="41" t="s">
        <v>71</v>
      </c>
      <c r="C153" s="42" t="s">
        <v>72</v>
      </c>
      <c r="D153" s="41" t="s">
        <v>294</v>
      </c>
      <c r="E153" s="41">
        <v>2</v>
      </c>
      <c r="F153" s="42" t="s">
        <v>335</v>
      </c>
      <c r="G153" s="134">
        <v>0.54166666666666663</v>
      </c>
      <c r="H153" s="134">
        <v>0.58333333333333337</v>
      </c>
      <c r="I153" s="44">
        <f>H153-G153</f>
        <v>4.1666666666666741E-2</v>
      </c>
      <c r="J153" s="41">
        <v>0</v>
      </c>
      <c r="K153" s="41">
        <v>50</v>
      </c>
      <c r="L153" s="41" t="s">
        <v>631</v>
      </c>
      <c r="M153" s="41" t="s">
        <v>336</v>
      </c>
      <c r="N153" s="45" t="s">
        <v>632</v>
      </c>
      <c r="O153" s="41">
        <v>73</v>
      </c>
      <c r="P153" s="25"/>
      <c r="Q153" s="25"/>
      <c r="R153" s="41">
        <v>7</v>
      </c>
      <c r="S153" s="46">
        <v>3.5</v>
      </c>
      <c r="T153" s="47"/>
      <c r="AD153" s="160"/>
      <c r="AE153" s="296"/>
      <c r="AF153" s="100"/>
      <c r="AH153" s="305"/>
    </row>
    <row r="154" spans="1:34" s="4" customFormat="1" ht="15" customHeight="1" x14ac:dyDescent="0.55000000000000004">
      <c r="A154" s="40" t="s">
        <v>249</v>
      </c>
      <c r="B154" s="41" t="s">
        <v>71</v>
      </c>
      <c r="C154" s="42" t="s">
        <v>72</v>
      </c>
      <c r="D154" s="41" t="s">
        <v>338</v>
      </c>
      <c r="E154" s="41">
        <v>2</v>
      </c>
      <c r="F154" s="42" t="s">
        <v>345</v>
      </c>
      <c r="G154" s="223">
        <v>0.58333333333333337</v>
      </c>
      <c r="H154" s="223">
        <v>0.66666666666666663</v>
      </c>
      <c r="I154" s="44">
        <f>H154-G154</f>
        <v>8.3333333333333259E-2</v>
      </c>
      <c r="J154" s="41">
        <v>1</v>
      </c>
      <c r="K154" s="41">
        <v>25</v>
      </c>
      <c r="L154" s="41" t="s">
        <v>79</v>
      </c>
      <c r="M154" s="41"/>
      <c r="N154" s="45" t="s">
        <v>343</v>
      </c>
      <c r="O154" s="41"/>
      <c r="P154" s="25"/>
      <c r="Q154" s="25"/>
      <c r="R154" s="41"/>
      <c r="S154" s="46"/>
      <c r="T154" s="47"/>
      <c r="AD154" s="160"/>
      <c r="AE154" s="296"/>
      <c r="AF154" s="100"/>
      <c r="AH154" s="305"/>
    </row>
    <row r="155" spans="1:34" s="4" customFormat="1" ht="15" customHeight="1" x14ac:dyDescent="0.55000000000000004">
      <c r="A155" s="40" t="s">
        <v>249</v>
      </c>
      <c r="B155" s="41" t="s">
        <v>71</v>
      </c>
      <c r="C155" s="42" t="s">
        <v>72</v>
      </c>
      <c r="D155" s="41" t="s">
        <v>338</v>
      </c>
      <c r="E155" s="41">
        <v>2</v>
      </c>
      <c r="F155" s="42" t="s">
        <v>345</v>
      </c>
      <c r="G155" s="256">
        <v>0.58333333333333337</v>
      </c>
      <c r="H155" s="256">
        <v>0.66666666666666663</v>
      </c>
      <c r="I155" s="44">
        <f>H155-G155</f>
        <v>8.3333333333333259E-2</v>
      </c>
      <c r="J155" s="41">
        <v>2</v>
      </c>
      <c r="K155" s="41">
        <v>25</v>
      </c>
      <c r="L155" s="41" t="s">
        <v>46</v>
      </c>
      <c r="M155" s="41"/>
      <c r="N155" s="45" t="s">
        <v>366</v>
      </c>
      <c r="O155" s="41"/>
      <c r="P155" s="25"/>
      <c r="Q155" s="25"/>
      <c r="R155" s="41"/>
      <c r="S155" s="46"/>
      <c r="T155" s="47"/>
      <c r="U155" s="4" t="s">
        <v>633</v>
      </c>
      <c r="AD155" s="160"/>
      <c r="AE155" s="292" t="s">
        <v>634</v>
      </c>
      <c r="AF155" s="107" t="s">
        <v>492</v>
      </c>
      <c r="AH155" s="305"/>
    </row>
    <row r="156" spans="1:34" s="4" customFormat="1" ht="15" customHeight="1" x14ac:dyDescent="0.55000000000000004">
      <c r="A156" s="40"/>
      <c r="B156" s="41"/>
      <c r="C156" s="42"/>
      <c r="D156" s="41"/>
      <c r="E156" s="41"/>
      <c r="F156" s="42"/>
      <c r="G156" s="44"/>
      <c r="H156" s="44"/>
      <c r="I156" s="44"/>
      <c r="J156" s="41"/>
      <c r="K156" s="41"/>
      <c r="L156" s="41"/>
      <c r="M156" s="41"/>
      <c r="N156" s="45"/>
      <c r="O156" s="41"/>
      <c r="P156" s="25"/>
      <c r="Q156" s="25"/>
      <c r="R156" s="41"/>
      <c r="S156" s="46"/>
      <c r="T156" s="47"/>
      <c r="V156" s="225"/>
      <c r="AD156" s="160"/>
      <c r="AE156" s="296"/>
      <c r="AF156" s="100"/>
      <c r="AH156" s="305"/>
    </row>
    <row r="157" spans="1:34" s="211" customFormat="1" ht="15" customHeight="1" x14ac:dyDescent="0.55000000000000004">
      <c r="A157" s="193" t="s">
        <v>635</v>
      </c>
      <c r="B157" s="186" t="s">
        <v>126</v>
      </c>
      <c r="C157" s="194" t="s">
        <v>127</v>
      </c>
      <c r="D157" s="186" t="s">
        <v>294</v>
      </c>
      <c r="E157" s="209" t="s">
        <v>262</v>
      </c>
      <c r="F157" s="230" t="s">
        <v>381</v>
      </c>
      <c r="G157" s="210">
        <v>0.54166666666666663</v>
      </c>
      <c r="H157" s="210">
        <v>0.625</v>
      </c>
      <c r="I157" s="209" t="s">
        <v>636</v>
      </c>
      <c r="J157" s="186">
        <v>0</v>
      </c>
      <c r="K157" s="186">
        <v>25</v>
      </c>
      <c r="L157" s="186" t="s">
        <v>637</v>
      </c>
      <c r="M157" s="186" t="s">
        <v>336</v>
      </c>
      <c r="N157" s="185" t="s">
        <v>638</v>
      </c>
      <c r="O157" s="186">
        <v>50</v>
      </c>
      <c r="P157" s="187"/>
      <c r="Q157" s="187"/>
      <c r="R157" s="186"/>
      <c r="S157" s="188"/>
      <c r="T157" s="189"/>
      <c r="U157" s="4" t="s">
        <v>639</v>
      </c>
      <c r="V157" s="226" t="s">
        <v>640</v>
      </c>
      <c r="W157" s="225" t="s">
        <v>641</v>
      </c>
      <c r="AD157" s="160"/>
      <c r="AE157" s="292" t="s">
        <v>642</v>
      </c>
      <c r="AF157" s="107"/>
      <c r="AH157" s="310"/>
    </row>
    <row r="158" spans="1:34" s="208" customFormat="1" ht="15" customHeight="1" x14ac:dyDescent="0.55000000000000004">
      <c r="A158" s="319" t="s">
        <v>635</v>
      </c>
      <c r="B158" s="320" t="s">
        <v>126</v>
      </c>
      <c r="C158" s="321" t="s">
        <v>127</v>
      </c>
      <c r="D158" s="320" t="s">
        <v>338</v>
      </c>
      <c r="E158" s="322" t="s">
        <v>262</v>
      </c>
      <c r="F158" s="321" t="s">
        <v>371</v>
      </c>
      <c r="G158" s="323">
        <v>0.45833333333333331</v>
      </c>
      <c r="H158" s="323">
        <v>0.54166666666666663</v>
      </c>
      <c r="I158" s="322" t="s">
        <v>636</v>
      </c>
      <c r="J158" s="320">
        <v>1</v>
      </c>
      <c r="K158" s="320">
        <v>25</v>
      </c>
      <c r="L158" s="320"/>
      <c r="M158" s="320"/>
      <c r="N158" s="324" t="s">
        <v>441</v>
      </c>
      <c r="O158" s="198"/>
      <c r="P158" s="201"/>
      <c r="Q158" s="201"/>
      <c r="R158" s="198"/>
      <c r="S158" s="202"/>
      <c r="T158" s="203"/>
      <c r="U158" s="4" t="s">
        <v>643</v>
      </c>
      <c r="V158" s="4"/>
      <c r="W158" s="4"/>
      <c r="AD158" s="160"/>
      <c r="AE158" s="292" t="s">
        <v>407</v>
      </c>
      <c r="AF158" s="107" t="s">
        <v>644</v>
      </c>
      <c r="AH158" s="311"/>
    </row>
    <row r="159" spans="1:34" s="211" customFormat="1" ht="15" customHeight="1" x14ac:dyDescent="0.55000000000000004">
      <c r="A159" s="319" t="s">
        <v>635</v>
      </c>
      <c r="B159" s="320" t="s">
        <v>126</v>
      </c>
      <c r="C159" s="321" t="s">
        <v>127</v>
      </c>
      <c r="D159" s="320" t="s">
        <v>338</v>
      </c>
      <c r="E159" s="322" t="s">
        <v>262</v>
      </c>
      <c r="F159" s="321" t="s">
        <v>335</v>
      </c>
      <c r="G159" s="323">
        <v>0.45833333333333331</v>
      </c>
      <c r="H159" s="323">
        <v>0.54166666666666663</v>
      </c>
      <c r="I159" s="322" t="s">
        <v>636</v>
      </c>
      <c r="J159" s="320">
        <v>2</v>
      </c>
      <c r="K159" s="320">
        <v>25</v>
      </c>
      <c r="L159" s="320" t="s">
        <v>637</v>
      </c>
      <c r="M159" s="320"/>
      <c r="N159" s="324" t="s">
        <v>349</v>
      </c>
      <c r="O159" s="186"/>
      <c r="P159" s="187"/>
      <c r="Q159" s="187"/>
      <c r="R159" s="186"/>
      <c r="S159" s="188"/>
      <c r="T159" s="189"/>
      <c r="U159" s="4" t="s">
        <v>645</v>
      </c>
      <c r="V159" s="4"/>
      <c r="W159" s="4"/>
      <c r="AD159" s="160"/>
      <c r="AE159" s="292" t="s">
        <v>407</v>
      </c>
      <c r="AF159" s="107" t="s">
        <v>646</v>
      </c>
      <c r="AH159" s="310"/>
    </row>
    <row r="160" spans="1:34" s="4" customFormat="1" ht="15" customHeight="1" x14ac:dyDescent="0.55000000000000004">
      <c r="A160" s="147"/>
      <c r="B160" s="73"/>
      <c r="C160" s="148"/>
      <c r="D160" s="73"/>
      <c r="E160" s="148"/>
      <c r="F160" s="235"/>
      <c r="G160" s="149"/>
      <c r="H160" s="149"/>
      <c r="I160" s="148"/>
      <c r="J160" s="73"/>
      <c r="K160" s="73"/>
      <c r="L160" s="73"/>
      <c r="M160" s="73"/>
      <c r="N160" s="150"/>
      <c r="O160" s="73"/>
      <c r="P160" s="151"/>
      <c r="Q160" s="151"/>
      <c r="R160" s="73"/>
      <c r="S160" s="152"/>
      <c r="T160" s="153"/>
      <c r="AD160" s="160"/>
      <c r="AE160" s="296"/>
      <c r="AF160" s="100"/>
      <c r="AH160" s="305"/>
    </row>
    <row r="161" spans="1:34" s="4" customFormat="1" ht="15" customHeight="1" x14ac:dyDescent="0.55000000000000004">
      <c r="A161" s="40" t="s">
        <v>248</v>
      </c>
      <c r="B161" s="41" t="s">
        <v>100</v>
      </c>
      <c r="C161" s="170" t="s">
        <v>101</v>
      </c>
      <c r="D161" s="41" t="s">
        <v>294</v>
      </c>
      <c r="E161" s="43" t="s">
        <v>522</v>
      </c>
      <c r="F161" s="42" t="s">
        <v>375</v>
      </c>
      <c r="G161" s="169">
        <v>0.58333333333333337</v>
      </c>
      <c r="H161" s="169">
        <v>0.625</v>
      </c>
      <c r="I161" s="44">
        <v>4.1666666666666664E-2</v>
      </c>
      <c r="J161" s="41">
        <v>0</v>
      </c>
      <c r="K161" s="41">
        <v>50</v>
      </c>
      <c r="L161" s="41" t="s">
        <v>647</v>
      </c>
      <c r="M161" s="41"/>
      <c r="N161" s="45" t="s">
        <v>609</v>
      </c>
      <c r="O161" s="41"/>
      <c r="P161" s="25"/>
      <c r="Q161" s="25"/>
      <c r="R161" s="41"/>
      <c r="S161" s="46"/>
      <c r="T161" s="47"/>
      <c r="AD161" s="160"/>
      <c r="AE161" s="292" t="s">
        <v>648</v>
      </c>
      <c r="AF161" s="107" t="s">
        <v>362</v>
      </c>
      <c r="AH161" s="305"/>
    </row>
    <row r="162" spans="1:34" s="4" customFormat="1" ht="15" customHeight="1" x14ac:dyDescent="0.55000000000000004">
      <c r="A162" s="40" t="s">
        <v>248</v>
      </c>
      <c r="B162" s="41" t="s">
        <v>100</v>
      </c>
      <c r="C162" s="170" t="s">
        <v>101</v>
      </c>
      <c r="D162" s="41" t="s">
        <v>338</v>
      </c>
      <c r="E162" s="43" t="s">
        <v>522</v>
      </c>
      <c r="F162" s="42" t="s">
        <v>375</v>
      </c>
      <c r="G162" s="169">
        <v>0.625</v>
      </c>
      <c r="H162" s="169">
        <v>0.70833333333333337</v>
      </c>
      <c r="I162" s="44">
        <v>8.3333333333333329E-2</v>
      </c>
      <c r="J162" s="41">
        <v>1</v>
      </c>
      <c r="K162" s="41">
        <v>25</v>
      </c>
      <c r="L162" s="41" t="s">
        <v>79</v>
      </c>
      <c r="M162" s="41"/>
      <c r="N162" s="45" t="s">
        <v>413</v>
      </c>
      <c r="O162" s="41"/>
      <c r="P162" s="25"/>
      <c r="Q162" s="25"/>
      <c r="R162" s="41"/>
      <c r="S162" s="46"/>
      <c r="T162" s="47"/>
      <c r="AD162" s="160"/>
      <c r="AE162" s="292" t="s">
        <v>649</v>
      </c>
      <c r="AF162" s="107" t="s">
        <v>362</v>
      </c>
      <c r="AH162" s="305"/>
    </row>
    <row r="163" spans="1:34" s="4" customFormat="1" ht="15" customHeight="1" x14ac:dyDescent="0.55000000000000004">
      <c r="A163" s="40" t="s">
        <v>248</v>
      </c>
      <c r="B163" s="41" t="s">
        <v>100</v>
      </c>
      <c r="C163" s="170" t="s">
        <v>101</v>
      </c>
      <c r="D163" s="41" t="s">
        <v>338</v>
      </c>
      <c r="E163" s="43" t="s">
        <v>522</v>
      </c>
      <c r="F163" s="42" t="s">
        <v>375</v>
      </c>
      <c r="G163" s="169">
        <v>0.625</v>
      </c>
      <c r="H163" s="169">
        <v>0.70833333333333337</v>
      </c>
      <c r="I163" s="44">
        <v>8.3333333333333329E-2</v>
      </c>
      <c r="J163" s="41">
        <v>2</v>
      </c>
      <c r="K163" s="41">
        <v>25</v>
      </c>
      <c r="L163" s="41" t="s">
        <v>412</v>
      </c>
      <c r="M163" s="41"/>
      <c r="N163" s="45" t="s">
        <v>650</v>
      </c>
      <c r="O163" s="41"/>
      <c r="P163" s="25"/>
      <c r="Q163" s="25"/>
      <c r="R163" s="41"/>
      <c r="S163" s="46"/>
      <c r="T163" s="47"/>
      <c r="AD163" s="160"/>
      <c r="AE163" s="292" t="s">
        <v>651</v>
      </c>
      <c r="AF163" s="107" t="s">
        <v>362</v>
      </c>
      <c r="AH163" s="305"/>
    </row>
    <row r="164" spans="1:34" s="4" customFormat="1" ht="15" customHeight="1" x14ac:dyDescent="0.55000000000000004">
      <c r="A164" s="40"/>
      <c r="B164" s="41"/>
      <c r="C164" s="148"/>
      <c r="D164" s="41"/>
      <c r="E164" s="43"/>
      <c r="F164" s="42"/>
      <c r="G164" s="44"/>
      <c r="H164" s="44"/>
      <c r="I164" s="44"/>
      <c r="J164" s="41"/>
      <c r="K164" s="41"/>
      <c r="L164" s="41"/>
      <c r="M164" s="41"/>
      <c r="N164" s="45"/>
      <c r="O164" s="41"/>
      <c r="P164" s="25"/>
      <c r="Q164" s="25"/>
      <c r="R164" s="41"/>
      <c r="S164" s="46"/>
      <c r="T164" s="47"/>
      <c r="AD164" s="160"/>
      <c r="AE164" s="291"/>
      <c r="AF164" s="2"/>
      <c r="AH164" s="305"/>
    </row>
    <row r="165" spans="1:34" s="15" customFormat="1" ht="15" customHeight="1" x14ac:dyDescent="0.55000000000000004">
      <c r="A165" s="54" t="s">
        <v>652</v>
      </c>
      <c r="B165" s="55"/>
      <c r="C165" s="56"/>
      <c r="D165" s="55"/>
      <c r="E165" s="80"/>
      <c r="F165" s="56"/>
      <c r="G165" s="57"/>
      <c r="H165" s="57"/>
      <c r="I165" s="57"/>
      <c r="J165" s="55"/>
      <c r="K165" s="55"/>
      <c r="L165" s="55"/>
      <c r="M165" s="55"/>
      <c r="N165" s="58"/>
      <c r="O165" s="55"/>
      <c r="P165" s="72"/>
      <c r="Q165" s="72"/>
      <c r="R165" s="55"/>
      <c r="S165" s="60"/>
      <c r="T165" s="61"/>
      <c r="AD165" s="160"/>
      <c r="AE165" s="294"/>
      <c r="AF165" s="110"/>
      <c r="AH165" s="307"/>
    </row>
    <row r="166" spans="1:34" s="4" customFormat="1" ht="15" customHeight="1" x14ac:dyDescent="0.55000000000000004">
      <c r="A166" s="40" t="s">
        <v>653</v>
      </c>
      <c r="B166" s="41" t="s">
        <v>158</v>
      </c>
      <c r="C166" s="42" t="s">
        <v>159</v>
      </c>
      <c r="D166" s="41" t="s">
        <v>294</v>
      </c>
      <c r="E166" s="43" t="s">
        <v>654</v>
      </c>
      <c r="F166" s="42" t="s">
        <v>335</v>
      </c>
      <c r="G166" s="134">
        <v>0.375</v>
      </c>
      <c r="H166" s="134">
        <v>0.45833333333333331</v>
      </c>
      <c r="I166" s="44">
        <f t="shared" ref="I166:I187" si="9">H166-G166</f>
        <v>8.3333333333333315E-2</v>
      </c>
      <c r="J166" s="41">
        <v>0</v>
      </c>
      <c r="K166" s="41">
        <v>20</v>
      </c>
      <c r="L166" s="41" t="s">
        <v>160</v>
      </c>
      <c r="M166" s="41" t="s">
        <v>336</v>
      </c>
      <c r="N166" s="45" t="s">
        <v>655</v>
      </c>
      <c r="O166" s="81"/>
      <c r="P166" s="25"/>
      <c r="Q166" s="25"/>
      <c r="R166" s="41">
        <v>2</v>
      </c>
      <c r="S166" s="46">
        <v>2</v>
      </c>
      <c r="T166" s="47"/>
      <c r="AD166" s="160"/>
      <c r="AE166" s="296"/>
      <c r="AF166" s="299"/>
      <c r="AH166" s="305"/>
    </row>
    <row r="167" spans="1:34" s="4" customFormat="1" ht="15" customHeight="1" x14ac:dyDescent="0.55000000000000004">
      <c r="A167" s="40"/>
      <c r="B167" s="41"/>
      <c r="C167" s="42"/>
      <c r="D167" s="41"/>
      <c r="E167" s="43"/>
      <c r="F167" s="42"/>
      <c r="G167" s="44"/>
      <c r="H167" s="44"/>
      <c r="I167" s="44"/>
      <c r="J167" s="41"/>
      <c r="K167" s="41"/>
      <c r="L167" s="41"/>
      <c r="M167" s="41"/>
      <c r="N167" s="45"/>
      <c r="O167" s="81"/>
      <c r="P167" s="25"/>
      <c r="Q167" s="25"/>
      <c r="R167" s="41"/>
      <c r="S167" s="46"/>
      <c r="T167" s="47"/>
      <c r="AD167" s="160"/>
      <c r="AE167" s="296"/>
      <c r="AF167" s="299"/>
      <c r="AH167" s="305"/>
    </row>
    <row r="168" spans="1:34" s="4" customFormat="1" ht="15" customHeight="1" x14ac:dyDescent="0.55000000000000004">
      <c r="A168" s="183" t="s">
        <v>656</v>
      </c>
      <c r="B168" s="171" t="s">
        <v>223</v>
      </c>
      <c r="C168" s="172" t="s">
        <v>141</v>
      </c>
      <c r="D168" s="171" t="s">
        <v>294</v>
      </c>
      <c r="E168" s="171">
        <v>2</v>
      </c>
      <c r="F168" s="233" t="s">
        <v>345</v>
      </c>
      <c r="G168" s="173">
        <v>0.41666666666666669</v>
      </c>
      <c r="H168" s="173">
        <v>0.54166666666666663</v>
      </c>
      <c r="I168" s="174">
        <f t="shared" si="9"/>
        <v>0.12499999999999994</v>
      </c>
      <c r="J168" s="171">
        <v>0</v>
      </c>
      <c r="K168" s="171">
        <v>25</v>
      </c>
      <c r="L168" s="171"/>
      <c r="M168" s="171" t="s">
        <v>336</v>
      </c>
      <c r="N168" s="175" t="s">
        <v>657</v>
      </c>
      <c r="O168" s="222"/>
      <c r="P168" s="176"/>
      <c r="Q168" s="176"/>
      <c r="R168" s="171">
        <v>4</v>
      </c>
      <c r="S168" s="177">
        <v>2</v>
      </c>
      <c r="T168" s="178"/>
      <c r="AD168" s="160"/>
      <c r="AE168" s="296"/>
      <c r="AF168" s="299"/>
      <c r="AH168" s="305"/>
    </row>
    <row r="169" spans="1:34" s="4" customFormat="1" ht="15" customHeight="1" x14ac:dyDescent="0.55000000000000004">
      <c r="A169" s="183" t="s">
        <v>656</v>
      </c>
      <c r="B169" s="171" t="s">
        <v>223</v>
      </c>
      <c r="C169" s="172" t="s">
        <v>141</v>
      </c>
      <c r="D169" s="171" t="s">
        <v>338</v>
      </c>
      <c r="E169" s="171">
        <v>2</v>
      </c>
      <c r="F169" s="233" t="s">
        <v>345</v>
      </c>
      <c r="G169" s="173">
        <v>0.58333333333333337</v>
      </c>
      <c r="H169" s="173">
        <v>0.66666666666666663</v>
      </c>
      <c r="I169" s="174">
        <f t="shared" si="9"/>
        <v>8.3333333333333259E-2</v>
      </c>
      <c r="J169" s="171">
        <v>1</v>
      </c>
      <c r="K169" s="171">
        <v>25</v>
      </c>
      <c r="L169" s="171"/>
      <c r="M169" s="171"/>
      <c r="N169" s="175" t="s">
        <v>339</v>
      </c>
      <c r="O169" s="81"/>
      <c r="P169" s="25"/>
      <c r="Q169" s="25"/>
      <c r="R169" s="41"/>
      <c r="S169" s="46"/>
      <c r="T169" s="178"/>
      <c r="AD169" s="160"/>
      <c r="AE169" s="296"/>
      <c r="AF169" s="299"/>
      <c r="AH169" s="305"/>
    </row>
    <row r="170" spans="1:34" s="4" customFormat="1" ht="15" customHeight="1" x14ac:dyDescent="0.55000000000000004">
      <c r="A170" s="40"/>
      <c r="B170" s="41"/>
      <c r="C170" s="42"/>
      <c r="D170" s="41"/>
      <c r="E170" s="41"/>
      <c r="F170" s="42"/>
      <c r="G170" s="44"/>
      <c r="H170" s="44"/>
      <c r="I170" s="44"/>
      <c r="J170" s="41"/>
      <c r="K170" s="41"/>
      <c r="L170" s="41"/>
      <c r="M170" s="41"/>
      <c r="N170" s="45"/>
      <c r="O170" s="81"/>
      <c r="P170" s="25"/>
      <c r="Q170" s="25"/>
      <c r="R170" s="41"/>
      <c r="S170" s="46"/>
      <c r="T170" s="47"/>
      <c r="AD170" s="160"/>
      <c r="AE170" s="296"/>
      <c r="AF170" s="299"/>
      <c r="AH170" s="305"/>
    </row>
    <row r="171" spans="1:34" s="4" customFormat="1" ht="15" customHeight="1" x14ac:dyDescent="0.55000000000000004">
      <c r="A171" s="183" t="s">
        <v>658</v>
      </c>
      <c r="B171" s="171" t="s">
        <v>224</v>
      </c>
      <c r="C171" s="172" t="s">
        <v>225</v>
      </c>
      <c r="D171" s="171" t="s">
        <v>294</v>
      </c>
      <c r="E171" s="171">
        <v>1</v>
      </c>
      <c r="F171" s="233" t="s">
        <v>381</v>
      </c>
      <c r="G171" s="173">
        <v>0.375</v>
      </c>
      <c r="H171" s="173">
        <v>0.45833333333333331</v>
      </c>
      <c r="I171" s="174">
        <f t="shared" si="9"/>
        <v>8.3333333333333315E-2</v>
      </c>
      <c r="J171" s="171">
        <v>0</v>
      </c>
      <c r="K171" s="171">
        <v>25</v>
      </c>
      <c r="L171" s="171"/>
      <c r="M171" s="171" t="s">
        <v>336</v>
      </c>
      <c r="N171" s="175" t="s">
        <v>659</v>
      </c>
      <c r="O171" s="81"/>
      <c r="P171" s="25"/>
      <c r="Q171" s="25"/>
      <c r="R171" s="41">
        <v>5</v>
      </c>
      <c r="S171" s="46">
        <v>2.5</v>
      </c>
      <c r="T171" s="178"/>
      <c r="AD171" s="160"/>
      <c r="AE171" s="296"/>
      <c r="AF171" s="299"/>
      <c r="AH171" s="305"/>
    </row>
    <row r="172" spans="1:34" s="4" customFormat="1" ht="15" customHeight="1" x14ac:dyDescent="0.55000000000000004">
      <c r="A172" s="239" t="s">
        <v>658</v>
      </c>
      <c r="B172" s="240" t="s">
        <v>224</v>
      </c>
      <c r="C172" s="241" t="s">
        <v>225</v>
      </c>
      <c r="D172" s="240" t="s">
        <v>296</v>
      </c>
      <c r="E172" s="240">
        <v>1</v>
      </c>
      <c r="F172" s="242" t="s">
        <v>381</v>
      </c>
      <c r="G172" s="243">
        <v>0.54166666666666663</v>
      </c>
      <c r="H172" s="243">
        <v>0.625</v>
      </c>
      <c r="I172" s="244">
        <f t="shared" si="9"/>
        <v>8.333333333333337E-2</v>
      </c>
      <c r="J172" s="240">
        <v>1</v>
      </c>
      <c r="K172" s="240">
        <v>25</v>
      </c>
      <c r="L172" s="240" t="s">
        <v>660</v>
      </c>
      <c r="M172" s="240"/>
      <c r="N172" s="245" t="s">
        <v>441</v>
      </c>
      <c r="O172" s="246"/>
      <c r="P172" s="247"/>
      <c r="Q172" s="247"/>
      <c r="R172" s="240"/>
      <c r="S172" s="248"/>
      <c r="T172" s="249"/>
      <c r="AD172" s="160"/>
      <c r="AE172" s="296"/>
      <c r="AF172" s="299"/>
      <c r="AH172" s="305"/>
    </row>
    <row r="173" spans="1:34" s="4" customFormat="1" ht="15" customHeight="1" x14ac:dyDescent="0.55000000000000004">
      <c r="A173" s="40"/>
      <c r="B173" s="41"/>
      <c r="C173" s="42"/>
      <c r="D173" s="41"/>
      <c r="E173" s="41"/>
      <c r="F173" s="42"/>
      <c r="G173" s="44"/>
      <c r="H173" s="44"/>
      <c r="I173" s="44"/>
      <c r="J173" s="41"/>
      <c r="K173" s="41"/>
      <c r="L173" s="41"/>
      <c r="M173" s="41"/>
      <c r="N173" s="45"/>
      <c r="O173" s="81"/>
      <c r="P173" s="25"/>
      <c r="Q173" s="25"/>
      <c r="R173" s="41"/>
      <c r="S173" s="46"/>
      <c r="T173" s="47"/>
      <c r="AD173" s="160"/>
      <c r="AE173" s="296"/>
      <c r="AF173" s="299"/>
      <c r="AH173" s="305"/>
    </row>
    <row r="174" spans="1:34" s="4" customFormat="1" ht="15" customHeight="1" x14ac:dyDescent="0.55000000000000004">
      <c r="A174" s="183" t="s">
        <v>658</v>
      </c>
      <c r="B174" s="171" t="s">
        <v>179</v>
      </c>
      <c r="C174" s="172" t="s">
        <v>180</v>
      </c>
      <c r="D174" s="171" t="s">
        <v>294</v>
      </c>
      <c r="E174" s="171">
        <v>2</v>
      </c>
      <c r="F174" s="233" t="s">
        <v>371</v>
      </c>
      <c r="G174" s="173">
        <v>0.41666666666666669</v>
      </c>
      <c r="H174" s="173">
        <v>0.5</v>
      </c>
      <c r="I174" s="174">
        <f t="shared" si="9"/>
        <v>8.3333333333333315E-2</v>
      </c>
      <c r="J174" s="171">
        <v>0</v>
      </c>
      <c r="K174" s="171">
        <v>25</v>
      </c>
      <c r="L174" s="171"/>
      <c r="M174" s="171" t="s">
        <v>336</v>
      </c>
      <c r="N174" s="175" t="s">
        <v>661</v>
      </c>
      <c r="O174" s="81"/>
      <c r="P174" s="25"/>
      <c r="Q174" s="25"/>
      <c r="R174" s="41">
        <v>4</v>
      </c>
      <c r="S174" s="46">
        <v>2</v>
      </c>
      <c r="T174" s="178"/>
      <c r="AD174" s="160"/>
      <c r="AE174" s="296"/>
      <c r="AF174" s="299"/>
      <c r="AH174" s="305"/>
    </row>
    <row r="175" spans="1:34" s="4" customFormat="1" ht="15" customHeight="1" x14ac:dyDescent="0.55000000000000004">
      <c r="A175" s="239" t="s">
        <v>658</v>
      </c>
      <c r="B175" s="240" t="s">
        <v>179</v>
      </c>
      <c r="C175" s="241" t="s">
        <v>180</v>
      </c>
      <c r="D175" s="240" t="s">
        <v>338</v>
      </c>
      <c r="E175" s="240">
        <v>2</v>
      </c>
      <c r="F175" s="242" t="s">
        <v>371</v>
      </c>
      <c r="G175" s="243">
        <v>0.54166666666666663</v>
      </c>
      <c r="H175" s="243">
        <v>0.66666666666666663</v>
      </c>
      <c r="I175" s="244">
        <f t="shared" si="9"/>
        <v>0.125</v>
      </c>
      <c r="J175" s="240">
        <v>1</v>
      </c>
      <c r="K175" s="240">
        <v>25</v>
      </c>
      <c r="L175" s="240"/>
      <c r="M175" s="240"/>
      <c r="N175" s="245" t="s">
        <v>356</v>
      </c>
      <c r="O175" s="246"/>
      <c r="P175" s="247"/>
      <c r="Q175" s="247"/>
      <c r="R175" s="240"/>
      <c r="S175" s="248"/>
      <c r="T175" s="249"/>
      <c r="U175" s="4" t="s">
        <v>662</v>
      </c>
      <c r="AD175" s="160"/>
      <c r="AE175" s="296"/>
      <c r="AF175" s="299"/>
      <c r="AH175" s="305"/>
    </row>
    <row r="176" spans="1:34" s="4" customFormat="1" ht="15" customHeight="1" x14ac:dyDescent="0.55000000000000004">
      <c r="A176" s="40"/>
      <c r="B176" s="41"/>
      <c r="C176" s="42"/>
      <c r="D176" s="41"/>
      <c r="E176" s="41"/>
      <c r="F176" s="42"/>
      <c r="G176" s="44"/>
      <c r="H176" s="44"/>
      <c r="I176" s="44"/>
      <c r="J176" s="41"/>
      <c r="K176" s="41"/>
      <c r="L176" s="41"/>
      <c r="M176" s="41"/>
      <c r="N176" s="45"/>
      <c r="O176" s="81"/>
      <c r="P176" s="25"/>
      <c r="Q176" s="25"/>
      <c r="R176" s="41"/>
      <c r="S176" s="46"/>
      <c r="T176" s="47"/>
      <c r="AD176" s="160"/>
      <c r="AE176" s="296"/>
      <c r="AF176" s="299"/>
      <c r="AH176" s="305"/>
    </row>
    <row r="177" spans="1:34" s="4" customFormat="1" ht="15" customHeight="1" x14ac:dyDescent="0.55000000000000004">
      <c r="A177" s="40" t="s">
        <v>663</v>
      </c>
      <c r="B177" s="41" t="s">
        <v>183</v>
      </c>
      <c r="C177" s="42" t="s">
        <v>184</v>
      </c>
      <c r="D177" s="41" t="s">
        <v>294</v>
      </c>
      <c r="E177" s="41">
        <v>1</v>
      </c>
      <c r="F177" s="232" t="s">
        <v>664</v>
      </c>
      <c r="G177" s="134">
        <v>0.375</v>
      </c>
      <c r="H177" s="134">
        <v>0.5</v>
      </c>
      <c r="I177" s="44">
        <f t="shared" si="9"/>
        <v>0.125</v>
      </c>
      <c r="J177" s="41">
        <v>0</v>
      </c>
      <c r="K177" s="41">
        <v>25</v>
      </c>
      <c r="L177" s="41" t="s">
        <v>239</v>
      </c>
      <c r="M177" s="41" t="s">
        <v>336</v>
      </c>
      <c r="N177" s="45" t="s">
        <v>665</v>
      </c>
      <c r="O177" s="81"/>
      <c r="P177" s="25"/>
      <c r="Q177" s="25"/>
      <c r="R177" s="41">
        <v>4</v>
      </c>
      <c r="S177" s="46">
        <v>2</v>
      </c>
      <c r="T177" s="47"/>
      <c r="U177" s="4" t="s">
        <v>666</v>
      </c>
      <c r="W177" s="141" t="s">
        <v>667</v>
      </c>
      <c r="Z177" s="141" t="s">
        <v>668</v>
      </c>
      <c r="AD177" s="160"/>
      <c r="AE177" s="296"/>
      <c r="AF177" s="299"/>
      <c r="AH177" s="305"/>
    </row>
    <row r="178" spans="1:34" s="4" customFormat="1" ht="15" customHeight="1" x14ac:dyDescent="0.55000000000000004">
      <c r="A178" s="40" t="s">
        <v>663</v>
      </c>
      <c r="B178" s="41" t="s">
        <v>183</v>
      </c>
      <c r="C178" s="42" t="s">
        <v>184</v>
      </c>
      <c r="D178" s="41" t="s">
        <v>296</v>
      </c>
      <c r="E178" s="41">
        <v>1</v>
      </c>
      <c r="F178" s="232" t="s">
        <v>664</v>
      </c>
      <c r="G178" s="134">
        <v>0.54166666666666663</v>
      </c>
      <c r="H178" s="134">
        <v>0.75</v>
      </c>
      <c r="I178" s="44">
        <f>H178-G178</f>
        <v>0.20833333333333337</v>
      </c>
      <c r="J178" s="41">
        <v>1</v>
      </c>
      <c r="K178" s="41">
        <v>25</v>
      </c>
      <c r="L178" s="41" t="s">
        <v>239</v>
      </c>
      <c r="M178" s="41"/>
      <c r="N178" s="45" t="s">
        <v>665</v>
      </c>
      <c r="O178" s="81"/>
      <c r="P178" s="25"/>
      <c r="Q178" s="25"/>
      <c r="R178" s="41"/>
      <c r="S178" s="46"/>
      <c r="T178" s="47"/>
      <c r="AD178" s="160"/>
      <c r="AE178" s="296"/>
      <c r="AF178" s="299"/>
      <c r="AH178" s="305"/>
    </row>
    <row r="179" spans="1:34" s="4" customFormat="1" ht="14.25" customHeight="1" x14ac:dyDescent="0.55000000000000004">
      <c r="A179" s="40"/>
      <c r="B179" s="41"/>
      <c r="C179" s="42"/>
      <c r="D179" s="41"/>
      <c r="E179" s="41"/>
      <c r="F179" s="42"/>
      <c r="G179" s="44"/>
      <c r="H179" s="44"/>
      <c r="I179" s="44"/>
      <c r="J179" s="41"/>
      <c r="K179" s="41"/>
      <c r="L179" s="41"/>
      <c r="M179" s="41"/>
      <c r="N179" s="40"/>
      <c r="O179" s="81"/>
      <c r="P179" s="25"/>
      <c r="Q179" s="25"/>
      <c r="R179" s="41"/>
      <c r="S179" s="46"/>
      <c r="T179" s="47"/>
      <c r="AD179" s="160"/>
      <c r="AE179" s="296"/>
      <c r="AF179" s="299"/>
      <c r="AH179" s="305"/>
    </row>
    <row r="180" spans="1:34" s="4" customFormat="1" ht="14.25" customHeight="1" x14ac:dyDescent="0.55000000000000004">
      <c r="A180" s="193" t="s">
        <v>663</v>
      </c>
      <c r="B180" s="186" t="s">
        <v>188</v>
      </c>
      <c r="C180" s="194" t="s">
        <v>669</v>
      </c>
      <c r="D180" s="186" t="s">
        <v>294</v>
      </c>
      <c r="E180" s="186">
        <v>2</v>
      </c>
      <c r="F180" s="194" t="s">
        <v>664</v>
      </c>
      <c r="G180" s="254">
        <v>0.375</v>
      </c>
      <c r="H180" s="254">
        <v>0.5</v>
      </c>
      <c r="I180" s="44">
        <f>H180-G180</f>
        <v>0.125</v>
      </c>
      <c r="J180" s="186"/>
      <c r="K180" s="186"/>
      <c r="L180" s="186" t="s">
        <v>190</v>
      </c>
      <c r="M180" s="186"/>
      <c r="N180" s="196" t="s">
        <v>670</v>
      </c>
      <c r="O180" s="81"/>
      <c r="P180" s="25"/>
      <c r="Q180" s="25"/>
      <c r="R180" s="41"/>
      <c r="S180" s="46"/>
      <c r="T180" s="47"/>
      <c r="Z180" s="253" t="s">
        <v>671</v>
      </c>
      <c r="AD180" s="160"/>
      <c r="AE180" s="296"/>
      <c r="AF180" s="299"/>
      <c r="AH180" s="305"/>
    </row>
    <row r="181" spans="1:34" s="4" customFormat="1" ht="14.25" customHeight="1" x14ac:dyDescent="0.55000000000000004">
      <c r="A181" s="193" t="s">
        <v>663</v>
      </c>
      <c r="B181" s="186" t="s">
        <v>188</v>
      </c>
      <c r="C181" s="194" t="s">
        <v>669</v>
      </c>
      <c r="D181" s="186" t="s">
        <v>296</v>
      </c>
      <c r="E181" s="186">
        <v>2</v>
      </c>
      <c r="F181" s="194" t="s">
        <v>664</v>
      </c>
      <c r="G181" s="254">
        <v>0.54166666666666663</v>
      </c>
      <c r="H181" s="254">
        <v>0.75</v>
      </c>
      <c r="I181" s="44">
        <f>H181-G181</f>
        <v>0.20833333333333337</v>
      </c>
      <c r="J181" s="186"/>
      <c r="K181" s="186"/>
      <c r="L181" s="186" t="s">
        <v>190</v>
      </c>
      <c r="M181" s="186"/>
      <c r="N181" s="193"/>
      <c r="O181" s="81"/>
      <c r="P181" s="25"/>
      <c r="Q181" s="25"/>
      <c r="R181" s="41"/>
      <c r="S181" s="46"/>
      <c r="T181" s="47"/>
      <c r="AD181" s="160"/>
      <c r="AE181" s="296"/>
      <c r="AF181" s="299"/>
      <c r="AH181" s="305"/>
    </row>
    <row r="182" spans="1:34" s="4" customFormat="1" ht="14.25" customHeight="1" x14ac:dyDescent="0.55000000000000004">
      <c r="A182" s="40"/>
      <c r="B182" s="41"/>
      <c r="C182" s="42"/>
      <c r="D182" s="41"/>
      <c r="E182" s="41"/>
      <c r="F182" s="42"/>
      <c r="G182" s="44"/>
      <c r="H182" s="44"/>
      <c r="I182" s="44"/>
      <c r="J182" s="41"/>
      <c r="K182" s="41"/>
      <c r="L182" s="41"/>
      <c r="M182" s="41"/>
      <c r="N182" s="40"/>
      <c r="O182" s="81"/>
      <c r="P182" s="25"/>
      <c r="Q182" s="25"/>
      <c r="R182" s="41"/>
      <c r="S182" s="46"/>
      <c r="T182" s="47"/>
      <c r="AD182" s="160"/>
      <c r="AE182" s="296"/>
      <c r="AF182" s="299"/>
      <c r="AH182" s="305"/>
    </row>
    <row r="183" spans="1:34" s="4" customFormat="1" ht="14.25" customHeight="1" x14ac:dyDescent="0.55000000000000004">
      <c r="A183" s="40" t="s">
        <v>663</v>
      </c>
      <c r="B183" s="41" t="s">
        <v>186</v>
      </c>
      <c r="C183" s="42" t="s">
        <v>187</v>
      </c>
      <c r="D183" s="41" t="s">
        <v>294</v>
      </c>
      <c r="E183" s="41">
        <v>1</v>
      </c>
      <c r="F183" s="232" t="s">
        <v>345</v>
      </c>
      <c r="G183" s="134">
        <v>0.41666666666666669</v>
      </c>
      <c r="H183" s="134">
        <v>0.5</v>
      </c>
      <c r="I183" s="44">
        <f t="shared" si="9"/>
        <v>8.3333333333333315E-2</v>
      </c>
      <c r="J183" s="41">
        <v>0</v>
      </c>
      <c r="K183" s="41">
        <v>25</v>
      </c>
      <c r="L183" s="41" t="s">
        <v>672</v>
      </c>
      <c r="M183" s="41" t="s">
        <v>336</v>
      </c>
      <c r="N183" s="45" t="s">
        <v>673</v>
      </c>
      <c r="O183" s="81"/>
      <c r="P183" s="25"/>
      <c r="Q183" s="25"/>
      <c r="R183" s="41">
        <v>4</v>
      </c>
      <c r="S183" s="46">
        <v>2</v>
      </c>
      <c r="T183" s="47"/>
      <c r="AD183" s="160"/>
      <c r="AE183" s="296"/>
      <c r="AF183" s="299"/>
      <c r="AH183" s="305"/>
    </row>
    <row r="184" spans="1:34" s="4" customFormat="1" ht="14.25" customHeight="1" x14ac:dyDescent="0.55000000000000004">
      <c r="A184" s="40" t="s">
        <v>674</v>
      </c>
      <c r="B184" s="41" t="s">
        <v>186</v>
      </c>
      <c r="C184" s="42" t="s">
        <v>187</v>
      </c>
      <c r="D184" s="41" t="s">
        <v>296</v>
      </c>
      <c r="E184" s="41">
        <v>1</v>
      </c>
      <c r="F184" s="232" t="s">
        <v>345</v>
      </c>
      <c r="G184" s="134">
        <v>0.54166666666666663</v>
      </c>
      <c r="H184" s="134">
        <v>0.66666666666666663</v>
      </c>
      <c r="I184" s="44">
        <f t="shared" si="9"/>
        <v>0.125</v>
      </c>
      <c r="J184" s="41">
        <v>1</v>
      </c>
      <c r="K184" s="41">
        <v>25</v>
      </c>
      <c r="L184" s="41" t="s">
        <v>675</v>
      </c>
      <c r="M184" s="41"/>
      <c r="N184" s="45" t="s">
        <v>356</v>
      </c>
      <c r="O184" s="81"/>
      <c r="P184" s="25"/>
      <c r="Q184" s="25"/>
      <c r="R184" s="41"/>
      <c r="S184" s="46"/>
      <c r="T184" s="47"/>
      <c r="AD184" s="160"/>
      <c r="AE184" s="296"/>
      <c r="AF184" s="299"/>
      <c r="AH184" s="305"/>
    </row>
    <row r="185" spans="1:34" s="4" customFormat="1" ht="15" customHeight="1" x14ac:dyDescent="0.55000000000000004">
      <c r="A185" s="40"/>
      <c r="B185" s="41"/>
      <c r="C185" s="42"/>
      <c r="D185" s="41"/>
      <c r="E185" s="41"/>
      <c r="F185" s="42"/>
      <c r="G185" s="44"/>
      <c r="H185" s="44"/>
      <c r="I185" s="44"/>
      <c r="J185" s="41"/>
      <c r="K185" s="41"/>
      <c r="L185" s="41"/>
      <c r="M185" s="41"/>
      <c r="N185" s="45"/>
      <c r="O185" s="81"/>
      <c r="P185" s="25"/>
      <c r="Q185" s="25"/>
      <c r="R185" s="41"/>
      <c r="S185" s="46"/>
      <c r="T185" s="47"/>
      <c r="AD185" s="160"/>
      <c r="AE185" s="296"/>
      <c r="AF185" s="299"/>
      <c r="AH185" s="305"/>
    </row>
    <row r="186" spans="1:34" s="4" customFormat="1" ht="15" customHeight="1" x14ac:dyDescent="0.55000000000000004">
      <c r="A186" s="136" t="s">
        <v>663</v>
      </c>
      <c r="B186" s="186" t="s">
        <v>191</v>
      </c>
      <c r="C186" s="194" t="s">
        <v>192</v>
      </c>
      <c r="D186" s="186" t="s">
        <v>294</v>
      </c>
      <c r="E186" s="186">
        <v>2</v>
      </c>
      <c r="F186" s="236"/>
      <c r="G186" s="195"/>
      <c r="H186" s="195"/>
      <c r="I186" s="195">
        <f t="shared" si="9"/>
        <v>0</v>
      </c>
      <c r="J186" s="198">
        <v>0</v>
      </c>
      <c r="K186" s="198">
        <v>25</v>
      </c>
      <c r="L186" s="204" t="s">
        <v>178</v>
      </c>
      <c r="M186" s="204" t="s">
        <v>336</v>
      </c>
      <c r="N186" s="207" t="s">
        <v>676</v>
      </c>
      <c r="O186" s="205"/>
      <c r="P186" s="201"/>
      <c r="Q186" s="201"/>
      <c r="R186" s="204">
        <v>4</v>
      </c>
      <c r="S186" s="206">
        <v>2</v>
      </c>
      <c r="T186" s="356"/>
      <c r="V186" s="192" t="s">
        <v>677</v>
      </c>
      <c r="Z186" s="253" t="s">
        <v>678</v>
      </c>
      <c r="AD186" s="160"/>
      <c r="AE186" s="296"/>
      <c r="AF186" s="299"/>
      <c r="AH186" s="305"/>
    </row>
    <row r="187" spans="1:34" x14ac:dyDescent="0.55000000000000004">
      <c r="A187" s="136" t="s">
        <v>663</v>
      </c>
      <c r="B187" s="186" t="s">
        <v>191</v>
      </c>
      <c r="C187" s="194" t="s">
        <v>192</v>
      </c>
      <c r="D187" s="186" t="s">
        <v>296</v>
      </c>
      <c r="E187" s="186">
        <v>2</v>
      </c>
      <c r="F187" s="236"/>
      <c r="G187" s="195"/>
      <c r="H187" s="195"/>
      <c r="I187" s="195">
        <f t="shared" si="9"/>
        <v>0</v>
      </c>
      <c r="J187" s="198">
        <v>1</v>
      </c>
      <c r="K187" s="198">
        <v>25</v>
      </c>
      <c r="L187" s="198" t="s">
        <v>178</v>
      </c>
      <c r="M187" s="198"/>
      <c r="N187" s="199" t="s">
        <v>679</v>
      </c>
      <c r="O187" s="200"/>
      <c r="P187" s="357"/>
      <c r="Q187" s="357"/>
      <c r="R187" s="198"/>
      <c r="S187" s="198"/>
      <c r="T187" s="203"/>
      <c r="AE187" s="296"/>
      <c r="AF187" s="299"/>
    </row>
    <row r="189" spans="1:34" s="15" customFormat="1" x14ac:dyDescent="0.55000000000000004">
      <c r="A189" s="54" t="s">
        <v>680</v>
      </c>
      <c r="B189" s="55"/>
      <c r="C189" s="56"/>
      <c r="D189" s="55"/>
      <c r="E189" s="55"/>
      <c r="F189" s="56"/>
      <c r="G189" s="55"/>
      <c r="H189" s="55"/>
      <c r="I189" s="55"/>
      <c r="J189" s="55"/>
      <c r="K189" s="55"/>
      <c r="L189" s="55"/>
      <c r="M189" s="55"/>
      <c r="N189" s="58"/>
      <c r="O189" s="84"/>
      <c r="P189" s="72"/>
      <c r="Q189" s="72"/>
      <c r="R189" s="85"/>
      <c r="S189" s="85"/>
      <c r="T189" s="61"/>
      <c r="AD189" s="160"/>
      <c r="AE189" s="355"/>
      <c r="AF189" s="110"/>
      <c r="AH189" s="307"/>
    </row>
    <row r="190" spans="1:34" s="16" customFormat="1" hidden="1" x14ac:dyDescent="0.55000000000000004">
      <c r="A190" s="89"/>
      <c r="B190" s="90"/>
      <c r="C190" s="91"/>
      <c r="D190" s="90"/>
      <c r="E190" s="90"/>
      <c r="F190" s="91"/>
      <c r="G190" s="90"/>
      <c r="H190" s="90"/>
      <c r="I190" s="90"/>
      <c r="J190" s="90"/>
      <c r="K190" s="90"/>
      <c r="L190" s="90"/>
      <c r="M190" s="90"/>
      <c r="N190" s="45"/>
      <c r="O190" s="91"/>
      <c r="P190" s="90"/>
      <c r="Q190" s="90"/>
      <c r="R190" s="90"/>
      <c r="S190" s="90"/>
      <c r="T190" s="32"/>
      <c r="AD190" s="302"/>
      <c r="AE190" s="289"/>
      <c r="AF190" s="2"/>
      <c r="AH190" s="305"/>
    </row>
    <row r="191" spans="1:34" s="4" customFormat="1" hidden="1" x14ac:dyDescent="0.55000000000000004">
      <c r="A191" s="40"/>
      <c r="B191" s="41" t="s">
        <v>28</v>
      </c>
      <c r="C191" s="42" t="s">
        <v>29</v>
      </c>
      <c r="D191" s="41" t="s">
        <v>681</v>
      </c>
      <c r="E191" s="82">
        <v>42317</v>
      </c>
      <c r="F191" s="238">
        <v>42328</v>
      </c>
      <c r="G191" s="41"/>
      <c r="H191" s="41"/>
      <c r="I191" s="41"/>
      <c r="J191" s="41"/>
      <c r="K191" s="41"/>
      <c r="L191" s="41" t="s">
        <v>79</v>
      </c>
      <c r="M191" s="40"/>
      <c r="N191" s="45"/>
      <c r="O191" s="42"/>
      <c r="P191" s="41"/>
      <c r="Q191" s="41"/>
      <c r="R191" s="41"/>
      <c r="S191" s="41"/>
      <c r="T191" s="32"/>
      <c r="AD191" s="160"/>
      <c r="AE191" s="289"/>
      <c r="AF191" s="2"/>
      <c r="AH191" s="305"/>
    </row>
    <row r="192" spans="1:34" s="4" customFormat="1" hidden="1" x14ac:dyDescent="0.55000000000000004">
      <c r="A192" s="40"/>
      <c r="B192" s="41"/>
      <c r="C192" s="42"/>
      <c r="D192" s="41" t="s">
        <v>682</v>
      </c>
      <c r="E192" s="82">
        <v>42331</v>
      </c>
      <c r="F192" s="238">
        <v>42342</v>
      </c>
      <c r="G192" s="41"/>
      <c r="H192" s="41"/>
      <c r="I192" s="41"/>
      <c r="J192" s="41"/>
      <c r="K192" s="41"/>
      <c r="L192" s="41" t="s">
        <v>229</v>
      </c>
      <c r="M192" s="41"/>
      <c r="N192" s="45"/>
      <c r="O192" s="42"/>
      <c r="P192" s="41"/>
      <c r="Q192" s="41"/>
      <c r="R192" s="41"/>
      <c r="S192" s="41"/>
      <c r="T192" s="32"/>
      <c r="AD192" s="160"/>
      <c r="AE192" s="289"/>
      <c r="AF192" s="2"/>
      <c r="AH192" s="305"/>
    </row>
    <row r="193" spans="1:34" s="4" customFormat="1" hidden="1" x14ac:dyDescent="0.55000000000000004">
      <c r="A193" s="40"/>
      <c r="B193" s="41"/>
      <c r="C193" s="42"/>
      <c r="D193" s="41" t="s">
        <v>683</v>
      </c>
      <c r="E193" s="82">
        <v>42345</v>
      </c>
      <c r="F193" s="238">
        <v>42356</v>
      </c>
      <c r="G193" s="41"/>
      <c r="H193" s="41"/>
      <c r="I193" s="41"/>
      <c r="J193" s="41"/>
      <c r="K193" s="41"/>
      <c r="L193" s="41" t="s">
        <v>99</v>
      </c>
      <c r="M193" s="41" t="s">
        <v>336</v>
      </c>
      <c r="N193" s="45"/>
      <c r="O193" s="42"/>
      <c r="P193" s="41"/>
      <c r="Q193" s="41"/>
      <c r="R193" s="41"/>
      <c r="S193" s="41"/>
      <c r="T193" s="32"/>
      <c r="AD193" s="160"/>
      <c r="AE193" s="289"/>
      <c r="AF193" s="2"/>
      <c r="AH193" s="305"/>
    </row>
    <row r="194" spans="1:34" s="4" customFormat="1" hidden="1" x14ac:dyDescent="0.55000000000000004">
      <c r="A194" s="40"/>
      <c r="B194" s="41"/>
      <c r="C194" s="42"/>
      <c r="D194" s="41"/>
      <c r="E194" s="41"/>
      <c r="F194" s="42"/>
      <c r="G194" s="41"/>
      <c r="H194" s="41"/>
      <c r="I194" s="41"/>
      <c r="J194" s="41"/>
      <c r="K194" s="41"/>
      <c r="L194" s="41"/>
      <c r="M194" s="41"/>
      <c r="N194" s="45"/>
      <c r="O194" s="42"/>
      <c r="P194" s="41"/>
      <c r="Q194" s="41"/>
      <c r="R194" s="41"/>
      <c r="S194" s="41"/>
      <c r="T194" s="32"/>
      <c r="AD194" s="160"/>
      <c r="AE194" s="289"/>
      <c r="AF194" s="2"/>
      <c r="AH194" s="305"/>
    </row>
    <row r="195" spans="1:34" s="4" customFormat="1" hidden="1" x14ac:dyDescent="0.55000000000000004">
      <c r="A195" s="40"/>
      <c r="B195" s="41" t="s">
        <v>117</v>
      </c>
      <c r="C195" s="42" t="s">
        <v>230</v>
      </c>
      <c r="D195" s="41" t="s">
        <v>681</v>
      </c>
      <c r="E195" s="82">
        <v>42380</v>
      </c>
      <c r="F195" s="238">
        <v>42391</v>
      </c>
      <c r="G195" s="41"/>
      <c r="H195" s="41"/>
      <c r="I195" s="41"/>
      <c r="J195" s="41"/>
      <c r="K195" s="41"/>
      <c r="L195" s="41" t="s">
        <v>129</v>
      </c>
      <c r="M195" s="41" t="s">
        <v>336</v>
      </c>
      <c r="N195" s="45"/>
      <c r="O195" s="42"/>
      <c r="P195" s="41"/>
      <c r="Q195" s="41"/>
      <c r="R195" s="41"/>
      <c r="S195" s="41"/>
      <c r="T195" s="32"/>
      <c r="AD195" s="160"/>
      <c r="AE195" s="289"/>
      <c r="AF195" s="2"/>
      <c r="AH195" s="305"/>
    </row>
    <row r="196" spans="1:34" s="4" customFormat="1" hidden="1" x14ac:dyDescent="0.55000000000000004">
      <c r="A196" s="40"/>
      <c r="B196" s="41"/>
      <c r="C196" s="42"/>
      <c r="D196" s="41" t="s">
        <v>682</v>
      </c>
      <c r="E196" s="82">
        <v>42429</v>
      </c>
      <c r="F196" s="238">
        <v>42440</v>
      </c>
      <c r="G196" s="41"/>
      <c r="H196" s="41"/>
      <c r="I196" s="41"/>
      <c r="J196" s="41"/>
      <c r="K196" s="41"/>
      <c r="L196" s="68" t="s">
        <v>119</v>
      </c>
      <c r="M196" s="41"/>
      <c r="N196" s="45"/>
      <c r="O196" s="42"/>
      <c r="P196" s="41"/>
      <c r="Q196" s="41"/>
      <c r="R196" s="41"/>
      <c r="S196" s="41"/>
      <c r="T196" s="32"/>
      <c r="AD196" s="160"/>
      <c r="AE196" s="289"/>
      <c r="AF196" s="2"/>
      <c r="AH196" s="305"/>
    </row>
    <row r="197" spans="1:34" s="4" customFormat="1" hidden="1" x14ac:dyDescent="0.55000000000000004">
      <c r="A197" s="40"/>
      <c r="B197" s="41"/>
      <c r="C197" s="42"/>
      <c r="D197" s="41" t="s">
        <v>683</v>
      </c>
      <c r="E197" s="82">
        <v>42443</v>
      </c>
      <c r="F197" s="238">
        <v>42454</v>
      </c>
      <c r="G197" s="41"/>
      <c r="H197" s="41"/>
      <c r="I197" s="41"/>
      <c r="J197" s="41"/>
      <c r="K197" s="41"/>
      <c r="L197" s="68" t="s">
        <v>46</v>
      </c>
      <c r="M197" s="41"/>
      <c r="N197" s="45"/>
      <c r="O197" s="42"/>
      <c r="P197" s="41"/>
      <c r="Q197" s="41"/>
      <c r="R197" s="41"/>
      <c r="S197" s="41"/>
      <c r="T197" s="32"/>
      <c r="AD197" s="160"/>
      <c r="AE197" s="289"/>
      <c r="AF197" s="2"/>
      <c r="AH197" s="305"/>
    </row>
    <row r="198" spans="1:34" s="4" customFormat="1" hidden="1" x14ac:dyDescent="0.55000000000000004">
      <c r="A198" s="40"/>
      <c r="B198" s="41"/>
      <c r="C198" s="42"/>
      <c r="D198" s="41"/>
      <c r="E198" s="41"/>
      <c r="F198" s="42"/>
      <c r="G198" s="41"/>
      <c r="H198" s="41"/>
      <c r="I198" s="41"/>
      <c r="J198" s="41"/>
      <c r="K198" s="41"/>
      <c r="L198" s="41"/>
      <c r="M198" s="41"/>
      <c r="N198" s="45"/>
      <c r="O198" s="42"/>
      <c r="P198" s="41"/>
      <c r="Q198" s="41"/>
      <c r="R198" s="41"/>
      <c r="S198" s="41"/>
      <c r="T198" s="32"/>
      <c r="AD198" s="160"/>
      <c r="AE198" s="289"/>
      <c r="AF198" s="2"/>
      <c r="AH198" s="305"/>
    </row>
    <row r="199" spans="1:34" s="4" customFormat="1" hidden="1" x14ac:dyDescent="0.55000000000000004">
      <c r="A199" s="40"/>
      <c r="B199" s="41" t="s">
        <v>31</v>
      </c>
      <c r="C199" s="42" t="s">
        <v>120</v>
      </c>
      <c r="D199" s="41" t="s">
        <v>681</v>
      </c>
      <c r="E199" s="82">
        <v>42457</v>
      </c>
      <c r="F199" s="238">
        <v>42468</v>
      </c>
      <c r="G199" s="41"/>
      <c r="H199" s="41"/>
      <c r="I199" s="41"/>
      <c r="J199" s="41"/>
      <c r="K199" s="41"/>
      <c r="L199" s="92" t="s">
        <v>231</v>
      </c>
      <c r="M199" s="25"/>
      <c r="N199" s="45"/>
      <c r="O199" s="42"/>
      <c r="P199" s="41"/>
      <c r="Q199" s="41"/>
      <c r="R199" s="41"/>
      <c r="S199" s="41"/>
      <c r="T199" s="32"/>
      <c r="AD199" s="160"/>
      <c r="AE199" s="289"/>
      <c r="AF199" s="2"/>
      <c r="AH199" s="305"/>
    </row>
    <row r="200" spans="1:34" s="4" customFormat="1" hidden="1" x14ac:dyDescent="0.55000000000000004">
      <c r="A200" s="40"/>
      <c r="B200" s="41"/>
      <c r="C200" s="42"/>
      <c r="D200" s="41" t="s">
        <v>682</v>
      </c>
      <c r="E200" s="82">
        <v>42471</v>
      </c>
      <c r="F200" s="238">
        <v>42482</v>
      </c>
      <c r="G200" s="41"/>
      <c r="H200" s="41"/>
      <c r="I200" s="41"/>
      <c r="J200" s="41"/>
      <c r="K200" s="41"/>
      <c r="L200" s="92" t="s">
        <v>63</v>
      </c>
      <c r="M200" s="41" t="s">
        <v>336</v>
      </c>
      <c r="N200" s="45"/>
      <c r="O200" s="42"/>
      <c r="P200" s="41"/>
      <c r="Q200" s="41"/>
      <c r="R200" s="41"/>
      <c r="S200" s="41"/>
      <c r="T200" s="32"/>
      <c r="AD200" s="160"/>
      <c r="AE200" s="289"/>
      <c r="AF200" s="2"/>
      <c r="AH200" s="305"/>
    </row>
    <row r="201" spans="1:34" s="4" customFormat="1" hidden="1" x14ac:dyDescent="0.55000000000000004">
      <c r="A201" s="40"/>
      <c r="B201" s="41"/>
      <c r="C201" s="42"/>
      <c r="D201" s="41" t="s">
        <v>683</v>
      </c>
      <c r="E201" s="82">
        <v>42515</v>
      </c>
      <c r="F201" s="238">
        <v>42496</v>
      </c>
      <c r="G201" s="41"/>
      <c r="H201" s="41"/>
      <c r="I201" s="41"/>
      <c r="J201" s="41"/>
      <c r="K201" s="41"/>
      <c r="L201" s="47" t="s">
        <v>232</v>
      </c>
      <c r="M201" s="41"/>
      <c r="N201" s="45"/>
      <c r="O201" s="42"/>
      <c r="P201" s="41"/>
      <c r="Q201" s="41"/>
      <c r="R201" s="41"/>
      <c r="S201" s="41"/>
      <c r="T201" s="32"/>
      <c r="AD201" s="160"/>
      <c r="AE201" s="289"/>
      <c r="AF201" s="2"/>
      <c r="AH201" s="305"/>
    </row>
    <row r="202" spans="1:34" s="4" customFormat="1" hidden="1" x14ac:dyDescent="0.55000000000000004">
      <c r="A202" s="40"/>
      <c r="B202" s="41"/>
      <c r="C202" s="42"/>
      <c r="D202" s="41"/>
      <c r="E202" s="41"/>
      <c r="F202" s="42"/>
      <c r="G202" s="41"/>
      <c r="H202" s="41"/>
      <c r="I202" s="41"/>
      <c r="J202" s="41"/>
      <c r="K202" s="41"/>
      <c r="L202" s="73"/>
      <c r="M202" s="41"/>
      <c r="N202" s="45"/>
      <c r="O202" s="42"/>
      <c r="P202" s="41"/>
      <c r="Q202" s="41"/>
      <c r="R202" s="41"/>
      <c r="S202" s="41"/>
      <c r="T202" s="32"/>
      <c r="AD202" s="160"/>
      <c r="AE202" s="289"/>
      <c r="AF202" s="2"/>
      <c r="AH202" s="305"/>
    </row>
    <row r="203" spans="1:34" s="4" customFormat="1" hidden="1" x14ac:dyDescent="0.55000000000000004">
      <c r="A203" s="40"/>
      <c r="B203" s="41" t="s">
        <v>41</v>
      </c>
      <c r="C203" s="42" t="s">
        <v>42</v>
      </c>
      <c r="D203" s="41" t="s">
        <v>681</v>
      </c>
      <c r="E203" s="82">
        <v>42268</v>
      </c>
      <c r="F203" s="238">
        <v>42286</v>
      </c>
      <c r="G203" s="41"/>
      <c r="H203" s="41"/>
      <c r="I203" s="41"/>
      <c r="J203" s="41"/>
      <c r="K203" s="41"/>
      <c r="L203" s="73" t="s">
        <v>233</v>
      </c>
      <c r="M203" s="41" t="s">
        <v>336</v>
      </c>
      <c r="N203" s="45"/>
      <c r="O203" s="42"/>
      <c r="P203" s="41"/>
      <c r="Q203" s="41"/>
      <c r="R203" s="41"/>
      <c r="S203" s="41"/>
      <c r="T203" s="32"/>
      <c r="AD203" s="160"/>
      <c r="AE203" s="289"/>
      <c r="AF203" s="2"/>
      <c r="AH203" s="305"/>
    </row>
    <row r="204" spans="1:34" s="4" customFormat="1" hidden="1" x14ac:dyDescent="0.55000000000000004">
      <c r="A204" s="40"/>
      <c r="B204" s="41"/>
      <c r="C204" s="42"/>
      <c r="D204" s="41" t="s">
        <v>682</v>
      </c>
      <c r="E204" s="82">
        <v>42289</v>
      </c>
      <c r="F204" s="238">
        <v>42300</v>
      </c>
      <c r="G204" s="41"/>
      <c r="H204" s="41"/>
      <c r="I204" s="41"/>
      <c r="J204" s="41"/>
      <c r="K204" s="41"/>
      <c r="L204" s="73" t="s">
        <v>234</v>
      </c>
      <c r="M204" s="41"/>
      <c r="N204" s="45"/>
      <c r="O204" s="42"/>
      <c r="P204" s="41"/>
      <c r="Q204" s="41"/>
      <c r="R204" s="41"/>
      <c r="S204" s="41"/>
      <c r="T204" s="32"/>
      <c r="AD204" s="160"/>
      <c r="AE204" s="289"/>
      <c r="AF204" s="2"/>
      <c r="AH204" s="305"/>
    </row>
    <row r="205" spans="1:34" s="4" customFormat="1" hidden="1" x14ac:dyDescent="0.55000000000000004">
      <c r="A205" s="40"/>
      <c r="B205" s="41"/>
      <c r="C205" s="42"/>
      <c r="D205" s="41" t="s">
        <v>683</v>
      </c>
      <c r="E205" s="82">
        <v>42303</v>
      </c>
      <c r="F205" s="238">
        <v>42314</v>
      </c>
      <c r="G205" s="41"/>
      <c r="H205" s="41"/>
      <c r="I205" s="41"/>
      <c r="J205" s="41"/>
      <c r="K205" s="41"/>
      <c r="L205" s="73" t="s">
        <v>235</v>
      </c>
      <c r="M205" s="41"/>
      <c r="N205" s="45"/>
      <c r="O205" s="42"/>
      <c r="P205" s="41"/>
      <c r="Q205" s="41"/>
      <c r="R205" s="41"/>
      <c r="S205" s="41"/>
      <c r="T205" s="32"/>
      <c r="AD205" s="160"/>
      <c r="AE205" s="289"/>
      <c r="AF205" s="2"/>
      <c r="AH205" s="305"/>
    </row>
    <row r="206" spans="1:34" s="4" customFormat="1" hidden="1" x14ac:dyDescent="0.55000000000000004">
      <c r="A206" s="40"/>
      <c r="B206" s="41"/>
      <c r="C206" s="42"/>
      <c r="D206" s="41"/>
      <c r="E206" s="90"/>
      <c r="F206" s="91"/>
      <c r="G206" s="41"/>
      <c r="H206" s="41"/>
      <c r="I206" s="41"/>
      <c r="J206" s="41"/>
      <c r="K206" s="41"/>
      <c r="L206" s="73"/>
      <c r="M206" s="41"/>
      <c r="N206" s="45"/>
      <c r="O206" s="42"/>
      <c r="P206" s="41"/>
      <c r="Q206" s="41"/>
      <c r="R206" s="41"/>
      <c r="S206" s="41"/>
      <c r="T206" s="32"/>
      <c r="AD206" s="160"/>
      <c r="AE206" s="289"/>
      <c r="AF206" s="2"/>
      <c r="AH206" s="305"/>
    </row>
    <row r="207" spans="1:34" s="4" customFormat="1" hidden="1" x14ac:dyDescent="0.55000000000000004">
      <c r="A207" s="40"/>
      <c r="B207" s="41" t="s">
        <v>236</v>
      </c>
      <c r="C207" s="42" t="s">
        <v>237</v>
      </c>
      <c r="D207" s="41" t="s">
        <v>681</v>
      </c>
      <c r="E207" s="82">
        <v>42317</v>
      </c>
      <c r="F207" s="238">
        <v>42328</v>
      </c>
      <c r="G207" s="41"/>
      <c r="H207" s="41"/>
      <c r="I207" s="41"/>
      <c r="J207" s="41"/>
      <c r="K207" s="41"/>
      <c r="L207" s="93" t="s">
        <v>238</v>
      </c>
      <c r="M207" s="41" t="s">
        <v>336</v>
      </c>
      <c r="N207" s="45"/>
      <c r="O207" s="42"/>
      <c r="P207" s="41"/>
      <c r="Q207" s="41"/>
      <c r="R207" s="41"/>
      <c r="S207" s="41"/>
      <c r="T207" s="32"/>
      <c r="AD207" s="160"/>
      <c r="AE207" s="289"/>
      <c r="AF207" s="2"/>
      <c r="AH207" s="305"/>
    </row>
    <row r="208" spans="1:34" s="4" customFormat="1" hidden="1" x14ac:dyDescent="0.55000000000000004">
      <c r="A208" s="40"/>
      <c r="B208" s="41"/>
      <c r="C208" s="42"/>
      <c r="D208" s="41" t="s">
        <v>682</v>
      </c>
      <c r="E208" s="82">
        <v>42331</v>
      </c>
      <c r="F208" s="238">
        <v>42342</v>
      </c>
      <c r="G208" s="41"/>
      <c r="H208" s="41"/>
      <c r="I208" s="41"/>
      <c r="J208" s="41"/>
      <c r="K208" s="41"/>
      <c r="L208" s="41" t="s">
        <v>181</v>
      </c>
      <c r="M208" s="41"/>
      <c r="N208" s="45"/>
      <c r="O208" s="42"/>
      <c r="P208" s="41"/>
      <c r="Q208" s="41"/>
      <c r="R208" s="41"/>
      <c r="S208" s="41"/>
      <c r="T208" s="32"/>
      <c r="AD208" s="160"/>
      <c r="AE208" s="289"/>
      <c r="AF208" s="2"/>
      <c r="AH208" s="305"/>
    </row>
    <row r="209" spans="1:34" s="4" customFormat="1" hidden="1" x14ac:dyDescent="0.55000000000000004">
      <c r="A209" s="40"/>
      <c r="B209" s="41"/>
      <c r="C209" s="42"/>
      <c r="D209" s="41" t="s">
        <v>683</v>
      </c>
      <c r="E209" s="82">
        <v>42345</v>
      </c>
      <c r="F209" s="238">
        <v>42356</v>
      </c>
      <c r="G209" s="41"/>
      <c r="H209" s="41"/>
      <c r="I209" s="41"/>
      <c r="J209" s="41"/>
      <c r="K209" s="41"/>
      <c r="L209" s="94" t="s">
        <v>239</v>
      </c>
      <c r="M209" s="41"/>
      <c r="N209" s="45"/>
      <c r="O209" s="42"/>
      <c r="P209" s="41"/>
      <c r="Q209" s="41"/>
      <c r="R209" s="41"/>
      <c r="S209" s="41"/>
      <c r="T209" s="32"/>
      <c r="AD209" s="160"/>
      <c r="AE209" s="289"/>
      <c r="AF209" s="2"/>
      <c r="AH209" s="305"/>
    </row>
    <row r="210" spans="1:34" s="4" customFormat="1" hidden="1" x14ac:dyDescent="0.55000000000000004">
      <c r="A210" s="40"/>
      <c r="B210" s="41"/>
      <c r="C210" s="42"/>
      <c r="D210" s="41"/>
      <c r="E210" s="41"/>
      <c r="F210" s="42"/>
      <c r="G210" s="41"/>
      <c r="H210" s="41"/>
      <c r="I210" s="41"/>
      <c r="J210" s="41"/>
      <c r="K210" s="41"/>
      <c r="L210" s="73"/>
      <c r="M210" s="41"/>
      <c r="N210" s="45"/>
      <c r="O210" s="42"/>
      <c r="P210" s="41"/>
      <c r="Q210" s="41"/>
      <c r="R210" s="41"/>
      <c r="S210" s="41"/>
      <c r="T210" s="32"/>
      <c r="AD210" s="160"/>
      <c r="AE210" s="289"/>
      <c r="AF210" s="2"/>
      <c r="AH210" s="305"/>
    </row>
    <row r="211" spans="1:34" s="4" customFormat="1" hidden="1" x14ac:dyDescent="0.55000000000000004">
      <c r="A211" s="40"/>
      <c r="B211" s="41" t="s">
        <v>122</v>
      </c>
      <c r="C211" s="42" t="s">
        <v>123</v>
      </c>
      <c r="D211" s="41" t="s">
        <v>681</v>
      </c>
      <c r="E211" s="82">
        <v>42457</v>
      </c>
      <c r="F211" s="238">
        <v>42468</v>
      </c>
      <c r="G211" s="41"/>
      <c r="H211" s="41"/>
      <c r="I211" s="41"/>
      <c r="J211" s="41"/>
      <c r="K211" s="41"/>
      <c r="L211" s="95" t="s">
        <v>14</v>
      </c>
      <c r="M211" s="41" t="s">
        <v>336</v>
      </c>
      <c r="N211" s="45"/>
      <c r="O211" s="42"/>
      <c r="P211" s="41"/>
      <c r="Q211" s="41"/>
      <c r="R211" s="41"/>
      <c r="S211" s="41"/>
      <c r="T211" s="32"/>
      <c r="AD211" s="160"/>
      <c r="AE211" s="289"/>
      <c r="AF211" s="2"/>
      <c r="AH211" s="305"/>
    </row>
    <row r="212" spans="1:34" s="4" customFormat="1" hidden="1" x14ac:dyDescent="0.55000000000000004">
      <c r="A212" s="40"/>
      <c r="B212" s="41"/>
      <c r="C212" s="42"/>
      <c r="D212" s="41" t="s">
        <v>682</v>
      </c>
      <c r="E212" s="82">
        <v>42471</v>
      </c>
      <c r="F212" s="238">
        <v>42482</v>
      </c>
      <c r="G212" s="41"/>
      <c r="H212" s="41"/>
      <c r="I212" s="41"/>
      <c r="J212" s="41"/>
      <c r="K212" s="41"/>
      <c r="L212" s="73" t="s">
        <v>178</v>
      </c>
      <c r="M212" s="41"/>
      <c r="N212" s="45"/>
      <c r="O212" s="42"/>
      <c r="P212" s="41"/>
      <c r="Q212" s="41"/>
      <c r="R212" s="41"/>
      <c r="S212" s="41"/>
      <c r="T212" s="32"/>
      <c r="AD212" s="160"/>
      <c r="AE212" s="289"/>
      <c r="AF212" s="2"/>
      <c r="AH212" s="305"/>
    </row>
    <row r="213" spans="1:34" s="4" customFormat="1" hidden="1" x14ac:dyDescent="0.55000000000000004">
      <c r="A213" s="40"/>
      <c r="B213" s="41"/>
      <c r="C213" s="42"/>
      <c r="D213" s="41" t="s">
        <v>683</v>
      </c>
      <c r="E213" s="82">
        <v>42515</v>
      </c>
      <c r="F213" s="238">
        <v>42496</v>
      </c>
      <c r="G213" s="41"/>
      <c r="H213" s="41"/>
      <c r="I213" s="41"/>
      <c r="J213" s="41"/>
      <c r="K213" s="41"/>
      <c r="L213" s="95" t="s">
        <v>50</v>
      </c>
      <c r="M213" s="41"/>
      <c r="N213" s="45"/>
      <c r="O213" s="42"/>
      <c r="P213" s="41"/>
      <c r="Q213" s="41"/>
      <c r="R213" s="41"/>
      <c r="S213" s="41"/>
      <c r="T213" s="32"/>
      <c r="AD213" s="160"/>
      <c r="AE213" s="289"/>
      <c r="AF213" s="2"/>
      <c r="AH213" s="305"/>
    </row>
    <row r="214" spans="1:34" s="4" customFormat="1" hidden="1" x14ac:dyDescent="0.55000000000000004">
      <c r="A214" s="40"/>
      <c r="B214" s="41"/>
      <c r="C214" s="42"/>
      <c r="D214" s="41"/>
      <c r="E214" s="41"/>
      <c r="F214" s="42"/>
      <c r="G214" s="41"/>
      <c r="H214" s="41"/>
      <c r="I214" s="41"/>
      <c r="J214" s="41"/>
      <c r="K214" s="41"/>
      <c r="L214" s="73"/>
      <c r="M214" s="41"/>
      <c r="N214" s="45"/>
      <c r="O214" s="42"/>
      <c r="P214" s="41"/>
      <c r="Q214" s="41"/>
      <c r="R214" s="41"/>
      <c r="S214" s="41"/>
      <c r="T214" s="32"/>
      <c r="AD214" s="160"/>
      <c r="AE214" s="289"/>
      <c r="AF214" s="2"/>
      <c r="AH214" s="305"/>
    </row>
    <row r="215" spans="1:34" s="4" customFormat="1" hidden="1" x14ac:dyDescent="0.55000000000000004">
      <c r="A215" s="40"/>
      <c r="B215" s="41" t="s">
        <v>124</v>
      </c>
      <c r="C215" s="42" t="s">
        <v>125</v>
      </c>
      <c r="D215" s="41" t="s">
        <v>681</v>
      </c>
      <c r="E215" s="82">
        <v>42380</v>
      </c>
      <c r="F215" s="238">
        <v>42391</v>
      </c>
      <c r="G215" s="41"/>
      <c r="H215" s="41"/>
      <c r="I215" s="41"/>
      <c r="J215" s="41"/>
      <c r="K215" s="41"/>
      <c r="L215" s="73" t="s">
        <v>145</v>
      </c>
      <c r="M215" s="41" t="s">
        <v>336</v>
      </c>
      <c r="N215" s="45"/>
      <c r="O215" s="42"/>
      <c r="P215" s="41"/>
      <c r="Q215" s="41"/>
      <c r="R215" s="41"/>
      <c r="S215" s="41"/>
      <c r="T215" s="32"/>
      <c r="AD215" s="160"/>
      <c r="AE215" s="289"/>
      <c r="AF215" s="2"/>
      <c r="AH215" s="305"/>
    </row>
    <row r="216" spans="1:34" s="4" customFormat="1" hidden="1" x14ac:dyDescent="0.55000000000000004">
      <c r="A216" s="40"/>
      <c r="B216" s="41"/>
      <c r="C216" s="42"/>
      <c r="D216" s="41" t="s">
        <v>682</v>
      </c>
      <c r="E216" s="82">
        <v>42429</v>
      </c>
      <c r="F216" s="238">
        <v>42440</v>
      </c>
      <c r="G216" s="41"/>
      <c r="H216" s="41"/>
      <c r="I216" s="41"/>
      <c r="J216" s="41"/>
      <c r="K216" s="41"/>
      <c r="L216" s="73" t="s">
        <v>233</v>
      </c>
      <c r="M216" s="41"/>
      <c r="N216" s="45"/>
      <c r="O216" s="42"/>
      <c r="P216" s="41"/>
      <c r="Q216" s="41"/>
      <c r="R216" s="41"/>
      <c r="S216" s="41"/>
      <c r="T216" s="32"/>
      <c r="AD216" s="160"/>
      <c r="AE216" s="289"/>
      <c r="AF216" s="2"/>
      <c r="AH216" s="305"/>
    </row>
    <row r="217" spans="1:34" s="4" customFormat="1" hidden="1" x14ac:dyDescent="0.55000000000000004">
      <c r="A217" s="40"/>
      <c r="B217" s="41"/>
      <c r="C217" s="42"/>
      <c r="D217" s="41" t="s">
        <v>683</v>
      </c>
      <c r="E217" s="82">
        <v>42443</v>
      </c>
      <c r="F217" s="238">
        <v>42454</v>
      </c>
      <c r="G217" s="41"/>
      <c r="H217" s="41"/>
      <c r="I217" s="41"/>
      <c r="J217" s="41"/>
      <c r="K217" s="41"/>
      <c r="L217" s="73" t="s">
        <v>240</v>
      </c>
      <c r="M217" s="41"/>
      <c r="N217" s="45"/>
      <c r="O217" s="81"/>
      <c r="P217" s="40"/>
      <c r="Q217" s="40"/>
      <c r="R217" s="41"/>
      <c r="S217" s="41"/>
      <c r="T217" s="32"/>
      <c r="AD217" s="160"/>
      <c r="AE217" s="289"/>
      <c r="AF217" s="2"/>
      <c r="AH217" s="305"/>
    </row>
    <row r="218" spans="1:34" hidden="1" x14ac:dyDescent="0.55000000000000004">
      <c r="A218" s="40"/>
      <c r="B218" s="41"/>
      <c r="C218" s="42"/>
      <c r="D218" s="41"/>
      <c r="E218" s="41"/>
      <c r="F218" s="42"/>
      <c r="G218" s="41"/>
      <c r="H218" s="41"/>
      <c r="I218" s="41"/>
      <c r="J218" s="41"/>
      <c r="K218" s="41"/>
      <c r="L218" s="41"/>
      <c r="M218" s="41"/>
      <c r="N218" s="45"/>
    </row>
    <row r="219" spans="1:34" hidden="1" x14ac:dyDescent="0.55000000000000004">
      <c r="A219" s="40"/>
      <c r="B219" s="41" t="s">
        <v>241</v>
      </c>
      <c r="C219" s="96" t="s">
        <v>242</v>
      </c>
      <c r="D219" s="41"/>
      <c r="E219" s="82">
        <v>42268</v>
      </c>
      <c r="F219" s="238">
        <v>42286</v>
      </c>
      <c r="G219" s="41"/>
      <c r="H219" s="41"/>
      <c r="I219" s="41"/>
      <c r="J219" s="41"/>
      <c r="K219" s="41"/>
      <c r="L219" s="41" t="s">
        <v>243</v>
      </c>
      <c r="M219" s="41"/>
      <c r="N219" s="45"/>
    </row>
    <row r="220" spans="1:34" hidden="1" x14ac:dyDescent="0.55000000000000004">
      <c r="A220" s="40"/>
      <c r="B220" s="41"/>
      <c r="C220" s="42"/>
      <c r="D220" s="41"/>
      <c r="E220" s="82">
        <v>42289</v>
      </c>
      <c r="F220" s="238">
        <v>42300</v>
      </c>
      <c r="G220" s="41"/>
      <c r="H220" s="41"/>
      <c r="I220" s="41"/>
      <c r="J220" s="41"/>
      <c r="K220" s="41"/>
      <c r="L220" s="41" t="s">
        <v>243</v>
      </c>
      <c r="M220" s="41"/>
      <c r="N220" s="45"/>
    </row>
    <row r="221" spans="1:34" hidden="1" x14ac:dyDescent="0.55000000000000004">
      <c r="A221" s="40"/>
      <c r="B221" s="41"/>
      <c r="C221" s="42"/>
      <c r="D221" s="41"/>
      <c r="E221" s="82">
        <v>42303</v>
      </c>
      <c r="F221" s="238">
        <v>42314</v>
      </c>
      <c r="G221" s="41"/>
      <c r="H221" s="41"/>
      <c r="I221" s="41"/>
      <c r="J221" s="41"/>
      <c r="K221" s="41"/>
      <c r="L221" s="41" t="s">
        <v>243</v>
      </c>
      <c r="M221" s="41"/>
      <c r="N221" s="45"/>
    </row>
    <row r="222" spans="1:34" hidden="1" x14ac:dyDescent="0.55000000000000004">
      <c r="A222" s="40"/>
      <c r="B222" s="41"/>
      <c r="C222" s="42"/>
      <c r="D222" s="41"/>
      <c r="E222" s="82">
        <v>42317</v>
      </c>
      <c r="F222" s="238">
        <v>42328</v>
      </c>
      <c r="G222" s="41"/>
      <c r="H222" s="41"/>
      <c r="I222" s="41"/>
      <c r="J222" s="41"/>
      <c r="K222" s="41"/>
      <c r="L222" s="41" t="s">
        <v>243</v>
      </c>
      <c r="M222" s="41"/>
      <c r="N222" s="45"/>
    </row>
    <row r="223" spans="1:34" hidden="1" x14ac:dyDescent="0.55000000000000004">
      <c r="A223" s="40"/>
      <c r="B223" s="41"/>
      <c r="C223" s="42"/>
      <c r="D223" s="41"/>
      <c r="E223" s="82">
        <v>42331</v>
      </c>
      <c r="F223" s="238">
        <v>42342</v>
      </c>
      <c r="G223" s="41"/>
      <c r="H223" s="41"/>
      <c r="I223" s="41"/>
      <c r="J223" s="41"/>
      <c r="K223" s="41"/>
      <c r="L223" s="41" t="s">
        <v>243</v>
      </c>
      <c r="M223" s="41"/>
      <c r="N223" s="45"/>
    </row>
    <row r="224" spans="1:34" hidden="1" x14ac:dyDescent="0.55000000000000004">
      <c r="A224" s="40"/>
      <c r="B224" s="41"/>
      <c r="C224" s="42"/>
      <c r="D224" s="41"/>
      <c r="E224" s="82">
        <v>42345</v>
      </c>
      <c r="F224" s="238">
        <v>42356</v>
      </c>
      <c r="G224" s="41"/>
      <c r="H224" s="41"/>
      <c r="I224" s="41"/>
      <c r="J224" s="41"/>
      <c r="K224" s="41"/>
      <c r="L224" s="41" t="s">
        <v>243</v>
      </c>
      <c r="M224" s="41"/>
      <c r="N224" s="45"/>
    </row>
    <row r="225" spans="1:24" hidden="1" x14ac:dyDescent="0.55000000000000004">
      <c r="A225" s="40"/>
      <c r="B225" s="41"/>
      <c r="C225" s="42"/>
      <c r="D225" s="41"/>
      <c r="E225" s="41"/>
      <c r="F225" s="42"/>
      <c r="G225" s="41"/>
      <c r="H225" s="41"/>
      <c r="I225" s="41"/>
      <c r="J225" s="41"/>
      <c r="K225" s="41"/>
      <c r="L225" s="41"/>
      <c r="M225" s="41"/>
      <c r="N225" s="45"/>
    </row>
    <row r="226" spans="1:24" hidden="1" x14ac:dyDescent="0.55000000000000004">
      <c r="A226" s="40"/>
      <c r="B226" s="41" t="s">
        <v>244</v>
      </c>
      <c r="C226" s="42" t="s">
        <v>245</v>
      </c>
      <c r="D226" s="41"/>
      <c r="E226" s="82">
        <v>42380</v>
      </c>
      <c r="F226" s="238">
        <v>42391</v>
      </c>
      <c r="G226" s="41"/>
      <c r="H226" s="41"/>
      <c r="I226" s="41"/>
      <c r="J226" s="41"/>
      <c r="K226" s="41"/>
      <c r="L226" s="41" t="s">
        <v>243</v>
      </c>
      <c r="M226" s="41"/>
      <c r="N226" s="45"/>
    </row>
    <row r="227" spans="1:24" hidden="1" x14ac:dyDescent="0.55000000000000004">
      <c r="A227" s="40"/>
      <c r="B227" s="41"/>
      <c r="C227" s="42"/>
      <c r="D227" s="41"/>
      <c r="E227" s="82">
        <v>42429</v>
      </c>
      <c r="F227" s="238">
        <v>42440</v>
      </c>
      <c r="G227" s="41"/>
      <c r="H227" s="41"/>
      <c r="I227" s="41"/>
      <c r="J227" s="41"/>
      <c r="K227" s="41"/>
      <c r="L227" s="41" t="s">
        <v>243</v>
      </c>
      <c r="M227" s="41"/>
      <c r="N227" s="45"/>
    </row>
    <row r="228" spans="1:24" hidden="1" x14ac:dyDescent="0.55000000000000004">
      <c r="A228" s="40"/>
      <c r="B228" s="41"/>
      <c r="C228" s="42"/>
      <c r="D228" s="41"/>
      <c r="E228" s="82">
        <v>42443</v>
      </c>
      <c r="F228" s="238">
        <v>42454</v>
      </c>
      <c r="G228" s="41"/>
      <c r="H228" s="41"/>
      <c r="I228" s="41"/>
      <c r="J228" s="41"/>
      <c r="K228" s="41"/>
      <c r="L228" s="41" t="s">
        <v>243</v>
      </c>
      <c r="M228" s="41"/>
      <c r="N228" s="45"/>
    </row>
    <row r="229" spans="1:24" hidden="1" x14ac:dyDescent="0.55000000000000004">
      <c r="A229" s="40"/>
      <c r="B229" s="41"/>
      <c r="C229" s="42"/>
      <c r="D229" s="41"/>
      <c r="E229" s="82">
        <v>42457</v>
      </c>
      <c r="F229" s="238">
        <v>42475</v>
      </c>
      <c r="G229" s="41"/>
      <c r="H229" s="41"/>
      <c r="I229" s="41"/>
      <c r="J229" s="41"/>
      <c r="K229" s="41"/>
      <c r="L229" s="41" t="s">
        <v>243</v>
      </c>
      <c r="M229" s="41"/>
      <c r="N229" s="45"/>
    </row>
    <row r="230" spans="1:24" hidden="1" x14ac:dyDescent="0.55000000000000004">
      <c r="A230" s="40"/>
      <c r="B230" s="41"/>
      <c r="C230" s="42"/>
      <c r="D230" s="41"/>
      <c r="E230" s="82">
        <v>42478</v>
      </c>
      <c r="F230" s="238">
        <v>42489</v>
      </c>
      <c r="G230" s="41"/>
      <c r="H230" s="41"/>
      <c r="I230" s="41"/>
      <c r="J230" s="41"/>
      <c r="K230" s="41"/>
      <c r="L230" s="41" t="s">
        <v>243</v>
      </c>
      <c r="M230" s="41"/>
      <c r="N230" s="45"/>
    </row>
    <row r="231" spans="1:24" hidden="1" x14ac:dyDescent="0.55000000000000004">
      <c r="A231" s="40"/>
      <c r="B231" s="41"/>
      <c r="C231" s="42"/>
      <c r="D231" s="41"/>
      <c r="E231" s="82">
        <v>42492</v>
      </c>
      <c r="F231" s="238">
        <v>42503</v>
      </c>
      <c r="G231" s="41"/>
      <c r="H231" s="41"/>
      <c r="I231" s="41"/>
      <c r="J231" s="41"/>
      <c r="K231" s="41"/>
      <c r="L231" s="41" t="s">
        <v>243</v>
      </c>
      <c r="M231" s="41"/>
      <c r="N231" s="45"/>
    </row>
    <row r="232" spans="1:24" hidden="1" x14ac:dyDescent="0.55000000000000004"/>
    <row r="234" spans="1:24" x14ac:dyDescent="0.55000000000000004">
      <c r="A234" s="25" t="s">
        <v>684</v>
      </c>
      <c r="B234" s="26" t="s">
        <v>685</v>
      </c>
      <c r="C234" s="97" t="s">
        <v>686</v>
      </c>
      <c r="D234" s="26" t="s">
        <v>294</v>
      </c>
      <c r="E234" s="26" t="s">
        <v>262</v>
      </c>
      <c r="F234" s="97" t="s">
        <v>375</v>
      </c>
      <c r="G234" s="165">
        <v>0.375</v>
      </c>
      <c r="H234" s="165">
        <v>0.45833333333333331</v>
      </c>
      <c r="I234" s="165">
        <v>8.3333333333333329E-2</v>
      </c>
      <c r="J234" s="26">
        <v>0</v>
      </c>
      <c r="K234" s="26">
        <v>20</v>
      </c>
      <c r="L234" s="26" t="s">
        <v>687</v>
      </c>
      <c r="M234" s="26" t="s">
        <v>336</v>
      </c>
      <c r="N234" s="29" t="s">
        <v>627</v>
      </c>
      <c r="U234" s="4" t="s">
        <v>688</v>
      </c>
      <c r="V234" s="141" t="s">
        <v>689</v>
      </c>
      <c r="W234" s="4" t="s">
        <v>690</v>
      </c>
      <c r="X234" s="4" t="s">
        <v>691</v>
      </c>
    </row>
    <row r="235" spans="1:24" x14ac:dyDescent="0.55000000000000004">
      <c r="A235" s="25" t="s">
        <v>684</v>
      </c>
      <c r="B235" s="26" t="s">
        <v>685</v>
      </c>
      <c r="C235" s="97" t="s">
        <v>686</v>
      </c>
      <c r="D235" s="26" t="s">
        <v>296</v>
      </c>
      <c r="E235" s="26" t="s">
        <v>262</v>
      </c>
      <c r="F235" s="97" t="s">
        <v>375</v>
      </c>
      <c r="G235" s="165">
        <v>0.45833333333333331</v>
      </c>
      <c r="H235" s="165">
        <v>0.54166666666666663</v>
      </c>
      <c r="I235" s="165">
        <v>8.3333333333333329E-2</v>
      </c>
      <c r="J235" s="26">
        <v>1</v>
      </c>
      <c r="K235" s="26">
        <v>20</v>
      </c>
      <c r="L235" s="26" t="s">
        <v>687</v>
      </c>
      <c r="N235" s="29" t="s">
        <v>366</v>
      </c>
      <c r="U235" s="4" t="s">
        <v>692</v>
      </c>
      <c r="W235" s="4" t="s">
        <v>690</v>
      </c>
      <c r="X235" s="4" t="s">
        <v>693</v>
      </c>
    </row>
    <row r="237" spans="1:24" x14ac:dyDescent="0.55000000000000004">
      <c r="A237" s="25" t="s">
        <v>684</v>
      </c>
      <c r="B237" s="26" t="s">
        <v>694</v>
      </c>
      <c r="C237" s="97" t="s">
        <v>695</v>
      </c>
      <c r="D237" s="26" t="s">
        <v>696</v>
      </c>
      <c r="E237" s="26" t="s">
        <v>262</v>
      </c>
      <c r="F237" s="97" t="s">
        <v>375</v>
      </c>
      <c r="G237" s="165">
        <v>0.58333333333333337</v>
      </c>
      <c r="H237" s="165">
        <v>0.66666666666666663</v>
      </c>
      <c r="I237" s="165">
        <v>8.3333333333333329E-2</v>
      </c>
      <c r="J237" s="26">
        <v>0</v>
      </c>
      <c r="K237" s="26">
        <v>20</v>
      </c>
      <c r="L237" s="26" t="s">
        <v>687</v>
      </c>
      <c r="M237" s="26" t="s">
        <v>336</v>
      </c>
      <c r="N237" s="29" t="s">
        <v>627</v>
      </c>
      <c r="U237" s="4" t="s">
        <v>688</v>
      </c>
      <c r="W237" s="4" t="s">
        <v>690</v>
      </c>
      <c r="X237" s="4" t="s">
        <v>691</v>
      </c>
    </row>
    <row r="238" spans="1:24" x14ac:dyDescent="0.55000000000000004">
      <c r="A238" s="25" t="s">
        <v>684</v>
      </c>
      <c r="B238" s="26" t="s">
        <v>694</v>
      </c>
      <c r="C238" s="97" t="s">
        <v>695</v>
      </c>
      <c r="D238" s="26" t="s">
        <v>296</v>
      </c>
      <c r="E238" s="26" t="s">
        <v>262</v>
      </c>
      <c r="F238" s="97" t="s">
        <v>375</v>
      </c>
      <c r="G238" s="165">
        <v>0.66666666666666663</v>
      </c>
      <c r="H238" s="165">
        <v>0.75</v>
      </c>
      <c r="I238" s="165">
        <v>8.3333333333333329E-2</v>
      </c>
      <c r="J238" s="26">
        <v>1</v>
      </c>
      <c r="K238" s="26">
        <v>20</v>
      </c>
      <c r="L238" s="26" t="s">
        <v>687</v>
      </c>
      <c r="N238" s="29" t="s">
        <v>366</v>
      </c>
      <c r="U238" s="4" t="s">
        <v>692</v>
      </c>
      <c r="W238" s="4" t="s">
        <v>690</v>
      </c>
      <c r="X238" s="4" t="s">
        <v>697</v>
      </c>
    </row>
    <row r="240" spans="1:24" x14ac:dyDescent="0.55000000000000004">
      <c r="A240" s="25" t="s">
        <v>684</v>
      </c>
      <c r="B240" s="26" t="s">
        <v>698</v>
      </c>
      <c r="C240" s="97" t="s">
        <v>699</v>
      </c>
      <c r="D240" s="26" t="s">
        <v>700</v>
      </c>
      <c r="E240" s="26" t="s">
        <v>262</v>
      </c>
      <c r="F240" s="97" t="s">
        <v>701</v>
      </c>
      <c r="G240" s="165">
        <v>0.375</v>
      </c>
      <c r="H240" s="165">
        <v>0.54166666666666663</v>
      </c>
      <c r="I240" s="165">
        <v>0.16666666666666666</v>
      </c>
      <c r="J240" s="26">
        <v>1</v>
      </c>
      <c r="K240" s="26">
        <v>20</v>
      </c>
      <c r="L240" s="26" t="s">
        <v>687</v>
      </c>
      <c r="M240" s="26" t="s">
        <v>687</v>
      </c>
      <c r="N240" s="29" t="s">
        <v>627</v>
      </c>
      <c r="U240" s="4" t="s">
        <v>702</v>
      </c>
      <c r="W240" s="4" t="s">
        <v>690</v>
      </c>
      <c r="X240" s="4" t="s">
        <v>693</v>
      </c>
    </row>
    <row r="241" spans="1:35" x14ac:dyDescent="0.55000000000000004">
      <c r="A241" s="25" t="s">
        <v>684</v>
      </c>
      <c r="B241" s="26" t="s">
        <v>698</v>
      </c>
      <c r="C241" s="97" t="s">
        <v>699</v>
      </c>
      <c r="D241" s="26" t="s">
        <v>700</v>
      </c>
      <c r="E241" s="26" t="s">
        <v>262</v>
      </c>
      <c r="F241" s="97" t="s">
        <v>701</v>
      </c>
      <c r="G241" s="165">
        <v>0.58333333333333337</v>
      </c>
      <c r="H241" s="165">
        <v>0.75</v>
      </c>
      <c r="I241" s="165">
        <v>0.16666666666666666</v>
      </c>
      <c r="J241" s="26">
        <v>1</v>
      </c>
      <c r="K241" s="26">
        <v>20</v>
      </c>
      <c r="L241" s="26" t="s">
        <v>687</v>
      </c>
      <c r="M241" s="26" t="s">
        <v>687</v>
      </c>
      <c r="N241" s="29" t="s">
        <v>366</v>
      </c>
      <c r="U241" s="4" t="s">
        <v>703</v>
      </c>
      <c r="W241" s="4" t="s">
        <v>690</v>
      </c>
      <c r="X241" s="4" t="s">
        <v>693</v>
      </c>
    </row>
    <row r="242" spans="1:35" x14ac:dyDescent="0.55000000000000004">
      <c r="A242" s="25" t="s">
        <v>684</v>
      </c>
      <c r="B242" s="26" t="s">
        <v>698</v>
      </c>
      <c r="C242" s="97" t="s">
        <v>699</v>
      </c>
      <c r="D242" s="26" t="s">
        <v>700</v>
      </c>
      <c r="E242" s="26" t="s">
        <v>262</v>
      </c>
      <c r="F242" s="97" t="s">
        <v>704</v>
      </c>
      <c r="G242" s="165">
        <v>0.41666666666666669</v>
      </c>
      <c r="H242" s="165">
        <v>0.54166666666666663</v>
      </c>
      <c r="I242" s="165">
        <v>0.125</v>
      </c>
      <c r="J242" s="26">
        <v>1</v>
      </c>
      <c r="K242" s="26">
        <v>20</v>
      </c>
      <c r="L242" s="26" t="s">
        <v>687</v>
      </c>
      <c r="M242" s="26" t="s">
        <v>687</v>
      </c>
      <c r="N242" s="29" t="s">
        <v>627</v>
      </c>
      <c r="W242" s="4" t="s">
        <v>690</v>
      </c>
      <c r="X242" s="4" t="s">
        <v>693</v>
      </c>
    </row>
    <row r="243" spans="1:35" x14ac:dyDescent="0.55000000000000004">
      <c r="A243" s="25" t="s">
        <v>684</v>
      </c>
      <c r="B243" s="26" t="s">
        <v>698</v>
      </c>
      <c r="C243" s="97" t="s">
        <v>699</v>
      </c>
      <c r="D243" s="26" t="s">
        <v>700</v>
      </c>
      <c r="E243" s="26" t="s">
        <v>262</v>
      </c>
      <c r="F243" s="97" t="s">
        <v>704</v>
      </c>
      <c r="G243" s="165">
        <v>0.58333333333333337</v>
      </c>
      <c r="H243" s="165">
        <v>0.70833333333333337</v>
      </c>
      <c r="I243" s="165">
        <v>0.125</v>
      </c>
      <c r="J243" s="26">
        <v>1</v>
      </c>
      <c r="K243" s="26">
        <v>20</v>
      </c>
      <c r="L243" s="26" t="s">
        <v>687</v>
      </c>
      <c r="M243" s="26" t="s">
        <v>687</v>
      </c>
      <c r="N243" s="29" t="s">
        <v>366</v>
      </c>
      <c r="W243" s="4" t="s">
        <v>690</v>
      </c>
      <c r="X243" s="4" t="s">
        <v>693</v>
      </c>
    </row>
    <row r="246" spans="1:35" s="15" customFormat="1" x14ac:dyDescent="0.55000000000000004">
      <c r="A246" s="54" t="s">
        <v>115</v>
      </c>
      <c r="B246" s="55"/>
      <c r="C246" s="56"/>
      <c r="D246" s="55"/>
      <c r="E246" s="55"/>
      <c r="F246" s="56"/>
      <c r="G246" s="55"/>
      <c r="H246" s="55"/>
      <c r="I246" s="55"/>
      <c r="J246" s="55"/>
      <c r="K246" s="55"/>
      <c r="L246" s="55"/>
      <c r="M246" s="55"/>
      <c r="N246" s="58"/>
      <c r="O246" s="84"/>
      <c r="P246" s="72"/>
      <c r="Q246" s="72"/>
      <c r="R246" s="85"/>
      <c r="S246" s="85"/>
      <c r="T246" s="61"/>
      <c r="AD246" s="160"/>
      <c r="AE246" s="355"/>
      <c r="AF246" s="110"/>
      <c r="AH246" s="307"/>
    </row>
    <row r="247" spans="1:35" s="4" customFormat="1" ht="15" customHeight="1" x14ac:dyDescent="0.55000000000000004">
      <c r="A247" s="86"/>
      <c r="B247" s="41"/>
      <c r="C247" s="42"/>
      <c r="D247" s="41"/>
      <c r="E247" s="87" t="s">
        <v>318</v>
      </c>
      <c r="F247" s="237" t="s">
        <v>705</v>
      </c>
      <c r="G247" s="41"/>
      <c r="H247" s="41"/>
      <c r="I247" s="41"/>
      <c r="J247" s="41"/>
      <c r="K247" s="41"/>
      <c r="L247" s="41"/>
      <c r="M247" s="41"/>
      <c r="N247" s="45"/>
      <c r="T247" s="100"/>
      <c r="AD247" s="160"/>
      <c r="AE247" s="289"/>
      <c r="AF247" s="2"/>
      <c r="AH247" s="305"/>
    </row>
    <row r="248" spans="1:35" s="4" customFormat="1" ht="15" customHeight="1" x14ac:dyDescent="0.55000000000000004">
      <c r="A248" s="40"/>
      <c r="B248" s="41" t="s">
        <v>25</v>
      </c>
      <c r="C248" s="42" t="s">
        <v>228</v>
      </c>
      <c r="D248" s="41" t="s">
        <v>681</v>
      </c>
      <c r="E248" s="82">
        <v>42268</v>
      </c>
      <c r="F248" s="238">
        <v>42286</v>
      </c>
      <c r="G248" s="41"/>
      <c r="H248" s="41"/>
      <c r="I248" s="41"/>
      <c r="J248" s="41"/>
      <c r="K248" s="41"/>
      <c r="L248" s="68" t="s">
        <v>119</v>
      </c>
      <c r="M248" s="41" t="s">
        <v>336</v>
      </c>
      <c r="N248" s="42" t="s">
        <v>706</v>
      </c>
      <c r="T248" s="100"/>
      <c r="AD248" s="160"/>
      <c r="AE248" s="289"/>
      <c r="AF248" s="2"/>
      <c r="AH248" s="305"/>
    </row>
    <row r="249" spans="1:35" x14ac:dyDescent="0.55000000000000004">
      <c r="A249" s="40"/>
      <c r="B249" s="41"/>
      <c r="C249" s="42"/>
      <c r="D249" s="41" t="s">
        <v>682</v>
      </c>
      <c r="E249" s="82">
        <v>42289</v>
      </c>
      <c r="F249" s="238">
        <v>42300</v>
      </c>
      <c r="G249" s="41"/>
      <c r="H249" s="41"/>
      <c r="I249" s="41"/>
      <c r="J249" s="41"/>
      <c r="K249" s="41"/>
      <c r="L249" s="68" t="s">
        <v>24</v>
      </c>
      <c r="M249" s="41"/>
      <c r="N249" s="88" t="s">
        <v>707</v>
      </c>
      <c r="O249" s="4"/>
      <c r="P249" s="102"/>
      <c r="Q249" s="102"/>
      <c r="R249" s="102"/>
      <c r="S249" s="102"/>
      <c r="T249" s="2"/>
      <c r="U249" s="102"/>
      <c r="V249" s="102"/>
      <c r="W249" s="102"/>
      <c r="X249" s="102"/>
      <c r="Y249" s="102"/>
      <c r="Z249" s="102"/>
      <c r="AA249" s="102"/>
      <c r="AB249" s="102"/>
      <c r="AC249" s="102"/>
      <c r="AG249" s="102"/>
      <c r="AH249" s="309"/>
      <c r="AI249" s="102"/>
    </row>
    <row r="250" spans="1:35" s="4" customFormat="1" ht="15" customHeight="1" x14ac:dyDescent="0.55000000000000004">
      <c r="A250" s="40"/>
      <c r="B250" s="41"/>
      <c r="C250" s="42"/>
      <c r="D250" s="41" t="s">
        <v>683</v>
      </c>
      <c r="E250" s="82">
        <v>42303</v>
      </c>
      <c r="F250" s="238">
        <v>42314</v>
      </c>
      <c r="G250" s="41"/>
      <c r="H250" s="41"/>
      <c r="I250" s="41"/>
      <c r="J250" s="41"/>
      <c r="K250" s="41"/>
      <c r="L250" s="41" t="s">
        <v>70</v>
      </c>
      <c r="M250" s="41"/>
      <c r="N250" s="45"/>
      <c r="T250" s="100"/>
      <c r="AD250" s="160"/>
      <c r="AE250" s="289"/>
      <c r="AF250" s="2"/>
      <c r="AH250" s="305"/>
    </row>
    <row r="251" spans="1:35" s="4" customFormat="1" ht="15" customHeight="1" x14ac:dyDescent="0.55000000000000004">
      <c r="AD251" s="160"/>
      <c r="AE251" s="289"/>
      <c r="AF251" s="2"/>
      <c r="AH251" s="305"/>
    </row>
    <row r="252" spans="1:35" x14ac:dyDescent="0.5500000000000000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G252" s="102"/>
      <c r="AH252" s="309"/>
      <c r="AI252" s="102"/>
    </row>
    <row r="253" spans="1:35" s="4" customFormat="1" ht="15" customHeight="1" x14ac:dyDescent="0.55000000000000004">
      <c r="AD253" s="160"/>
      <c r="AE253" s="289"/>
      <c r="AF253" s="2"/>
      <c r="AH253" s="305"/>
    </row>
    <row r="254" spans="1:35" s="4" customFormat="1" ht="15" customHeight="1" x14ac:dyDescent="0.55000000000000004">
      <c r="AD254" s="160"/>
      <c r="AE254" s="289"/>
      <c r="AF254" s="2"/>
      <c r="AH254" s="305"/>
    </row>
    <row r="255" spans="1:35" x14ac:dyDescent="0.5500000000000000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G255" s="102"/>
      <c r="AH255" s="309"/>
      <c r="AI255" s="102"/>
    </row>
    <row r="256" spans="1:35" s="4" customFormat="1" ht="15" customHeight="1" x14ac:dyDescent="0.55000000000000004">
      <c r="AD256" s="160"/>
      <c r="AE256" s="289"/>
      <c r="AF256" s="2"/>
      <c r="AH256" s="305"/>
    </row>
    <row r="257" spans="1:35" s="4" customFormat="1" ht="15" customHeight="1" x14ac:dyDescent="0.55000000000000004">
      <c r="AD257" s="160"/>
      <c r="AE257" s="289"/>
      <c r="AF257" s="2"/>
      <c r="AH257" s="305"/>
    </row>
    <row r="258" spans="1:35" x14ac:dyDescent="0.5500000000000000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G258" s="102"/>
      <c r="AH258" s="309"/>
      <c r="AI258" s="102"/>
    </row>
    <row r="259" spans="1:35" s="4" customFormat="1" ht="15" customHeight="1" x14ac:dyDescent="0.55000000000000004">
      <c r="AD259" s="160"/>
      <c r="AE259" s="289"/>
      <c r="AF259" s="2"/>
      <c r="AH259" s="305"/>
    </row>
    <row r="260" spans="1:35" s="4" customFormat="1" ht="15" customHeight="1" x14ac:dyDescent="0.55000000000000004">
      <c r="AD260" s="160"/>
      <c r="AE260" s="289"/>
      <c r="AF260" s="2"/>
      <c r="AH260" s="305"/>
    </row>
    <row r="261" spans="1:35" x14ac:dyDescent="0.5500000000000000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G261" s="102"/>
      <c r="AH261" s="309"/>
      <c r="AI261" s="102"/>
    </row>
    <row r="262" spans="1:35" s="4" customFormat="1" ht="15" customHeight="1" x14ac:dyDescent="0.55000000000000004">
      <c r="AD262" s="160"/>
      <c r="AE262" s="289"/>
      <c r="AF262" s="2"/>
      <c r="AH262" s="305"/>
    </row>
    <row r="263" spans="1:35" s="4" customFormat="1" ht="15" customHeight="1" x14ac:dyDescent="0.55000000000000004">
      <c r="AD263" s="160"/>
      <c r="AE263" s="289"/>
      <c r="AF263" s="2"/>
      <c r="AH263" s="305"/>
    </row>
    <row r="264" spans="1:35" x14ac:dyDescent="0.5500000000000000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G264" s="102"/>
      <c r="AH264" s="309"/>
      <c r="AI264" s="102"/>
    </row>
    <row r="265" spans="1:35" s="4" customFormat="1" ht="15" customHeight="1" x14ac:dyDescent="0.55000000000000004">
      <c r="AD265" s="160"/>
      <c r="AE265" s="289"/>
      <c r="AF265" s="2"/>
      <c r="AH265" s="305"/>
    </row>
    <row r="266" spans="1:35" x14ac:dyDescent="0.5500000000000000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G266" s="102"/>
      <c r="AH266" s="309"/>
      <c r="AI266" s="102"/>
    </row>
    <row r="267" spans="1:35" x14ac:dyDescent="0.5500000000000000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G267" s="102"/>
      <c r="AH267" s="309"/>
      <c r="AI267" s="102"/>
    </row>
    <row r="268" spans="1:35" x14ac:dyDescent="0.5500000000000000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G268" s="102"/>
      <c r="AH268" s="309"/>
      <c r="AI268" s="102"/>
    </row>
    <row r="269" spans="1:35" x14ac:dyDescent="0.5500000000000000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G269" s="102"/>
      <c r="AH269" s="309"/>
      <c r="AI269" s="102"/>
    </row>
    <row r="270" spans="1:35" x14ac:dyDescent="0.5500000000000000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G270" s="102"/>
      <c r="AH270" s="309"/>
      <c r="AI270" s="102"/>
    </row>
  </sheetData>
  <sheetProtection autoFilter="0"/>
  <autoFilter ref="A14:N189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56"/>
  <sheetViews>
    <sheetView topLeftCell="A49" workbookViewId="0">
      <selection activeCell="F4" sqref="F4"/>
    </sheetView>
  </sheetViews>
  <sheetFormatPr defaultColWidth="8.68359375" defaultRowHeight="14.4" x14ac:dyDescent="0.55000000000000004"/>
  <cols>
    <col min="1" max="1" width="21.68359375" bestFit="1" customWidth="1"/>
    <col min="2" max="2" width="15.68359375" customWidth="1"/>
    <col min="3" max="3" width="17.41796875" customWidth="1"/>
  </cols>
  <sheetData>
    <row r="1" spans="1:4" ht="57.6" x14ac:dyDescent="0.55000000000000004">
      <c r="A1" s="24" t="s">
        <v>708</v>
      </c>
      <c r="B1" s="17" t="s">
        <v>709</v>
      </c>
      <c r="C1" s="18" t="s">
        <v>710</v>
      </c>
      <c r="D1" s="102"/>
    </row>
    <row r="2" spans="1:4" x14ac:dyDescent="0.55000000000000004">
      <c r="A2" s="23" t="s">
        <v>50</v>
      </c>
      <c r="B2" s="228">
        <f>(((4*2+8*1.5)*12)/43) + (((0*2+0*1.5)*24)/43)+C2</f>
        <v>8.5813953488372086</v>
      </c>
      <c r="C2" s="20">
        <f>2+1</f>
        <v>3</v>
      </c>
      <c r="D2" s="102"/>
    </row>
    <row r="3" spans="1:4" ht="18.75" customHeight="1" x14ac:dyDescent="0.55000000000000004">
      <c r="A3" s="23" t="s">
        <v>99</v>
      </c>
      <c r="B3" s="228">
        <f>(((1*2+4*1.5)*12)/43) + (((2*2+2*1.5)*24)/43)+C3</f>
        <v>9.1395348837209305</v>
      </c>
      <c r="C3" s="20">
        <f>2+1</f>
        <v>3</v>
      </c>
      <c r="D3" s="102"/>
    </row>
    <row r="4" spans="1:4" x14ac:dyDescent="0.55000000000000004">
      <c r="A4" s="23" t="s">
        <v>79</v>
      </c>
      <c r="B4" s="229">
        <f>(((1*2+4*1.5)*12)/43) + (((0*2+4*1.5)*24)/43)+C4</f>
        <v>8.5813953488372086</v>
      </c>
      <c r="C4" s="20">
        <f>1.5+1.5</f>
        <v>3</v>
      </c>
      <c r="D4" s="102"/>
    </row>
    <row r="5" spans="1:4" x14ac:dyDescent="0.55000000000000004">
      <c r="A5" s="23" t="s">
        <v>108</v>
      </c>
      <c r="B5" s="228">
        <f>(((4*2+2*1.5)*12)/43) + (((1*2+4*1.5)*24)/43)+C5</f>
        <v>13.034883720930232</v>
      </c>
      <c r="C5" s="21">
        <f>2+2+1.5</f>
        <v>5.5</v>
      </c>
      <c r="D5" s="102"/>
    </row>
    <row r="6" spans="1:4" x14ac:dyDescent="0.55000000000000004">
      <c r="A6" s="23" t="s">
        <v>46</v>
      </c>
      <c r="B6" s="228">
        <f>(((0.83*2+2.66*1.5)*12)/43) + (((1*2+2*1.5)*24)/43)+C6</f>
        <v>5.8674418604651164</v>
      </c>
      <c r="C6" s="20">
        <f>1.5</f>
        <v>1.5</v>
      </c>
      <c r="D6" s="102"/>
    </row>
    <row r="7" spans="1:4" x14ac:dyDescent="0.55000000000000004">
      <c r="A7" s="23" t="s">
        <v>145</v>
      </c>
      <c r="B7" s="228">
        <f>(((1*2+2*1.5)*12)/43) + (((1.67*2+5*1.5)*24)/43)+C7</f>
        <v>12.445581395348835</v>
      </c>
      <c r="C7" s="20">
        <f>1.5+1.5+1+1</f>
        <v>5</v>
      </c>
      <c r="D7" s="102"/>
    </row>
    <row r="8" spans="1:4" x14ac:dyDescent="0.55000000000000004">
      <c r="A8" s="23" t="s">
        <v>178</v>
      </c>
      <c r="B8" s="228">
        <f>(((4*2+4*1.5)*12)/43) + (((0*2+0*1.5)*24)/43)+C8</f>
        <v>5.9069767441860463</v>
      </c>
      <c r="C8" s="21">
        <f>1+1</f>
        <v>2</v>
      </c>
      <c r="D8" s="102"/>
    </row>
    <row r="9" spans="1:4" x14ac:dyDescent="0.55000000000000004">
      <c r="A9" s="22" t="s">
        <v>129</v>
      </c>
      <c r="B9" s="228">
        <f>(((2.5*2+8*1.5)*12)/43) + (((0*2+0*1.5)*24)/43)+C9</f>
        <v>8.2441860465116292</v>
      </c>
      <c r="C9" s="20">
        <f>2+1.5</f>
        <v>3.5</v>
      </c>
      <c r="D9" s="102"/>
    </row>
    <row r="10" spans="1:4" x14ac:dyDescent="0.55000000000000004">
      <c r="A10" s="22" t="s">
        <v>412</v>
      </c>
      <c r="B10" s="228">
        <f>(((0*2+4*1.5)*12)/43) + (((0.5*2+6*1.5)*24)/43)+C10</f>
        <v>8.7558139534883725</v>
      </c>
      <c r="C10" s="20">
        <f>1.5</f>
        <v>1.5</v>
      </c>
      <c r="D10" s="102"/>
    </row>
    <row r="11" spans="1:4" x14ac:dyDescent="0.55000000000000004">
      <c r="A11" s="22" t="s">
        <v>70</v>
      </c>
      <c r="B11" s="228">
        <f>(((3*2+5*1.5)*12)/43) + (((0*2+2*1.5)*24)/43)+C11</f>
        <v>8.4418604651162781</v>
      </c>
      <c r="C11" s="20">
        <f>1.5+1.5</f>
        <v>3</v>
      </c>
      <c r="D11" s="102"/>
    </row>
    <row r="12" spans="1:4" x14ac:dyDescent="0.55000000000000004">
      <c r="A12" s="22" t="s">
        <v>222</v>
      </c>
      <c r="B12" s="228">
        <f>(((2.32*2+6.67*1.5)*12)/43) + (((0*2+0*1.5)*24)/43)+C12</f>
        <v>6.586976744186047</v>
      </c>
      <c r="C12" s="20">
        <f>1+1.5</f>
        <v>2.5</v>
      </c>
      <c r="D12" s="102"/>
    </row>
    <row r="13" spans="1:4" x14ac:dyDescent="0.55000000000000004">
      <c r="A13" s="22" t="s">
        <v>239</v>
      </c>
      <c r="B13" s="228">
        <f>(((2*2+3*1.5)*12)/43) + (((0*2+0*1.5)*24)/43)+C13</f>
        <v>3.3720930232558142</v>
      </c>
      <c r="C13" s="20">
        <v>1</v>
      </c>
      <c r="D13" s="102"/>
    </row>
    <row r="14" spans="1:4" x14ac:dyDescent="0.55000000000000004">
      <c r="A14" s="22" t="s">
        <v>14</v>
      </c>
      <c r="B14" s="228">
        <f>(((0*2+2*1.5)*12)/43) + (((2.5*2+8*1.5)*24)/43)+C14</f>
        <v>14.825581395348838</v>
      </c>
      <c r="C14" s="20">
        <f>1.5+1.5+1.5</f>
        <v>4.5</v>
      </c>
      <c r="D14" s="102"/>
    </row>
    <row r="15" spans="1:4" x14ac:dyDescent="0.55000000000000004">
      <c r="A15" s="22" t="s">
        <v>24</v>
      </c>
      <c r="B15" s="228">
        <f>(((0*2+0*1.5)*12)/43) + (((2*2+10*1.5)*24)/43)+C15</f>
        <v>12.604651162790697</v>
      </c>
      <c r="C15" s="20">
        <f>2</f>
        <v>2</v>
      </c>
      <c r="D15" s="102"/>
    </row>
    <row r="16" spans="1:4" s="102" customFormat="1" x14ac:dyDescent="0.55000000000000004">
      <c r="A16" s="22" t="s">
        <v>160</v>
      </c>
      <c r="B16" s="228">
        <f>(((3*2+4*1.5)*12)/43) + (((3*2+3*1.5)*24)/43)+C16</f>
        <v>12.209302325581396</v>
      </c>
      <c r="C16" s="166">
        <f>1.5+1.5</f>
        <v>3</v>
      </c>
    </row>
    <row r="17" spans="1:4" s="102" customFormat="1" x14ac:dyDescent="0.55000000000000004">
      <c r="A17" s="197" t="s">
        <v>505</v>
      </c>
      <c r="B17" s="229">
        <f>(((1.07*2+3.07*1.5)*12)/43) + (((0.67*2+2.67*1.5)*24)/43)+C17</f>
        <v>4.8655813953488369</v>
      </c>
      <c r="C17" s="20">
        <v>0</v>
      </c>
    </row>
    <row r="18" spans="1:4" s="102" customFormat="1" x14ac:dyDescent="0.55000000000000004">
      <c r="A18" s="197" t="s">
        <v>119</v>
      </c>
      <c r="B18" s="228">
        <f>(((2.6*2+3.6*1.5)*12)/43) + (((1*2+2*1.5)*24)/43)+C18</f>
        <v>9.7488372093023266</v>
      </c>
      <c r="C18" s="227">
        <f>1.5+1.5+1</f>
        <v>4</v>
      </c>
    </row>
    <row r="19" spans="1:4" s="102" customFormat="1" x14ac:dyDescent="0.55000000000000004">
      <c r="A19" s="197" t="s">
        <v>82</v>
      </c>
      <c r="B19" s="228">
        <f>(((2*2+4*1.5)*12)/43) + (((0*2+0*1.5)*24)/43)+C19</f>
        <v>4.2906976744186043</v>
      </c>
      <c r="C19" s="227">
        <v>1.5</v>
      </c>
    </row>
    <row r="20" spans="1:4" s="102" customFormat="1" x14ac:dyDescent="0.55000000000000004">
      <c r="A20" s="197" t="s">
        <v>348</v>
      </c>
      <c r="B20" s="228">
        <f>(((0*2+2*1.5)*12)/43) + (((0*2+2*1.5)*24)/43)+C20</f>
        <v>2.5116279069767442</v>
      </c>
      <c r="C20" s="227">
        <v>0</v>
      </c>
    </row>
    <row r="21" spans="1:4" s="102" customFormat="1" x14ac:dyDescent="0.55000000000000004">
      <c r="A21" s="197" t="s">
        <v>342</v>
      </c>
      <c r="B21" s="228">
        <f>(((0*2+2*1.5)*12)/43) + (((0.5*2+10*1.5)*24)/43)+C21</f>
        <v>10.767441860465116</v>
      </c>
      <c r="C21" s="227">
        <v>1</v>
      </c>
    </row>
    <row r="22" spans="1:4" s="102" customFormat="1" x14ac:dyDescent="0.55000000000000004">
      <c r="A22" s="197" t="s">
        <v>458</v>
      </c>
      <c r="B22" s="228">
        <f>(((0*2+4*1.5)*12)/43) + (((0.667*2+2.67*1.5)*24)/43)+C22</f>
        <v>5.6543255813953497</v>
      </c>
      <c r="C22" s="227">
        <v>1</v>
      </c>
    </row>
    <row r="23" spans="1:4" s="102" customFormat="1" x14ac:dyDescent="0.55000000000000004">
      <c r="A23" s="197" t="s">
        <v>363</v>
      </c>
      <c r="B23" s="228">
        <f>(((0.67*2+2.67*1.5)*12)/43) + (((0.5*2+2*1.5)*24)/43)+C23</f>
        <v>3.7241860465116279</v>
      </c>
      <c r="C23" s="227">
        <v>0</v>
      </c>
    </row>
    <row r="24" spans="1:4" s="102" customFormat="1" x14ac:dyDescent="0.55000000000000004">
      <c r="A24" s="197" t="s">
        <v>711</v>
      </c>
      <c r="B24" s="287">
        <f>(((0*2+0*1.5)*12)/43) + (((0*2+0*1.5)*24)/43)+C24</f>
        <v>0</v>
      </c>
      <c r="C24" s="288">
        <v>0</v>
      </c>
    </row>
    <row r="25" spans="1:4" s="102" customFormat="1" x14ac:dyDescent="0.55000000000000004">
      <c r="A25" s="197" t="s">
        <v>398</v>
      </c>
      <c r="B25" s="287">
        <f>(((0*2+0*1.5)*12)/43) + (((0*2+2*1.5)*24)/43)+C25</f>
        <v>1.6744186046511629</v>
      </c>
      <c r="C25" s="288">
        <v>0</v>
      </c>
    </row>
    <row r="26" spans="1:4" x14ac:dyDescent="0.55000000000000004">
      <c r="A26" s="22" t="s">
        <v>235</v>
      </c>
      <c r="B26" s="264">
        <f>(((0*2+0*1.5)*12)/43) + (((0*2+0*1.5)*24)/43)+C26</f>
        <v>0</v>
      </c>
      <c r="C26" s="265">
        <v>0</v>
      </c>
      <c r="D26" s="102"/>
    </row>
    <row r="27" spans="1:4" s="102" customFormat="1" x14ac:dyDescent="0.55000000000000004">
      <c r="A27" s="101"/>
      <c r="B27" s="229"/>
      <c r="C27" s="20"/>
    </row>
    <row r="28" spans="1:4" s="102" customFormat="1" x14ac:dyDescent="0.55000000000000004">
      <c r="A28" s="262" t="s">
        <v>712</v>
      </c>
      <c r="B28" s="19">
        <f t="shared" ref="B28:C28" si="0">AVERAGE(B2:B23)</f>
        <v>8.189107822410147</v>
      </c>
      <c r="C28" s="19">
        <f t="shared" si="0"/>
        <v>2.3409090909090908</v>
      </c>
    </row>
    <row r="29" spans="1:4" s="102" customFormat="1" x14ac:dyDescent="0.55000000000000004">
      <c r="A29" s="262" t="s">
        <v>713</v>
      </c>
      <c r="B29" s="266">
        <f t="shared" ref="B29:C29" si="1">STDEV(B2:B23)</f>
        <v>3.4722517169427585</v>
      </c>
      <c r="C29" s="266">
        <f t="shared" si="1"/>
        <v>1.5765118491117058</v>
      </c>
    </row>
    <row r="30" spans="1:4" s="102" customFormat="1" x14ac:dyDescent="0.55000000000000004">
      <c r="A30" s="263"/>
    </row>
    <row r="31" spans="1:4" s="102" customFormat="1" x14ac:dyDescent="0.55000000000000004"/>
    <row r="32" spans="1:4" x14ac:dyDescent="0.55000000000000004">
      <c r="A32" s="102"/>
      <c r="B32" s="102"/>
      <c r="C32" s="102"/>
      <c r="D32" s="102"/>
    </row>
    <row r="33" spans="1:4" s="102" customFormat="1" x14ac:dyDescent="0.55000000000000004"/>
    <row r="34" spans="1:4" x14ac:dyDescent="0.55000000000000004">
      <c r="A34" s="102"/>
      <c r="B34" s="102"/>
      <c r="C34" s="102"/>
      <c r="D34" s="102"/>
    </row>
    <row r="35" spans="1:4" x14ac:dyDescent="0.55000000000000004">
      <c r="A35" s="102"/>
      <c r="B35" s="102"/>
      <c r="C35" s="102"/>
      <c r="D35" s="102"/>
    </row>
    <row r="36" spans="1:4" x14ac:dyDescent="0.55000000000000004">
      <c r="A36" s="102"/>
      <c r="B36" s="102"/>
      <c r="C36" s="102"/>
      <c r="D36" s="102"/>
    </row>
    <row r="37" spans="1:4" x14ac:dyDescent="0.55000000000000004">
      <c r="A37" s="102"/>
      <c r="B37" s="102"/>
      <c r="C37" s="102"/>
      <c r="D37" s="102"/>
    </row>
    <row r="38" spans="1:4" x14ac:dyDescent="0.55000000000000004">
      <c r="A38" s="102"/>
      <c r="B38" s="102"/>
      <c r="C38" s="102"/>
      <c r="D38" s="102"/>
    </row>
    <row r="39" spans="1:4" x14ac:dyDescent="0.55000000000000004">
      <c r="A39" s="102"/>
      <c r="B39" s="102"/>
      <c r="C39" s="102"/>
      <c r="D39" s="102"/>
    </row>
    <row r="40" spans="1:4" x14ac:dyDescent="0.55000000000000004">
      <c r="A40" s="102"/>
      <c r="B40" s="102"/>
      <c r="C40" s="102"/>
      <c r="D40" s="102"/>
    </row>
    <row r="41" spans="1:4" x14ac:dyDescent="0.55000000000000004">
      <c r="A41" s="102"/>
      <c r="B41" s="102"/>
      <c r="C41" s="102"/>
      <c r="D41" s="102"/>
    </row>
    <row r="42" spans="1:4" x14ac:dyDescent="0.55000000000000004">
      <c r="A42" s="102"/>
      <c r="B42" s="102"/>
      <c r="C42" s="102"/>
      <c r="D42" s="102"/>
    </row>
    <row r="43" spans="1:4" x14ac:dyDescent="0.55000000000000004">
      <c r="A43" s="102"/>
      <c r="B43" s="102"/>
      <c r="C43" s="102"/>
      <c r="D43" s="102"/>
    </row>
    <row r="44" spans="1:4" x14ac:dyDescent="0.55000000000000004">
      <c r="A44" s="102"/>
      <c r="B44" s="102"/>
      <c r="C44" s="102"/>
      <c r="D44" s="102"/>
    </row>
    <row r="45" spans="1:4" x14ac:dyDescent="0.55000000000000004">
      <c r="A45" s="102"/>
      <c r="B45" s="102"/>
      <c r="C45" s="102"/>
      <c r="D45" s="102"/>
    </row>
    <row r="46" spans="1:4" x14ac:dyDescent="0.55000000000000004">
      <c r="A46" s="102"/>
      <c r="B46" s="102"/>
      <c r="C46" s="102"/>
      <c r="D46" s="102"/>
    </row>
    <row r="47" spans="1:4" x14ac:dyDescent="0.55000000000000004">
      <c r="A47" s="102"/>
      <c r="B47" s="102"/>
      <c r="C47" s="102"/>
      <c r="D47" s="102"/>
    </row>
    <row r="48" spans="1:4" x14ac:dyDescent="0.55000000000000004">
      <c r="A48" s="102"/>
      <c r="B48" s="102"/>
      <c r="C48" s="102"/>
      <c r="D48" s="102"/>
    </row>
    <row r="49" spans="1:4" x14ac:dyDescent="0.55000000000000004">
      <c r="A49" s="102"/>
      <c r="B49" s="102"/>
      <c r="C49" s="102"/>
      <c r="D49" s="102"/>
    </row>
    <row r="50" spans="1:4" x14ac:dyDescent="0.55000000000000004">
      <c r="A50" s="102"/>
      <c r="B50" s="102"/>
      <c r="C50" s="102"/>
      <c r="D50" s="102"/>
    </row>
    <row r="51" spans="1:4" x14ac:dyDescent="0.55000000000000004">
      <c r="A51" s="102"/>
      <c r="B51" s="102"/>
      <c r="C51" s="102"/>
      <c r="D51" s="102"/>
    </row>
    <row r="52" spans="1:4" x14ac:dyDescent="0.55000000000000004">
      <c r="A52" s="102"/>
      <c r="B52" s="102"/>
      <c r="C52" s="102"/>
      <c r="D52" s="102"/>
    </row>
    <row r="55" spans="1:4" x14ac:dyDescent="0.55000000000000004">
      <c r="A55" s="102"/>
      <c r="B55" s="102"/>
      <c r="C55" s="102"/>
      <c r="D55" s="102"/>
    </row>
    <row r="56" spans="1:4" x14ac:dyDescent="0.55000000000000004">
      <c r="A56" s="102"/>
      <c r="B56" s="102"/>
      <c r="C56" s="102"/>
      <c r="D56" s="10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68359375"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36"/>
  <sheetViews>
    <sheetView zoomScale="80" zoomScaleNormal="80" zoomScalePageLayoutView="80" workbookViewId="0">
      <selection activeCell="G7" sqref="G7"/>
    </sheetView>
  </sheetViews>
  <sheetFormatPr defaultColWidth="8.68359375" defaultRowHeight="14.4" x14ac:dyDescent="0.55000000000000004"/>
  <cols>
    <col min="1" max="1" width="12.68359375" style="7" bestFit="1" customWidth="1"/>
    <col min="2" max="2" width="18.41796875" style="7" bestFit="1" customWidth="1"/>
    <col min="3" max="3" width="17.41796875" style="1" bestFit="1" customWidth="1"/>
    <col min="4" max="4" width="17.41796875" style="1" customWidth="1"/>
    <col min="5" max="5" width="18.41796875" style="1" bestFit="1" customWidth="1"/>
    <col min="6" max="6" width="30" style="1" customWidth="1"/>
    <col min="7" max="7" width="54.68359375" style="1" customWidth="1"/>
    <col min="10" max="10" width="14.68359375" customWidth="1"/>
  </cols>
  <sheetData>
    <row r="1" spans="1:13" x14ac:dyDescent="0.55000000000000004">
      <c r="A1" s="6" t="s">
        <v>733</v>
      </c>
      <c r="B1" s="6" t="s">
        <v>734</v>
      </c>
      <c r="C1" s="5" t="s">
        <v>735</v>
      </c>
      <c r="D1" s="5"/>
      <c r="E1" s="5" t="s">
        <v>736</v>
      </c>
      <c r="F1" s="5"/>
      <c r="G1" s="5" t="s">
        <v>8</v>
      </c>
      <c r="H1" s="102"/>
      <c r="I1" s="102"/>
      <c r="J1" s="102"/>
      <c r="K1" s="102"/>
      <c r="L1" s="102"/>
      <c r="M1" s="102"/>
    </row>
    <row r="2" spans="1:13" x14ac:dyDescent="0.55000000000000004">
      <c r="A2" s="8">
        <v>953560</v>
      </c>
      <c r="B2" s="8"/>
      <c r="C2" s="9" t="s">
        <v>737</v>
      </c>
      <c r="D2" s="9"/>
      <c r="E2" s="9" t="s">
        <v>738</v>
      </c>
      <c r="F2" s="9"/>
      <c r="G2" s="368" t="s">
        <v>739</v>
      </c>
      <c r="H2" s="102"/>
      <c r="I2" s="102"/>
      <c r="J2" s="102"/>
      <c r="K2" s="102"/>
      <c r="L2" s="102"/>
      <c r="M2" s="102"/>
    </row>
    <row r="3" spans="1:13" x14ac:dyDescent="0.55000000000000004">
      <c r="A3" s="8">
        <v>840551</v>
      </c>
      <c r="B3" s="8"/>
      <c r="C3" s="9" t="s">
        <v>740</v>
      </c>
      <c r="D3" s="9"/>
      <c r="E3" s="9" t="s">
        <v>731</v>
      </c>
      <c r="F3" s="9"/>
      <c r="G3" s="368" t="s">
        <v>741</v>
      </c>
      <c r="H3" s="102"/>
      <c r="I3" s="2" t="s">
        <v>742</v>
      </c>
      <c r="J3" s="2"/>
      <c r="K3" s="387" t="s">
        <v>743</v>
      </c>
      <c r="L3" s="387"/>
      <c r="M3" s="387"/>
    </row>
    <row r="4" spans="1:13" x14ac:dyDescent="0.55000000000000004">
      <c r="A4" s="10">
        <v>1158011</v>
      </c>
      <c r="B4" s="10" t="s">
        <v>744</v>
      </c>
      <c r="C4" s="368" t="s">
        <v>737</v>
      </c>
      <c r="D4" s="368">
        <v>0.5</v>
      </c>
      <c r="E4" s="368" t="s">
        <v>745</v>
      </c>
      <c r="F4" s="3">
        <v>0.25</v>
      </c>
      <c r="G4" s="368"/>
      <c r="H4" s="102"/>
      <c r="I4" s="2" t="s">
        <v>746</v>
      </c>
      <c r="J4" s="2"/>
      <c r="K4" s="387" t="s">
        <v>747</v>
      </c>
      <c r="L4" s="387"/>
      <c r="M4" s="387"/>
    </row>
    <row r="5" spans="1:13" x14ac:dyDescent="0.55000000000000004">
      <c r="A5" s="10" t="s">
        <v>729</v>
      </c>
      <c r="B5" s="10" t="s">
        <v>744</v>
      </c>
      <c r="C5" s="368" t="s">
        <v>731</v>
      </c>
      <c r="D5" s="368">
        <v>0.5</v>
      </c>
      <c r="E5" s="368" t="s">
        <v>740</v>
      </c>
      <c r="F5" s="3">
        <v>0.25</v>
      </c>
      <c r="G5" s="368"/>
      <c r="H5" s="102"/>
      <c r="I5" s="2" t="s">
        <v>748</v>
      </c>
      <c r="J5" s="2"/>
      <c r="K5" s="387" t="s">
        <v>747</v>
      </c>
      <c r="L5" s="387"/>
      <c r="M5" s="387"/>
    </row>
    <row r="6" spans="1:13" x14ac:dyDescent="0.55000000000000004">
      <c r="A6" s="10" t="s">
        <v>724</v>
      </c>
      <c r="B6" s="10" t="s">
        <v>721</v>
      </c>
      <c r="C6" s="3" t="s">
        <v>731</v>
      </c>
      <c r="D6" s="3">
        <v>0.25</v>
      </c>
      <c r="E6" s="3" t="s">
        <v>749</v>
      </c>
      <c r="F6" s="3">
        <v>0.16700000000000001</v>
      </c>
      <c r="G6" s="368" t="s">
        <v>750</v>
      </c>
      <c r="H6" s="102"/>
      <c r="I6" s="2" t="s">
        <v>751</v>
      </c>
      <c r="J6" s="2"/>
      <c r="K6" s="387" t="s">
        <v>752</v>
      </c>
      <c r="L6" s="387"/>
      <c r="M6" s="387"/>
    </row>
    <row r="7" spans="1:13" x14ac:dyDescent="0.55000000000000004">
      <c r="A7" s="10" t="s">
        <v>753</v>
      </c>
      <c r="B7" s="10" t="s">
        <v>754</v>
      </c>
      <c r="C7" s="3" t="s">
        <v>740</v>
      </c>
      <c r="D7" s="3">
        <v>0.25</v>
      </c>
      <c r="E7" s="3" t="s">
        <v>755</v>
      </c>
      <c r="F7" s="3">
        <v>0.16700000000000001</v>
      </c>
      <c r="G7" s="368" t="s">
        <v>756</v>
      </c>
      <c r="H7" s="102"/>
      <c r="I7" s="102"/>
      <c r="J7" s="102"/>
      <c r="K7" s="102"/>
      <c r="L7" s="102"/>
      <c r="M7" s="102"/>
    </row>
    <row r="8" spans="1:13" x14ac:dyDescent="0.55000000000000004">
      <c r="A8" s="10" t="s">
        <v>757</v>
      </c>
      <c r="B8" s="10" t="s">
        <v>721</v>
      </c>
      <c r="C8" s="3" t="s">
        <v>737</v>
      </c>
      <c r="D8" s="3">
        <v>0.25</v>
      </c>
      <c r="E8" s="3" t="s">
        <v>758</v>
      </c>
      <c r="F8" s="3">
        <v>0.16700000000000001</v>
      </c>
      <c r="G8" s="368"/>
      <c r="H8" s="102"/>
      <c r="I8" s="102"/>
      <c r="J8" s="102"/>
      <c r="K8" s="102"/>
      <c r="L8" s="102"/>
      <c r="M8" s="102"/>
    </row>
    <row r="9" spans="1:13" x14ac:dyDescent="0.55000000000000004">
      <c r="A9" s="10" t="s">
        <v>759</v>
      </c>
      <c r="B9" s="10" t="s">
        <v>744</v>
      </c>
      <c r="C9" s="3" t="s">
        <v>760</v>
      </c>
      <c r="D9" s="368">
        <v>0.5</v>
      </c>
      <c r="E9" s="3" t="s">
        <v>761</v>
      </c>
      <c r="F9" s="3">
        <v>0.25</v>
      </c>
      <c r="G9" s="368" t="s">
        <v>762</v>
      </c>
      <c r="H9" s="102"/>
      <c r="I9" s="102"/>
      <c r="J9" s="102"/>
      <c r="K9" s="102"/>
      <c r="L9" s="102"/>
      <c r="M9" s="102"/>
    </row>
    <row r="10" spans="1:13" x14ac:dyDescent="0.55000000000000004">
      <c r="A10" s="10" t="s">
        <v>763</v>
      </c>
      <c r="B10" s="10" t="s">
        <v>744</v>
      </c>
      <c r="C10" s="3" t="s">
        <v>737</v>
      </c>
      <c r="D10" s="368">
        <v>0.5</v>
      </c>
      <c r="E10" s="3" t="s">
        <v>758</v>
      </c>
      <c r="F10" s="3">
        <v>0.25</v>
      </c>
      <c r="G10" s="368"/>
      <c r="H10" s="102"/>
      <c r="I10" s="102"/>
      <c r="J10" s="102"/>
      <c r="K10" s="102"/>
      <c r="L10" s="102"/>
      <c r="M10" s="102"/>
    </row>
    <row r="11" spans="1:13" x14ac:dyDescent="0.55000000000000004">
      <c r="A11" s="10" t="s">
        <v>764</v>
      </c>
      <c r="B11" s="10" t="s">
        <v>744</v>
      </c>
      <c r="C11" s="368" t="s">
        <v>765</v>
      </c>
      <c r="D11" s="368">
        <v>0.5</v>
      </c>
      <c r="E11" s="368" t="s">
        <v>766</v>
      </c>
      <c r="F11" s="3">
        <v>0.25</v>
      </c>
      <c r="G11" s="368"/>
      <c r="H11" s="102"/>
      <c r="I11" s="102"/>
      <c r="J11" s="102"/>
      <c r="K11" s="102"/>
      <c r="L11" s="102"/>
      <c r="M11" s="102"/>
    </row>
    <row r="12" spans="1:13" x14ac:dyDescent="0.55000000000000004">
      <c r="A12" s="10" t="s">
        <v>767</v>
      </c>
      <c r="B12" s="10" t="s">
        <v>721</v>
      </c>
      <c r="C12" s="368" t="s">
        <v>749</v>
      </c>
      <c r="D12" s="3">
        <v>0.25</v>
      </c>
      <c r="E12" s="368" t="s">
        <v>758</v>
      </c>
      <c r="F12" s="3">
        <v>0.16700000000000001</v>
      </c>
      <c r="G12" s="368"/>
      <c r="H12" s="102"/>
      <c r="I12" s="102"/>
      <c r="J12" s="102"/>
      <c r="K12" s="102"/>
      <c r="L12" s="102"/>
      <c r="M12" s="102"/>
    </row>
    <row r="13" spans="1:13" x14ac:dyDescent="0.55000000000000004">
      <c r="A13" s="10" t="s">
        <v>725</v>
      </c>
      <c r="B13" s="10" t="s">
        <v>744</v>
      </c>
      <c r="C13" s="368" t="s">
        <v>737</v>
      </c>
      <c r="D13" s="368">
        <v>0.5</v>
      </c>
      <c r="E13" s="368" t="s">
        <v>758</v>
      </c>
      <c r="F13" s="3">
        <v>0.25</v>
      </c>
      <c r="G13" s="368"/>
      <c r="H13" s="102"/>
      <c r="I13" s="102"/>
      <c r="J13" s="102"/>
      <c r="K13" s="102"/>
      <c r="L13" s="102"/>
      <c r="M13" s="102"/>
    </row>
    <row r="14" spans="1:13" x14ac:dyDescent="0.55000000000000004">
      <c r="A14" s="10" t="s">
        <v>768</v>
      </c>
      <c r="B14" s="10" t="s">
        <v>721</v>
      </c>
      <c r="C14" s="12" t="s">
        <v>769</v>
      </c>
      <c r="D14" s="3">
        <v>0.25</v>
      </c>
      <c r="E14" s="12" t="s">
        <v>770</v>
      </c>
      <c r="F14" s="3">
        <v>0.16700000000000001</v>
      </c>
      <c r="G14" s="368" t="s">
        <v>771</v>
      </c>
      <c r="H14" s="102"/>
      <c r="I14" s="102"/>
      <c r="J14" s="102"/>
      <c r="K14" s="102"/>
      <c r="L14" s="102"/>
      <c r="M14" s="102"/>
    </row>
    <row r="15" spans="1:13" x14ac:dyDescent="0.55000000000000004">
      <c r="A15" s="10" t="s">
        <v>730</v>
      </c>
      <c r="B15" s="10" t="s">
        <v>744</v>
      </c>
      <c r="C15" s="368" t="s">
        <v>749</v>
      </c>
      <c r="D15" s="368">
        <v>0.5</v>
      </c>
      <c r="E15" s="368" t="s">
        <v>731</v>
      </c>
      <c r="F15" s="3">
        <v>0.25</v>
      </c>
      <c r="G15" s="368"/>
      <c r="H15" s="102"/>
      <c r="I15" s="102"/>
      <c r="J15" s="102"/>
      <c r="K15" s="102"/>
      <c r="L15" s="102"/>
      <c r="M15" s="102"/>
    </row>
    <row r="16" spans="1:13" x14ac:dyDescent="0.55000000000000004">
      <c r="A16" s="10" t="s">
        <v>772</v>
      </c>
      <c r="B16" s="10" t="s">
        <v>744</v>
      </c>
      <c r="C16" s="368" t="s">
        <v>758</v>
      </c>
      <c r="D16" s="368">
        <v>0.5</v>
      </c>
      <c r="E16" s="368" t="s">
        <v>749</v>
      </c>
      <c r="F16" s="3">
        <v>0.25</v>
      </c>
      <c r="G16" s="368" t="s">
        <v>773</v>
      </c>
      <c r="H16" s="102"/>
      <c r="I16" s="102"/>
      <c r="J16" s="102"/>
      <c r="K16" s="102"/>
      <c r="L16" s="102"/>
      <c r="M16" s="102"/>
    </row>
    <row r="17" spans="1:7" x14ac:dyDescent="0.55000000000000004">
      <c r="A17" s="10" t="s">
        <v>714</v>
      </c>
      <c r="B17" s="10" t="s">
        <v>744</v>
      </c>
      <c r="C17" s="3" t="s">
        <v>774</v>
      </c>
      <c r="D17" s="368">
        <v>0.5</v>
      </c>
      <c r="E17" s="3" t="s">
        <v>765</v>
      </c>
      <c r="F17" s="3">
        <v>0.25</v>
      </c>
      <c r="G17" s="368" t="s">
        <v>775</v>
      </c>
    </row>
    <row r="18" spans="1:7" x14ac:dyDescent="0.55000000000000004">
      <c r="A18" s="10" t="s">
        <v>715</v>
      </c>
      <c r="B18" s="10" t="s">
        <v>744</v>
      </c>
      <c r="C18" s="3" t="s">
        <v>737</v>
      </c>
      <c r="D18" s="368">
        <v>0.5</v>
      </c>
      <c r="E18" s="3" t="s">
        <v>758</v>
      </c>
      <c r="F18" s="3">
        <v>0.25</v>
      </c>
      <c r="G18" s="368"/>
    </row>
    <row r="19" spans="1:7" x14ac:dyDescent="0.55000000000000004">
      <c r="A19" s="10" t="s">
        <v>776</v>
      </c>
      <c r="B19" s="10" t="s">
        <v>744</v>
      </c>
      <c r="C19" s="11" t="s">
        <v>770</v>
      </c>
      <c r="D19" s="368">
        <v>0.5</v>
      </c>
      <c r="E19" s="11" t="s">
        <v>738</v>
      </c>
      <c r="F19" s="3">
        <v>0.25</v>
      </c>
      <c r="G19" s="368" t="s">
        <v>777</v>
      </c>
    </row>
    <row r="20" spans="1:7" x14ac:dyDescent="0.55000000000000004">
      <c r="A20" s="10" t="s">
        <v>778</v>
      </c>
      <c r="B20" s="10" t="s">
        <v>721</v>
      </c>
      <c r="C20" s="3" t="s">
        <v>737</v>
      </c>
      <c r="D20" s="3">
        <v>0.25</v>
      </c>
      <c r="E20" s="3" t="s">
        <v>749</v>
      </c>
      <c r="F20" s="3">
        <v>0.16700000000000001</v>
      </c>
      <c r="G20" s="368" t="s">
        <v>779</v>
      </c>
    </row>
    <row r="21" spans="1:7" x14ac:dyDescent="0.55000000000000004">
      <c r="A21" s="10" t="s">
        <v>780</v>
      </c>
      <c r="B21" s="10" t="s">
        <v>744</v>
      </c>
      <c r="C21" s="3" t="s">
        <v>731</v>
      </c>
      <c r="D21" s="368">
        <v>0.5</v>
      </c>
      <c r="E21" s="3" t="s">
        <v>749</v>
      </c>
      <c r="F21" s="3">
        <v>0.25</v>
      </c>
      <c r="G21" s="368" t="s">
        <v>750</v>
      </c>
    </row>
    <row r="22" spans="1:7" x14ac:dyDescent="0.55000000000000004">
      <c r="A22" s="10" t="s">
        <v>716</v>
      </c>
      <c r="B22" s="10" t="s">
        <v>744</v>
      </c>
      <c r="C22" s="3" t="s">
        <v>774</v>
      </c>
      <c r="D22" s="368">
        <v>0.5</v>
      </c>
      <c r="E22" s="3" t="s">
        <v>760</v>
      </c>
      <c r="F22" s="3">
        <v>0.25</v>
      </c>
      <c r="G22" s="368" t="s">
        <v>781</v>
      </c>
    </row>
    <row r="23" spans="1:7" x14ac:dyDescent="0.55000000000000004">
      <c r="A23" s="10" t="s">
        <v>717</v>
      </c>
      <c r="B23" s="10" t="s">
        <v>721</v>
      </c>
      <c r="C23" s="3" t="s">
        <v>774</v>
      </c>
      <c r="D23" s="3">
        <v>0.25</v>
      </c>
      <c r="E23" s="3" t="s">
        <v>740</v>
      </c>
      <c r="F23" s="3">
        <v>0.16700000000000001</v>
      </c>
      <c r="G23" s="368" t="s">
        <v>782</v>
      </c>
    </row>
    <row r="24" spans="1:7" x14ac:dyDescent="0.55000000000000004">
      <c r="A24" s="10" t="s">
        <v>783</v>
      </c>
      <c r="B24" s="10" t="s">
        <v>744</v>
      </c>
      <c r="C24" s="12" t="s">
        <v>769</v>
      </c>
      <c r="D24" s="368">
        <v>0.5</v>
      </c>
      <c r="E24" s="12" t="s">
        <v>774</v>
      </c>
      <c r="F24" s="3">
        <v>0.25</v>
      </c>
      <c r="G24" s="368" t="s">
        <v>784</v>
      </c>
    </row>
    <row r="25" spans="1:7" x14ac:dyDescent="0.55000000000000004">
      <c r="A25" s="10" t="s">
        <v>718</v>
      </c>
      <c r="B25" s="10" t="s">
        <v>721</v>
      </c>
      <c r="C25" s="368" t="s">
        <v>749</v>
      </c>
      <c r="D25" s="3">
        <v>0.25</v>
      </c>
      <c r="E25" s="368" t="s">
        <v>758</v>
      </c>
      <c r="F25" s="3">
        <v>0.16700000000000001</v>
      </c>
      <c r="G25" s="368"/>
    </row>
    <row r="26" spans="1:7" x14ac:dyDescent="0.55000000000000004">
      <c r="A26" s="10" t="s">
        <v>722</v>
      </c>
      <c r="B26" s="10" t="s">
        <v>721</v>
      </c>
      <c r="C26" s="13" t="s">
        <v>769</v>
      </c>
      <c r="D26" s="3">
        <v>0.25</v>
      </c>
      <c r="E26" s="9" t="s">
        <v>785</v>
      </c>
      <c r="F26" s="3">
        <v>0.16700000000000001</v>
      </c>
      <c r="G26" s="368" t="s">
        <v>786</v>
      </c>
    </row>
    <row r="27" spans="1:7" x14ac:dyDescent="0.55000000000000004">
      <c r="A27" s="10" t="s">
        <v>719</v>
      </c>
      <c r="B27" s="10" t="s">
        <v>744</v>
      </c>
      <c r="C27" s="11" t="s">
        <v>769</v>
      </c>
      <c r="D27" s="368">
        <v>0.5</v>
      </c>
      <c r="E27" s="11" t="s">
        <v>770</v>
      </c>
      <c r="F27" s="3">
        <v>0.25</v>
      </c>
      <c r="G27" s="368" t="s">
        <v>777</v>
      </c>
    </row>
    <row r="28" spans="1:7" x14ac:dyDescent="0.55000000000000004">
      <c r="A28" s="10" t="s">
        <v>720</v>
      </c>
      <c r="B28" s="10" t="s">
        <v>721</v>
      </c>
      <c r="C28" s="368" t="s">
        <v>737</v>
      </c>
      <c r="D28" s="3">
        <v>0.25</v>
      </c>
      <c r="E28" s="368" t="s">
        <v>758</v>
      </c>
      <c r="F28" s="3">
        <v>0.16700000000000001</v>
      </c>
      <c r="G28" s="368"/>
    </row>
    <row r="29" spans="1:7" x14ac:dyDescent="0.55000000000000004">
      <c r="A29" s="10" t="s">
        <v>723</v>
      </c>
      <c r="B29" s="10" t="s">
        <v>721</v>
      </c>
      <c r="C29" s="12" t="s">
        <v>787</v>
      </c>
      <c r="D29" s="3">
        <v>0.25</v>
      </c>
      <c r="E29" s="12" t="s">
        <v>774</v>
      </c>
      <c r="F29" s="3">
        <v>0.16700000000000001</v>
      </c>
      <c r="G29" s="368" t="s">
        <v>788</v>
      </c>
    </row>
    <row r="30" spans="1:7" x14ac:dyDescent="0.55000000000000004">
      <c r="A30" s="10" t="s">
        <v>732</v>
      </c>
      <c r="B30" s="10" t="s">
        <v>721</v>
      </c>
      <c r="C30" s="368" t="s">
        <v>740</v>
      </c>
      <c r="D30" s="3">
        <v>0.25</v>
      </c>
      <c r="E30" s="368" t="s">
        <v>789</v>
      </c>
      <c r="F30" s="3">
        <v>0.16700000000000001</v>
      </c>
      <c r="G30" s="368"/>
    </row>
    <row r="31" spans="1:7" x14ac:dyDescent="0.55000000000000004">
      <c r="A31" s="10" t="s">
        <v>727</v>
      </c>
      <c r="B31" s="10" t="s">
        <v>721</v>
      </c>
      <c r="C31" s="368" t="s">
        <v>758</v>
      </c>
      <c r="D31" s="3">
        <v>0.25</v>
      </c>
      <c r="E31" s="368" t="s">
        <v>790</v>
      </c>
      <c r="F31" s="3">
        <v>0.16700000000000001</v>
      </c>
      <c r="G31" s="368"/>
    </row>
    <row r="32" spans="1:7" x14ac:dyDescent="0.55000000000000004">
      <c r="A32" s="10" t="s">
        <v>791</v>
      </c>
      <c r="B32" s="10" t="s">
        <v>744</v>
      </c>
      <c r="C32" s="3" t="s">
        <v>765</v>
      </c>
      <c r="D32" s="368">
        <v>0.5</v>
      </c>
      <c r="E32" s="368" t="s">
        <v>774</v>
      </c>
      <c r="F32" s="3">
        <v>0.25</v>
      </c>
      <c r="G32" s="368" t="s">
        <v>792</v>
      </c>
    </row>
    <row r="33" spans="1:7" x14ac:dyDescent="0.55000000000000004">
      <c r="A33" s="10" t="s">
        <v>728</v>
      </c>
      <c r="B33" s="10" t="s">
        <v>721</v>
      </c>
      <c r="C33" s="11" t="s">
        <v>770</v>
      </c>
      <c r="D33" s="3">
        <v>0.25</v>
      </c>
      <c r="E33" s="11" t="s">
        <v>793</v>
      </c>
      <c r="F33" s="3">
        <v>0.16700000000000001</v>
      </c>
      <c r="G33" s="368" t="s">
        <v>777</v>
      </c>
    </row>
    <row r="34" spans="1:7" x14ac:dyDescent="0.55000000000000004">
      <c r="A34" s="10" t="s">
        <v>726</v>
      </c>
      <c r="B34" s="10" t="s">
        <v>721</v>
      </c>
      <c r="C34" s="368" t="s">
        <v>731</v>
      </c>
      <c r="D34" s="3">
        <v>0.25</v>
      </c>
      <c r="E34" s="368" t="s">
        <v>740</v>
      </c>
      <c r="F34" s="3">
        <v>0.16700000000000001</v>
      </c>
      <c r="G34" s="368"/>
    </row>
    <row r="35" spans="1:7" x14ac:dyDescent="0.55000000000000004">
      <c r="A35" s="10" t="s">
        <v>794</v>
      </c>
      <c r="B35" s="10" t="s">
        <v>721</v>
      </c>
      <c r="C35" s="11" t="s">
        <v>740</v>
      </c>
      <c r="D35" s="3">
        <v>0.25</v>
      </c>
      <c r="E35" s="11" t="s">
        <v>232</v>
      </c>
      <c r="F35" s="3">
        <v>0.16700000000000001</v>
      </c>
      <c r="G35" s="368" t="s">
        <v>795</v>
      </c>
    </row>
    <row r="36" spans="1:7" x14ac:dyDescent="0.55000000000000004">
      <c r="A36" s="10" t="s">
        <v>796</v>
      </c>
      <c r="B36" s="10" t="s">
        <v>721</v>
      </c>
      <c r="C36" s="368" t="s">
        <v>737</v>
      </c>
      <c r="D36" s="3">
        <v>0.25</v>
      </c>
      <c r="E36" s="368" t="s">
        <v>758</v>
      </c>
      <c r="F36" s="3">
        <v>0.16700000000000001</v>
      </c>
      <c r="G36" s="368"/>
    </row>
  </sheetData>
  <autoFilter ref="A1:G38"/>
  <mergeCells count="4">
    <mergeCell ref="K3:M3"/>
    <mergeCell ref="K4:M4"/>
    <mergeCell ref="K5:M5"/>
    <mergeCell ref="K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CS&amp;I</vt:lpstr>
      <vt:lpstr>ExamCW UG Modules on Programmes</vt:lpstr>
      <vt:lpstr>CS&amp;I Timetable</vt:lpstr>
      <vt:lpstr>Staff Hour Allocations </vt:lpstr>
      <vt:lpstr>Sheet3</vt:lpstr>
      <vt:lpstr>PhD Students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bonetzky</dc:creator>
  <cp:keywords/>
  <dc:description/>
  <cp:lastModifiedBy>Paolo</cp:lastModifiedBy>
  <cp:revision/>
  <dcterms:created xsi:type="dcterms:W3CDTF">2013-11-08T08:40:16Z</dcterms:created>
  <dcterms:modified xsi:type="dcterms:W3CDTF">2017-10-31T13:45:32Z</dcterms:modified>
  <cp:category/>
  <cp:contentStatus/>
</cp:coreProperties>
</file>