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brenn\Documents\TCC\Testes\"/>
    </mc:Choice>
  </mc:AlternateContent>
  <xr:revisionPtr revIDLastSave="0" documentId="13_ncr:1_{89C3C0FC-55D6-4782-A515-BEF028C8DE1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" l="1"/>
  <c r="I2" i="1"/>
  <c r="I3" i="1"/>
  <c r="J3" i="1"/>
  <c r="I4" i="1"/>
  <c r="I5" i="1"/>
  <c r="I6" i="1"/>
  <c r="I7" i="1"/>
  <c r="I8" i="1"/>
  <c r="I9" i="1"/>
  <c r="I10" i="1"/>
  <c r="I15" i="1"/>
  <c r="J15" i="1"/>
  <c r="K15" i="1"/>
  <c r="L15" i="1"/>
  <c r="M15" i="1"/>
  <c r="N15" i="1"/>
  <c r="I16" i="1"/>
  <c r="J16" i="1"/>
  <c r="K16" i="1"/>
  <c r="L16" i="1"/>
  <c r="M16" i="1"/>
  <c r="N16" i="1"/>
  <c r="I17" i="1"/>
  <c r="J17" i="1"/>
  <c r="K17" i="1"/>
  <c r="L17" i="1"/>
  <c r="M17" i="1"/>
  <c r="N17" i="1"/>
  <c r="I18" i="1"/>
  <c r="J18" i="1"/>
  <c r="K18" i="1"/>
  <c r="L18" i="1"/>
  <c r="M18" i="1"/>
  <c r="N18" i="1"/>
  <c r="I19" i="1"/>
  <c r="J19" i="1"/>
  <c r="K19" i="1"/>
  <c r="L19" i="1"/>
  <c r="M19" i="1"/>
  <c r="N19" i="1"/>
  <c r="I20" i="1"/>
  <c r="J20" i="1"/>
  <c r="K20" i="1"/>
  <c r="L20" i="1"/>
  <c r="M20" i="1"/>
  <c r="N20" i="1"/>
  <c r="I21" i="1"/>
  <c r="J21" i="1"/>
  <c r="K21" i="1"/>
  <c r="L21" i="1"/>
  <c r="M21" i="1"/>
  <c r="N21" i="1"/>
  <c r="J14" i="1"/>
  <c r="K14" i="1"/>
  <c r="L14" i="1"/>
  <c r="M14" i="1"/>
  <c r="N14" i="1"/>
  <c r="I14" i="1"/>
  <c r="J10" i="1"/>
  <c r="K10" i="1"/>
  <c r="L10" i="1"/>
  <c r="M10" i="1"/>
  <c r="N10" i="1"/>
  <c r="O10" i="1"/>
  <c r="P10" i="1"/>
  <c r="Q10" i="1"/>
  <c r="K3" i="1"/>
  <c r="L3" i="1"/>
  <c r="M3" i="1"/>
  <c r="N3" i="1"/>
  <c r="O3" i="1"/>
  <c r="P3" i="1"/>
  <c r="Q3" i="1"/>
  <c r="J4" i="1"/>
  <c r="K4" i="1"/>
  <c r="L4" i="1"/>
  <c r="M4" i="1"/>
  <c r="N4" i="1"/>
  <c r="O4" i="1"/>
  <c r="P4" i="1"/>
  <c r="Q4" i="1"/>
  <c r="J5" i="1"/>
  <c r="K5" i="1"/>
  <c r="L5" i="1"/>
  <c r="M5" i="1"/>
  <c r="N5" i="1"/>
  <c r="O5" i="1"/>
  <c r="P5" i="1"/>
  <c r="Q5" i="1"/>
  <c r="J6" i="1"/>
  <c r="K6" i="1"/>
  <c r="L6" i="1"/>
  <c r="M6" i="1"/>
  <c r="N6" i="1"/>
  <c r="O6" i="1"/>
  <c r="P6" i="1"/>
  <c r="Q6" i="1"/>
  <c r="J7" i="1"/>
  <c r="K7" i="1"/>
  <c r="L7" i="1"/>
  <c r="M7" i="1"/>
  <c r="N7" i="1"/>
  <c r="O7" i="1"/>
  <c r="P7" i="1"/>
  <c r="Q7" i="1"/>
  <c r="J8" i="1"/>
  <c r="K8" i="1"/>
  <c r="L8" i="1"/>
  <c r="M8" i="1"/>
  <c r="N8" i="1"/>
  <c r="O8" i="1"/>
  <c r="P8" i="1"/>
  <c r="Q8" i="1"/>
  <c r="J9" i="1"/>
  <c r="K9" i="1"/>
  <c r="L9" i="1"/>
  <c r="M9" i="1"/>
  <c r="N9" i="1"/>
  <c r="O9" i="1"/>
  <c r="P9" i="1"/>
  <c r="Q9" i="1"/>
  <c r="Q2" i="1"/>
  <c r="P2" i="1"/>
  <c r="O2" i="1"/>
  <c r="N2" i="1"/>
  <c r="M2" i="1"/>
  <c r="L2" i="1"/>
  <c r="K2" i="1"/>
</calcChain>
</file>

<file path=xl/sharedStrings.xml><?xml version="1.0" encoding="utf-8"?>
<sst xmlns="http://schemas.openxmlformats.org/spreadsheetml/2006/main" count="105" uniqueCount="31">
  <si>
    <t>MD</t>
  </si>
  <si>
    <t>TC</t>
  </si>
  <si>
    <t>PE</t>
  </si>
  <si>
    <t>TR</t>
  </si>
  <si>
    <t>CL</t>
  </si>
  <si>
    <t>DeepSeek-r1:7b</t>
  </si>
  <si>
    <t>DeepSeek-r1:8b</t>
  </si>
  <si>
    <t>Llama3</t>
  </si>
  <si>
    <t>gemma3:4b</t>
  </si>
  <si>
    <t>mistral:7b</t>
  </si>
  <si>
    <t>phi4:14b</t>
  </si>
  <si>
    <t>DeepSeek-r1:14b</t>
  </si>
  <si>
    <t>gemma3:12b</t>
  </si>
  <si>
    <t>MODELO</t>
  </si>
  <si>
    <t>TCM</t>
  </si>
  <si>
    <t>TRM</t>
  </si>
  <si>
    <t>NM</t>
  </si>
  <si>
    <t>Tempo de carregamento médio</t>
  </si>
  <si>
    <t>Tempo de resposta médio</t>
  </si>
  <si>
    <t>Percentual de respostas do modelo que receberam classificação 0</t>
  </si>
  <si>
    <t>faiss</t>
  </si>
  <si>
    <t>PERGUNTAS</t>
  </si>
  <si>
    <t>CLASSIFICAÇÕES</t>
  </si>
  <si>
    <t>FAISS</t>
  </si>
  <si>
    <t>1</t>
  </si>
  <si>
    <t>5</t>
  </si>
  <si>
    <t>3</t>
  </si>
  <si>
    <t>0</t>
  </si>
  <si>
    <t>2</t>
  </si>
  <si>
    <t>4</t>
  </si>
  <si>
    <t>Nota média (considerando 10 para CL 5, 7 para CL 4, 4 para CL 3 e 0 para as demais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</si>
</sst>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%"/>
  </numFmts>
  <fonts count="6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4">
    <xf numFmtId="0" fontId="0" fillId="0" borderId="0" xfId="0"/>
    <xf numFmtId="0" fontId="1" fillId="0" borderId="1" xfId="0" applyFont="1" applyBorder="1" applyAlignment="1">
      <alignment horizontal="center" vertical="top"/>
    </xf>
    <xf numFmtId="9" fontId="0" fillId="0" borderId="0" xfId="0" applyNumberFormat="1"/>
    <xf numFmtId="0" fontId="4" fillId="0" borderId="1" xfId="0" applyFont="1" applyBorder="1" applyAlignment="1">
      <alignment horizontal="center" vertical="top"/>
    </xf>
    <xf numFmtId="0" fontId="3" fillId="0" borderId="1" xfId="0" applyFont="1" applyBorder="1"/>
    <xf numFmtId="0" fontId="0" fillId="0" borderId="1" xfId="0" applyBorder="1"/>
    <xf numFmtId="9" fontId="0" fillId="0" borderId="1" xfId="2" applyFont="1" applyBorder="1"/>
    <xf numFmtId="43" fontId="0" fillId="0" borderId="1" xfId="1" applyFont="1" applyBorder="1"/>
    <xf numFmtId="43" fontId="0" fillId="0" borderId="1" xfId="1" applyFont="1" applyFill="1" applyBorder="1"/>
    <xf numFmtId="164" fontId="0" fillId="0" borderId="1" xfId="0" applyNumberFormat="1" applyBorder="1"/>
    <xf numFmtId="0" fontId="5" fillId="0" borderId="0" xfId="0" applyFont="1"/>
    <xf numFmtId="2" fontId="0" fillId="0" borderId="1" xfId="0" applyNumberFormat="1" applyBorder="1"/>
    <xf numFmtId="43" fontId="3" fillId="0" borderId="1" xfId="1" quotePrefix="1" applyFont="1" applyBorder="1"/>
    <xf numFmtId="0" fontId="3" fillId="0" borderId="1" xfId="0" applyFont="1" applyBorder="1" applyAlignment="1">
      <alignment horizontal="center"/>
    </xf>
  </cellXfs>
  <cellStyles count="3">
    <cellStyle name="Normal" xfId="0" builtinId="0"/>
    <cellStyle name="Porcentagem" xfId="2" builtinId="5"/>
    <cellStyle name="Vírgula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73"/>
  <sheetViews>
    <sheetView tabSelected="1" topLeftCell="O1" workbookViewId="0">
      <selection activeCell="X6" sqref="X6"/>
    </sheetView>
  </sheetViews>
  <sheetFormatPr defaultRowHeight="14.4" x14ac:dyDescent="0.3"/>
  <cols>
    <col min="2" max="2" width="15" bestFit="1" customWidth="1"/>
    <col min="8" max="8" width="15" bestFit="1" customWidth="1"/>
    <col min="9" max="9" width="9.44140625" bestFit="1" customWidth="1"/>
    <col min="10" max="10" width="10.44140625" bestFit="1" customWidth="1"/>
  </cols>
  <sheetData>
    <row r="1" spans="1:20" x14ac:dyDescent="0.3">
      <c r="B1" s="3" t="s">
        <v>0</v>
      </c>
      <c r="C1" s="3" t="s">
        <v>1</v>
      </c>
      <c r="D1" s="1" t="s">
        <v>2</v>
      </c>
      <c r="E1" s="3" t="s">
        <v>3</v>
      </c>
      <c r="F1" s="3" t="s">
        <v>4</v>
      </c>
      <c r="H1" s="1" t="s">
        <v>13</v>
      </c>
      <c r="I1" s="1" t="s">
        <v>14</v>
      </c>
      <c r="J1" s="3" t="s">
        <v>15</v>
      </c>
      <c r="K1" s="12" t="s">
        <v>27</v>
      </c>
      <c r="L1" s="12" t="s">
        <v>24</v>
      </c>
      <c r="M1" s="12" t="s">
        <v>28</v>
      </c>
      <c r="N1" s="12" t="s">
        <v>26</v>
      </c>
      <c r="O1" s="12" t="s">
        <v>29</v>
      </c>
      <c r="P1" s="12" t="s">
        <v>25</v>
      </c>
      <c r="Q1" s="4" t="s">
        <v>16</v>
      </c>
    </row>
    <row r="2" spans="1:20" x14ac:dyDescent="0.3">
      <c r="A2" s="1">
        <v>0</v>
      </c>
      <c r="B2" t="s">
        <v>5</v>
      </c>
      <c r="C2">
        <v>10.323313951492301</v>
      </c>
      <c r="D2">
        <v>1</v>
      </c>
      <c r="E2">
        <v>42.899279594421301</v>
      </c>
      <c r="F2">
        <v>2</v>
      </c>
      <c r="H2" s="5" t="s">
        <v>5</v>
      </c>
      <c r="I2" s="11">
        <f t="shared" ref="I2:I10" si="0">SUMIFS(C:C,B:B,H2)/COUNTIFS(B:B,H2)</f>
        <v>15.116710126399941</v>
      </c>
      <c r="J2" s="11">
        <f>SUMIFS(E:E,B:B,H2)/COUNTIFS(B:B,H2)</f>
        <v>104.29028272628764</v>
      </c>
      <c r="K2" s="6">
        <f>COUNTIFS(B:B,H2,F:F,0)/COUNTIFS(B:B,H2)</f>
        <v>0.25</v>
      </c>
      <c r="L2" s="6">
        <f>COUNTIFS(B:B,H2,F:F,1)/COUNTIFS(B:B,H2)</f>
        <v>0.125</v>
      </c>
      <c r="M2" s="6">
        <f>COUNTIFS(B:B,H2,F:F,2)/COUNTIFS(B:B,H2)</f>
        <v>0.25</v>
      </c>
      <c r="N2" s="6">
        <f>COUNTIFS(B:B,H2,F:F,3)/COUNTIFS(B:B,H2)</f>
        <v>0.125</v>
      </c>
      <c r="O2" s="6">
        <f>COUNTIFS(B:B,H2,F:F,4)/COUNTIFS(B:B,H2)</f>
        <v>0.125</v>
      </c>
      <c r="P2" s="6">
        <f>COUNTIFS(B:B,H2,F:F,5)/COUNTIFS(B:B,H2)</f>
        <v>0.125</v>
      </c>
      <c r="Q2" s="7">
        <f>(COUNTIFS(B:B,H2,F:F,3)*4+COUNTIFS(B:B,H2,F:F,4)*7+COUNTIFS(B:B,H2,F:F,5)*10)/(COUNTIFS(B:B,H2))</f>
        <v>2.625</v>
      </c>
      <c r="S2" t="s">
        <v>14</v>
      </c>
      <c r="T2" t="s">
        <v>17</v>
      </c>
    </row>
    <row r="3" spans="1:20" x14ac:dyDescent="0.3">
      <c r="A3" s="1">
        <v>1</v>
      </c>
      <c r="B3" t="s">
        <v>5</v>
      </c>
      <c r="C3">
        <v>15.801481008529599</v>
      </c>
      <c r="D3">
        <v>2</v>
      </c>
      <c r="E3">
        <v>109.505144357681</v>
      </c>
      <c r="F3">
        <v>0</v>
      </c>
      <c r="H3" s="5" t="s">
        <v>6</v>
      </c>
      <c r="I3" s="11">
        <f t="shared" si="0"/>
        <v>6.2938203811645499</v>
      </c>
      <c r="J3" s="11">
        <f>SUMIFS(E:E,B:B,H3)/COUNTIFS(B:B,H3)</f>
        <v>82.5782146453856</v>
      </c>
      <c r="K3" s="6">
        <f t="shared" ref="K3:K10" si="1">COUNTIFS(B:B,H3,F:F,0)/COUNTIFS(B:B,H3)</f>
        <v>0.25</v>
      </c>
      <c r="L3" s="6">
        <f t="shared" ref="L3:L10" si="2">COUNTIFS(B:B,H3,F:F,1)/COUNTIFS(B:B,H3)</f>
        <v>0</v>
      </c>
      <c r="M3" s="6">
        <f t="shared" ref="M3:M10" si="3">COUNTIFS(B:B,H3,F:F,2)/COUNTIFS(B:B,H3)</f>
        <v>0.125</v>
      </c>
      <c r="N3" s="6">
        <f t="shared" ref="N3:N10" si="4">COUNTIFS(B:B,H3,F:F,3)/COUNTIFS(B:B,H3)</f>
        <v>0.125</v>
      </c>
      <c r="O3" s="6">
        <f t="shared" ref="O3:O10" si="5">COUNTIFS(B:B,H3,F:F,4)/COUNTIFS(B:B,H3)</f>
        <v>0</v>
      </c>
      <c r="P3" s="6">
        <f t="shared" ref="P3:P10" si="6">COUNTIFS(B:B,H3,F:F,5)/COUNTIFS(B:B,H3)</f>
        <v>0.5</v>
      </c>
      <c r="Q3" s="7">
        <f t="shared" ref="Q3:Q10" si="7">(COUNTIFS(B:B,H3,F:F,3)*4+COUNTIFS(B:B,H3,F:F,4)*7+COUNTIFS(B:B,H3,F:F,5)*10)/(COUNTIFS(B:B,H3))</f>
        <v>5.5</v>
      </c>
      <c r="S3" t="s">
        <v>15</v>
      </c>
      <c r="T3" t="s">
        <v>18</v>
      </c>
    </row>
    <row r="4" spans="1:20" x14ac:dyDescent="0.3">
      <c r="A4" s="1">
        <v>2</v>
      </c>
      <c r="B4" t="s">
        <v>5</v>
      </c>
      <c r="C4">
        <v>15.801481008529599</v>
      </c>
      <c r="D4">
        <v>3</v>
      </c>
      <c r="E4">
        <v>230.04767465591399</v>
      </c>
      <c r="F4">
        <v>3</v>
      </c>
      <c r="H4" s="5" t="s">
        <v>7</v>
      </c>
      <c r="I4" s="11">
        <f t="shared" si="0"/>
        <v>0.57183408737182606</v>
      </c>
      <c r="J4" s="11">
        <f t="shared" ref="J4:J10" si="8">SUMIFS(E:E,B:B,H4)/COUNTIFS(B:B,H4)</f>
        <v>15.729127764701802</v>
      </c>
      <c r="K4" s="6">
        <f t="shared" si="1"/>
        <v>0</v>
      </c>
      <c r="L4" s="6">
        <f t="shared" si="2"/>
        <v>0.125</v>
      </c>
      <c r="M4" s="6">
        <f t="shared" si="3"/>
        <v>0.125</v>
      </c>
      <c r="N4" s="6">
        <f t="shared" si="4"/>
        <v>0.125</v>
      </c>
      <c r="O4" s="6">
        <f t="shared" si="5"/>
        <v>0</v>
      </c>
      <c r="P4" s="6">
        <f t="shared" si="6"/>
        <v>0.625</v>
      </c>
      <c r="Q4" s="7">
        <f t="shared" si="7"/>
        <v>6.75</v>
      </c>
      <c r="S4" s="2">
        <v>0</v>
      </c>
      <c r="T4" t="s">
        <v>19</v>
      </c>
    </row>
    <row r="5" spans="1:20" x14ac:dyDescent="0.3">
      <c r="A5" s="1">
        <v>3</v>
      </c>
      <c r="B5" t="s">
        <v>5</v>
      </c>
      <c r="C5">
        <v>15.801481008529599</v>
      </c>
      <c r="D5">
        <v>4</v>
      </c>
      <c r="E5">
        <v>223.92705821990899</v>
      </c>
      <c r="F5">
        <v>2</v>
      </c>
      <c r="H5" s="5" t="s">
        <v>8</v>
      </c>
      <c r="I5" s="11">
        <f t="shared" si="0"/>
        <v>6.1493330001830993</v>
      </c>
      <c r="J5" s="11">
        <f t="shared" si="8"/>
        <v>48.888395100831936</v>
      </c>
      <c r="K5" s="6">
        <f t="shared" si="1"/>
        <v>0</v>
      </c>
      <c r="L5" s="6">
        <f t="shared" si="2"/>
        <v>0.25</v>
      </c>
      <c r="M5" s="6">
        <f t="shared" si="3"/>
        <v>0</v>
      </c>
      <c r="N5" s="6">
        <f t="shared" si="4"/>
        <v>0.25</v>
      </c>
      <c r="O5" s="6">
        <f t="shared" si="5"/>
        <v>0</v>
      </c>
      <c r="P5" s="6">
        <f t="shared" si="6"/>
        <v>0.5</v>
      </c>
      <c r="Q5" s="7">
        <f t="shared" si="7"/>
        <v>6</v>
      </c>
      <c r="S5" t="s">
        <v>16</v>
      </c>
      <c r="T5" t="s">
        <v>30</v>
      </c>
    </row>
    <row r="6" spans="1:20" x14ac:dyDescent="0.3">
      <c r="A6" s="1">
        <v>4</v>
      </c>
      <c r="B6" t="s">
        <v>5</v>
      </c>
      <c r="C6">
        <v>15.801481008529599</v>
      </c>
      <c r="D6">
        <v>5</v>
      </c>
      <c r="E6">
        <v>62.060686111450103</v>
      </c>
      <c r="F6">
        <v>0</v>
      </c>
      <c r="H6" s="5" t="s">
        <v>9</v>
      </c>
      <c r="I6" s="11">
        <f t="shared" si="0"/>
        <v>29.326041460037199</v>
      </c>
      <c r="J6" s="11">
        <f t="shared" si="8"/>
        <v>16.828137874603236</v>
      </c>
      <c r="K6" s="6">
        <f t="shared" si="1"/>
        <v>0</v>
      </c>
      <c r="L6" s="6">
        <f t="shared" si="2"/>
        <v>0.25</v>
      </c>
      <c r="M6" s="6">
        <f t="shared" si="3"/>
        <v>0</v>
      </c>
      <c r="N6" s="6">
        <f t="shared" si="4"/>
        <v>0.125</v>
      </c>
      <c r="O6" s="6">
        <f t="shared" si="5"/>
        <v>0</v>
      </c>
      <c r="P6" s="6">
        <f t="shared" si="6"/>
        <v>0.625</v>
      </c>
      <c r="Q6" s="7">
        <f t="shared" si="7"/>
        <v>6.75</v>
      </c>
    </row>
    <row r="7" spans="1:20" x14ac:dyDescent="0.3">
      <c r="A7" s="1">
        <v>5</v>
      </c>
      <c r="B7" t="s">
        <v>5</v>
      </c>
      <c r="C7">
        <v>15.801481008529599</v>
      </c>
      <c r="D7">
        <v>6</v>
      </c>
      <c r="E7">
        <v>82.334383010864201</v>
      </c>
      <c r="F7">
        <v>4</v>
      </c>
      <c r="H7" s="5" t="s">
        <v>10</v>
      </c>
      <c r="I7" s="11">
        <f t="shared" si="0"/>
        <v>24.744769573211599</v>
      </c>
      <c r="J7" s="11">
        <f t="shared" si="8"/>
        <v>172.52221432328173</v>
      </c>
      <c r="K7" s="6">
        <f t="shared" si="1"/>
        <v>0</v>
      </c>
      <c r="L7" s="6">
        <f t="shared" si="2"/>
        <v>0.125</v>
      </c>
      <c r="M7" s="6">
        <f t="shared" si="3"/>
        <v>0</v>
      </c>
      <c r="N7" s="6">
        <f t="shared" si="4"/>
        <v>0.25</v>
      </c>
      <c r="O7" s="6">
        <f t="shared" si="5"/>
        <v>0</v>
      </c>
      <c r="P7" s="6">
        <f t="shared" si="6"/>
        <v>0.625</v>
      </c>
      <c r="Q7" s="7">
        <f t="shared" si="7"/>
        <v>7.25</v>
      </c>
    </row>
    <row r="8" spans="1:20" x14ac:dyDescent="0.3">
      <c r="A8" s="1">
        <v>6</v>
      </c>
      <c r="B8" t="s">
        <v>5</v>
      </c>
      <c r="C8">
        <v>15.801481008529599</v>
      </c>
      <c r="D8">
        <v>7</v>
      </c>
      <c r="E8">
        <v>47.487010240554802</v>
      </c>
      <c r="F8">
        <v>5</v>
      </c>
      <c r="H8" s="5" t="s">
        <v>11</v>
      </c>
      <c r="I8" s="11">
        <f t="shared" si="0"/>
        <v>21.0900430679321</v>
      </c>
      <c r="J8" s="11">
        <f t="shared" si="8"/>
        <v>189.03942281007713</v>
      </c>
      <c r="K8" s="6">
        <f t="shared" si="1"/>
        <v>0.25</v>
      </c>
      <c r="L8" s="6">
        <f t="shared" si="2"/>
        <v>0.125</v>
      </c>
      <c r="M8" s="6">
        <f t="shared" si="3"/>
        <v>0</v>
      </c>
      <c r="N8" s="6">
        <f t="shared" si="4"/>
        <v>0</v>
      </c>
      <c r="O8" s="6">
        <f t="shared" si="5"/>
        <v>0.125</v>
      </c>
      <c r="P8" s="6">
        <f t="shared" si="6"/>
        <v>0.5</v>
      </c>
      <c r="Q8" s="7">
        <f t="shared" si="7"/>
        <v>5.875</v>
      </c>
    </row>
    <row r="9" spans="1:20" x14ac:dyDescent="0.3">
      <c r="A9" s="1">
        <v>7</v>
      </c>
      <c r="B9" t="s">
        <v>5</v>
      </c>
      <c r="C9">
        <v>15.801481008529599</v>
      </c>
      <c r="D9">
        <v>8</v>
      </c>
      <c r="E9">
        <v>36.0610256195068</v>
      </c>
      <c r="F9">
        <v>1</v>
      </c>
      <c r="H9" s="5" t="s">
        <v>12</v>
      </c>
      <c r="I9" s="11">
        <f t="shared" si="0"/>
        <v>11.562474727630599</v>
      </c>
      <c r="J9" s="11">
        <f t="shared" si="8"/>
        <v>390.28527048230137</v>
      </c>
      <c r="K9" s="6">
        <f t="shared" si="1"/>
        <v>0</v>
      </c>
      <c r="L9" s="6">
        <f t="shared" si="2"/>
        <v>0.125</v>
      </c>
      <c r="M9" s="6">
        <f t="shared" si="3"/>
        <v>0</v>
      </c>
      <c r="N9" s="6">
        <f t="shared" si="4"/>
        <v>0.25</v>
      </c>
      <c r="O9" s="6">
        <f t="shared" si="5"/>
        <v>0</v>
      </c>
      <c r="P9" s="6">
        <f t="shared" si="6"/>
        <v>0.625</v>
      </c>
      <c r="Q9" s="7">
        <f t="shared" si="7"/>
        <v>7.25</v>
      </c>
    </row>
    <row r="10" spans="1:20" x14ac:dyDescent="0.3">
      <c r="A10" s="1">
        <v>8</v>
      </c>
      <c r="B10" t="s">
        <v>6</v>
      </c>
      <c r="C10">
        <v>6.2938203811645499</v>
      </c>
      <c r="D10">
        <v>1</v>
      </c>
      <c r="E10">
        <v>64.473093986511202</v>
      </c>
      <c r="F10">
        <v>5</v>
      </c>
      <c r="H10" s="5" t="s">
        <v>20</v>
      </c>
      <c r="I10" s="11">
        <f t="shared" si="0"/>
        <v>0</v>
      </c>
      <c r="J10" s="11">
        <f t="shared" si="8"/>
        <v>0.4921026229858389</v>
      </c>
      <c r="K10" s="6">
        <f t="shared" si="1"/>
        <v>0</v>
      </c>
      <c r="L10" s="6">
        <f t="shared" si="2"/>
        <v>0.25</v>
      </c>
      <c r="M10" s="6">
        <f t="shared" si="3"/>
        <v>0</v>
      </c>
      <c r="N10" s="6">
        <f t="shared" si="4"/>
        <v>0.125</v>
      </c>
      <c r="O10" s="6">
        <f t="shared" si="5"/>
        <v>0</v>
      </c>
      <c r="P10" s="6">
        <f t="shared" si="6"/>
        <v>0.625</v>
      </c>
      <c r="Q10" s="8">
        <f t="shared" si="7"/>
        <v>6.75</v>
      </c>
    </row>
    <row r="11" spans="1:20" x14ac:dyDescent="0.3">
      <c r="A11" s="1">
        <v>9</v>
      </c>
      <c r="B11" t="s">
        <v>6</v>
      </c>
      <c r="C11">
        <v>6.2938203811645499</v>
      </c>
      <c r="D11">
        <v>2</v>
      </c>
      <c r="E11">
        <v>114.10667490959101</v>
      </c>
      <c r="F11">
        <v>3</v>
      </c>
      <c r="G11" s="10"/>
    </row>
    <row r="12" spans="1:20" x14ac:dyDescent="0.3">
      <c r="A12" s="1">
        <v>10</v>
      </c>
      <c r="B12" t="s">
        <v>6</v>
      </c>
      <c r="C12">
        <v>6.2938203811645499</v>
      </c>
      <c r="D12">
        <v>3</v>
      </c>
      <c r="E12">
        <v>97.528940916061401</v>
      </c>
      <c r="F12">
        <v>0</v>
      </c>
      <c r="I12" s="13" t="s">
        <v>22</v>
      </c>
      <c r="J12" s="13"/>
      <c r="K12" s="13"/>
      <c r="L12" s="13"/>
      <c r="M12" s="13"/>
      <c r="N12" s="13"/>
    </row>
    <row r="13" spans="1:20" x14ac:dyDescent="0.3">
      <c r="A13" s="1">
        <v>11</v>
      </c>
      <c r="B13" t="s">
        <v>6</v>
      </c>
      <c r="C13">
        <v>6.2938203811645499</v>
      </c>
      <c r="D13">
        <v>4</v>
      </c>
      <c r="E13">
        <v>142.55571603774999</v>
      </c>
      <c r="F13">
        <v>2</v>
      </c>
      <c r="H13" s="4" t="s">
        <v>21</v>
      </c>
      <c r="I13" s="5">
        <v>0</v>
      </c>
      <c r="J13" s="5">
        <v>1</v>
      </c>
      <c r="K13" s="5">
        <v>2</v>
      </c>
      <c r="L13" s="5">
        <v>3</v>
      </c>
      <c r="M13" s="5">
        <v>4</v>
      </c>
      <c r="N13" s="5">
        <v>5</v>
      </c>
    </row>
    <row r="14" spans="1:20" x14ac:dyDescent="0.3">
      <c r="A14" s="1">
        <v>12</v>
      </c>
      <c r="B14" t="s">
        <v>6</v>
      </c>
      <c r="C14">
        <v>6.2938203811645499</v>
      </c>
      <c r="D14">
        <v>5</v>
      </c>
      <c r="E14">
        <v>66.140823364257798</v>
      </c>
      <c r="F14">
        <v>5</v>
      </c>
      <c r="H14" s="5">
        <v>1</v>
      </c>
      <c r="I14" s="9">
        <f>COUNTIFS($D:$D,$H14,$F:$F,I$13)/(COUNTIFS($D:$D,$H14)-1)</f>
        <v>0.125</v>
      </c>
      <c r="J14" s="9">
        <f t="shared" ref="J14:N21" si="9">COUNTIFS($D:$D,$H14,$F:$F,J$13)/(COUNTIFS($D:$D,$H14)-1)</f>
        <v>0.125</v>
      </c>
      <c r="K14" s="9">
        <f t="shared" si="9"/>
        <v>0.125</v>
      </c>
      <c r="L14" s="9">
        <f t="shared" si="9"/>
        <v>0</v>
      </c>
      <c r="M14" s="9">
        <f t="shared" si="9"/>
        <v>0</v>
      </c>
      <c r="N14" s="9">
        <f t="shared" si="9"/>
        <v>0.75</v>
      </c>
    </row>
    <row r="15" spans="1:20" x14ac:dyDescent="0.3">
      <c r="A15" s="1">
        <v>13</v>
      </c>
      <c r="B15" t="s">
        <v>6</v>
      </c>
      <c r="C15">
        <v>6.2938203811645499</v>
      </c>
      <c r="D15">
        <v>6</v>
      </c>
      <c r="E15">
        <v>64.437152385711599</v>
      </c>
      <c r="F15">
        <v>5</v>
      </c>
      <c r="H15" s="5">
        <v>2</v>
      </c>
      <c r="I15" s="9">
        <f t="shared" ref="I15:I21" si="10">COUNTIFS($D:$D,$H15,$F:$F,I$13)/(COUNTIFS($D:$D,$H15)-1)</f>
        <v>0.125</v>
      </c>
      <c r="J15" s="9">
        <f t="shared" si="9"/>
        <v>0</v>
      </c>
      <c r="K15" s="9">
        <f t="shared" si="9"/>
        <v>0</v>
      </c>
      <c r="L15" s="9">
        <f t="shared" si="9"/>
        <v>0.375</v>
      </c>
      <c r="M15" s="9">
        <f t="shared" si="9"/>
        <v>0.125</v>
      </c>
      <c r="N15" s="9">
        <f t="shared" si="9"/>
        <v>0.5</v>
      </c>
    </row>
    <row r="16" spans="1:20" x14ac:dyDescent="0.3">
      <c r="A16" s="1">
        <v>14</v>
      </c>
      <c r="B16" t="s">
        <v>6</v>
      </c>
      <c r="C16">
        <v>6.2938203811645499</v>
      </c>
      <c r="D16">
        <v>7</v>
      </c>
      <c r="E16">
        <v>68.959645748138399</v>
      </c>
      <c r="F16">
        <v>5</v>
      </c>
      <c r="H16" s="5">
        <v>3</v>
      </c>
      <c r="I16" s="9">
        <f t="shared" si="10"/>
        <v>0.25</v>
      </c>
      <c r="J16" s="9">
        <f t="shared" si="9"/>
        <v>0</v>
      </c>
      <c r="K16" s="9">
        <f t="shared" si="9"/>
        <v>0</v>
      </c>
      <c r="L16" s="9">
        <f t="shared" si="9"/>
        <v>0.75</v>
      </c>
      <c r="M16" s="9">
        <f t="shared" si="9"/>
        <v>0</v>
      </c>
      <c r="N16" s="9">
        <f t="shared" si="9"/>
        <v>0.125</v>
      </c>
    </row>
    <row r="17" spans="1:14" x14ac:dyDescent="0.3">
      <c r="A17" s="1">
        <v>15</v>
      </c>
      <c r="B17" t="s">
        <v>6</v>
      </c>
      <c r="C17">
        <v>6.2938203811645499</v>
      </c>
      <c r="D17">
        <v>8</v>
      </c>
      <c r="E17">
        <v>42.423669815063398</v>
      </c>
      <c r="F17">
        <v>0</v>
      </c>
      <c r="H17" s="5">
        <v>4</v>
      </c>
      <c r="I17" s="9">
        <f t="shared" si="10"/>
        <v>0</v>
      </c>
      <c r="J17" s="9">
        <f t="shared" si="9"/>
        <v>0</v>
      </c>
      <c r="K17" s="9">
        <f t="shared" si="9"/>
        <v>0.375</v>
      </c>
      <c r="L17" s="9">
        <f t="shared" si="9"/>
        <v>0.125</v>
      </c>
      <c r="M17" s="9">
        <f t="shared" si="9"/>
        <v>0</v>
      </c>
      <c r="N17" s="9">
        <f t="shared" si="9"/>
        <v>0.625</v>
      </c>
    </row>
    <row r="18" spans="1:14" x14ac:dyDescent="0.3">
      <c r="A18" s="1">
        <v>16</v>
      </c>
      <c r="B18" t="s">
        <v>7</v>
      </c>
      <c r="C18">
        <v>0.57183408737182595</v>
      </c>
      <c r="D18">
        <v>1</v>
      </c>
      <c r="E18">
        <v>19.9783871173858</v>
      </c>
      <c r="F18">
        <v>5</v>
      </c>
      <c r="H18" s="5">
        <v>5</v>
      </c>
      <c r="I18" s="9">
        <f t="shared" si="10"/>
        <v>0.125</v>
      </c>
      <c r="J18" s="9">
        <f t="shared" si="9"/>
        <v>0</v>
      </c>
      <c r="K18" s="9">
        <f t="shared" si="9"/>
        <v>0</v>
      </c>
      <c r="L18" s="9">
        <f t="shared" si="9"/>
        <v>0</v>
      </c>
      <c r="M18" s="9">
        <f t="shared" si="9"/>
        <v>0</v>
      </c>
      <c r="N18" s="9">
        <f t="shared" si="9"/>
        <v>1</v>
      </c>
    </row>
    <row r="19" spans="1:14" x14ac:dyDescent="0.3">
      <c r="A19" s="1">
        <v>17</v>
      </c>
      <c r="B19" t="s">
        <v>7</v>
      </c>
      <c r="C19">
        <v>0.57183408737182595</v>
      </c>
      <c r="D19">
        <v>2</v>
      </c>
      <c r="E19">
        <v>20.872923374176001</v>
      </c>
      <c r="F19">
        <v>5</v>
      </c>
      <c r="H19" s="5">
        <v>6</v>
      </c>
      <c r="I19" s="9">
        <f t="shared" si="10"/>
        <v>0</v>
      </c>
      <c r="J19" s="9">
        <f t="shared" si="9"/>
        <v>0</v>
      </c>
      <c r="K19" s="9">
        <f t="shared" si="9"/>
        <v>0</v>
      </c>
      <c r="L19" s="9">
        <f t="shared" si="9"/>
        <v>0.125</v>
      </c>
      <c r="M19" s="9">
        <f t="shared" si="9"/>
        <v>0.125</v>
      </c>
      <c r="N19" s="9">
        <f t="shared" si="9"/>
        <v>0.875</v>
      </c>
    </row>
    <row r="20" spans="1:14" x14ac:dyDescent="0.3">
      <c r="A20" s="1">
        <v>18</v>
      </c>
      <c r="B20" t="s">
        <v>7</v>
      </c>
      <c r="C20">
        <v>0.57183408737182595</v>
      </c>
      <c r="D20">
        <v>3</v>
      </c>
      <c r="E20">
        <v>23.001330614089898</v>
      </c>
      <c r="F20">
        <v>3</v>
      </c>
      <c r="H20" s="5">
        <v>7</v>
      </c>
      <c r="I20" s="9">
        <f t="shared" si="10"/>
        <v>0</v>
      </c>
      <c r="J20" s="9">
        <f t="shared" si="9"/>
        <v>0.5</v>
      </c>
      <c r="K20" s="9">
        <f t="shared" si="9"/>
        <v>0</v>
      </c>
      <c r="L20" s="9">
        <f t="shared" si="9"/>
        <v>0</v>
      </c>
      <c r="M20" s="9">
        <f t="shared" si="9"/>
        <v>0</v>
      </c>
      <c r="N20" s="9">
        <f t="shared" si="9"/>
        <v>0.625</v>
      </c>
    </row>
    <row r="21" spans="1:14" x14ac:dyDescent="0.3">
      <c r="A21" s="1">
        <v>19</v>
      </c>
      <c r="B21" t="s">
        <v>7</v>
      </c>
      <c r="C21">
        <v>0.57183408737182595</v>
      </c>
      <c r="D21">
        <v>4</v>
      </c>
      <c r="E21">
        <v>21.948718309402398</v>
      </c>
      <c r="F21">
        <v>2</v>
      </c>
      <c r="H21" s="5">
        <v>8</v>
      </c>
      <c r="I21" s="9">
        <f t="shared" si="10"/>
        <v>0.125</v>
      </c>
      <c r="J21" s="9">
        <f t="shared" si="9"/>
        <v>0.75</v>
      </c>
      <c r="K21" s="9">
        <f t="shared" si="9"/>
        <v>0</v>
      </c>
      <c r="L21" s="9">
        <f t="shared" si="9"/>
        <v>0</v>
      </c>
      <c r="M21" s="9">
        <f t="shared" si="9"/>
        <v>0</v>
      </c>
      <c r="N21" s="9">
        <f t="shared" si="9"/>
        <v>0.25</v>
      </c>
    </row>
    <row r="22" spans="1:14" x14ac:dyDescent="0.3">
      <c r="A22" s="1">
        <v>20</v>
      </c>
      <c r="B22" t="s">
        <v>7</v>
      </c>
      <c r="C22">
        <v>0.57183408737182595</v>
      </c>
      <c r="D22">
        <v>5</v>
      </c>
      <c r="E22">
        <v>8.2534608840942294</v>
      </c>
      <c r="F22">
        <v>5</v>
      </c>
    </row>
    <row r="23" spans="1:14" x14ac:dyDescent="0.3">
      <c r="A23" s="1">
        <v>21</v>
      </c>
      <c r="B23" t="s">
        <v>7</v>
      </c>
      <c r="C23">
        <v>0.57183408737182595</v>
      </c>
      <c r="D23">
        <v>6</v>
      </c>
      <c r="E23">
        <v>10.8679308891296</v>
      </c>
      <c r="F23">
        <v>5</v>
      </c>
      <c r="H23" s="10"/>
    </row>
    <row r="24" spans="1:14" x14ac:dyDescent="0.3">
      <c r="A24" s="1">
        <v>22</v>
      </c>
      <c r="B24" t="s">
        <v>7</v>
      </c>
      <c r="C24">
        <v>0.57183408737182595</v>
      </c>
      <c r="D24">
        <v>7</v>
      </c>
      <c r="E24">
        <v>13.197674751281699</v>
      </c>
      <c r="F24">
        <v>1</v>
      </c>
    </row>
    <row r="25" spans="1:14" x14ac:dyDescent="0.3">
      <c r="A25" s="1">
        <v>23</v>
      </c>
      <c r="B25" t="s">
        <v>7</v>
      </c>
      <c r="C25">
        <v>0.57183408737182595</v>
      </c>
      <c r="D25">
        <v>8</v>
      </c>
      <c r="E25">
        <v>7.7125961780548096</v>
      </c>
      <c r="F25">
        <v>5</v>
      </c>
    </row>
    <row r="26" spans="1:14" x14ac:dyDescent="0.3">
      <c r="A26" s="1">
        <v>24</v>
      </c>
      <c r="B26" t="s">
        <v>8</v>
      </c>
      <c r="C26">
        <v>6.1493330001831001</v>
      </c>
      <c r="D26">
        <v>1</v>
      </c>
      <c r="E26">
        <v>50.9238665103912</v>
      </c>
      <c r="F26">
        <v>5</v>
      </c>
    </row>
    <row r="27" spans="1:14" x14ac:dyDescent="0.3">
      <c r="A27" s="1">
        <v>25</v>
      </c>
      <c r="B27" t="s">
        <v>8</v>
      </c>
      <c r="C27">
        <v>6.1493330001831001</v>
      </c>
      <c r="D27">
        <v>2</v>
      </c>
      <c r="E27">
        <v>47.444764137268002</v>
      </c>
      <c r="F27">
        <v>3</v>
      </c>
    </row>
    <row r="28" spans="1:14" x14ac:dyDescent="0.3">
      <c r="A28" s="1">
        <v>26</v>
      </c>
      <c r="B28" t="s">
        <v>8</v>
      </c>
      <c r="C28">
        <v>6.1493330001831001</v>
      </c>
      <c r="D28">
        <v>3</v>
      </c>
      <c r="E28">
        <v>56.508896827697697</v>
      </c>
      <c r="F28">
        <v>3</v>
      </c>
    </row>
    <row r="29" spans="1:14" x14ac:dyDescent="0.3">
      <c r="A29" s="1">
        <v>27</v>
      </c>
      <c r="B29" t="s">
        <v>8</v>
      </c>
      <c r="C29">
        <v>6.1493330001831001</v>
      </c>
      <c r="D29">
        <v>4</v>
      </c>
      <c r="E29">
        <v>46.002741813659597</v>
      </c>
      <c r="F29">
        <v>5</v>
      </c>
    </row>
    <row r="30" spans="1:14" x14ac:dyDescent="0.3">
      <c r="A30" s="1">
        <v>28</v>
      </c>
      <c r="B30" t="s">
        <v>8</v>
      </c>
      <c r="C30">
        <v>6.1493330001831001</v>
      </c>
      <c r="D30">
        <v>5</v>
      </c>
      <c r="E30">
        <v>42.520731687545698</v>
      </c>
      <c r="F30">
        <v>5</v>
      </c>
    </row>
    <row r="31" spans="1:14" x14ac:dyDescent="0.3">
      <c r="A31" s="1">
        <v>29</v>
      </c>
      <c r="B31" t="s">
        <v>8</v>
      </c>
      <c r="C31">
        <v>6.1493330001831001</v>
      </c>
      <c r="D31">
        <v>6</v>
      </c>
      <c r="E31">
        <v>49.383001565933199</v>
      </c>
      <c r="F31">
        <v>5</v>
      </c>
    </row>
    <row r="32" spans="1:14" x14ac:dyDescent="0.3">
      <c r="A32" s="1">
        <v>30</v>
      </c>
      <c r="B32" t="s">
        <v>8</v>
      </c>
      <c r="C32">
        <v>6.1493330001831001</v>
      </c>
      <c r="D32">
        <v>7</v>
      </c>
      <c r="E32">
        <v>51.771876573562601</v>
      </c>
      <c r="F32">
        <v>1</v>
      </c>
    </row>
    <row r="33" spans="1:6" x14ac:dyDescent="0.3">
      <c r="A33" s="1">
        <v>31</v>
      </c>
      <c r="B33" t="s">
        <v>8</v>
      </c>
      <c r="C33">
        <v>6.1493330001831001</v>
      </c>
      <c r="D33">
        <v>8</v>
      </c>
      <c r="E33">
        <v>46.551281690597499</v>
      </c>
      <c r="F33">
        <v>1</v>
      </c>
    </row>
    <row r="34" spans="1:6" x14ac:dyDescent="0.3">
      <c r="A34" s="1">
        <v>32</v>
      </c>
      <c r="B34" t="s">
        <v>9</v>
      </c>
      <c r="C34">
        <v>29.326041460037199</v>
      </c>
      <c r="D34">
        <v>1</v>
      </c>
      <c r="E34">
        <v>33.343206167220998</v>
      </c>
      <c r="F34">
        <v>5</v>
      </c>
    </row>
    <row r="35" spans="1:6" x14ac:dyDescent="0.3">
      <c r="A35" s="1">
        <v>33</v>
      </c>
      <c r="B35" t="s">
        <v>9</v>
      </c>
      <c r="C35">
        <v>29.326041460037199</v>
      </c>
      <c r="D35">
        <v>2</v>
      </c>
      <c r="E35">
        <v>49.817709922790499</v>
      </c>
      <c r="F35">
        <v>5</v>
      </c>
    </row>
    <row r="36" spans="1:6" x14ac:dyDescent="0.3">
      <c r="A36" s="1">
        <v>34</v>
      </c>
      <c r="B36" t="s">
        <v>9</v>
      </c>
      <c r="C36">
        <v>29.326041460037199</v>
      </c>
      <c r="D36">
        <v>3</v>
      </c>
      <c r="E36">
        <v>11.8494668006896</v>
      </c>
      <c r="F36">
        <v>3</v>
      </c>
    </row>
    <row r="37" spans="1:6" x14ac:dyDescent="0.3">
      <c r="A37" s="1">
        <v>35</v>
      </c>
      <c r="B37" t="s">
        <v>9</v>
      </c>
      <c r="C37">
        <v>29.326041460037199</v>
      </c>
      <c r="D37">
        <v>4</v>
      </c>
      <c r="E37">
        <v>11.0385563373565</v>
      </c>
      <c r="F37">
        <v>5</v>
      </c>
    </row>
    <row r="38" spans="1:6" x14ac:dyDescent="0.3">
      <c r="A38" s="1">
        <v>36</v>
      </c>
      <c r="B38" t="s">
        <v>9</v>
      </c>
      <c r="C38">
        <v>29.326041460037199</v>
      </c>
      <c r="D38">
        <v>5</v>
      </c>
      <c r="E38">
        <v>5.6263835430145201</v>
      </c>
      <c r="F38">
        <v>5</v>
      </c>
    </row>
    <row r="39" spans="1:6" x14ac:dyDescent="0.3">
      <c r="A39" s="1">
        <v>37</v>
      </c>
      <c r="B39" t="s">
        <v>9</v>
      </c>
      <c r="C39">
        <v>29.326041460037199</v>
      </c>
      <c r="D39">
        <v>6</v>
      </c>
      <c r="E39">
        <v>8.0033855438232404</v>
      </c>
      <c r="F39">
        <v>5</v>
      </c>
    </row>
    <row r="40" spans="1:6" x14ac:dyDescent="0.3">
      <c r="A40" s="1">
        <v>38</v>
      </c>
      <c r="B40" t="s">
        <v>9</v>
      </c>
      <c r="C40">
        <v>29.326041460037199</v>
      </c>
      <c r="D40">
        <v>7</v>
      </c>
      <c r="E40">
        <v>7.7791230678558296</v>
      </c>
      <c r="F40">
        <v>1</v>
      </c>
    </row>
    <row r="41" spans="1:6" x14ac:dyDescent="0.3">
      <c r="A41" s="1">
        <v>39</v>
      </c>
      <c r="B41" t="s">
        <v>9</v>
      </c>
      <c r="C41">
        <v>29.326041460037199</v>
      </c>
      <c r="D41">
        <v>8</v>
      </c>
      <c r="E41">
        <v>7.1672716140746999</v>
      </c>
      <c r="F41">
        <v>1</v>
      </c>
    </row>
    <row r="42" spans="1:6" x14ac:dyDescent="0.3">
      <c r="A42" s="1">
        <v>40</v>
      </c>
      <c r="B42" t="s">
        <v>10</v>
      </c>
      <c r="C42">
        <v>24.744769573211599</v>
      </c>
      <c r="D42">
        <v>1</v>
      </c>
      <c r="E42">
        <v>170.99432849883999</v>
      </c>
      <c r="F42">
        <v>5</v>
      </c>
    </row>
    <row r="43" spans="1:6" x14ac:dyDescent="0.3">
      <c r="A43" s="1">
        <v>41</v>
      </c>
      <c r="B43" t="s">
        <v>10</v>
      </c>
      <c r="C43">
        <v>24.744769573211599</v>
      </c>
      <c r="D43">
        <v>2</v>
      </c>
      <c r="E43">
        <v>222.79118943214399</v>
      </c>
      <c r="F43">
        <v>5</v>
      </c>
    </row>
    <row r="44" spans="1:6" x14ac:dyDescent="0.3">
      <c r="A44" s="1">
        <v>42</v>
      </c>
      <c r="B44" t="s">
        <v>10</v>
      </c>
      <c r="C44">
        <v>24.744769573211599</v>
      </c>
      <c r="D44">
        <v>3</v>
      </c>
      <c r="E44">
        <v>208.73102378845201</v>
      </c>
      <c r="F44">
        <v>3</v>
      </c>
    </row>
    <row r="45" spans="1:6" x14ac:dyDescent="0.3">
      <c r="A45" s="1">
        <v>43</v>
      </c>
      <c r="B45" t="s">
        <v>10</v>
      </c>
      <c r="C45">
        <v>24.744769573211599</v>
      </c>
      <c r="D45">
        <v>4</v>
      </c>
      <c r="E45">
        <v>254.35646986961299</v>
      </c>
      <c r="F45">
        <v>3</v>
      </c>
    </row>
    <row r="46" spans="1:6" x14ac:dyDescent="0.3">
      <c r="A46" s="1">
        <v>44</v>
      </c>
      <c r="B46" t="s">
        <v>10</v>
      </c>
      <c r="C46">
        <v>24.744769573211599</v>
      </c>
      <c r="D46">
        <v>5</v>
      </c>
      <c r="E46">
        <v>148.66101789474399</v>
      </c>
      <c r="F46">
        <v>5</v>
      </c>
    </row>
    <row r="47" spans="1:6" x14ac:dyDescent="0.3">
      <c r="A47" s="1">
        <v>45</v>
      </c>
      <c r="B47" t="s">
        <v>10</v>
      </c>
      <c r="C47">
        <v>24.744769573211599</v>
      </c>
      <c r="D47">
        <v>6</v>
      </c>
      <c r="E47">
        <v>128.395906209945</v>
      </c>
      <c r="F47">
        <v>5</v>
      </c>
    </row>
    <row r="48" spans="1:6" x14ac:dyDescent="0.3">
      <c r="A48" s="1">
        <v>46</v>
      </c>
      <c r="B48" t="s">
        <v>10</v>
      </c>
      <c r="C48">
        <v>24.744769573211599</v>
      </c>
      <c r="D48">
        <v>7</v>
      </c>
      <c r="E48">
        <v>135.946074008941</v>
      </c>
      <c r="F48">
        <v>5</v>
      </c>
    </row>
    <row r="49" spans="1:6" x14ac:dyDescent="0.3">
      <c r="A49" s="1">
        <v>47</v>
      </c>
      <c r="B49" t="s">
        <v>10</v>
      </c>
      <c r="C49">
        <v>24.744769573211599</v>
      </c>
      <c r="D49">
        <v>8</v>
      </c>
      <c r="E49">
        <v>110.301704883575</v>
      </c>
      <c r="F49">
        <v>1</v>
      </c>
    </row>
    <row r="50" spans="1:6" x14ac:dyDescent="0.3">
      <c r="A50" s="1">
        <v>48</v>
      </c>
      <c r="B50" t="s">
        <v>11</v>
      </c>
      <c r="C50">
        <v>21.0900430679321</v>
      </c>
      <c r="D50">
        <v>1</v>
      </c>
      <c r="E50">
        <v>147.12869071960401</v>
      </c>
      <c r="F50">
        <v>0</v>
      </c>
    </row>
    <row r="51" spans="1:6" x14ac:dyDescent="0.3">
      <c r="A51" s="1">
        <v>49</v>
      </c>
      <c r="B51" t="s">
        <v>11</v>
      </c>
      <c r="C51">
        <v>21.0900430679321</v>
      </c>
      <c r="D51">
        <v>2</v>
      </c>
      <c r="E51">
        <v>332.27250838279701</v>
      </c>
      <c r="F51">
        <v>4</v>
      </c>
    </row>
    <row r="52" spans="1:6" x14ac:dyDescent="0.3">
      <c r="A52" s="1">
        <v>50</v>
      </c>
      <c r="B52" t="s">
        <v>11</v>
      </c>
      <c r="C52">
        <v>21.0900430679321</v>
      </c>
      <c r="D52">
        <v>3</v>
      </c>
      <c r="E52">
        <v>209.75028800964299</v>
      </c>
      <c r="F52">
        <v>0</v>
      </c>
    </row>
    <row r="53" spans="1:6" x14ac:dyDescent="0.3">
      <c r="A53" s="1">
        <v>51</v>
      </c>
      <c r="B53" t="s">
        <v>11</v>
      </c>
      <c r="C53">
        <v>21.0900430679321</v>
      </c>
      <c r="D53">
        <v>4</v>
      </c>
      <c r="E53">
        <v>229.05797410011201</v>
      </c>
      <c r="F53">
        <v>5</v>
      </c>
    </row>
    <row r="54" spans="1:6" x14ac:dyDescent="0.3">
      <c r="A54" s="1">
        <v>52</v>
      </c>
      <c r="B54" t="s">
        <v>11</v>
      </c>
      <c r="C54">
        <v>21.0900430679321</v>
      </c>
      <c r="D54">
        <v>5</v>
      </c>
      <c r="E54">
        <v>131.553849220275</v>
      </c>
      <c r="F54">
        <v>5</v>
      </c>
    </row>
    <row r="55" spans="1:6" x14ac:dyDescent="0.3">
      <c r="A55" s="1">
        <v>53</v>
      </c>
      <c r="B55" t="s">
        <v>11</v>
      </c>
      <c r="C55">
        <v>21.0900430679321</v>
      </c>
      <c r="D55">
        <v>6</v>
      </c>
      <c r="E55">
        <v>157.43982648849399</v>
      </c>
      <c r="F55">
        <v>5</v>
      </c>
    </row>
    <row r="56" spans="1:6" x14ac:dyDescent="0.3">
      <c r="A56" s="1">
        <v>54</v>
      </c>
      <c r="B56" t="s">
        <v>11</v>
      </c>
      <c r="C56">
        <v>21.0900430679321</v>
      </c>
      <c r="D56">
        <v>7</v>
      </c>
      <c r="E56">
        <v>152.90298271179199</v>
      </c>
      <c r="F56">
        <v>5</v>
      </c>
    </row>
    <row r="57" spans="1:6" x14ac:dyDescent="0.3">
      <c r="A57" s="1">
        <v>55</v>
      </c>
      <c r="B57" t="s">
        <v>11</v>
      </c>
      <c r="C57">
        <v>21.0900430679321</v>
      </c>
      <c r="D57">
        <v>8</v>
      </c>
      <c r="E57">
        <v>152.20926284789999</v>
      </c>
      <c r="F57">
        <v>1</v>
      </c>
    </row>
    <row r="58" spans="1:6" x14ac:dyDescent="0.3">
      <c r="A58" s="1">
        <v>56</v>
      </c>
      <c r="B58" t="s">
        <v>12</v>
      </c>
      <c r="C58">
        <v>11.562474727630599</v>
      </c>
      <c r="D58">
        <v>1</v>
      </c>
      <c r="E58">
        <v>405.07207918167097</v>
      </c>
      <c r="F58">
        <v>5</v>
      </c>
    </row>
    <row r="59" spans="1:6" x14ac:dyDescent="0.3">
      <c r="A59" s="1">
        <v>57</v>
      </c>
      <c r="B59" t="s">
        <v>12</v>
      </c>
      <c r="C59">
        <v>11.562474727630599</v>
      </c>
      <c r="D59">
        <v>2</v>
      </c>
      <c r="E59">
        <v>461.84973669052101</v>
      </c>
      <c r="F59">
        <v>3</v>
      </c>
    </row>
    <row r="60" spans="1:6" x14ac:dyDescent="0.3">
      <c r="A60" s="1">
        <v>58</v>
      </c>
      <c r="B60" t="s">
        <v>12</v>
      </c>
      <c r="C60">
        <v>11.562474727630599</v>
      </c>
      <c r="D60">
        <v>3</v>
      </c>
      <c r="E60">
        <v>415.86915183067299</v>
      </c>
      <c r="F60">
        <v>3</v>
      </c>
    </row>
    <row r="61" spans="1:6" x14ac:dyDescent="0.3">
      <c r="A61" s="1">
        <v>59</v>
      </c>
      <c r="B61" t="s">
        <v>12</v>
      </c>
      <c r="C61">
        <v>11.562474727630599</v>
      </c>
      <c r="D61">
        <v>4</v>
      </c>
      <c r="E61">
        <v>358.26894545555098</v>
      </c>
      <c r="F61">
        <v>5</v>
      </c>
    </row>
    <row r="62" spans="1:6" x14ac:dyDescent="0.3">
      <c r="A62" s="1">
        <v>60</v>
      </c>
      <c r="B62" t="s">
        <v>12</v>
      </c>
      <c r="C62">
        <v>11.562474727630599</v>
      </c>
      <c r="D62">
        <v>5</v>
      </c>
      <c r="E62">
        <v>365.82509660720802</v>
      </c>
      <c r="F62">
        <v>5</v>
      </c>
    </row>
    <row r="63" spans="1:6" x14ac:dyDescent="0.3">
      <c r="A63" s="1">
        <v>61</v>
      </c>
      <c r="B63" t="s">
        <v>12</v>
      </c>
      <c r="C63">
        <v>11.562474727630599</v>
      </c>
      <c r="D63">
        <v>6</v>
      </c>
      <c r="E63">
        <v>367.23003387451098</v>
      </c>
      <c r="F63">
        <v>5</v>
      </c>
    </row>
    <row r="64" spans="1:6" x14ac:dyDescent="0.3">
      <c r="A64" s="1">
        <v>62</v>
      </c>
      <c r="B64" t="s">
        <v>12</v>
      </c>
      <c r="C64">
        <v>11.562474727630599</v>
      </c>
      <c r="D64">
        <v>7</v>
      </c>
      <c r="E64">
        <v>377.05154585838301</v>
      </c>
      <c r="F64">
        <v>5</v>
      </c>
    </row>
    <row r="65" spans="1:8" x14ac:dyDescent="0.3">
      <c r="A65" s="1">
        <v>63</v>
      </c>
      <c r="B65" t="s">
        <v>12</v>
      </c>
      <c r="C65">
        <v>11.562474727630599</v>
      </c>
      <c r="D65">
        <v>8</v>
      </c>
      <c r="E65">
        <v>371.115574359893</v>
      </c>
      <c r="F65">
        <v>1</v>
      </c>
    </row>
    <row r="66" spans="1:8" x14ac:dyDescent="0.3">
      <c r="A66" s="1">
        <v>64</v>
      </c>
      <c r="B66" t="s">
        <v>23</v>
      </c>
      <c r="C66">
        <v>0</v>
      </c>
      <c r="D66">
        <v>1</v>
      </c>
      <c r="E66">
        <v>1.2184805870056099</v>
      </c>
      <c r="F66">
        <v>1</v>
      </c>
    </row>
    <row r="67" spans="1:8" x14ac:dyDescent="0.3">
      <c r="A67" s="1">
        <v>65</v>
      </c>
      <c r="B67" t="s">
        <v>23</v>
      </c>
      <c r="C67">
        <v>0</v>
      </c>
      <c r="D67">
        <v>2</v>
      </c>
      <c r="E67">
        <v>0.34383988380432101</v>
      </c>
      <c r="F67">
        <v>5</v>
      </c>
    </row>
    <row r="68" spans="1:8" x14ac:dyDescent="0.3">
      <c r="A68" s="1">
        <v>66</v>
      </c>
      <c r="B68" t="s">
        <v>23</v>
      </c>
      <c r="C68">
        <v>0</v>
      </c>
      <c r="D68">
        <v>3</v>
      </c>
      <c r="E68">
        <v>0.40618991851806602</v>
      </c>
      <c r="F68">
        <v>5</v>
      </c>
    </row>
    <row r="69" spans="1:8" x14ac:dyDescent="0.3">
      <c r="A69" s="1">
        <v>67</v>
      </c>
      <c r="B69" t="s">
        <v>23</v>
      </c>
      <c r="C69">
        <v>0</v>
      </c>
      <c r="D69">
        <v>4</v>
      </c>
      <c r="E69">
        <v>0.37500047683715798</v>
      </c>
      <c r="F69">
        <v>5</v>
      </c>
      <c r="H69" s="10"/>
    </row>
    <row r="70" spans="1:8" x14ac:dyDescent="0.3">
      <c r="A70" s="1">
        <v>68</v>
      </c>
      <c r="B70" t="s">
        <v>23</v>
      </c>
      <c r="C70">
        <v>0</v>
      </c>
      <c r="D70">
        <v>5</v>
      </c>
      <c r="E70">
        <v>0.42172551155090299</v>
      </c>
      <c r="F70">
        <v>5</v>
      </c>
    </row>
    <row r="71" spans="1:8" x14ac:dyDescent="0.3">
      <c r="A71" s="1">
        <v>69</v>
      </c>
      <c r="B71" t="s">
        <v>23</v>
      </c>
      <c r="C71">
        <v>0</v>
      </c>
      <c r="D71">
        <v>6</v>
      </c>
      <c r="E71">
        <v>0.40610909461975098</v>
      </c>
      <c r="F71">
        <v>3</v>
      </c>
    </row>
    <row r="72" spans="1:8" x14ac:dyDescent="0.3">
      <c r="A72" s="1">
        <v>70</v>
      </c>
      <c r="B72" t="s">
        <v>23</v>
      </c>
      <c r="C72">
        <v>0</v>
      </c>
      <c r="D72">
        <v>7</v>
      </c>
      <c r="E72">
        <v>0.35908317565917902</v>
      </c>
      <c r="F72">
        <v>1</v>
      </c>
    </row>
    <row r="73" spans="1:8" x14ac:dyDescent="0.3">
      <c r="A73" s="1">
        <v>71</v>
      </c>
      <c r="B73" t="s">
        <v>23</v>
      </c>
      <c r="C73">
        <v>0</v>
      </c>
      <c r="D73">
        <v>8</v>
      </c>
      <c r="E73">
        <v>0.40639233589172302</v>
      </c>
      <c r="F73">
        <v>5</v>
      </c>
    </row>
  </sheetData>
  <mergeCells count="1">
    <mergeCell ref="I12:N12"/>
  </mergeCells>
  <conditionalFormatting sqref="I14:N21">
    <cfRule type="colorScale" priority="3">
      <colorScale>
        <cfvo type="min"/>
        <cfvo type="max"/>
        <color rgb="FFFCFCFF"/>
        <color rgb="FF63BE7B"/>
      </colorScale>
    </cfRule>
  </conditionalFormatting>
  <conditionalFormatting sqref="K2:P10">
    <cfRule type="colorScale" priority="4">
      <colorScale>
        <cfvo type="min"/>
        <cfvo type="max"/>
        <color rgb="FFFCFCFF"/>
        <color rgb="FF63BE7B"/>
      </colorScale>
    </cfRule>
  </conditionalFormatting>
  <conditionalFormatting sqref="Q2:Q1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q x P F W m a q F I i l A A A A 9 g A A A B I A H A B D b 2 5 m a W c v U G F j a 2 F n Z S 5 4 b W w g o h g A K K A U A A A A A A A A A A A A A A A A A A A A A A A A A A A A h Y 9 B D o I w F E S v Q r q n p W D U k E 9 J d C u J 0 c S 4 b U q F R i i E F s v d X H g k r y B G U X c u 5 8 1 b z N y v N 0 i H u v I u s j O q 0 Q m i O E C e 1 K L J l S 4 S 1 N u T v 0 Q p g y 0 X Z 1 5 I b 5 S 1 i Q e T J 6 i 0 t o 0 J c c 5 h F + G m K 0 g Y B J Q c s 8 1 e l L L m 6 C O r / 7 K v t L F c C 4 k Y H F 5 j W I j p L M J 0 M c c B k A l C p v R X C M e 9 z / Y H w r q v b N 9 J 1 l p / t Q M y R S D v D + w B U E s D B B Q A A g A I A K s T x V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r E 8 V a K I p H u A 4 A A A A R A A A A E w A c A E Z v c m 1 1 b G F z L 1 N l Y 3 R p b 2 4 x L m 0 g o h g A K K A U A A A A A A A A A A A A A A A A A A A A A A A A A A A A K 0 5 N L s n M z 1 M I h t C G 1 g B Q S w E C L Q A U A A I A C A C r E 8 V a Z q o U i K U A A A D 2 A A A A E g A A A A A A A A A A A A A A A A A A A A A A Q 2 9 u Z m l n L 1 B h Y 2 t h Z 2 U u e G 1 s U E s B A i 0 A F A A C A A g A q x P F W g / K 6 a u k A A A A 6 Q A A A B M A A A A A A A A A A A A A A A A A 8 Q A A A F t D b 2 5 0 Z W 5 0 X 1 R 5 c G V z X S 5 4 b W x Q S w E C L Q A U A A I A C A C r E 8 V a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w O S B 0 L B X d E W 5 r 7 q X P s 7 + l Q A A A A A C A A A A A A A Q Z g A A A A E A A C A A A A A 0 g / t 2 3 j F 4 5 f l n m G Z t D K 7 K t u + U Q q Q J C d u D i r A W Q p p 2 o g A A A A A O g A A A A A I A A C A A A A A B k G T h 9 H h F N 5 v 1 T E b x n L E W P o W o b 7 J O 1 Z I 0 z S Z I c 4 n 0 J V A A A A C Z R P + t s C u l B k 5 N i Z d i F Y F 1 N t O 7 p S 4 y V o t 2 n 5 + I 4 5 8 0 2 1 2 U D s / Q S K o A V N q w b d H L B u I l L R d i k d k 1 h n a 4 p n a 0 W L 7 9 / X d N N x g T Y t 7 o 5 A Z M s K p v i k A A A A A n w I J + X w 9 7 b A + r I v F G 5 R c 3 h a A R q T H O o + f u N C R 4 A 9 R l M k 3 L F y O 1 H 7 H D r 5 W B O A 6 9 O 4 2 Z o o c v n W r / h w a 3 X w I l / M G a < / D a t a M a s h u p > 
</file>

<file path=customXml/itemProps1.xml><?xml version="1.0" encoding="utf-8"?>
<ds:datastoreItem xmlns:ds="http://schemas.openxmlformats.org/officeDocument/2006/customXml" ds:itemID="{F9DE77AB-1DB6-498D-B938-32788A53B4E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Brenno Biase</cp:lastModifiedBy>
  <dcterms:created xsi:type="dcterms:W3CDTF">2025-05-29T20:47:07Z</dcterms:created>
  <dcterms:modified xsi:type="dcterms:W3CDTF">2025-06-10T03:18:30Z</dcterms:modified>
</cp:coreProperties>
</file>