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renn\Documents\TCC\Testes\TESTES TCC\scr\"/>
    </mc:Choice>
  </mc:AlternateContent>
  <xr:revisionPtr revIDLastSave="0" documentId="13_ncr:1_{D50F3A2B-8E77-4F0C-94F7-BAFC56ADA7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J25" i="1"/>
  <c r="K25" i="1"/>
  <c r="L25" i="1"/>
  <c r="M25" i="1"/>
  <c r="N25" i="1"/>
  <c r="I25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J14" i="1"/>
  <c r="K14" i="1"/>
  <c r="L14" i="1"/>
  <c r="M14" i="1"/>
  <c r="N14" i="1"/>
  <c r="I14" i="1"/>
  <c r="I2" i="1"/>
  <c r="J2" i="1"/>
  <c r="I3" i="1"/>
  <c r="J3" i="1"/>
  <c r="I4" i="1"/>
  <c r="I5" i="1"/>
  <c r="I6" i="1"/>
  <c r="I7" i="1"/>
  <c r="I8" i="1"/>
  <c r="I9" i="1"/>
  <c r="I10" i="1"/>
  <c r="J10" i="1"/>
  <c r="K10" i="1"/>
  <c r="L10" i="1"/>
  <c r="M10" i="1"/>
  <c r="N10" i="1"/>
  <c r="O10" i="1"/>
  <c r="P10" i="1"/>
  <c r="Q10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<sst xmlns="http://schemas.openxmlformats.org/spreadsheetml/2006/main" count="107" uniqueCount="36">
  <si>
    <t>MD</t>
  </si>
  <si>
    <t>TC</t>
  </si>
  <si>
    <t>PE</t>
  </si>
  <si>
    <t>TR</t>
  </si>
  <si>
    <t>CL</t>
  </si>
  <si>
    <t>DeepSeek-r1:7b</t>
  </si>
  <si>
    <t>DeepSeek-r1:8b</t>
  </si>
  <si>
    <t>Llama3</t>
  </si>
  <si>
    <t>gemma3:4b</t>
  </si>
  <si>
    <t>mistral:7b</t>
  </si>
  <si>
    <t>phi4:14b</t>
  </si>
  <si>
    <t>DeepSeek-r1:14b</t>
  </si>
  <si>
    <t>gemma3:12b</t>
  </si>
  <si>
    <t>MODELO</t>
  </si>
  <si>
    <t>TCM</t>
  </si>
  <si>
    <t>TRM</t>
  </si>
  <si>
    <t>NM</t>
  </si>
  <si>
    <t>Tempo de carregamento médio</t>
  </si>
  <si>
    <t>Tempo de resposta médio</t>
  </si>
  <si>
    <t>Percentual de respostas do modelo que receberam classificação 0</t>
  </si>
  <si>
    <t>faiss</t>
  </si>
  <si>
    <t>PERGUNTAS</t>
  </si>
  <si>
    <t>FAISS</t>
  </si>
  <si>
    <t>1</t>
  </si>
  <si>
    <t>5</t>
  </si>
  <si>
    <t>3</t>
  </si>
  <si>
    <t>0</t>
  </si>
  <si>
    <t>2</t>
  </si>
  <si>
    <t>4</t>
  </si>
  <si>
    <t>Nota média (considerando 10 para CL 5, 7 para CL 4, 4 para CL 3 e 0 para as demais</t>
  </si>
  <si>
    <t>CLASSIFICAÇÕES (C/ FAISS)</t>
  </si>
  <si>
    <t>CLASSIFICAÇÕES (S/ FAISS)</t>
  </si>
  <si>
    <t>llama3</t>
  </si>
  <si>
    <t>deepseek-r1:14b</t>
  </si>
  <si>
    <t>deepseek-r1:7b</t>
  </si>
  <si>
    <t>deepseek-r1:8b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</si>
</sst>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164" fontId="0" fillId="0" borderId="1" xfId="0" applyNumberFormat="1" applyBorder="1"/>
    <xf numFmtId="0" fontId="5" fillId="0" borderId="0" xfId="0" applyFont="1"/>
    <xf numFmtId="2" fontId="0" fillId="0" borderId="1" xfId="0" applyNumberFormat="1" applyBorder="1"/>
    <xf numFmtId="43" fontId="3" fillId="0" borderId="1" xfId="1" quotePrefix="1" applyFont="1" applyBorder="1"/>
    <xf numFmtId="10" fontId="0" fillId="0" borderId="1" xfId="2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zoomScale="70" zoomScaleNormal="70" workbookViewId="0">
      <selection activeCell="R13" sqref="R13"/>
    </sheetView>
  </sheetViews>
  <sheetFormatPr defaultRowHeight="14.4" x14ac:dyDescent="0.3"/>
  <cols>
    <col min="2" max="2" width="15" bestFit="1" customWidth="1"/>
    <col min="8" max="8" width="15" bestFit="1" customWidth="1"/>
    <col min="9" max="9" width="9.44140625" bestFit="1" customWidth="1"/>
    <col min="10" max="10" width="10.44140625" bestFit="1" customWidth="1"/>
  </cols>
  <sheetData>
    <row r="1" spans="1:20" x14ac:dyDescent="0.3">
      <c r="B1" s="3" t="s">
        <v>0</v>
      </c>
      <c r="C1" s="3" t="s">
        <v>1</v>
      </c>
      <c r="D1" s="1" t="s">
        <v>2</v>
      </c>
      <c r="E1" s="3" t="s">
        <v>3</v>
      </c>
      <c r="F1" s="3" t="s">
        <v>4</v>
      </c>
      <c r="H1" s="1" t="s">
        <v>13</v>
      </c>
      <c r="I1" s="1" t="s">
        <v>14</v>
      </c>
      <c r="J1" s="3" t="s">
        <v>15</v>
      </c>
      <c r="K1" s="11" t="s">
        <v>26</v>
      </c>
      <c r="L1" s="11" t="s">
        <v>23</v>
      </c>
      <c r="M1" s="11" t="s">
        <v>27</v>
      </c>
      <c r="N1" s="11" t="s">
        <v>25</v>
      </c>
      <c r="O1" s="11" t="s">
        <v>28</v>
      </c>
      <c r="P1" s="11" t="s">
        <v>24</v>
      </c>
      <c r="Q1" s="4" t="s">
        <v>16</v>
      </c>
    </row>
    <row r="2" spans="1:20" x14ac:dyDescent="0.3">
      <c r="A2" s="1">
        <v>0</v>
      </c>
      <c r="B2" t="s">
        <v>12</v>
      </c>
      <c r="C2" s="14">
        <v>15.822521</v>
      </c>
      <c r="D2">
        <v>1</v>
      </c>
      <c r="E2" s="14">
        <v>68.267814999999999</v>
      </c>
      <c r="F2" s="14">
        <v>5</v>
      </c>
      <c r="H2" s="5" t="s">
        <v>5</v>
      </c>
      <c r="I2" s="10">
        <f>SUMIFS(C:C,B:B,H2)/COUNTIFS(B:B,H2)</f>
        <v>7.9423277499999996</v>
      </c>
      <c r="J2" s="10">
        <f>SUMIFS(E:E,B:B,H2)/COUNTIFS(B:B,H2)</f>
        <v>39.296003250000005</v>
      </c>
      <c r="K2" s="12">
        <f>COUNTIFS(B:B,H2,F:F,0)/COUNTIFS(B:B,H2)</f>
        <v>0.25</v>
      </c>
      <c r="L2" s="12">
        <f>COUNTIFS(B:B,H2,F:F,1)/COUNTIFS(B:B,H2)</f>
        <v>0.125</v>
      </c>
      <c r="M2" s="12">
        <f>COUNTIFS(B:B,H2,F:F,2)/COUNTIFS(B:B,H2)</f>
        <v>0.125</v>
      </c>
      <c r="N2" s="12">
        <f>COUNTIFS(B:B,H2,F:F,3)/COUNTIFS(B:B,H2)</f>
        <v>0</v>
      </c>
      <c r="O2" s="12">
        <f>COUNTIFS(B:B,H2,F:F,4)/COUNTIFS(B:B,H2)</f>
        <v>0.25</v>
      </c>
      <c r="P2" s="12">
        <f>COUNTIFS(B:B,H2,F:F,5)/COUNTIFS(B:B,H2)</f>
        <v>0.25</v>
      </c>
      <c r="Q2" s="6">
        <f>(COUNTIFS(B:B,H2,F:F,3)*4+COUNTIFS(B:B,H2,F:F,4)*7+COUNTIFS(B:B,H2,F:F,5)*10)/(COUNTIFS(B:B,H2))</f>
        <v>4.25</v>
      </c>
      <c r="S2" t="s">
        <v>14</v>
      </c>
      <c r="T2" t="s">
        <v>17</v>
      </c>
    </row>
    <row r="3" spans="1:20" x14ac:dyDescent="0.3">
      <c r="A3" s="1">
        <v>1</v>
      </c>
      <c r="B3" t="s">
        <v>12</v>
      </c>
      <c r="C3" s="14">
        <v>15.822521</v>
      </c>
      <c r="D3">
        <v>2</v>
      </c>
      <c r="E3" s="14">
        <v>61.895719999999997</v>
      </c>
      <c r="F3" s="14">
        <v>5</v>
      </c>
      <c r="H3" s="5" t="s">
        <v>6</v>
      </c>
      <c r="I3" s="10">
        <f t="shared" ref="I3:I10" si="0">SUMIFS(C:C,B:B,H3)/COUNTIFS(B:B,H3)</f>
        <v>1.5915169999999998</v>
      </c>
      <c r="J3" s="10">
        <f>SUMIFS(E:E,B:B,H3)/COUNTIFS(B:B,H3)</f>
        <v>68.876696375000009</v>
      </c>
      <c r="K3" s="12">
        <f t="shared" ref="K3:K10" si="1">COUNTIFS(B:B,H3,F:F,0)/COUNTIFS(B:B,H3)</f>
        <v>0.125</v>
      </c>
      <c r="L3" s="12">
        <f t="shared" ref="L3:L10" si="2">COUNTIFS(B:B,H3,F:F,1)/COUNTIFS(B:B,H3)</f>
        <v>0.125</v>
      </c>
      <c r="M3" s="12">
        <f t="shared" ref="M3:M10" si="3">COUNTIFS(B:B,H3,F:F,2)/COUNTIFS(B:B,H3)</f>
        <v>0</v>
      </c>
      <c r="N3" s="12">
        <f t="shared" ref="N3:N10" si="4">COUNTIFS(B:B,H3,F:F,3)/COUNTIFS(B:B,H3)</f>
        <v>0.25</v>
      </c>
      <c r="O3" s="12">
        <f t="shared" ref="O3:O10" si="5">COUNTIFS(B:B,H3,F:F,4)/COUNTIFS(B:B,H3)</f>
        <v>0.25</v>
      </c>
      <c r="P3" s="12">
        <f t="shared" ref="P3:P10" si="6">COUNTIFS(B:B,H3,F:F,5)/COUNTIFS(B:B,H3)</f>
        <v>0.25</v>
      </c>
      <c r="Q3" s="6">
        <f t="shared" ref="Q3:Q10" si="7">(COUNTIFS(B:B,H3,F:F,3)*4+COUNTIFS(B:B,H3,F:F,4)*7+COUNTIFS(B:B,H3,F:F,5)*10)/(COUNTIFS(B:B,H3))</f>
        <v>5.25</v>
      </c>
      <c r="S3" t="s">
        <v>15</v>
      </c>
      <c r="T3" t="s">
        <v>18</v>
      </c>
    </row>
    <row r="4" spans="1:20" x14ac:dyDescent="0.3">
      <c r="A4" s="1">
        <v>2</v>
      </c>
      <c r="B4" t="s">
        <v>12</v>
      </c>
      <c r="C4" s="14">
        <v>15.822521</v>
      </c>
      <c r="D4">
        <v>3</v>
      </c>
      <c r="E4" s="14">
        <v>189.997388</v>
      </c>
      <c r="F4" s="14">
        <v>5</v>
      </c>
      <c r="H4" s="5" t="s">
        <v>7</v>
      </c>
      <c r="I4" s="10">
        <f t="shared" si="0"/>
        <v>7.7799529999999999</v>
      </c>
      <c r="J4" s="10">
        <f t="shared" ref="J4:J10" si="8">SUMIFS(E:E,B:B,H4)/COUNTIFS(B:B,H4)</f>
        <v>17.080232625000001</v>
      </c>
      <c r="K4" s="12">
        <f t="shared" si="1"/>
        <v>0</v>
      </c>
      <c r="L4" s="12">
        <f t="shared" si="2"/>
        <v>0.125</v>
      </c>
      <c r="M4" s="12">
        <f t="shared" si="3"/>
        <v>0</v>
      </c>
      <c r="N4" s="12">
        <f t="shared" si="4"/>
        <v>0</v>
      </c>
      <c r="O4" s="12">
        <f t="shared" si="5"/>
        <v>0.25</v>
      </c>
      <c r="P4" s="12">
        <f t="shared" si="6"/>
        <v>0.625</v>
      </c>
      <c r="Q4" s="6">
        <f t="shared" si="7"/>
        <v>8</v>
      </c>
      <c r="S4" s="2">
        <v>0</v>
      </c>
      <c r="T4" t="s">
        <v>19</v>
      </c>
    </row>
    <row r="5" spans="1:20" x14ac:dyDescent="0.3">
      <c r="A5" s="1">
        <v>3</v>
      </c>
      <c r="B5" t="s">
        <v>12</v>
      </c>
      <c r="C5" s="14">
        <v>15.822521</v>
      </c>
      <c r="D5">
        <v>4</v>
      </c>
      <c r="E5" s="14">
        <v>80.506125999999995</v>
      </c>
      <c r="F5" s="14">
        <v>5</v>
      </c>
      <c r="H5" s="5" t="s">
        <v>8</v>
      </c>
      <c r="I5" s="10">
        <f t="shared" si="0"/>
        <v>8.4192940000000007</v>
      </c>
      <c r="J5" s="10">
        <f t="shared" si="8"/>
        <v>21.346556875000001</v>
      </c>
      <c r="K5" s="12">
        <f t="shared" si="1"/>
        <v>0</v>
      </c>
      <c r="L5" s="12">
        <f t="shared" si="2"/>
        <v>0</v>
      </c>
      <c r="M5" s="12">
        <f t="shared" si="3"/>
        <v>0</v>
      </c>
      <c r="N5" s="12">
        <f t="shared" si="4"/>
        <v>0</v>
      </c>
      <c r="O5" s="12">
        <f t="shared" si="5"/>
        <v>0.125</v>
      </c>
      <c r="P5" s="12">
        <f t="shared" si="6"/>
        <v>0.875</v>
      </c>
      <c r="Q5" s="6">
        <f t="shared" si="7"/>
        <v>9.625</v>
      </c>
      <c r="S5" t="s">
        <v>16</v>
      </c>
      <c r="T5" t="s">
        <v>29</v>
      </c>
    </row>
    <row r="6" spans="1:20" x14ac:dyDescent="0.3">
      <c r="A6" s="1">
        <v>4</v>
      </c>
      <c r="B6" t="s">
        <v>12</v>
      </c>
      <c r="C6" s="14">
        <v>15.822521</v>
      </c>
      <c r="D6">
        <v>5</v>
      </c>
      <c r="E6" s="14">
        <v>40.426718000000001</v>
      </c>
      <c r="F6" s="14">
        <v>5</v>
      </c>
      <c r="H6" s="5" t="s">
        <v>9</v>
      </c>
      <c r="I6" s="10">
        <f t="shared" si="0"/>
        <v>50.89773000000001</v>
      </c>
      <c r="J6" s="10">
        <f t="shared" si="8"/>
        <v>5.4723349999999993</v>
      </c>
      <c r="K6" s="12">
        <f t="shared" si="1"/>
        <v>0</v>
      </c>
      <c r="L6" s="12">
        <f t="shared" si="2"/>
        <v>0</v>
      </c>
      <c r="M6" s="12">
        <f t="shared" si="3"/>
        <v>0</v>
      </c>
      <c r="N6" s="12">
        <f t="shared" si="4"/>
        <v>0</v>
      </c>
      <c r="O6" s="12">
        <f t="shared" si="5"/>
        <v>0.125</v>
      </c>
      <c r="P6" s="12">
        <f t="shared" si="6"/>
        <v>0.875</v>
      </c>
      <c r="Q6" s="6">
        <f t="shared" si="7"/>
        <v>9.625</v>
      </c>
    </row>
    <row r="7" spans="1:20" x14ac:dyDescent="0.3">
      <c r="A7" s="1">
        <v>5</v>
      </c>
      <c r="B7" t="s">
        <v>12</v>
      </c>
      <c r="C7" s="14">
        <v>15.822521</v>
      </c>
      <c r="D7">
        <v>6</v>
      </c>
      <c r="E7" s="14">
        <v>80.164711999999994</v>
      </c>
      <c r="F7" s="14">
        <v>4</v>
      </c>
      <c r="H7" s="5" t="s">
        <v>10</v>
      </c>
      <c r="I7" s="10">
        <f t="shared" si="0"/>
        <v>16.371701000000002</v>
      </c>
      <c r="J7" s="10">
        <f t="shared" si="8"/>
        <v>73.259225999999998</v>
      </c>
      <c r="K7" s="12">
        <f t="shared" si="1"/>
        <v>0</v>
      </c>
      <c r="L7" s="12">
        <f t="shared" si="2"/>
        <v>0</v>
      </c>
      <c r="M7" s="12">
        <f t="shared" si="3"/>
        <v>0</v>
      </c>
      <c r="N7" s="12">
        <f t="shared" si="4"/>
        <v>0</v>
      </c>
      <c r="O7" s="12">
        <f t="shared" si="5"/>
        <v>0.125</v>
      </c>
      <c r="P7" s="12">
        <f t="shared" si="6"/>
        <v>0.875</v>
      </c>
      <c r="Q7" s="6">
        <f t="shared" si="7"/>
        <v>9.625</v>
      </c>
    </row>
    <row r="8" spans="1:20" x14ac:dyDescent="0.3">
      <c r="A8" s="1">
        <v>6</v>
      </c>
      <c r="B8" t="s">
        <v>12</v>
      </c>
      <c r="C8" s="14">
        <v>15.822521</v>
      </c>
      <c r="D8">
        <v>7</v>
      </c>
      <c r="E8" s="14">
        <v>90.191890000000001</v>
      </c>
      <c r="F8" s="14">
        <v>5</v>
      </c>
      <c r="H8" s="5" t="s">
        <v>11</v>
      </c>
      <c r="I8" s="10">
        <f t="shared" si="0"/>
        <v>38.271470999999998</v>
      </c>
      <c r="J8" s="10">
        <f t="shared" si="8"/>
        <v>191.752763125</v>
      </c>
      <c r="K8" s="12">
        <f t="shared" si="1"/>
        <v>0</v>
      </c>
      <c r="L8" s="12">
        <f t="shared" si="2"/>
        <v>0</v>
      </c>
      <c r="M8" s="12">
        <f t="shared" si="3"/>
        <v>0.125</v>
      </c>
      <c r="N8" s="12">
        <f t="shared" si="4"/>
        <v>0</v>
      </c>
      <c r="O8" s="12">
        <f t="shared" si="5"/>
        <v>0</v>
      </c>
      <c r="P8" s="12">
        <f t="shared" si="6"/>
        <v>0.875</v>
      </c>
      <c r="Q8" s="6">
        <f t="shared" si="7"/>
        <v>8.75</v>
      </c>
    </row>
    <row r="9" spans="1:20" x14ac:dyDescent="0.3">
      <c r="A9" s="1">
        <v>7</v>
      </c>
      <c r="B9" t="s">
        <v>12</v>
      </c>
      <c r="C9" s="14">
        <v>15.822521</v>
      </c>
      <c r="D9">
        <v>8</v>
      </c>
      <c r="E9" s="14">
        <v>58.612209999999997</v>
      </c>
      <c r="F9" s="14">
        <v>5</v>
      </c>
      <c r="H9" s="5" t="s">
        <v>12</v>
      </c>
      <c r="I9" s="10">
        <f t="shared" si="0"/>
        <v>15.822520999999998</v>
      </c>
      <c r="J9" s="10">
        <f t="shared" si="8"/>
        <v>83.757822374999989</v>
      </c>
      <c r="K9" s="12">
        <f t="shared" si="1"/>
        <v>0</v>
      </c>
      <c r="L9" s="12">
        <f t="shared" si="2"/>
        <v>0</v>
      </c>
      <c r="M9" s="12">
        <f t="shared" si="3"/>
        <v>0</v>
      </c>
      <c r="N9" s="12">
        <f t="shared" si="4"/>
        <v>0</v>
      </c>
      <c r="O9" s="12">
        <f t="shared" si="5"/>
        <v>0.125</v>
      </c>
      <c r="P9" s="12">
        <f t="shared" si="6"/>
        <v>0.875</v>
      </c>
      <c r="Q9" s="6">
        <f t="shared" si="7"/>
        <v>9.625</v>
      </c>
    </row>
    <row r="10" spans="1:20" x14ac:dyDescent="0.3">
      <c r="A10" s="1">
        <v>8</v>
      </c>
      <c r="B10" t="s">
        <v>10</v>
      </c>
      <c r="C10" s="14">
        <v>16.371701000000002</v>
      </c>
      <c r="D10">
        <v>1</v>
      </c>
      <c r="E10" s="14">
        <v>37.266429000000002</v>
      </c>
      <c r="F10" s="14">
        <v>5</v>
      </c>
      <c r="H10" s="5" t="s">
        <v>20</v>
      </c>
      <c r="I10" s="10">
        <f t="shared" si="0"/>
        <v>0</v>
      </c>
      <c r="J10" s="10">
        <f t="shared" si="8"/>
        <v>0.4921026229858389</v>
      </c>
      <c r="K10" s="12">
        <f t="shared" si="1"/>
        <v>0</v>
      </c>
      <c r="L10" s="12">
        <f t="shared" si="2"/>
        <v>0.125</v>
      </c>
      <c r="M10" s="12">
        <f t="shared" si="3"/>
        <v>0.125</v>
      </c>
      <c r="N10" s="12">
        <f t="shared" si="4"/>
        <v>0.25</v>
      </c>
      <c r="O10" s="12">
        <f t="shared" si="5"/>
        <v>0.375</v>
      </c>
      <c r="P10" s="12">
        <f t="shared" si="6"/>
        <v>0.125</v>
      </c>
      <c r="Q10" s="7">
        <f t="shared" si="7"/>
        <v>4.875</v>
      </c>
    </row>
    <row r="11" spans="1:20" x14ac:dyDescent="0.3">
      <c r="A11" s="1">
        <v>9</v>
      </c>
      <c r="B11" t="s">
        <v>10</v>
      </c>
      <c r="C11" s="14">
        <v>16.371701000000002</v>
      </c>
      <c r="D11">
        <v>2</v>
      </c>
      <c r="E11" s="14">
        <v>87.514591999999993</v>
      </c>
      <c r="F11" s="14">
        <v>5</v>
      </c>
      <c r="G11" s="9"/>
    </row>
    <row r="12" spans="1:20" x14ac:dyDescent="0.3">
      <c r="A12" s="1">
        <v>10</v>
      </c>
      <c r="B12" t="s">
        <v>10</v>
      </c>
      <c r="C12" s="14">
        <v>16.371701000000002</v>
      </c>
      <c r="D12">
        <v>3</v>
      </c>
      <c r="E12" s="14">
        <v>132.451313</v>
      </c>
      <c r="F12" s="14">
        <v>5</v>
      </c>
      <c r="I12" s="13" t="s">
        <v>30</v>
      </c>
      <c r="J12" s="13"/>
      <c r="K12" s="13"/>
      <c r="L12" s="13"/>
      <c r="M12" s="13"/>
      <c r="N12" s="13"/>
    </row>
    <row r="13" spans="1:20" x14ac:dyDescent="0.3">
      <c r="A13" s="1">
        <v>11</v>
      </c>
      <c r="B13" t="s">
        <v>10</v>
      </c>
      <c r="C13" s="14">
        <v>16.371701000000002</v>
      </c>
      <c r="D13">
        <v>4</v>
      </c>
      <c r="E13" s="14">
        <v>41.977963000000003</v>
      </c>
      <c r="F13" s="14">
        <v>5</v>
      </c>
      <c r="H13" s="4" t="s">
        <v>21</v>
      </c>
      <c r="I13" s="5">
        <v>0</v>
      </c>
      <c r="J13" s="5">
        <v>1</v>
      </c>
      <c r="K13" s="5">
        <v>2</v>
      </c>
      <c r="L13" s="5">
        <v>3</v>
      </c>
      <c r="M13" s="5">
        <v>4</v>
      </c>
      <c r="N13" s="5">
        <v>5</v>
      </c>
    </row>
    <row r="14" spans="1:20" x14ac:dyDescent="0.3">
      <c r="A14" s="1">
        <v>12</v>
      </c>
      <c r="B14" t="s">
        <v>10</v>
      </c>
      <c r="C14" s="14">
        <v>16.371701000000002</v>
      </c>
      <c r="D14">
        <v>5</v>
      </c>
      <c r="E14" s="14">
        <v>76.871853999999999</v>
      </c>
      <c r="F14" s="14">
        <v>5</v>
      </c>
      <c r="H14" s="5">
        <v>1</v>
      </c>
      <c r="I14" s="8">
        <f>COUNTIFS($D:$D,$H14,$F:$F,I$13)/(COUNTIFS($D:$D,$H14))</f>
        <v>0.1111111111111111</v>
      </c>
      <c r="J14" s="8">
        <f t="shared" ref="J14:N21" si="9">COUNTIFS($D:$D,$H14,$F:$F,J$13)/(COUNTIFS($D:$D,$H14))</f>
        <v>0.1111111111111111</v>
      </c>
      <c r="K14" s="8">
        <f t="shared" si="9"/>
        <v>0</v>
      </c>
      <c r="L14" s="8">
        <f t="shared" si="9"/>
        <v>0</v>
      </c>
      <c r="M14" s="8">
        <f t="shared" si="9"/>
        <v>0.1111111111111111</v>
      </c>
      <c r="N14" s="8">
        <f t="shared" si="9"/>
        <v>0.66666666666666663</v>
      </c>
    </row>
    <row r="15" spans="1:20" x14ac:dyDescent="0.3">
      <c r="A15" s="1">
        <v>13</v>
      </c>
      <c r="B15" t="s">
        <v>10</v>
      </c>
      <c r="C15" s="14">
        <v>16.371701000000002</v>
      </c>
      <c r="D15">
        <v>6</v>
      </c>
      <c r="E15" s="14">
        <v>102.443102</v>
      </c>
      <c r="F15" s="14">
        <v>4</v>
      </c>
      <c r="H15" s="5">
        <v>2</v>
      </c>
      <c r="I15" s="8">
        <f t="shared" ref="I15:I21" si="10">COUNTIFS($D:$D,$H15,$F:$F,I$13)/(COUNTIFS($D:$D,$H15))</f>
        <v>0</v>
      </c>
      <c r="J15" s="8">
        <f t="shared" si="9"/>
        <v>0</v>
      </c>
      <c r="K15" s="8">
        <f t="shared" si="9"/>
        <v>0</v>
      </c>
      <c r="L15" s="8">
        <f t="shared" si="9"/>
        <v>0</v>
      </c>
      <c r="M15" s="8">
        <f t="shared" si="9"/>
        <v>0.22222222222222221</v>
      </c>
      <c r="N15" s="8">
        <f t="shared" si="9"/>
        <v>0.77777777777777779</v>
      </c>
    </row>
    <row r="16" spans="1:20" x14ac:dyDescent="0.3">
      <c r="A16" s="1">
        <v>14</v>
      </c>
      <c r="B16" t="s">
        <v>10</v>
      </c>
      <c r="C16" s="14">
        <v>16.371701000000002</v>
      </c>
      <c r="D16">
        <v>7</v>
      </c>
      <c r="E16" s="14">
        <v>93.819180000000003</v>
      </c>
      <c r="F16" s="14">
        <v>5</v>
      </c>
      <c r="H16" s="5">
        <v>3</v>
      </c>
      <c r="I16" s="8">
        <f t="shared" si="10"/>
        <v>0.1111111111111111</v>
      </c>
      <c r="J16" s="8">
        <f t="shared" si="9"/>
        <v>0</v>
      </c>
      <c r="K16" s="8">
        <f t="shared" si="9"/>
        <v>0</v>
      </c>
      <c r="L16" s="8">
        <f t="shared" si="9"/>
        <v>0.22222222222222221</v>
      </c>
      <c r="M16" s="8">
        <f t="shared" si="9"/>
        <v>0</v>
      </c>
      <c r="N16" s="8">
        <f t="shared" si="9"/>
        <v>0.66666666666666663</v>
      </c>
    </row>
    <row r="17" spans="1:14" x14ac:dyDescent="0.3">
      <c r="A17" s="1">
        <v>15</v>
      </c>
      <c r="B17" t="s">
        <v>10</v>
      </c>
      <c r="C17" s="14">
        <v>16.371701000000002</v>
      </c>
      <c r="D17">
        <v>8</v>
      </c>
      <c r="E17" s="14">
        <v>13.729374999999999</v>
      </c>
      <c r="F17" s="14">
        <v>5</v>
      </c>
      <c r="H17" s="5">
        <v>4</v>
      </c>
      <c r="I17" s="8">
        <f t="shared" si="10"/>
        <v>0</v>
      </c>
      <c r="J17" s="8">
        <f t="shared" si="9"/>
        <v>0</v>
      </c>
      <c r="K17" s="8">
        <f t="shared" si="9"/>
        <v>0.1111111111111111</v>
      </c>
      <c r="L17" s="8">
        <f t="shared" si="9"/>
        <v>0.1111111111111111</v>
      </c>
      <c r="M17" s="8">
        <f t="shared" si="9"/>
        <v>0.1111111111111111</v>
      </c>
      <c r="N17" s="8">
        <f t="shared" si="9"/>
        <v>0.66666666666666663</v>
      </c>
    </row>
    <row r="18" spans="1:14" x14ac:dyDescent="0.3">
      <c r="A18" s="1">
        <v>16</v>
      </c>
      <c r="B18" t="s">
        <v>9</v>
      </c>
      <c r="C18" s="14">
        <v>50.897730000000003</v>
      </c>
      <c r="D18">
        <v>1</v>
      </c>
      <c r="E18" s="14">
        <v>4.2324400000000004</v>
      </c>
      <c r="F18" s="14">
        <v>5</v>
      </c>
      <c r="H18" s="5">
        <v>5</v>
      </c>
      <c r="I18" s="8">
        <f t="shared" si="10"/>
        <v>0.1111111111111111</v>
      </c>
      <c r="J18" s="8">
        <f t="shared" si="9"/>
        <v>0</v>
      </c>
      <c r="K18" s="8">
        <f t="shared" si="9"/>
        <v>0</v>
      </c>
      <c r="L18" s="8">
        <f t="shared" si="9"/>
        <v>0.1111111111111111</v>
      </c>
      <c r="M18" s="8">
        <f t="shared" si="9"/>
        <v>0.22222222222222221</v>
      </c>
      <c r="N18" s="8">
        <f t="shared" si="9"/>
        <v>0.55555555555555558</v>
      </c>
    </row>
    <row r="19" spans="1:14" x14ac:dyDescent="0.3">
      <c r="A19" s="1">
        <v>17</v>
      </c>
      <c r="B19" t="s">
        <v>9</v>
      </c>
      <c r="C19" s="14">
        <v>50.897730000000003</v>
      </c>
      <c r="D19">
        <v>2</v>
      </c>
      <c r="E19" s="14">
        <v>4.4124949999999998</v>
      </c>
      <c r="F19" s="14">
        <v>5</v>
      </c>
      <c r="H19" s="5">
        <v>6</v>
      </c>
      <c r="I19" s="8">
        <f t="shared" si="10"/>
        <v>0</v>
      </c>
      <c r="J19" s="8">
        <f t="shared" si="9"/>
        <v>0.33333333333333331</v>
      </c>
      <c r="K19" s="8">
        <f t="shared" si="9"/>
        <v>0.22222222222222221</v>
      </c>
      <c r="L19" s="8">
        <f t="shared" si="9"/>
        <v>0</v>
      </c>
      <c r="M19" s="8">
        <f t="shared" si="9"/>
        <v>0.44444444444444442</v>
      </c>
      <c r="N19" s="8">
        <f t="shared" si="9"/>
        <v>0</v>
      </c>
    </row>
    <row r="20" spans="1:14" x14ac:dyDescent="0.3">
      <c r="A20" s="1">
        <v>18</v>
      </c>
      <c r="B20" t="s">
        <v>9</v>
      </c>
      <c r="C20" s="14">
        <v>50.897730000000003</v>
      </c>
      <c r="D20">
        <v>3</v>
      </c>
      <c r="E20" s="14">
        <v>12.693180999999999</v>
      </c>
      <c r="F20" s="14">
        <v>5</v>
      </c>
      <c r="H20" s="5">
        <v>7</v>
      </c>
      <c r="I20" s="8">
        <f t="shared" si="10"/>
        <v>0</v>
      </c>
      <c r="J20" s="8">
        <f t="shared" si="9"/>
        <v>0</v>
      </c>
      <c r="K20" s="8">
        <f t="shared" si="9"/>
        <v>0</v>
      </c>
      <c r="L20" s="8">
        <f t="shared" si="9"/>
        <v>0</v>
      </c>
      <c r="M20" s="8">
        <f t="shared" si="9"/>
        <v>0.22222222222222221</v>
      </c>
      <c r="N20" s="8">
        <f t="shared" si="9"/>
        <v>0.77777777777777779</v>
      </c>
    </row>
    <row r="21" spans="1:14" x14ac:dyDescent="0.3">
      <c r="A21" s="1">
        <v>19</v>
      </c>
      <c r="B21" t="s">
        <v>9</v>
      </c>
      <c r="C21" s="14">
        <v>50.897730000000003</v>
      </c>
      <c r="D21">
        <v>4</v>
      </c>
      <c r="E21" s="14">
        <v>4.391419</v>
      </c>
      <c r="F21" s="14">
        <v>5</v>
      </c>
      <c r="H21" s="5">
        <v>8</v>
      </c>
      <c r="I21" s="8">
        <f t="shared" si="10"/>
        <v>0</v>
      </c>
      <c r="J21" s="8">
        <f t="shared" si="9"/>
        <v>0</v>
      </c>
      <c r="K21" s="8">
        <f t="shared" si="9"/>
        <v>0</v>
      </c>
      <c r="L21" s="8">
        <f t="shared" si="9"/>
        <v>0</v>
      </c>
      <c r="M21" s="8">
        <f t="shared" si="9"/>
        <v>0.1111111111111111</v>
      </c>
      <c r="N21" s="8">
        <f t="shared" si="9"/>
        <v>0.88888888888888884</v>
      </c>
    </row>
    <row r="22" spans="1:14" x14ac:dyDescent="0.3">
      <c r="A22" s="1">
        <v>20</v>
      </c>
      <c r="B22" t="s">
        <v>9</v>
      </c>
      <c r="C22" s="14">
        <v>50.897730000000003</v>
      </c>
      <c r="D22">
        <v>5</v>
      </c>
      <c r="E22" s="14">
        <v>0.82422799999999996</v>
      </c>
      <c r="F22" s="14">
        <v>5</v>
      </c>
    </row>
    <row r="23" spans="1:14" x14ac:dyDescent="0.3">
      <c r="A23" s="1">
        <v>21</v>
      </c>
      <c r="B23" t="s">
        <v>9</v>
      </c>
      <c r="C23" s="14">
        <v>50.897730000000003</v>
      </c>
      <c r="D23">
        <v>6</v>
      </c>
      <c r="E23" s="14">
        <v>8.5275719999999993</v>
      </c>
      <c r="F23" s="14">
        <v>4</v>
      </c>
      <c r="I23" s="13" t="s">
        <v>31</v>
      </c>
      <c r="J23" s="13"/>
      <c r="K23" s="13"/>
      <c r="L23" s="13"/>
      <c r="M23" s="13"/>
      <c r="N23" s="13"/>
    </row>
    <row r="24" spans="1:14" x14ac:dyDescent="0.3">
      <c r="A24" s="1">
        <v>22</v>
      </c>
      <c r="B24" t="s">
        <v>9</v>
      </c>
      <c r="C24" s="14">
        <v>50.897730000000003</v>
      </c>
      <c r="D24">
        <v>7</v>
      </c>
      <c r="E24" s="14">
        <v>4.1692859999999996</v>
      </c>
      <c r="F24" s="14">
        <v>5</v>
      </c>
      <c r="H24" s="4" t="s">
        <v>21</v>
      </c>
      <c r="I24" s="5">
        <v>0</v>
      </c>
      <c r="J24" s="5">
        <v>1</v>
      </c>
      <c r="K24" s="5">
        <v>2</v>
      </c>
      <c r="L24" s="5">
        <v>3</v>
      </c>
      <c r="M24" s="5">
        <v>4</v>
      </c>
      <c r="N24" s="5">
        <v>5</v>
      </c>
    </row>
    <row r="25" spans="1:14" x14ac:dyDescent="0.3">
      <c r="A25" s="1">
        <v>23</v>
      </c>
      <c r="B25" t="s">
        <v>9</v>
      </c>
      <c r="C25" s="14">
        <v>50.897730000000003</v>
      </c>
      <c r="D25">
        <v>8</v>
      </c>
      <c r="E25" s="14">
        <v>4.5280589999999998</v>
      </c>
      <c r="F25" s="14">
        <v>5</v>
      </c>
      <c r="H25" s="5">
        <v>1</v>
      </c>
      <c r="I25" s="8">
        <f>(COUNTIFS($D:$D,$H25,$F:$F,I$13)-COUNTIFS($D:$D,$H25,$F:$F,I$13,$B:$B,"FAISS"))/(COUNTIFS($D:$D,$H25)-1)</f>
        <v>0.125</v>
      </c>
      <c r="J25" s="8">
        <f t="shared" ref="J25:N32" si="11">(COUNTIFS($D:$D,$H25,$F:$F,J$13)-COUNTIFS($D:$D,$H25,$F:$F,J$13,$B:$B,"FAISS"))/(COUNTIFS($D:$D,$H25)-1)</f>
        <v>0</v>
      </c>
      <c r="K25" s="8">
        <f t="shared" si="11"/>
        <v>0</v>
      </c>
      <c r="L25" s="8">
        <f t="shared" si="11"/>
        <v>0</v>
      </c>
      <c r="M25" s="8">
        <f t="shared" si="11"/>
        <v>0.125</v>
      </c>
      <c r="N25" s="8">
        <f t="shared" si="11"/>
        <v>0.75</v>
      </c>
    </row>
    <row r="26" spans="1:14" x14ac:dyDescent="0.3">
      <c r="A26" s="1">
        <v>24</v>
      </c>
      <c r="B26" t="s">
        <v>32</v>
      </c>
      <c r="C26" s="14">
        <v>7.7799529999999999</v>
      </c>
      <c r="D26">
        <v>1</v>
      </c>
      <c r="E26" s="14">
        <v>15.75634</v>
      </c>
      <c r="F26" s="14">
        <v>5</v>
      </c>
      <c r="H26" s="5">
        <v>2</v>
      </c>
      <c r="I26" s="8">
        <f t="shared" ref="I26:I32" si="12">(COUNTIFS($D:$D,$H26,$F:$F,I$13)-COUNTIFS($D:$D,$H26,$F:$F,I$13,$B:$B,"FAISS"))/(COUNTIFS($D:$D,$H26)-1)</f>
        <v>0</v>
      </c>
      <c r="J26" s="8">
        <f t="shared" si="11"/>
        <v>0</v>
      </c>
      <c r="K26" s="8">
        <f t="shared" si="11"/>
        <v>0</v>
      </c>
      <c r="L26" s="8">
        <f t="shared" si="11"/>
        <v>0</v>
      </c>
      <c r="M26" s="8">
        <f t="shared" si="11"/>
        <v>0.25</v>
      </c>
      <c r="N26" s="8">
        <f t="shared" si="11"/>
        <v>0.75</v>
      </c>
    </row>
    <row r="27" spans="1:14" x14ac:dyDescent="0.3">
      <c r="A27" s="1">
        <v>25</v>
      </c>
      <c r="B27" t="s">
        <v>32</v>
      </c>
      <c r="C27" s="14">
        <v>7.7799529999999999</v>
      </c>
      <c r="D27">
        <v>2</v>
      </c>
      <c r="E27" s="14">
        <v>10.584054</v>
      </c>
      <c r="F27" s="14">
        <v>5</v>
      </c>
      <c r="H27" s="5">
        <v>3</v>
      </c>
      <c r="I27" s="8">
        <f t="shared" si="12"/>
        <v>0.125</v>
      </c>
      <c r="J27" s="8">
        <f t="shared" si="11"/>
        <v>0</v>
      </c>
      <c r="K27" s="8">
        <f t="shared" si="11"/>
        <v>0</v>
      </c>
      <c r="L27" s="8">
        <f t="shared" si="11"/>
        <v>0.125</v>
      </c>
      <c r="M27" s="8">
        <f t="shared" si="11"/>
        <v>0</v>
      </c>
      <c r="N27" s="8">
        <f t="shared" si="11"/>
        <v>0.75</v>
      </c>
    </row>
    <row r="28" spans="1:14" x14ac:dyDescent="0.3">
      <c r="A28" s="1">
        <v>26</v>
      </c>
      <c r="B28" t="s">
        <v>32</v>
      </c>
      <c r="C28" s="14">
        <v>7.7799529999999999</v>
      </c>
      <c r="D28">
        <v>3</v>
      </c>
      <c r="E28" s="14">
        <v>30.273396000000002</v>
      </c>
      <c r="F28" s="14">
        <v>5</v>
      </c>
      <c r="H28" s="5">
        <v>4</v>
      </c>
      <c r="I28" s="8">
        <f t="shared" si="12"/>
        <v>0</v>
      </c>
      <c r="J28" s="8">
        <f t="shared" si="11"/>
        <v>0</v>
      </c>
      <c r="K28" s="8">
        <f t="shared" si="11"/>
        <v>0.125</v>
      </c>
      <c r="L28" s="8">
        <f t="shared" si="11"/>
        <v>0.125</v>
      </c>
      <c r="M28" s="8">
        <f t="shared" si="11"/>
        <v>0</v>
      </c>
      <c r="N28" s="8">
        <f t="shared" si="11"/>
        <v>0.75</v>
      </c>
    </row>
    <row r="29" spans="1:14" x14ac:dyDescent="0.3">
      <c r="A29" s="1">
        <v>27</v>
      </c>
      <c r="B29" t="s">
        <v>32</v>
      </c>
      <c r="C29" s="14">
        <v>7.7799529999999999</v>
      </c>
      <c r="D29">
        <v>4</v>
      </c>
      <c r="E29" s="14">
        <v>18.947586999999999</v>
      </c>
      <c r="F29" s="14">
        <v>5</v>
      </c>
      <c r="H29" s="5">
        <v>5</v>
      </c>
      <c r="I29" s="8">
        <f t="shared" si="12"/>
        <v>0.125</v>
      </c>
      <c r="J29" s="8">
        <f t="shared" si="11"/>
        <v>0</v>
      </c>
      <c r="K29" s="8">
        <f t="shared" si="11"/>
        <v>0</v>
      </c>
      <c r="L29" s="8">
        <f t="shared" si="11"/>
        <v>0</v>
      </c>
      <c r="M29" s="8">
        <f t="shared" si="11"/>
        <v>0.25</v>
      </c>
      <c r="N29" s="8">
        <f t="shared" si="11"/>
        <v>0.625</v>
      </c>
    </row>
    <row r="30" spans="1:14" x14ac:dyDescent="0.3">
      <c r="A30" s="1">
        <v>28</v>
      </c>
      <c r="B30" t="s">
        <v>32</v>
      </c>
      <c r="C30" s="14">
        <v>7.7799529999999999</v>
      </c>
      <c r="D30">
        <v>5</v>
      </c>
      <c r="E30" s="14">
        <v>13.336173</v>
      </c>
      <c r="F30" s="14">
        <v>4</v>
      </c>
      <c r="H30" s="5">
        <v>6</v>
      </c>
      <c r="I30" s="8">
        <f t="shared" si="12"/>
        <v>0</v>
      </c>
      <c r="J30" s="8">
        <f t="shared" si="11"/>
        <v>0.375</v>
      </c>
      <c r="K30" s="8">
        <f t="shared" si="11"/>
        <v>0.125</v>
      </c>
      <c r="L30" s="8">
        <f t="shared" si="11"/>
        <v>0</v>
      </c>
      <c r="M30" s="8">
        <f t="shared" si="11"/>
        <v>0.5</v>
      </c>
      <c r="N30" s="8">
        <f t="shared" si="11"/>
        <v>0</v>
      </c>
    </row>
    <row r="31" spans="1:14" x14ac:dyDescent="0.3">
      <c r="A31" s="1">
        <v>29</v>
      </c>
      <c r="B31" t="s">
        <v>32</v>
      </c>
      <c r="C31" s="14">
        <v>7.7799529999999999</v>
      </c>
      <c r="D31">
        <v>6</v>
      </c>
      <c r="E31" s="14">
        <v>13.507467</v>
      </c>
      <c r="F31" s="14">
        <v>1</v>
      </c>
      <c r="H31" s="5">
        <v>7</v>
      </c>
      <c r="I31" s="8">
        <f t="shared" si="12"/>
        <v>0</v>
      </c>
      <c r="J31" s="8">
        <f t="shared" si="11"/>
        <v>0</v>
      </c>
      <c r="K31" s="8">
        <f t="shared" si="11"/>
        <v>0</v>
      </c>
      <c r="L31" s="8">
        <f t="shared" si="11"/>
        <v>0</v>
      </c>
      <c r="M31" s="8">
        <f t="shared" si="11"/>
        <v>0.125</v>
      </c>
      <c r="N31" s="8">
        <f t="shared" si="11"/>
        <v>0.875</v>
      </c>
    </row>
    <row r="32" spans="1:14" x14ac:dyDescent="0.3">
      <c r="A32" s="1">
        <v>30</v>
      </c>
      <c r="B32" t="s">
        <v>32</v>
      </c>
      <c r="C32" s="14">
        <v>7.7799529999999999</v>
      </c>
      <c r="D32">
        <v>7</v>
      </c>
      <c r="E32" s="14">
        <v>19.961506</v>
      </c>
      <c r="F32" s="14">
        <v>4</v>
      </c>
      <c r="H32" s="5">
        <v>8</v>
      </c>
      <c r="I32" s="8">
        <f t="shared" si="12"/>
        <v>0</v>
      </c>
      <c r="J32" s="8">
        <f t="shared" si="11"/>
        <v>0</v>
      </c>
      <c r="K32" s="8">
        <f t="shared" si="11"/>
        <v>0</v>
      </c>
      <c r="L32" s="8">
        <f t="shared" si="11"/>
        <v>0</v>
      </c>
      <c r="M32" s="8">
        <f t="shared" si="11"/>
        <v>0</v>
      </c>
      <c r="N32" s="8">
        <f t="shared" si="11"/>
        <v>1</v>
      </c>
    </row>
    <row r="33" spans="1:6" x14ac:dyDescent="0.3">
      <c r="A33" s="1">
        <v>31</v>
      </c>
      <c r="B33" t="s">
        <v>32</v>
      </c>
      <c r="C33" s="14">
        <v>7.7799529999999999</v>
      </c>
      <c r="D33">
        <v>8</v>
      </c>
      <c r="E33" s="14">
        <v>14.275338</v>
      </c>
      <c r="F33" s="14">
        <v>5</v>
      </c>
    </row>
    <row r="34" spans="1:6" x14ac:dyDescent="0.3">
      <c r="A34" s="1">
        <v>32</v>
      </c>
      <c r="B34" t="s">
        <v>8</v>
      </c>
      <c r="C34" s="14">
        <v>8.4192940000000007</v>
      </c>
      <c r="D34">
        <v>1</v>
      </c>
      <c r="E34" s="14">
        <v>20.834130999999999</v>
      </c>
      <c r="F34" s="14">
        <v>5</v>
      </c>
    </row>
    <row r="35" spans="1:6" x14ac:dyDescent="0.3">
      <c r="A35" s="1">
        <v>33</v>
      </c>
      <c r="B35" t="s">
        <v>8</v>
      </c>
      <c r="C35" s="14">
        <v>8.4192940000000007</v>
      </c>
      <c r="D35">
        <v>2</v>
      </c>
      <c r="E35" s="14">
        <v>18.990675</v>
      </c>
      <c r="F35" s="14">
        <v>5</v>
      </c>
    </row>
    <row r="36" spans="1:6" x14ac:dyDescent="0.3">
      <c r="A36" s="1">
        <v>34</v>
      </c>
      <c r="B36" t="s">
        <v>8</v>
      </c>
      <c r="C36" s="14">
        <v>8.4192940000000007</v>
      </c>
      <c r="D36">
        <v>3</v>
      </c>
      <c r="E36" s="14">
        <v>53.763696000000003</v>
      </c>
      <c r="F36" s="14">
        <v>5</v>
      </c>
    </row>
    <row r="37" spans="1:6" x14ac:dyDescent="0.3">
      <c r="A37" s="1">
        <v>35</v>
      </c>
      <c r="B37" t="s">
        <v>8</v>
      </c>
      <c r="C37" s="14">
        <v>8.4192940000000007</v>
      </c>
      <c r="D37">
        <v>4</v>
      </c>
      <c r="E37" s="14">
        <v>18.355201999999998</v>
      </c>
      <c r="F37" s="14">
        <v>5</v>
      </c>
    </row>
    <row r="38" spans="1:6" x14ac:dyDescent="0.3">
      <c r="A38" s="1">
        <v>36</v>
      </c>
      <c r="B38" t="s">
        <v>8</v>
      </c>
      <c r="C38" s="14">
        <v>8.4192940000000007</v>
      </c>
      <c r="D38">
        <v>5</v>
      </c>
      <c r="E38" s="14">
        <v>11.267436</v>
      </c>
      <c r="F38" s="14">
        <v>5</v>
      </c>
    </row>
    <row r="39" spans="1:6" x14ac:dyDescent="0.3">
      <c r="A39" s="1">
        <v>37</v>
      </c>
      <c r="B39" t="s">
        <v>8</v>
      </c>
      <c r="C39" s="14">
        <v>8.4192940000000007</v>
      </c>
      <c r="D39">
        <v>6</v>
      </c>
      <c r="E39" s="14">
        <v>19.768858999999999</v>
      </c>
      <c r="F39" s="14">
        <v>4</v>
      </c>
    </row>
    <row r="40" spans="1:6" x14ac:dyDescent="0.3">
      <c r="A40" s="1">
        <v>38</v>
      </c>
      <c r="B40" t="s">
        <v>8</v>
      </c>
      <c r="C40" s="14">
        <v>8.4192940000000007</v>
      </c>
      <c r="D40">
        <v>7</v>
      </c>
      <c r="E40" s="14">
        <v>15.361501000000001</v>
      </c>
      <c r="F40" s="14">
        <v>5</v>
      </c>
    </row>
    <row r="41" spans="1:6" x14ac:dyDescent="0.3">
      <c r="A41" s="1">
        <v>39</v>
      </c>
      <c r="B41" t="s">
        <v>8</v>
      </c>
      <c r="C41" s="14">
        <v>8.4192940000000007</v>
      </c>
      <c r="D41">
        <v>8</v>
      </c>
      <c r="E41" s="14">
        <v>12.430955000000001</v>
      </c>
      <c r="F41" s="14">
        <v>5</v>
      </c>
    </row>
    <row r="42" spans="1:6" x14ac:dyDescent="0.3">
      <c r="A42" s="1">
        <v>40</v>
      </c>
      <c r="B42" t="s">
        <v>33</v>
      </c>
      <c r="C42" s="14">
        <v>38.271470999999998</v>
      </c>
      <c r="D42">
        <v>1</v>
      </c>
      <c r="E42" s="14">
        <v>94.904548000000005</v>
      </c>
      <c r="F42" s="14">
        <v>5</v>
      </c>
    </row>
    <row r="43" spans="1:6" x14ac:dyDescent="0.3">
      <c r="A43" s="1">
        <v>41</v>
      </c>
      <c r="B43" t="s">
        <v>33</v>
      </c>
      <c r="C43" s="14">
        <v>38.271470999999998</v>
      </c>
      <c r="D43">
        <v>2</v>
      </c>
      <c r="E43" s="14">
        <v>258.18570999999997</v>
      </c>
      <c r="F43" s="14">
        <v>5</v>
      </c>
    </row>
    <row r="44" spans="1:6" x14ac:dyDescent="0.3">
      <c r="A44" s="1">
        <v>42</v>
      </c>
      <c r="B44" t="s">
        <v>33</v>
      </c>
      <c r="C44" s="14">
        <v>38.271470999999998</v>
      </c>
      <c r="D44">
        <v>3</v>
      </c>
      <c r="E44" s="14">
        <v>215.08770699999999</v>
      </c>
      <c r="F44" s="14">
        <v>5</v>
      </c>
    </row>
    <row r="45" spans="1:6" x14ac:dyDescent="0.3">
      <c r="A45" s="1">
        <v>43</v>
      </c>
      <c r="B45" t="s">
        <v>33</v>
      </c>
      <c r="C45" s="14">
        <v>38.271470999999998</v>
      </c>
      <c r="D45">
        <v>4</v>
      </c>
      <c r="E45" s="14">
        <v>120.410016</v>
      </c>
      <c r="F45" s="14">
        <v>5</v>
      </c>
    </row>
    <row r="46" spans="1:6" x14ac:dyDescent="0.3">
      <c r="A46" s="1">
        <v>44</v>
      </c>
      <c r="B46" t="s">
        <v>33</v>
      </c>
      <c r="C46" s="14">
        <v>38.271470999999998</v>
      </c>
      <c r="D46">
        <v>5</v>
      </c>
      <c r="E46" s="14">
        <v>142.94748000000001</v>
      </c>
      <c r="F46" s="14">
        <v>5</v>
      </c>
    </row>
    <row r="47" spans="1:6" x14ac:dyDescent="0.3">
      <c r="A47" s="1">
        <v>45</v>
      </c>
      <c r="B47" t="s">
        <v>33</v>
      </c>
      <c r="C47" s="14">
        <v>38.271470999999998</v>
      </c>
      <c r="D47">
        <v>6</v>
      </c>
      <c r="E47" s="14">
        <v>523.10407399999997</v>
      </c>
      <c r="F47" s="14">
        <v>2</v>
      </c>
    </row>
    <row r="48" spans="1:6" x14ac:dyDescent="0.3">
      <c r="A48" s="1">
        <v>46</v>
      </c>
      <c r="B48" t="s">
        <v>33</v>
      </c>
      <c r="C48" s="14">
        <v>38.271470999999998</v>
      </c>
      <c r="D48">
        <v>7</v>
      </c>
      <c r="E48" s="14">
        <v>113.921702</v>
      </c>
      <c r="F48" s="14">
        <v>5</v>
      </c>
    </row>
    <row r="49" spans="1:6" x14ac:dyDescent="0.3">
      <c r="A49" s="1">
        <v>47</v>
      </c>
      <c r="B49" t="s">
        <v>33</v>
      </c>
      <c r="C49" s="14">
        <v>38.271470999999998</v>
      </c>
      <c r="D49">
        <v>8</v>
      </c>
      <c r="E49" s="14">
        <v>65.460868000000005</v>
      </c>
      <c r="F49" s="14">
        <v>5</v>
      </c>
    </row>
    <row r="50" spans="1:6" x14ac:dyDescent="0.3">
      <c r="A50" s="1">
        <v>48</v>
      </c>
      <c r="B50" t="s">
        <v>34</v>
      </c>
      <c r="C50" s="14">
        <v>4.3087840000000002</v>
      </c>
      <c r="D50">
        <v>1</v>
      </c>
      <c r="E50" s="14">
        <v>30.612712999999999</v>
      </c>
      <c r="F50" s="14">
        <v>0</v>
      </c>
    </row>
    <row r="51" spans="1:6" x14ac:dyDescent="0.3">
      <c r="A51" s="1">
        <v>49</v>
      </c>
      <c r="B51" t="s">
        <v>34</v>
      </c>
      <c r="C51" s="14">
        <v>4.3087840000000002</v>
      </c>
      <c r="D51">
        <v>2</v>
      </c>
      <c r="E51" s="14">
        <v>49.045487000000001</v>
      </c>
      <c r="F51" s="14">
        <v>4</v>
      </c>
    </row>
    <row r="52" spans="1:6" x14ac:dyDescent="0.3">
      <c r="A52" s="1">
        <v>50</v>
      </c>
      <c r="B52" t="s">
        <v>34</v>
      </c>
      <c r="C52" s="14">
        <v>9.1535089999999997</v>
      </c>
      <c r="D52">
        <v>3</v>
      </c>
      <c r="E52" s="14">
        <v>52.122127999999996</v>
      </c>
      <c r="F52" s="14">
        <v>0</v>
      </c>
    </row>
    <row r="53" spans="1:6" x14ac:dyDescent="0.3">
      <c r="A53" s="1">
        <v>51</v>
      </c>
      <c r="B53" t="s">
        <v>34</v>
      </c>
      <c r="C53" s="14">
        <v>9.1535089999999997</v>
      </c>
      <c r="D53">
        <v>4</v>
      </c>
      <c r="E53" s="14">
        <v>45.510418999999999</v>
      </c>
      <c r="F53" s="14">
        <v>2</v>
      </c>
    </row>
    <row r="54" spans="1:6" x14ac:dyDescent="0.3">
      <c r="A54" s="1">
        <v>52</v>
      </c>
      <c r="B54" t="s">
        <v>34</v>
      </c>
      <c r="C54" s="14">
        <v>9.1535089999999997</v>
      </c>
      <c r="D54">
        <v>5</v>
      </c>
      <c r="E54" s="14">
        <v>41.998063999999999</v>
      </c>
      <c r="F54" s="14">
        <v>4</v>
      </c>
    </row>
    <row r="55" spans="1:6" x14ac:dyDescent="0.3">
      <c r="A55" s="1">
        <v>53</v>
      </c>
      <c r="B55" t="s">
        <v>34</v>
      </c>
      <c r="C55" s="14">
        <v>9.1535089999999997</v>
      </c>
      <c r="D55">
        <v>6</v>
      </c>
      <c r="E55" s="14">
        <v>40.935138000000002</v>
      </c>
      <c r="F55" s="14">
        <v>1</v>
      </c>
    </row>
    <row r="56" spans="1:6" x14ac:dyDescent="0.3">
      <c r="A56" s="1">
        <v>54</v>
      </c>
      <c r="B56" t="s">
        <v>34</v>
      </c>
      <c r="C56" s="14">
        <v>9.1535089999999997</v>
      </c>
      <c r="D56">
        <v>7</v>
      </c>
      <c r="E56" s="14">
        <v>29.798219</v>
      </c>
      <c r="F56" s="14">
        <v>5</v>
      </c>
    </row>
    <row r="57" spans="1:6" x14ac:dyDescent="0.3">
      <c r="A57" s="1">
        <v>55</v>
      </c>
      <c r="B57" t="s">
        <v>34</v>
      </c>
      <c r="C57" s="14">
        <v>9.1535089999999997</v>
      </c>
      <c r="D57">
        <v>8</v>
      </c>
      <c r="E57" s="14">
        <v>24.345858</v>
      </c>
      <c r="F57" s="14">
        <v>5</v>
      </c>
    </row>
    <row r="58" spans="1:6" x14ac:dyDescent="0.3">
      <c r="A58" s="1">
        <v>56</v>
      </c>
      <c r="B58" t="s">
        <v>35</v>
      </c>
      <c r="C58" s="14">
        <v>1.5915170000000001</v>
      </c>
      <c r="D58">
        <v>1</v>
      </c>
      <c r="E58" s="14">
        <v>44.979418000000003</v>
      </c>
      <c r="F58" s="14">
        <v>4</v>
      </c>
    </row>
    <row r="59" spans="1:6" x14ac:dyDescent="0.3">
      <c r="A59" s="1">
        <v>57</v>
      </c>
      <c r="B59" t="s">
        <v>35</v>
      </c>
      <c r="C59" s="14">
        <v>1.5915170000000001</v>
      </c>
      <c r="D59">
        <v>2</v>
      </c>
      <c r="E59" s="14">
        <v>71.138867000000005</v>
      </c>
      <c r="F59" s="14">
        <v>4</v>
      </c>
    </row>
    <row r="60" spans="1:6" x14ac:dyDescent="0.3">
      <c r="A60" s="1">
        <v>58</v>
      </c>
      <c r="B60" t="s">
        <v>35</v>
      </c>
      <c r="C60" s="14">
        <v>1.5915170000000001</v>
      </c>
      <c r="D60">
        <v>3</v>
      </c>
      <c r="E60" s="14">
        <v>120.94863100000001</v>
      </c>
      <c r="F60" s="14">
        <v>3</v>
      </c>
    </row>
    <row r="61" spans="1:6" x14ac:dyDescent="0.3">
      <c r="A61" s="1">
        <v>59</v>
      </c>
      <c r="B61" t="s">
        <v>35</v>
      </c>
      <c r="C61" s="14">
        <v>1.5915170000000001</v>
      </c>
      <c r="D61">
        <v>4</v>
      </c>
      <c r="E61" s="14">
        <v>74.587155999999993</v>
      </c>
      <c r="F61" s="14">
        <v>3</v>
      </c>
    </row>
    <row r="62" spans="1:6" x14ac:dyDescent="0.3">
      <c r="A62" s="1">
        <v>60</v>
      </c>
      <c r="B62" t="s">
        <v>35</v>
      </c>
      <c r="C62" s="14">
        <v>1.5915170000000001</v>
      </c>
      <c r="D62">
        <v>5</v>
      </c>
      <c r="E62" s="14">
        <v>53.112288999999997</v>
      </c>
      <c r="F62" s="14">
        <v>0</v>
      </c>
    </row>
    <row r="63" spans="1:6" x14ac:dyDescent="0.3">
      <c r="A63" s="1">
        <v>61</v>
      </c>
      <c r="B63" t="s">
        <v>35</v>
      </c>
      <c r="C63" s="14">
        <v>1.5915170000000001</v>
      </c>
      <c r="D63">
        <v>6</v>
      </c>
      <c r="E63" s="14">
        <v>80.377514000000005</v>
      </c>
      <c r="F63" s="14">
        <v>1</v>
      </c>
    </row>
    <row r="64" spans="1:6" x14ac:dyDescent="0.3">
      <c r="A64" s="1">
        <v>62</v>
      </c>
      <c r="B64" t="s">
        <v>35</v>
      </c>
      <c r="C64" s="14">
        <v>1.5915170000000001</v>
      </c>
      <c r="D64">
        <v>7</v>
      </c>
      <c r="E64" s="14">
        <v>62.984045000000002</v>
      </c>
      <c r="F64" s="14">
        <v>5</v>
      </c>
    </row>
    <row r="65" spans="1:8" x14ac:dyDescent="0.3">
      <c r="A65" s="1">
        <v>63</v>
      </c>
      <c r="B65" t="s">
        <v>35</v>
      </c>
      <c r="C65" s="14">
        <v>1.5915170000000001</v>
      </c>
      <c r="D65">
        <v>8</v>
      </c>
      <c r="E65" s="14">
        <v>42.885651000000003</v>
      </c>
      <c r="F65" s="14">
        <v>5</v>
      </c>
    </row>
    <row r="66" spans="1:8" x14ac:dyDescent="0.3">
      <c r="A66" s="1">
        <v>64</v>
      </c>
      <c r="B66" t="s">
        <v>22</v>
      </c>
      <c r="C66">
        <v>0</v>
      </c>
      <c r="D66">
        <v>1</v>
      </c>
      <c r="E66">
        <v>1.2184805870056099</v>
      </c>
      <c r="F66">
        <v>1</v>
      </c>
    </row>
    <row r="67" spans="1:8" x14ac:dyDescent="0.3">
      <c r="A67" s="1">
        <v>65</v>
      </c>
      <c r="B67" t="s">
        <v>22</v>
      </c>
      <c r="C67">
        <v>0</v>
      </c>
      <c r="D67">
        <v>2</v>
      </c>
      <c r="E67">
        <v>0.34383988380432101</v>
      </c>
      <c r="F67">
        <v>5</v>
      </c>
    </row>
    <row r="68" spans="1:8" x14ac:dyDescent="0.3">
      <c r="A68" s="1">
        <v>66</v>
      </c>
      <c r="B68" t="s">
        <v>22</v>
      </c>
      <c r="C68">
        <v>0</v>
      </c>
      <c r="D68">
        <v>3</v>
      </c>
      <c r="E68">
        <v>0.40618991851806602</v>
      </c>
      <c r="F68">
        <v>3</v>
      </c>
    </row>
    <row r="69" spans="1:8" x14ac:dyDescent="0.3">
      <c r="A69" s="1">
        <v>67</v>
      </c>
      <c r="B69" t="s">
        <v>22</v>
      </c>
      <c r="C69">
        <v>0</v>
      </c>
      <c r="D69">
        <v>4</v>
      </c>
      <c r="E69">
        <v>0.37500047683715798</v>
      </c>
      <c r="F69">
        <v>4</v>
      </c>
      <c r="H69" s="9"/>
    </row>
    <row r="70" spans="1:8" x14ac:dyDescent="0.3">
      <c r="A70" s="1">
        <v>68</v>
      </c>
      <c r="B70" t="s">
        <v>22</v>
      </c>
      <c r="C70">
        <v>0</v>
      </c>
      <c r="D70">
        <v>5</v>
      </c>
      <c r="E70">
        <v>0.42172551155090299</v>
      </c>
      <c r="F70">
        <v>3</v>
      </c>
    </row>
    <row r="71" spans="1:8" x14ac:dyDescent="0.3">
      <c r="A71" s="1">
        <v>69</v>
      </c>
      <c r="B71" t="s">
        <v>22</v>
      </c>
      <c r="C71">
        <v>0</v>
      </c>
      <c r="D71">
        <v>6</v>
      </c>
      <c r="E71">
        <v>0.40610909461975098</v>
      </c>
      <c r="F71">
        <v>2</v>
      </c>
    </row>
    <row r="72" spans="1:8" x14ac:dyDescent="0.3">
      <c r="A72" s="1">
        <v>70</v>
      </c>
      <c r="B72" t="s">
        <v>22</v>
      </c>
      <c r="C72">
        <v>0</v>
      </c>
      <c r="D72">
        <v>7</v>
      </c>
      <c r="E72">
        <v>0.35908317565917902</v>
      </c>
      <c r="F72">
        <v>4</v>
      </c>
    </row>
    <row r="73" spans="1:8" x14ac:dyDescent="0.3">
      <c r="A73" s="1">
        <v>71</v>
      </c>
      <c r="B73" t="s">
        <v>22</v>
      </c>
      <c r="C73">
        <v>0</v>
      </c>
      <c r="D73">
        <v>8</v>
      </c>
      <c r="E73">
        <v>0.40639233589172302</v>
      </c>
      <c r="F73">
        <v>4</v>
      </c>
    </row>
  </sheetData>
  <mergeCells count="2">
    <mergeCell ref="I12:N12"/>
    <mergeCell ref="I23:N23"/>
  </mergeCells>
  <conditionalFormatting sqref="I14:N21">
    <cfRule type="colorScale" priority="4">
      <colorScale>
        <cfvo type="min"/>
        <cfvo type="max"/>
        <color rgb="FFFCFCFF"/>
        <color rgb="FF63BE7B"/>
      </colorScale>
    </cfRule>
  </conditionalFormatting>
  <conditionalFormatting sqref="I25:N32">
    <cfRule type="colorScale" priority="1">
      <colorScale>
        <cfvo type="min"/>
        <cfvo type="max"/>
        <color rgb="FFFCFCFF"/>
        <color rgb="FF63BE7B"/>
      </colorScale>
    </cfRule>
  </conditionalFormatting>
  <conditionalFormatting sqref="K2:P10">
    <cfRule type="colorScale" priority="5">
      <colorScale>
        <cfvo type="min"/>
        <cfvo type="max"/>
        <color rgb="FFFCFCFF"/>
        <color rgb="FF63BE7B"/>
      </colorScale>
    </cfRule>
  </conditionalFormatting>
  <conditionalFormatting sqref="Q2:Q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P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K s T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8 V a K I p H u A 4 A A A A R A A A A E w A c A E Z v c m 1 1 b G F z L 1 N l Y 3 R p b 2 4 x L m 0 g o h g A K K A U A A A A A A A A A A A A A A A A A A A A A A A A A A A A K 0 5 N L s n M z 1 M I h t C G 1 g B Q S w E C L Q A U A A I A C A C r E 8 V a Z q o U i K U A A A D 2 A A A A E g A A A A A A A A A A A A A A A A A A A A A A Q 2 9 u Z m l n L 1 B h Y 2 t h Z 2 U u e G 1 s U E s B A i 0 A F A A C A A g A q x P F W g / K 6 a u k A A A A 6 Q A A A B M A A A A A A A A A A A A A A A A A 8 Q A A A F t D b 2 5 0 Z W 5 0 X 1 R 5 c G V z X S 5 4 b W x Q S w E C L Q A U A A I A C A C r E 8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O S B 0 L B X d E W 5 r 7 q X P s 7 + l Q A A A A A C A A A A A A A Q Z g A A A A E A A C A A A A A 0 g / t 2 3 j F 4 5 f l n m G Z t D K 7 K t u + U Q q Q J C d u D i r A W Q p p 2 o g A A A A A O g A A A A A I A A C A A A A A B k G T h 9 H h F N 5 v 1 T E b x n L E W P o W o b 7 J O 1 Z I 0 z S Z I c 4 n 0 J V A A A A C Z R P + t s C u l B k 5 N i Z d i F Y F 1 N t O 7 p S 4 y V o t 2 n 5 + I 4 5 8 0 2 1 2 U D s / Q S K o A V N q w b d H L B u I l L R d i k d k 1 h n a 4 p n a 0 W L 7 9 / X d N N x g T Y t 7 o 5 A Z M s K p v i k A A A A A n w I J + X w 9 7 b A + r I v F G 5 R c 3 h a A R q T H O o + f u N C R 4 A 9 R l M k 3 L F y O 1 H 7 H D r 5 W B O A 6 9 O 4 2 Z o o c v n W r / h w a 3 X w I l / M G a < / D a t a M a s h u p > 
</file>

<file path=customXml/itemProps1.xml><?xml version="1.0" encoding="utf-8"?>
<ds:datastoreItem xmlns:ds="http://schemas.openxmlformats.org/officeDocument/2006/customXml" ds:itemID="{F9DE77AB-1DB6-498D-B938-32788A53B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Brenno Biase</cp:lastModifiedBy>
  <dcterms:created xsi:type="dcterms:W3CDTF">2025-05-29T20:47:07Z</dcterms:created>
  <dcterms:modified xsi:type="dcterms:W3CDTF">2025-09-27T09:00:09Z</dcterms:modified>
</cp:coreProperties>
</file>