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bel_prize_awarded_women_detai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<sst xmlns="http://schemas.openxmlformats.org/spreadsheetml/2006/main" count="303" uniqueCount="192">
  <si>
    <t>Name</t>
  </si>
  <si>
    <t>Year</t>
  </si>
  <si>
    <t>Age Received</t>
  </si>
  <si>
    <t>Country</t>
  </si>
  <si>
    <t>Category</t>
  </si>
  <si>
    <t>Description</t>
  </si>
  <si>
    <t>Details</t>
  </si>
  <si>
    <t>Shares</t>
  </si>
  <si>
    <t>Ada Yonath</t>
  </si>
  <si>
    <t>Israel</t>
  </si>
  <si>
    <t>Chemistry</t>
  </si>
  <si>
    <t>"For studies of the structure and function of the ribosome"</t>
  </si>
  <si>
    <t>(shared with Pierre Curie and Henri Becquerel)</t>
  </si>
  <si>
    <t>Alice Munro</t>
  </si>
  <si>
    <t>Canada</t>
  </si>
  <si>
    <t>Literature</t>
  </si>
  <si>
    <t>"Master of the contemporary short story"</t>
  </si>
  <si>
    <t>Alva Myrdal</t>
  </si>
  <si>
    <t>Sweden</t>
  </si>
  <si>
    <t>Peace</t>
  </si>
  <si>
    <t>"Former Cabinet Minister; Diplomat; Writer."</t>
  </si>
  <si>
    <t>Aung San Suu Kyi</t>
  </si>
  <si>
    <t>Burma</t>
  </si>
  <si>
    <t>"For her non-violent struggle for democracy and human rights"</t>
  </si>
  <si>
    <t>Barbara McClintock</t>
  </si>
  <si>
    <t>United States</t>
  </si>
  <si>
    <t>Physiology or Medicine</t>
  </si>
  <si>
    <t>"For her discovery of mobile genetic elements"</t>
  </si>
  <si>
    <t>Bertha von Suttner</t>
  </si>
  <si>
    <t>Czech Republic</t>
  </si>
  <si>
    <t>"Honorary President of Permanent International Peace Bureau, Bern, Switzerland; Author of "Lay Down Your Arms"."</t>
  </si>
  <si>
    <t>Born in the Austrian Empire, now Czech Republic</t>
  </si>
  <si>
    <t>Betty Williams</t>
  </si>
  <si>
    <t>Ireland, United Kingdom</t>
  </si>
  <si>
    <t>"Founder of the Northern Ireland Peace Movement (later renamed Community of Peace People)"</t>
  </si>
  <si>
    <t>Born in North Ireland, part of the UK</t>
  </si>
  <si>
    <t>(shared with Nicholas Murray Butler)</t>
  </si>
  <si>
    <t>Carol W. Greider</t>
  </si>
  <si>
    <t>"For the discovery of how chromosomes are protected by telomeres and the enzyme telomerase"</t>
  </si>
  <si>
    <t>(shared with Frédéric Joliot-Curie)</t>
  </si>
  <si>
    <t>Christiane Nüsslein-Volhard</t>
  </si>
  <si>
    <t>Germany</t>
  </si>
  <si>
    <t>"For their discoveries concerning the genetic control of early embryonic development"</t>
  </si>
  <si>
    <t>Donna Strickland</t>
  </si>
  <si>
    <t>Physics</t>
  </si>
  <si>
    <t>"For their method of generating high-intensity, ultra-short optical pulses"</t>
  </si>
  <si>
    <t>Doris Lessing</t>
  </si>
  <si>
    <t>Iran, United Kingdom</t>
  </si>
  <si>
    <t>"That epicist of the female experience, who with scepticism, fire and visionary power has subjected a divided civilisation to scrutiny"</t>
  </si>
  <si>
    <t>Born in Iran, worked in the UK</t>
  </si>
  <si>
    <t>(shared with John Raleigh Mott)</t>
  </si>
  <si>
    <t>Dorothy Hodgkin</t>
  </si>
  <si>
    <t>United Kingdom</t>
  </si>
  <si>
    <t>"For her determinations by X-ray techniques of the structures of important biochemical substances"</t>
  </si>
  <si>
    <t>(shared with Carl Ferdinand Cori and Bernardo Houssay)</t>
  </si>
  <si>
    <t>Elfriede Jelinek</t>
  </si>
  <si>
    <t>Austria</t>
  </si>
  <si>
    <t>"For her musical flow of voices and counter-voices in novels and plays that with extraordinary linguistic zeal reveal the absurdity of society's clichés and their subjugating power"</t>
  </si>
  <si>
    <t>(shared with J. Hans D. Jensen and Eugene Wigner)</t>
  </si>
  <si>
    <t>Elinor Ostrom</t>
  </si>
  <si>
    <t>Economics</t>
  </si>
  <si>
    <t>"For her analysis of economic governance, especially the commons"</t>
  </si>
  <si>
    <t>Elizabeth Blackburn</t>
  </si>
  <si>
    <t>Australia, United States</t>
  </si>
  <si>
    <t>Born in Australia, worked in the US</t>
  </si>
  <si>
    <t>(shared with Samuel Agnon)</t>
  </si>
  <si>
    <t>Ellen Johnson Sirleaf</t>
  </si>
  <si>
    <t>Liberia</t>
  </si>
  <si>
    <t>"For their non-violent struggle for the safety of women and for women's rights to full participation in peace-building work"</t>
  </si>
  <si>
    <t>Emily Greene Balch</t>
  </si>
  <si>
    <t>"Formerly Professor of History and Sociology; Honorary International President, Women's International League for Peace and Freedom."</t>
  </si>
  <si>
    <t>Esther Duflo</t>
  </si>
  <si>
    <t>France, United States</t>
  </si>
  <si>
    <t>"For their experimental approach to alleviating global poverty"</t>
  </si>
  <si>
    <t>Born in France, worked in the US</t>
  </si>
  <si>
    <t>(shared with Roger Guillemin and Andrew Schally)</t>
  </si>
  <si>
    <t>Frances H. Arnold</t>
  </si>
  <si>
    <t>"For the directed evolution of enzymes"</t>
  </si>
  <si>
    <t>Françoise Barré-Sinoussi</t>
  </si>
  <si>
    <t>France</t>
  </si>
  <si>
    <t>"For their discovery of HIV, human immunodeficiency virus"</t>
  </si>
  <si>
    <t>(shared with Alfonso García Robles)</t>
  </si>
  <si>
    <t>Gabriela Mistral</t>
  </si>
  <si>
    <t>Chile</t>
  </si>
  <si>
    <t>"For her lyric poetry which, inspired by powerful emotions, has made her name a symbol of the idealistic aspirations of the entire Latin American world"</t>
  </si>
  <si>
    <t>Gertrude B. Elion</t>
  </si>
  <si>
    <t>"For their discoveries of important principles for drug treatment"</t>
  </si>
  <si>
    <t>(shared with Stanley Cohen)</t>
  </si>
  <si>
    <t>Gerty Cori</t>
  </si>
  <si>
    <t>Czech Republic, United States</t>
  </si>
  <si>
    <t>"For their discovery of the course of the catalytic conversion of glycogen"</t>
  </si>
  <si>
    <t>Born in the Austrian Empire (now Czech Republic), worked in the US</t>
  </si>
  <si>
    <t>(shared with James W. Black and George H. Hitchings)</t>
  </si>
  <si>
    <t>Grazia Deledda</t>
  </si>
  <si>
    <t>Italy</t>
  </si>
  <si>
    <t>"For her idealistically inspired writings which with plastic clarity picture the life on her native island and with depth and sympathy deal with human problems in general"</t>
  </si>
  <si>
    <t>Herta Müller</t>
  </si>
  <si>
    <t>Germany, Romania</t>
  </si>
  <si>
    <t>"Who, with the concentration of poetry and the frankness of prose, depicts the landscape of the dispossessed"</t>
  </si>
  <si>
    <t>Born in Romania, worked in Germany</t>
  </si>
  <si>
    <t>Irène Joliot-Curie</t>
  </si>
  <si>
    <t>"For their synthesis of new radioactive elements"</t>
  </si>
  <si>
    <t>Jane Addams</t>
  </si>
  <si>
    <t>"Sociologist; International President, Women's International League for Peace and Freedom.</t>
  </si>
  <si>
    <t>Jody Williams</t>
  </si>
  <si>
    <t>"For their work for the banning and clearing of anti-personnel mines"</t>
  </si>
  <si>
    <t>(shared with Edward B. Lewis and Eric F. Wieschaus)</t>
  </si>
  <si>
    <t>Leymah Gbowee</t>
  </si>
  <si>
    <t>Linda B. Buck</t>
  </si>
  <si>
    <t>"For their discoveries of odorant receptors and the organization of the olfactory system"</t>
  </si>
  <si>
    <t>(shared with the International Campaign to Ban Landmines)</t>
  </si>
  <si>
    <t>Mairead Maguire</t>
  </si>
  <si>
    <t>Malala Yousafzai</t>
  </si>
  <si>
    <t>Pakistan</t>
  </si>
  <si>
    <t>"For their struggle against the suppression of children and young people and for the right of all children to education".</t>
  </si>
  <si>
    <t>Maria Goeppert-Mayer</t>
  </si>
  <si>
    <t>Germany, United States</t>
  </si>
  <si>
    <t>"For their discoveries concerning nuclear shell structure"</t>
  </si>
  <si>
    <t>Born in then Germany,  worked in the US</t>
  </si>
  <si>
    <t>Marie Skłodowska-Curie</t>
  </si>
  <si>
    <t>France, Poland</t>
  </si>
  <si>
    <t>"In recognition of the extraordinary services they have rendered by their joint researches on the radiation phenomena discovered by Professor Henri Becquerel"</t>
  </si>
  <si>
    <t>Born in Congress Poland, worked in France</t>
  </si>
  <si>
    <t>(shared with Richard Axel)</t>
  </si>
  <si>
    <t>"For her discovery of radium and polonium"</t>
  </si>
  <si>
    <t>May-Britt Moser</t>
  </si>
  <si>
    <t>Norway</t>
  </si>
  <si>
    <t>"For their discoveries of cells that constitute a positioning system in the brain"</t>
  </si>
  <si>
    <t>(shared with Harald zur Hausen and Luc Montagnier)</t>
  </si>
  <si>
    <t>Mother Teresa</t>
  </si>
  <si>
    <t>India, North Macedonia</t>
  </si>
  <si>
    <t>"Leader of Missionaries of Charity, Calcutta."</t>
  </si>
  <si>
    <t>Born in then Ottoman Empire (now North Macedonia), worked in India</t>
  </si>
  <si>
    <t>(shared with Jack W. Szostak)</t>
  </si>
  <si>
    <t>Nadia Murad</t>
  </si>
  <si>
    <t>Iraq</t>
  </si>
  <si>
    <t>"For their efforts to end the use of sexual violence as a weapon of war and armed conflict"</t>
  </si>
  <si>
    <t>Nadine Gordimer</t>
  </si>
  <si>
    <t>South Africa</t>
  </si>
  <si>
    <t>"Who through her magnificent epic writing has - in the words of Alfred Nobel - been of very great benefit to humanity"</t>
  </si>
  <si>
    <t>(shared with Venkatraman Ramakrishnan and Thomas A. Steitz)</t>
  </si>
  <si>
    <t>Nelly Sachs</t>
  </si>
  <si>
    <t>Germany, Sweden</t>
  </si>
  <si>
    <t>"For her outstanding lyrical and dramatic writing, which interprets Israel's destiny with touching strength"</t>
  </si>
  <si>
    <t>Born in Germany, worked in Sweden</t>
  </si>
  <si>
    <t>Olga Tokarczuk</t>
  </si>
  <si>
    <t>Poland</t>
  </si>
  <si>
    <t>“For a narrative imagination that with encyclopedic passion represents the crossing of boundaries as a form of life”</t>
  </si>
  <si>
    <t>(shared with Oliver E. Williamson)</t>
  </si>
  <si>
    <t>Pearl S. Buck</t>
  </si>
  <si>
    <t>"For her rich and truly epic descriptions of peasant life in China and for her biographical masterpieces"</t>
  </si>
  <si>
    <t>Rigoberta Menchú</t>
  </si>
  <si>
    <t>Guatemala</t>
  </si>
  <si>
    <t>"In recognition of her work for social justice and ethno-cultural reconciliation based on respect for the rights of indigenous peoples"</t>
  </si>
  <si>
    <t>Rita Levi-Montalcini</t>
  </si>
  <si>
    <t>Italy, United States</t>
  </si>
  <si>
    <t>"For their discoveries of growth factors"</t>
  </si>
  <si>
    <t>Born in Italy, worked in the US</t>
  </si>
  <si>
    <t>Rosalyn Sussman Yalow</t>
  </si>
  <si>
    <t>"For the development of radioimmunoassays of peptide hormones"</t>
  </si>
  <si>
    <t>Selma Lagerlöf</t>
  </si>
  <si>
    <t>"In appreciation of the lofty idealism, vivid imagination and spiritual perception that characterize her writings"</t>
  </si>
  <si>
    <t>(shared with Edvard Moser and John O'Keefe)</t>
  </si>
  <si>
    <t>Shirin Ebadi</t>
  </si>
  <si>
    <t>Iran</t>
  </si>
  <si>
    <t>"For her efforts for democracy and human rights. She has focused especially on the struggle for the rights of women and children"</t>
  </si>
  <si>
    <t>(shared with Kailash Satyarthi)</t>
  </si>
  <si>
    <t>Sigrid Undset</t>
  </si>
  <si>
    <t>"Principally for her powerful descriptions of Northern life during the Middle Ages"</t>
  </si>
  <si>
    <t>(shared with William C. Campbell and Satoshi Ōmura)</t>
  </si>
  <si>
    <t>Svetlana Alexievich</t>
  </si>
  <si>
    <t>Belarus, Ukraine</t>
  </si>
  <si>
    <t>"For her polyphonic writings, a monument to suffering and courage in our time"</t>
  </si>
  <si>
    <t>Born in Ukraine, worked in Belarus</t>
  </si>
  <si>
    <t>Tawakkol Karman</t>
  </si>
  <si>
    <t>Yemen</t>
  </si>
  <si>
    <t>(shared with Gérard Mourou and Arthur Ashkin)</t>
  </si>
  <si>
    <t>Toni Morrison</t>
  </si>
  <si>
    <t>"Who in novels characterized by visionary force and poetic import, gives life to an essential aspect of American reality"</t>
  </si>
  <si>
    <t>(shared with Gregory Winter and George Smith)</t>
  </si>
  <si>
    <t>Tu Youyou</t>
  </si>
  <si>
    <t>China</t>
  </si>
  <si>
    <t>"For her discoveries concerning a novel therapy against Malaria (artemisinin)"</t>
  </si>
  <si>
    <t>(shared with Denis Mukwege)</t>
  </si>
  <si>
    <t>Wangari Maathai</t>
  </si>
  <si>
    <t>Kenya</t>
  </si>
  <si>
    <t>"For her contribution to sustainable development, democracy and peace"</t>
  </si>
  <si>
    <t>Wisława Szymborska</t>
  </si>
  <si>
    <t>"For poetry that with ironic precision allows the historical and biological context to come to light in fragments of human reality"</t>
  </si>
  <si>
    <t>(shared with Abhijit Banerjee and Michael Kremer)</t>
  </si>
  <si>
    <t>AVERAGE of Age Received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</si>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</sst>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Font="1"/>
    <xf borderId="0" fillId="0" fontId="2" numFmtId="1" xfId="0" applyAlignment="1" applyFont="1" applyNumberForma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5" sheet="nobel_prize_awarded_women_detai"/>
  </cacheSource>
  <cacheFields>
    <cacheField name="Name" numFmtId="0">
      <sharedItems>
        <s v="Ada Yonath"/>
        <s v="Alice Munro"/>
        <s v="Alva Myrdal"/>
        <s v="Aung San Suu Kyi"/>
        <s v="Barbara McClintock"/>
        <s v="Bertha von Suttner"/>
        <s v="Betty Williams"/>
        <s v="Carol W. Greider"/>
        <s v="Christiane Nüsslein-Volhard"/>
        <s v="Donna Strickland"/>
        <s v="Doris Lessing"/>
        <s v="Dorothy Hodgkin"/>
        <s v="Elfriede Jelinek"/>
        <s v="Elinor Ostrom"/>
        <s v="Elizabeth Blackburn"/>
        <s v="Ellen Johnson Sirleaf"/>
        <s v="Emily Greene Balch"/>
        <s v="Esther Duflo"/>
        <s v="Frances H. Arnold"/>
        <s v="Françoise Barré-Sinoussi"/>
        <s v="Gabriela Mistral"/>
        <s v="Gertrude B. Elion"/>
        <s v="Gerty Cori"/>
        <s v="Grazia Deledda"/>
        <s v="Herta Müller"/>
        <s v="Irène Joliot-Curie"/>
        <s v="Jane Addams"/>
        <s v="Jody Williams"/>
        <s v="Leymah Gbowee"/>
        <s v="Linda B. Buck"/>
        <s v="Mairead Maguire"/>
        <s v="Malala Yousafzai"/>
        <s v="Maria Goeppert-Mayer"/>
        <s v="Marie Skłodowska-Curie"/>
        <s v="May-Britt Moser"/>
        <s v="Mother Teresa"/>
        <s v="Nadia Murad"/>
        <s v="Nadine Gordimer"/>
        <s v="Nelly Sachs"/>
        <s v="Olga Tokarczuk"/>
        <s v="Pearl S. Buck"/>
        <s v="Rigoberta Menchú"/>
        <s v="Rita Levi-Montalcini"/>
        <s v="Rosalyn Sussman Yalow"/>
        <s v="Selma Lagerlöf"/>
        <s v="Shirin Ebadi"/>
        <s v="Sigrid Undset"/>
        <s v="Svetlana Alexievich"/>
        <s v="Tawakkol Karman"/>
        <s v="Toni Morrison"/>
        <s v="Tu Youyou"/>
        <s v="Wangari Maathai"/>
        <s v="Wisława Szymborska"/>
      </sharedItems>
    </cacheField>
    <cacheField name="Year" numFmtId="0">
      <sharedItems containsSemiMixedTypes="0" containsString="0" containsNumber="1" containsInteger="1">
        <n v="2009.0"/>
        <n v="2013.0"/>
        <n v="1982.0"/>
        <n v="1991.0"/>
        <n v="1983.0"/>
        <n v="1905.0"/>
        <n v="1976.0"/>
        <n v="1995.0"/>
        <n v="2018.0"/>
        <n v="2007.0"/>
        <n v="1964.0"/>
        <n v="2004.0"/>
        <n v="2011.0"/>
        <n v="1946.0"/>
        <n v="2019.0"/>
        <n v="2008.0"/>
        <n v="1945.0"/>
        <n v="1988.0"/>
        <n v="1947.0"/>
        <n v="1926.0"/>
        <n v="1935.0"/>
        <n v="1931.0"/>
        <n v="1997.0"/>
        <n v="2014.0"/>
        <n v="1963.0"/>
        <n v="1903.0"/>
        <n v="1911.0"/>
        <n v="1979.0"/>
        <n v="1966.0"/>
        <n v="1938.0"/>
        <n v="1992.0"/>
        <n v="1986.0"/>
        <n v="1977.0"/>
        <n v="1909.0"/>
        <n v="2003.0"/>
        <n v="1928.0"/>
        <n v="2015.0"/>
        <n v="1993.0"/>
        <n v="1996.0"/>
      </sharedItems>
    </cacheField>
    <cacheField name="Age Received" numFmtId="0">
      <sharedItems containsSemiMixedTypes="0" containsString="0" containsNumber="1" containsInteger="1">
        <n v="70.0"/>
        <n v="82.0"/>
        <n v="80.0"/>
        <n v="46.0"/>
        <n v="81.0"/>
        <n v="62.0"/>
        <n v="33.0"/>
        <n v="48.0"/>
        <n v="53.0"/>
        <n v="59.0"/>
        <n v="88.0"/>
        <n v="54.0"/>
        <n v="58.0"/>
        <n v="76.0"/>
        <n v="61.0"/>
        <n v="73.0"/>
        <n v="79.0"/>
        <n v="47.0"/>
        <n v="56.0"/>
        <n v="51.0"/>
        <n v="55.0"/>
        <n v="38.0"/>
        <n v="71.0"/>
        <n v="39.0"/>
        <n v="57.0"/>
        <n v="32.0"/>
        <n v="17.0"/>
        <n v="36.0"/>
        <n v="44.0"/>
        <n v="69.0"/>
        <n v="25.0"/>
        <n v="68.0"/>
        <n v="75.0"/>
        <n v="77.0"/>
        <n v="67.0"/>
        <n v="85.0"/>
        <n v="64.0"/>
      </sharedItems>
    </cacheField>
    <cacheField name="Country" numFmtId="0">
      <sharedItems>
        <s v="Israel"/>
        <s v="Canada"/>
        <s v="Sweden"/>
        <s v="Burma"/>
        <s v="United States"/>
        <s v="Czech Republic"/>
        <s v="Ireland, United Kingdom"/>
        <s v="Germany"/>
        <s v="Iran, United Kingdom"/>
        <s v="United Kingdom"/>
        <s v="Austria"/>
        <s v="Australia, United States"/>
        <s v="Liberia"/>
        <s v="France, United States"/>
        <s v="France"/>
        <s v="Chile"/>
        <s v="Czech Republic, United States"/>
        <s v="Italy"/>
        <s v="Germany, Romania"/>
        <s v="Pakistan"/>
        <s v="Germany, United States"/>
        <s v="France, Poland"/>
        <s v="Norway"/>
        <s v="India, North Macedonia"/>
        <s v="Iraq"/>
        <s v="South Africa"/>
        <s v="Germany, Sweden"/>
        <s v="Poland"/>
        <s v="Guatemala"/>
        <s v="Italy, United States"/>
        <s v="Iran"/>
        <s v="Belarus, Ukraine"/>
        <s v="Yemen"/>
        <s v="China"/>
        <s v="Kenya"/>
      </sharedItems>
    </cacheField>
    <cacheField name="Category" numFmtId="0">
      <sharedItems>
        <s v="Chemistry"/>
        <s v="Literature"/>
        <s v="Peace"/>
        <s v="Physiology or Medicine"/>
        <s v="Physics"/>
        <s v="Economics"/>
      </sharedItems>
    </cacheField>
    <cacheField name="Description" numFmtId="0">
      <sharedItems>
        <s v="&quot;For studies of the structure and function of the ribosome&quot;"/>
        <s v="&quot;Master of the contemporary short story&quot;"/>
        <s v="&quot;Former Cabinet Minister; Diplomat; Writer.&quot;"/>
        <s v="&quot;For her non-violent struggle for democracy and human rights&quot;"/>
        <s v="&quot;For her discovery of mobile genetic elements&quot;"/>
        <s v="&quot;Honorary President of Permanent International Peace Bureau, Bern, Switzerland; Author of &quot;Lay Down Your Arms&quot;.&quot;"/>
        <s v="&quot;Founder of the Northern Ireland Peace Movement (later renamed Community of Peace People)&quot;"/>
        <s v="&quot;For the discovery of how chromosomes are protected by telomeres and the enzyme telomerase&quot;"/>
        <s v="&quot;For their discoveries concerning the genetic control of early embryonic development&quot;"/>
        <s v="&quot;For their method of generating high-intensity, ultra-short optical pulses&quot;"/>
        <s v="&quot;That epicist of the female experience, who with scepticism, fire and visionary power has subjected a divided civilisation to scrutiny&quot;"/>
        <s v="&quot;For her determinations by X-ray techniques of the structures of important biochemical substances&quot;"/>
        <s v="&quot;For her musical flow of voices and counter-voices in novels and plays that with extraordinary linguistic zeal reveal the absurdity of society's clichés and their subjugating power&quot;"/>
        <s v="&quot;For her analysis of economic governance, especially the commons&quot;"/>
        <s v="&quot;For their non-violent struggle for the safety of women and for women's rights to full participation in peace-building work&quot;"/>
        <s v="&quot;Formerly Professor of History and Sociology; Honorary International President, Women's International League for Peace and Freedom.&quot;"/>
        <s v="&quot;For their experimental approach to alleviating global poverty&quot;"/>
        <s v="&quot;For the directed evolution of enzymes&quot;"/>
        <s v="&quot;For their discovery of HIV, human immunodeficiency virus&quot;"/>
        <s v="&quot;For her lyric poetry which, inspired by powerful emotions, has made her name a symbol of the idealistic aspirations of the entire Latin American world&quot;"/>
        <s v="&quot;For their discoveries of important principles for drug treatment&quot;"/>
        <s v="&quot;For their discovery of the course of the catalytic conversion of glycogen&quot;"/>
        <s v="&quot;For her idealistically inspired writings which with plastic clarity picture the life on her native island and with depth and sympathy deal with human problems in general&quot;"/>
        <s v="&quot;Who, with the concentration of poetry and the frankness of prose, depicts the landscape of the dispossessed&quot;"/>
        <s v="&quot;For their synthesis of new radioactive elements&quot;"/>
        <s v="&quot;Sociologist; International President, Women's International League for Peace and Freedom."/>
        <s v="&quot;For their work for the banning and clearing of anti-personnel mines&quot;"/>
        <s v="&quot;For their discoveries of odorant receptors and the organization of the olfactory system&quot;"/>
        <s v="&quot;For their struggle against the suppression of children and young people and for the right of all children to education&quot;."/>
        <s v="&quot;For their discoveries concerning nuclear shell structure&quot;"/>
        <s v="&quot;In recognition of the extraordinary services they have rendered by their joint researches on the radiation phenomena discovered by Professor Henri Becquerel&quot;"/>
        <s v="&quot;For her discovery of radium and polonium&quot;"/>
        <s v="&quot;For their discoveries of cells that constitute a positioning system in the brain&quot;"/>
        <s v="&quot;Leader of Missionaries of Charity, Calcutta.&quot;"/>
        <s v="&quot;For their efforts to end the use of sexual violence as a weapon of war and armed conflict&quot;"/>
        <s v="&quot;Who through her magnificent epic writing has - in the words of Alfred Nobel - been of very great benefit to humanity&quot;"/>
        <s v="&quot;For her outstanding lyrical and dramatic writing, which interprets Israel's destiny with touching strength&quot;"/>
        <s v="“For a narrative imagination that with encyclopedic passion represents the crossing of boundaries as a form of life”"/>
        <s v="&quot;For her rich and truly epic descriptions of peasant life in China and for her biographical masterpieces&quot;"/>
        <s v="&quot;In recognition of her work for social justice and ethno-cultural reconciliation based on respect for the rights of indigenous peoples&quot;"/>
        <s v="&quot;For their discoveries of growth factors&quot;"/>
        <s v="&quot;For the development of radioimmunoassays of peptide hormones&quot;"/>
        <s v="&quot;In appreciation of the lofty idealism, vivid imagination and spiritual perception that characterize her writings&quot;"/>
        <s v="&quot;For her efforts for democracy and human rights. She has focused especially on the struggle for the rights of women and children&quot;"/>
        <s v="&quot;Principally for her powerful descriptions of Northern life during the Middle Ages&quot;"/>
        <s v="&quot;For her polyphonic writings, a monument to suffering and courage in our time&quot;"/>
        <s v="&quot;Who in novels characterized by visionary force and poetic import, gives life to an essential aspect of American reality&quot;"/>
        <s v="&quot;For her discoveries concerning a novel therapy against Malaria (artemisinin)&quot;"/>
        <s v="&quot;For her contribution to sustainable development, democracy and peace&quot;"/>
        <s v="&quot;For poetry that with ironic precision allows the historical and biological context to come to light in fragments of human reality&quot;"/>
      </sharedItems>
    </cacheField>
    <cacheField name="Details">
      <sharedItems containsBlank="1" containsMixedTypes="1" containsNumber="1" containsInteger="1">
        <m/>
        <s v="Born in the Austrian Empire, now Czech Republic"/>
        <s v="Born in North Ireland, part of the UK"/>
        <s v="Born in Iran, worked in the UK"/>
        <n v="0.0"/>
        <s v="Born in Australia, worked in the US"/>
        <s v="Born in France, worked in the US"/>
        <s v="Born in the Austrian Empire (now Czech Republic), worked in the US"/>
        <s v="Born in Romania, worked in Germany"/>
        <s v="Born in then Germany,  worked in the US"/>
        <s v="Born in Congress Poland, worked in France"/>
        <s v="Born in then Ottoman Empire (now North Macedonia), worked in India"/>
        <s v="Born in Germany, worked in Sweden"/>
        <s v="Born in Italy, worked in the US"/>
        <s v="Born in Ukraine, worked in Belarus"/>
      </sharedItems>
    </cacheField>
    <cacheField name="Shares" numFmtId="0">
      <sharedItems containsBlank="1">
        <s v="(shared with Pierre Curie and Henri Becquerel)"/>
        <m/>
        <s v="(shared with Nicholas Murray Butler)"/>
        <s v="(shared with Frédéric Joliot-Curie)"/>
        <s v="(shared with John Raleigh Mott)"/>
        <s v="(shared with Carl Ferdinand Cori and Bernardo Houssay)"/>
        <s v="(shared with J. Hans D. Jensen and Eugene Wigner)"/>
        <s v="(shared with Samuel Agnon)"/>
        <s v="(shared with Roger Guillemin and Andrew Schally)"/>
        <s v="(shared with Alfonso García Robles)"/>
        <s v="(shared with Stanley Cohen)"/>
        <s v="(shared with James W. Black and George H. Hitchings)"/>
        <s v="(shared with Edward B. Lewis and Eric F. Wieschaus)"/>
        <s v="(shared with the International Campaign to Ban Landmines)"/>
        <s v="(shared with Richard Axel)"/>
        <s v="(shared with Harald zur Hausen and Luc Montagnier)"/>
        <s v="(shared with Jack W. Szostak)"/>
        <s v="(shared with Venkatraman Ramakrishnan and Thomas A. Steitz)"/>
        <s v="(shared with Oliver E. Williamson)"/>
        <s v="(shared with Edvard Moser and John O'Keefe)"/>
        <s v="(shared with Kailash Satyarthi)"/>
        <s v="(shared with William C. Campbell and Satoshi Ōmura)"/>
        <s v="(shared with Gérard Mourou and Arthur Ashkin)"/>
        <s v="(shared with Gregory Winter and George Smith)"/>
        <s v="(shared with Denis Mukwege)"/>
        <s v="(shared with Abhijit Banerjee and Michael Kremer)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3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ge Receiv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Country" axis="axisRow" compact="0" outline="0" multipleItemSelectionAllowed="1" showAll="0" sortType="ascending">
      <items>
        <item x="11"/>
        <item x="10"/>
        <item x="31"/>
        <item x="3"/>
        <item x="1"/>
        <item x="15"/>
        <item x="33"/>
        <item x="5"/>
        <item x="16"/>
        <item x="14"/>
        <item x="21"/>
        <item x="13"/>
        <item x="7"/>
        <item x="18"/>
        <item x="26"/>
        <item x="20"/>
        <item x="28"/>
        <item x="23"/>
        <item x="30"/>
        <item x="8"/>
        <item x="24"/>
        <item x="6"/>
        <item x="0"/>
        <item x="17"/>
        <item x="29"/>
        <item x="34"/>
        <item x="12"/>
        <item x="22"/>
        <item x="19"/>
        <item x="27"/>
        <item x="25"/>
        <item x="2"/>
        <item x="9"/>
        <item x="4"/>
        <item x="32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3"/>
  </rowFields>
  <dataFields>
    <dataField name="AVERAGE of Age Received" fld="2" subtotal="average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3">
        <v>2009.0</v>
      </c>
      <c r="C2" s="3">
        <f> B2- 1939</f>
        <v>70</v>
      </c>
      <c r="D2" s="3" t="s">
        <v>9</v>
      </c>
      <c r="E2" s="3" t="s">
        <v>10</v>
      </c>
      <c r="F2" s="3" t="s">
        <v>11</v>
      </c>
      <c r="G2" s="2"/>
      <c r="H2" s="3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13</v>
      </c>
      <c r="B3" s="3">
        <v>2013.0</v>
      </c>
      <c r="C3" s="3">
        <f>B3- 1931</f>
        <v>82</v>
      </c>
      <c r="D3" s="3" t="s">
        <v>14</v>
      </c>
      <c r="E3" s="3" t="s">
        <v>15</v>
      </c>
      <c r="F3" s="3" t="s">
        <v>16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17</v>
      </c>
      <c r="B4" s="3">
        <v>1982.0</v>
      </c>
      <c r="C4" s="3">
        <f>B4-1902</f>
        <v>80</v>
      </c>
      <c r="D4" s="3" t="s">
        <v>18</v>
      </c>
      <c r="E4" s="3" t="s">
        <v>19</v>
      </c>
      <c r="F4" s="3" t="s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21</v>
      </c>
      <c r="B5" s="3">
        <v>1991.0</v>
      </c>
      <c r="C5" s="3">
        <f>B5-1945</f>
        <v>46</v>
      </c>
      <c r="D5" s="3" t="s">
        <v>22</v>
      </c>
      <c r="E5" s="3" t="s">
        <v>19</v>
      </c>
      <c r="F5" s="3" t="s">
        <v>23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24</v>
      </c>
      <c r="B6" s="3">
        <v>1983.0</v>
      </c>
      <c r="C6" s="3">
        <f>B6-1902</f>
        <v>81</v>
      </c>
      <c r="D6" s="3" t="s">
        <v>25</v>
      </c>
      <c r="E6" s="3" t="s">
        <v>26</v>
      </c>
      <c r="F6" s="3" t="s">
        <v>27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28</v>
      </c>
      <c r="B7" s="3">
        <v>1905.0</v>
      </c>
      <c r="C7" s="3">
        <f>B7-1843</f>
        <v>62</v>
      </c>
      <c r="D7" s="3" t="s">
        <v>29</v>
      </c>
      <c r="E7" s="3" t="s">
        <v>19</v>
      </c>
      <c r="F7" s="3" t="s">
        <v>30</v>
      </c>
      <c r="G7" s="3" t="s">
        <v>31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32</v>
      </c>
      <c r="B8" s="3">
        <v>1976.0</v>
      </c>
      <c r="C8" s="3">
        <f>B8-1943</f>
        <v>33</v>
      </c>
      <c r="D8" s="3" t="s">
        <v>33</v>
      </c>
      <c r="E8" s="3" t="s">
        <v>19</v>
      </c>
      <c r="F8" s="3" t="s">
        <v>34</v>
      </c>
      <c r="G8" s="3" t="s">
        <v>35</v>
      </c>
      <c r="H8" s="3" t="s">
        <v>36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37</v>
      </c>
      <c r="B9" s="3">
        <v>2009.0</v>
      </c>
      <c r="C9" s="3">
        <f>B9-1961</f>
        <v>48</v>
      </c>
      <c r="D9" s="3" t="s">
        <v>25</v>
      </c>
      <c r="E9" s="3" t="s">
        <v>26</v>
      </c>
      <c r="F9" s="3" t="s">
        <v>38</v>
      </c>
      <c r="G9" s="2"/>
      <c r="H9" s="3" t="s">
        <v>39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40</v>
      </c>
      <c r="B10" s="3">
        <v>1995.0</v>
      </c>
      <c r="C10" s="3">
        <f>B10-1942</f>
        <v>53</v>
      </c>
      <c r="D10" s="3" t="s">
        <v>41</v>
      </c>
      <c r="E10" s="3" t="s">
        <v>26</v>
      </c>
      <c r="F10" s="3" t="s">
        <v>42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43</v>
      </c>
      <c r="B11" s="3">
        <v>2018.0</v>
      </c>
      <c r="C11" s="3">
        <f>B11-1959</f>
        <v>59</v>
      </c>
      <c r="D11" s="3" t="s">
        <v>14</v>
      </c>
      <c r="E11" s="3" t="s">
        <v>44</v>
      </c>
      <c r="F11" s="3" t="s">
        <v>45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46</v>
      </c>
      <c r="B12" s="3">
        <v>2007.0</v>
      </c>
      <c r="C12" s="3">
        <f>B12-1919</f>
        <v>88</v>
      </c>
      <c r="D12" s="3" t="s">
        <v>47</v>
      </c>
      <c r="E12" s="3" t="s">
        <v>15</v>
      </c>
      <c r="F12" s="3" t="s">
        <v>48</v>
      </c>
      <c r="G12" s="3" t="s">
        <v>49</v>
      </c>
      <c r="H12" s="3" t="s">
        <v>50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51</v>
      </c>
      <c r="B13" s="3">
        <v>1964.0</v>
      </c>
      <c r="C13" s="3">
        <f>B13-1910</f>
        <v>54</v>
      </c>
      <c r="D13" s="3" t="s">
        <v>52</v>
      </c>
      <c r="E13" s="3" t="s">
        <v>10</v>
      </c>
      <c r="F13" s="3" t="s">
        <v>53</v>
      </c>
      <c r="G13" s="2"/>
      <c r="H13" s="3" t="s">
        <v>54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 t="s">
        <v>55</v>
      </c>
      <c r="B14" s="3">
        <v>2004.0</v>
      </c>
      <c r="C14" s="3">
        <f>B14-1946</f>
        <v>58</v>
      </c>
      <c r="D14" s="3" t="s">
        <v>56</v>
      </c>
      <c r="E14" s="3" t="s">
        <v>15</v>
      </c>
      <c r="F14" s="3" t="s">
        <v>57</v>
      </c>
      <c r="G14" s="3">
        <v>0.0</v>
      </c>
      <c r="H14" s="3" t="s">
        <v>58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 t="s">
        <v>59</v>
      </c>
      <c r="B15" s="3">
        <v>2009.0</v>
      </c>
      <c r="C15" s="3">
        <f>B15-1933</f>
        <v>76</v>
      </c>
      <c r="D15" s="3" t="s">
        <v>25</v>
      </c>
      <c r="E15" s="3" t="s">
        <v>60</v>
      </c>
      <c r="F15" s="3" t="s">
        <v>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 t="s">
        <v>62</v>
      </c>
      <c r="B16" s="3">
        <v>2009.0</v>
      </c>
      <c r="C16" s="3">
        <f>B16-1948</f>
        <v>61</v>
      </c>
      <c r="D16" s="3" t="s">
        <v>63</v>
      </c>
      <c r="E16" s="3" t="s">
        <v>26</v>
      </c>
      <c r="F16" s="3" t="s">
        <v>38</v>
      </c>
      <c r="G16" s="3" t="s">
        <v>64</v>
      </c>
      <c r="H16" s="3" t="s">
        <v>65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 t="s">
        <v>66</v>
      </c>
      <c r="B17" s="3">
        <v>2011.0</v>
      </c>
      <c r="C17" s="3">
        <f>B17-1938</f>
        <v>73</v>
      </c>
      <c r="D17" s="3" t="s">
        <v>67</v>
      </c>
      <c r="E17" s="3" t="s">
        <v>19</v>
      </c>
      <c r="F17" s="3" t="s">
        <v>68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 t="s">
        <v>69</v>
      </c>
      <c r="B18" s="3">
        <v>1946.0</v>
      </c>
      <c r="C18" s="3">
        <f>B18-1867</f>
        <v>79</v>
      </c>
      <c r="D18" s="3" t="s">
        <v>25</v>
      </c>
      <c r="E18" s="3" t="s">
        <v>19</v>
      </c>
      <c r="F18" s="3" t="s">
        <v>70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 t="s">
        <v>71</v>
      </c>
      <c r="B19" s="3">
        <v>2019.0</v>
      </c>
      <c r="C19" s="3">
        <f>B19-1972</f>
        <v>47</v>
      </c>
      <c r="D19" s="3" t="s">
        <v>72</v>
      </c>
      <c r="E19" s="3" t="s">
        <v>60</v>
      </c>
      <c r="F19" s="3" t="s">
        <v>73</v>
      </c>
      <c r="G19" s="3" t="s">
        <v>74</v>
      </c>
      <c r="H19" s="3" t="s">
        <v>75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 t="s">
        <v>76</v>
      </c>
      <c r="B20" s="3">
        <v>2018.0</v>
      </c>
      <c r="C20" s="3">
        <f>B20-1956</f>
        <v>62</v>
      </c>
      <c r="D20" s="3" t="s">
        <v>25</v>
      </c>
      <c r="E20" s="3" t="s">
        <v>10</v>
      </c>
      <c r="F20" s="3" t="s">
        <v>77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 t="s">
        <v>78</v>
      </c>
      <c r="B21" s="3">
        <v>2008.0</v>
      </c>
      <c r="C21" s="3">
        <f>B21-1947</f>
        <v>61</v>
      </c>
      <c r="D21" s="3" t="s">
        <v>79</v>
      </c>
      <c r="E21" s="3" t="s">
        <v>26</v>
      </c>
      <c r="F21" s="3" t="s">
        <v>80</v>
      </c>
      <c r="G21" s="2"/>
      <c r="H21" s="3" t="s">
        <v>81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 t="s">
        <v>82</v>
      </c>
      <c r="B22" s="3">
        <v>1945.0</v>
      </c>
      <c r="C22" s="3">
        <f>B22-1889</f>
        <v>56</v>
      </c>
      <c r="D22" s="3" t="s">
        <v>83</v>
      </c>
      <c r="E22" s="3" t="s">
        <v>15</v>
      </c>
      <c r="F22" s="3" t="s">
        <v>84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 t="s">
        <v>85</v>
      </c>
      <c r="B23" s="3">
        <v>1988.0</v>
      </c>
      <c r="C23" s="3">
        <f>B23-1918</f>
        <v>70</v>
      </c>
      <c r="D23" s="3" t="s">
        <v>25</v>
      </c>
      <c r="E23" s="3" t="s">
        <v>26</v>
      </c>
      <c r="F23" s="3" t="s">
        <v>86</v>
      </c>
      <c r="G23" s="2"/>
      <c r="H23" s="3" t="s">
        <v>87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 t="s">
        <v>88</v>
      </c>
      <c r="B24" s="3">
        <v>1947.0</v>
      </c>
      <c r="C24" s="3">
        <f>B24-1896</f>
        <v>51</v>
      </c>
      <c r="D24" s="3" t="s">
        <v>89</v>
      </c>
      <c r="E24" s="3" t="s">
        <v>26</v>
      </c>
      <c r="F24" s="3" t="s">
        <v>90</v>
      </c>
      <c r="G24" s="3" t="s">
        <v>91</v>
      </c>
      <c r="H24" s="3" t="s">
        <v>92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 t="s">
        <v>93</v>
      </c>
      <c r="B25" s="3">
        <v>1926.0</v>
      </c>
      <c r="C25" s="3">
        <f>B25-1871</f>
        <v>55</v>
      </c>
      <c r="D25" s="3" t="s">
        <v>94</v>
      </c>
      <c r="E25" s="3" t="s">
        <v>15</v>
      </c>
      <c r="F25" s="3" t="s">
        <v>95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 t="s">
        <v>96</v>
      </c>
      <c r="B26" s="3">
        <v>2009.0</v>
      </c>
      <c r="C26" s="3">
        <f>B26-1953</f>
        <v>56</v>
      </c>
      <c r="D26" s="3" t="s">
        <v>97</v>
      </c>
      <c r="E26" s="3" t="s">
        <v>15</v>
      </c>
      <c r="F26" s="3" t="s">
        <v>98</v>
      </c>
      <c r="G26" s="3" t="s">
        <v>99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 t="s">
        <v>100</v>
      </c>
      <c r="B27" s="3">
        <v>1935.0</v>
      </c>
      <c r="C27" s="3">
        <f>B27-1897</f>
        <v>38</v>
      </c>
      <c r="D27" s="3" t="s">
        <v>79</v>
      </c>
      <c r="E27" s="3" t="s">
        <v>10</v>
      </c>
      <c r="F27" s="3" t="s">
        <v>101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 t="s">
        <v>102</v>
      </c>
      <c r="B28" s="3">
        <v>1931.0</v>
      </c>
      <c r="C28" s="3">
        <f>B28-1860</f>
        <v>71</v>
      </c>
      <c r="D28" s="3" t="s">
        <v>25</v>
      </c>
      <c r="E28" s="3" t="s">
        <v>19</v>
      </c>
      <c r="F28" s="3" t="s">
        <v>103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 t="s">
        <v>104</v>
      </c>
      <c r="B29" s="3">
        <v>1997.0</v>
      </c>
      <c r="C29" s="3">
        <f>B29-1950</f>
        <v>47</v>
      </c>
      <c r="D29" s="3" t="s">
        <v>25</v>
      </c>
      <c r="E29" s="3" t="s">
        <v>19</v>
      </c>
      <c r="F29" s="3" t="s">
        <v>105</v>
      </c>
      <c r="G29" s="2"/>
      <c r="H29" s="3" t="s">
        <v>106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 t="s">
        <v>107</v>
      </c>
      <c r="B30" s="3">
        <v>2011.0</v>
      </c>
      <c r="C30" s="3">
        <f>B30-1972</f>
        <v>39</v>
      </c>
      <c r="D30" s="3" t="s">
        <v>67</v>
      </c>
      <c r="E30" s="3" t="s">
        <v>19</v>
      </c>
      <c r="F30" s="3" t="s">
        <v>68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 t="s">
        <v>108</v>
      </c>
      <c r="B31" s="3">
        <v>2004.0</v>
      </c>
      <c r="C31" s="3">
        <f>B31-1947</f>
        <v>57</v>
      </c>
      <c r="D31" s="3" t="s">
        <v>25</v>
      </c>
      <c r="E31" s="3" t="s">
        <v>26</v>
      </c>
      <c r="F31" s="3" t="s">
        <v>109</v>
      </c>
      <c r="G31" s="2"/>
      <c r="H31" s="3" t="s">
        <v>110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 t="s">
        <v>111</v>
      </c>
      <c r="B32" s="3">
        <v>1976.0</v>
      </c>
      <c r="C32" s="3">
        <f>B32-1944</f>
        <v>32</v>
      </c>
      <c r="D32" s="3" t="s">
        <v>33</v>
      </c>
      <c r="E32" s="3" t="s">
        <v>19</v>
      </c>
      <c r="F32" s="3" t="s">
        <v>34</v>
      </c>
      <c r="G32" s="3" t="s">
        <v>35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 t="s">
        <v>112</v>
      </c>
      <c r="B33" s="3">
        <v>2014.0</v>
      </c>
      <c r="C33" s="3">
        <f>B33-1997</f>
        <v>17</v>
      </c>
      <c r="D33" s="3" t="s">
        <v>113</v>
      </c>
      <c r="E33" s="3" t="s">
        <v>19</v>
      </c>
      <c r="F33" s="3" t="s">
        <v>114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 t="s">
        <v>115</v>
      </c>
      <c r="B34" s="3">
        <v>1963.0</v>
      </c>
      <c r="C34" s="3">
        <f>B34-1906</f>
        <v>57</v>
      </c>
      <c r="D34" s="3" t="s">
        <v>116</v>
      </c>
      <c r="E34" s="3" t="s">
        <v>44</v>
      </c>
      <c r="F34" s="3" t="s">
        <v>117</v>
      </c>
      <c r="G34" s="3" t="s">
        <v>118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 t="s">
        <v>119</v>
      </c>
      <c r="B35" s="3">
        <v>1903.0</v>
      </c>
      <c r="C35" s="3">
        <f t="shared" ref="C35:C36" si="1">B35-1867</f>
        <v>36</v>
      </c>
      <c r="D35" s="3" t="s">
        <v>120</v>
      </c>
      <c r="E35" s="3" t="s">
        <v>44</v>
      </c>
      <c r="F35" s="3" t="s">
        <v>121</v>
      </c>
      <c r="G35" s="3" t="s">
        <v>122</v>
      </c>
      <c r="H35" s="3" t="s">
        <v>123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 t="s">
        <v>119</v>
      </c>
      <c r="B36" s="3">
        <v>1911.0</v>
      </c>
      <c r="C36" s="3">
        <f t="shared" si="1"/>
        <v>44</v>
      </c>
      <c r="D36" s="3" t="s">
        <v>120</v>
      </c>
      <c r="E36" s="3" t="s">
        <v>10</v>
      </c>
      <c r="F36" s="3" t="s">
        <v>124</v>
      </c>
      <c r="G36" s="3" t="s">
        <v>122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 t="s">
        <v>125</v>
      </c>
      <c r="B37" s="3">
        <v>2014.0</v>
      </c>
      <c r="C37" s="3">
        <f>B37-1963</f>
        <v>51</v>
      </c>
      <c r="D37" s="3" t="s">
        <v>126</v>
      </c>
      <c r="E37" s="3" t="s">
        <v>26</v>
      </c>
      <c r="F37" s="3" t="s">
        <v>127</v>
      </c>
      <c r="G37" s="2"/>
      <c r="H37" s="3" t="s">
        <v>128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 t="s">
        <v>129</v>
      </c>
      <c r="B38" s="3">
        <v>1979.0</v>
      </c>
      <c r="C38" s="3">
        <f>B38-1910</f>
        <v>69</v>
      </c>
      <c r="D38" s="3" t="s">
        <v>130</v>
      </c>
      <c r="E38" s="3" t="s">
        <v>19</v>
      </c>
      <c r="F38" s="3" t="s">
        <v>131</v>
      </c>
      <c r="G38" s="3" t="s">
        <v>132</v>
      </c>
      <c r="H38" s="3" t="s">
        <v>133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 t="s">
        <v>134</v>
      </c>
      <c r="B39" s="3">
        <v>2018.0</v>
      </c>
      <c r="C39" s="3">
        <f>B39-1993</f>
        <v>25</v>
      </c>
      <c r="D39" s="3" t="s">
        <v>135</v>
      </c>
      <c r="E39" s="3" t="s">
        <v>19</v>
      </c>
      <c r="F39" s="3" t="s">
        <v>136</v>
      </c>
      <c r="G39" s="2"/>
      <c r="H39" s="3" t="s">
        <v>133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 t="s">
        <v>137</v>
      </c>
      <c r="B40" s="3">
        <v>1991.0</v>
      </c>
      <c r="C40" s="3">
        <f>B40-1923</f>
        <v>68</v>
      </c>
      <c r="D40" s="3" t="s">
        <v>138</v>
      </c>
      <c r="E40" s="3" t="s">
        <v>15</v>
      </c>
      <c r="F40" s="3" t="s">
        <v>139</v>
      </c>
      <c r="G40" s="2"/>
      <c r="H40" s="3" t="s">
        <v>140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 t="s">
        <v>141</v>
      </c>
      <c r="B41" s="3">
        <v>1966.0</v>
      </c>
      <c r="C41" s="3">
        <f>B41-1891</f>
        <v>75</v>
      </c>
      <c r="D41" s="3" t="s">
        <v>142</v>
      </c>
      <c r="E41" s="3" t="s">
        <v>15</v>
      </c>
      <c r="F41" s="3" t="s">
        <v>143</v>
      </c>
      <c r="G41" s="3" t="s">
        <v>144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 t="s">
        <v>145</v>
      </c>
      <c r="B42" s="3">
        <v>2018.0</v>
      </c>
      <c r="C42" s="3">
        <f>B42-1962</f>
        <v>56</v>
      </c>
      <c r="D42" s="3" t="s">
        <v>146</v>
      </c>
      <c r="E42" s="3" t="s">
        <v>15</v>
      </c>
      <c r="F42" s="3" t="s">
        <v>147</v>
      </c>
      <c r="G42" s="2"/>
      <c r="H42" s="3" t="s">
        <v>148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 t="s">
        <v>149</v>
      </c>
      <c r="B43" s="3">
        <v>1938.0</v>
      </c>
      <c r="C43" s="3">
        <f>B43-1892</f>
        <v>46</v>
      </c>
      <c r="D43" s="3" t="s">
        <v>25</v>
      </c>
      <c r="E43" s="3" t="s">
        <v>15</v>
      </c>
      <c r="F43" s="3" t="s">
        <v>150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 t="s">
        <v>151</v>
      </c>
      <c r="B44" s="3">
        <v>1992.0</v>
      </c>
      <c r="C44" s="3">
        <f>B44-1959</f>
        <v>33</v>
      </c>
      <c r="D44" s="3" t="s">
        <v>152</v>
      </c>
      <c r="E44" s="3" t="s">
        <v>19</v>
      </c>
      <c r="F44" s="3" t="s">
        <v>153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 t="s">
        <v>154</v>
      </c>
      <c r="B45" s="3">
        <v>1986.0</v>
      </c>
      <c r="C45" s="3">
        <f>B45-1909</f>
        <v>77</v>
      </c>
      <c r="D45" s="3" t="s">
        <v>155</v>
      </c>
      <c r="E45" s="3" t="s">
        <v>26</v>
      </c>
      <c r="F45" s="3" t="s">
        <v>156</v>
      </c>
      <c r="G45" s="3" t="s">
        <v>157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 t="s">
        <v>158</v>
      </c>
      <c r="B46" s="3">
        <v>1977.0</v>
      </c>
      <c r="C46" s="3">
        <f>B46-1921</f>
        <v>56</v>
      </c>
      <c r="D46" s="3" t="s">
        <v>25</v>
      </c>
      <c r="E46" s="3" t="s">
        <v>26</v>
      </c>
      <c r="F46" s="3" t="s">
        <v>159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 t="s">
        <v>160</v>
      </c>
      <c r="B47" s="3">
        <v>1909.0</v>
      </c>
      <c r="C47" s="3">
        <f>B47-1858</f>
        <v>51</v>
      </c>
      <c r="D47" s="3" t="s">
        <v>18</v>
      </c>
      <c r="E47" s="3" t="s">
        <v>15</v>
      </c>
      <c r="F47" s="3" t="s">
        <v>161</v>
      </c>
      <c r="G47" s="2"/>
      <c r="H47" s="3" t="s">
        <v>162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 t="s">
        <v>163</v>
      </c>
      <c r="B48" s="3">
        <v>2003.0</v>
      </c>
      <c r="C48" s="3">
        <f>B48-1947</f>
        <v>56</v>
      </c>
      <c r="D48" s="3" t="s">
        <v>164</v>
      </c>
      <c r="E48" s="3" t="s">
        <v>19</v>
      </c>
      <c r="F48" s="3" t="s">
        <v>165</v>
      </c>
      <c r="G48" s="2"/>
      <c r="H48" s="3" t="s">
        <v>166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 t="s">
        <v>167</v>
      </c>
      <c r="B49" s="3">
        <v>1928.0</v>
      </c>
      <c r="C49" s="3">
        <f>B49-1882</f>
        <v>46</v>
      </c>
      <c r="D49" s="3" t="s">
        <v>126</v>
      </c>
      <c r="E49" s="3" t="s">
        <v>15</v>
      </c>
      <c r="F49" s="3" t="s">
        <v>168</v>
      </c>
      <c r="G49" s="2"/>
      <c r="H49" s="3" t="s">
        <v>169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 t="s">
        <v>170</v>
      </c>
      <c r="B50" s="3">
        <v>2015.0</v>
      </c>
      <c r="C50" s="3">
        <f>B50-1948</f>
        <v>67</v>
      </c>
      <c r="D50" s="3" t="s">
        <v>171</v>
      </c>
      <c r="E50" s="3" t="s">
        <v>15</v>
      </c>
      <c r="F50" s="3" t="s">
        <v>172</v>
      </c>
      <c r="G50" s="3" t="s">
        <v>173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 t="s">
        <v>174</v>
      </c>
      <c r="B51" s="3">
        <v>2011.0</v>
      </c>
      <c r="C51" s="3">
        <f>B51-1979</f>
        <v>32</v>
      </c>
      <c r="D51" s="3" t="s">
        <v>175</v>
      </c>
      <c r="E51" s="3" t="s">
        <v>19</v>
      </c>
      <c r="F51" s="3" t="s">
        <v>68</v>
      </c>
      <c r="G51" s="2"/>
      <c r="H51" s="3" t="s">
        <v>176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 t="s">
        <v>177</v>
      </c>
      <c r="B52" s="3">
        <v>1993.0</v>
      </c>
      <c r="C52" s="3">
        <f>B52- 1931</f>
        <v>62</v>
      </c>
      <c r="D52" s="3" t="s">
        <v>25</v>
      </c>
      <c r="E52" s="3" t="s">
        <v>15</v>
      </c>
      <c r="F52" s="3" t="s">
        <v>178</v>
      </c>
      <c r="G52" s="2"/>
      <c r="H52" s="3" t="s">
        <v>179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 t="s">
        <v>180</v>
      </c>
      <c r="B53" s="3">
        <v>2015.0</v>
      </c>
      <c r="C53" s="3">
        <f>B53-1930</f>
        <v>85</v>
      </c>
      <c r="D53" s="3" t="s">
        <v>181</v>
      </c>
      <c r="E53" s="3" t="s">
        <v>26</v>
      </c>
      <c r="F53" s="3" t="s">
        <v>182</v>
      </c>
      <c r="G53" s="2"/>
      <c r="H53" s="3" t="s">
        <v>183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 t="s">
        <v>184</v>
      </c>
      <c r="B54" s="3">
        <v>2004.0</v>
      </c>
      <c r="C54" s="3">
        <f>B54-1940</f>
        <v>64</v>
      </c>
      <c r="D54" s="3" t="s">
        <v>185</v>
      </c>
      <c r="E54" s="3" t="s">
        <v>19</v>
      </c>
      <c r="F54" s="3" t="s">
        <v>186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 t="s">
        <v>187</v>
      </c>
      <c r="B55" s="3">
        <v>1996.0</v>
      </c>
      <c r="C55" s="3">
        <f>B55-1923</f>
        <v>73</v>
      </c>
      <c r="D55" s="3" t="s">
        <v>146</v>
      </c>
      <c r="E55" s="3" t="s">
        <v>15</v>
      </c>
      <c r="F55" s="3" t="s">
        <v>188</v>
      </c>
      <c r="G55" s="2"/>
      <c r="H55" s="3" t="s">
        <v>189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63"/>
    <col customWidth="1" min="2" max="2" width="22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2"/>
</worksheet>
</file>