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e\Documents\FixedChallenge2019_Elec\Documentation\"/>
    </mc:Choice>
  </mc:AlternateContent>
  <xr:revisionPtr revIDLastSave="0" documentId="8_{3FED5EAF-094B-48FF-95E6-1E0E38A9804B}" xr6:coauthVersionLast="41" xr6:coauthVersionMax="41" xr10:uidLastSave="{00000000-0000-0000-0000-000000000000}"/>
  <bookViews>
    <workbookView xWindow="-110" yWindow="-110" windowWidth="19420" windowHeight="10420" xr2:uid="{98EE39C2-5162-4388-BADD-6D8C615B5862}"/>
  </bookViews>
  <sheets>
    <sheet name="Feuil4" sheetId="4" r:id="rId1"/>
    <sheet name="Feuil3" sheetId="3" r:id="rId2"/>
    <sheet name="Feuil2" sheetId="2" r:id="rId3"/>
    <sheet name="Feuil1" sheetId="1" r:id="rId4"/>
  </sheets>
  <definedNames>
    <definedName name="DonnéesExternes_1" localSheetId="2" hidden="1">Feuil2!$A$1:$F$49</definedName>
    <definedName name="DonnéesExternes_2" localSheetId="1" hidden="1">Feuil3!$A$1:$F$48</definedName>
    <definedName name="DonnéesExternes_3" localSheetId="0" hidden="1">Feuil4!$A$1:$D$43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4" l="1"/>
  <c r="I39" i="4"/>
  <c r="I10" i="4"/>
  <c r="E14" i="4"/>
  <c r="I9" i="4"/>
  <c r="L7" i="4"/>
  <c r="I8" i="4"/>
  <c r="L8" i="4"/>
  <c r="L9" i="4"/>
  <c r="I7" i="4"/>
  <c r="I6" i="4"/>
  <c r="L6" i="4"/>
  <c r="I4" i="4"/>
  <c r="I3" i="4"/>
  <c r="I2" i="4"/>
  <c r="D43" i="4"/>
  <c r="F20" i="4"/>
  <c r="F3" i="4"/>
  <c r="F4" i="4"/>
  <c r="F5" i="4"/>
  <c r="F6" i="4"/>
  <c r="F7" i="4"/>
  <c r="F8" i="4"/>
  <c r="F9" i="4"/>
  <c r="F10" i="4"/>
  <c r="F11" i="4"/>
  <c r="F12" i="4"/>
  <c r="F17" i="4"/>
  <c r="F18" i="4"/>
  <c r="F19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2" i="4"/>
  <c r="F36" i="4"/>
  <c r="F37" i="4"/>
  <c r="F38" i="4"/>
  <c r="F39" i="4"/>
  <c r="F40" i="4"/>
  <c r="F14" i="4"/>
  <c r="L5" i="4" s="1"/>
  <c r="F42" i="4"/>
  <c r="F21" i="4"/>
  <c r="F15" i="4"/>
  <c r="F41" i="4"/>
  <c r="F2" i="4"/>
  <c r="F13" i="4"/>
  <c r="F16" i="4"/>
  <c r="F4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bom" description="Connexion à la requête « bom » dans le classeur." type="5" refreshedVersion="6" background="1" saveData="1">
    <dbPr connection="Provider=Microsoft.Mashup.OleDb.1;Data Source=$Workbook$;Location=bom;Extended Properties=&quot;&quot;" command="SELECT * FROM [bom]"/>
  </connection>
  <connection id="2" xr16:uid="{5D1BA399-C6A8-4282-B714-86543D67EDD0}" keepAlive="1" name="Requête - bom (2)" description="Connexion à la requête « bom (2) » dans le classeur." type="5" refreshedVersion="6" background="1" saveData="1">
    <dbPr connection="Provider=Microsoft.Mashup.OleDb.1;Data Source=$Workbook$;Location=bom (2);Extended Properties=&quot;&quot;" command="SELECT * FROM [bom (2)]"/>
  </connection>
  <connection id="3" xr16:uid="{85BB5F9E-FEE2-4480-B2BC-35163190D218}" keepAlive="1" name="Requête - bom (3)" description="Connexion à la requête « bom (3) » dans le classeur." type="5" refreshedVersion="6" background="1" saveData="1">
    <dbPr connection="Provider=Microsoft.Mashup.OleDb.1;Data Source=$Workbook$;Location=bom (3);Extended Properties=&quot;&quot;" command="SELECT * FROM [bom (3)]"/>
  </connection>
</connections>
</file>

<file path=xl/sharedStrings.xml><?xml version="1.0" encoding="utf-8"?>
<sst xmlns="http://schemas.openxmlformats.org/spreadsheetml/2006/main" count="388" uniqueCount="146">
  <si>
    <t>Column1</t>
  </si>
  <si>
    <t>Column2</t>
  </si>
  <si>
    <t>Column3</t>
  </si>
  <si>
    <t>Column4</t>
  </si>
  <si>
    <t>Column5</t>
  </si>
  <si>
    <t>Column6</t>
  </si>
  <si>
    <t>AI1, AI2, AI3, AI4</t>
  </si>
  <si>
    <t/>
  </si>
  <si>
    <t>AD8422</t>
  </si>
  <si>
    <t>Part 1</t>
  </si>
  <si>
    <t>AD8422_custom</t>
  </si>
  <si>
    <t>C1, C3, C4, C5, C6, C9, C12, C13, C14, C15, C18, C19, C21, C24, C25, C26, C27, C28, C29, C30, C31, C32, C33, C34, C35, C36, C37, C40, C41, C43, C46, C47, C50, C51, C53, C56, C57, C58, C61, C62, C63, C79, C80</t>
  </si>
  <si>
    <t>0.1u</t>
  </si>
  <si>
    <t>CAP_0603</t>
  </si>
  <si>
    <t>C2, C20, C42, C52, C65, C69</t>
  </si>
  <si>
    <t>1u</t>
  </si>
  <si>
    <t>C7, C8, C16, C17, C38, C39, C48, C49, C64</t>
  </si>
  <si>
    <t>10u</t>
  </si>
  <si>
    <t>C10, C22, C44, C54</t>
  </si>
  <si>
    <t>C11, C23, C45, C55</t>
  </si>
  <si>
    <t>C66, C70</t>
  </si>
  <si>
    <t>0.022u</t>
  </si>
  <si>
    <t>C67</t>
  </si>
  <si>
    <t>100u</t>
  </si>
  <si>
    <t>CAP_1210</t>
  </si>
  <si>
    <t>C68</t>
  </si>
  <si>
    <t>DNP</t>
  </si>
  <si>
    <t>C71, C74, C75, C76, C77, C78</t>
  </si>
  <si>
    <t>4.7u</t>
  </si>
  <si>
    <t>C72</t>
  </si>
  <si>
    <t>0.47u</t>
  </si>
  <si>
    <t>C73</t>
  </si>
  <si>
    <t>5pF</t>
  </si>
  <si>
    <t>D1</t>
  </si>
  <si>
    <t>PMEG3002AEB</t>
  </si>
  <si>
    <t>J1</t>
  </si>
  <si>
    <t>644456-6</t>
  </si>
  <si>
    <t>HDR-1x6T/2.54/15x2</t>
  </si>
  <si>
    <t>L2</t>
  </si>
  <si>
    <t>4.7uH</t>
  </si>
  <si>
    <t>LQH2MCN100K02L</t>
  </si>
  <si>
    <t>L4</t>
  </si>
  <si>
    <t>Ferrite-200</t>
  </si>
  <si>
    <t>IND_0603</t>
  </si>
  <si>
    <t>Protection, Protection-2</t>
  </si>
  <si>
    <t>TPD4E1B0</t>
  </si>
  <si>
    <t>tpd4e1b06_custom</t>
  </si>
  <si>
    <t>R1, R8, R18, R23, R33, R41, R51, R56</t>
  </si>
  <si>
    <t>26.7k</t>
  </si>
  <si>
    <t>RES_0603</t>
  </si>
  <si>
    <t>R2, R3, R9, R16, R17, R19, R24, R31, R32, R34, R42, R49, R50, R52, R57, R64</t>
  </si>
  <si>
    <t>3.4k</t>
  </si>
  <si>
    <t>R4, R37, R38, R39, R65, R66, R67, R68</t>
  </si>
  <si>
    <t>250</t>
  </si>
  <si>
    <t>R5, R20, R35, R53</t>
  </si>
  <si>
    <t>37.4k</t>
  </si>
  <si>
    <t>R6, R21, R36, R54</t>
  </si>
  <si>
    <t>75k</t>
  </si>
  <si>
    <t>R7, R22, R40, R55</t>
  </si>
  <si>
    <t>60.4k</t>
  </si>
  <si>
    <t>R10, R12, R25, R27, R43, R45, R58, R60</t>
  </si>
  <si>
    <t>20k</t>
  </si>
  <si>
    <t>R11, R26, R44, R59, R72, R73, R74, R75, R77</t>
  </si>
  <si>
    <t>10k</t>
  </si>
  <si>
    <t>R13, R14, R28, R29, R46, R47, R61, R62</t>
  </si>
  <si>
    <t>5k</t>
  </si>
  <si>
    <t>R15, R30, R48, R63</t>
  </si>
  <si>
    <t>40k</t>
  </si>
  <si>
    <t>R69, R79, R80, R83</t>
  </si>
  <si>
    <t>1k</t>
  </si>
  <si>
    <t>R70, R81</t>
  </si>
  <si>
    <t>32.4k</t>
  </si>
  <si>
    <t>R71</t>
  </si>
  <si>
    <t>201XR</t>
  </si>
  <si>
    <t>P160KN2-0EC15B1MEG</t>
  </si>
  <si>
    <t>R76</t>
  </si>
  <si>
    <t>2.5k</t>
  </si>
  <si>
    <t>R78</t>
  </si>
  <si>
    <t>R82</t>
  </si>
  <si>
    <t>11.8k</t>
  </si>
  <si>
    <t>R84</t>
  </si>
  <si>
    <t>2.125k</t>
  </si>
  <si>
    <t>R85</t>
  </si>
  <si>
    <t>250k</t>
  </si>
  <si>
    <t>R86</t>
  </si>
  <si>
    <t>10</t>
  </si>
  <si>
    <t>644456-2</t>
  </si>
  <si>
    <t>HDR-1x2T/2.54/5x2</t>
  </si>
  <si>
    <t>Supply</t>
  </si>
  <si>
    <t>CON6M</t>
  </si>
  <si>
    <t>TP1, TP2, TP3, TP4, TP5, TP6, TP7, TP8, TP9, TP10, TP11, TP12, TP13, TP14, TP15, TP16, TP17, TP18, TP19, TP20, TP21, TP22</t>
  </si>
  <si>
    <t>TESTPOINT</t>
  </si>
  <si>
    <t>U1, U2, U3, U4, U5, U6, U7, U8, U9, U10</t>
  </si>
  <si>
    <t>LM324</t>
  </si>
  <si>
    <t>LM324_custom</t>
  </si>
  <si>
    <t>U11</t>
  </si>
  <si>
    <t>LMZ12002</t>
  </si>
  <si>
    <t>LMZ12002_custom</t>
  </si>
  <si>
    <t>U12, U13, U14, U15, U16, U17</t>
  </si>
  <si>
    <t>EMI T filter</t>
  </si>
  <si>
    <t>EMI103T-RC</t>
  </si>
  <si>
    <t>ADS122C04</t>
  </si>
  <si>
    <t>ADS122C04_costum</t>
  </si>
  <si>
    <t>U20</t>
  </si>
  <si>
    <t>CM4732V301R-10</t>
  </si>
  <si>
    <t>CM4732V301R-10_costum</t>
  </si>
  <si>
    <t>U21</t>
  </si>
  <si>
    <t>LT3483IS6</t>
  </si>
  <si>
    <t>SOT23-6</t>
  </si>
  <si>
    <t>RES_0603_custom</t>
  </si>
  <si>
    <t>SortieADC</t>
  </si>
  <si>
    <t>U19</t>
  </si>
  <si>
    <t>CAP_0603_custom</t>
  </si>
  <si>
    <t>2.2u</t>
  </si>
  <si>
    <t>0.12u</t>
  </si>
  <si>
    <t>Capacitor</t>
  </si>
  <si>
    <t>Diode</t>
  </si>
  <si>
    <t>Inductance</t>
  </si>
  <si>
    <t>Protection</t>
  </si>
  <si>
    <t>Resistor</t>
  </si>
  <si>
    <t>Potentiometer</t>
  </si>
  <si>
    <t>CON</t>
  </si>
  <si>
    <t>9V</t>
  </si>
  <si>
    <t>Supply battery</t>
  </si>
  <si>
    <t>Operational amp</t>
  </si>
  <si>
    <t>DCDC Converter</t>
  </si>
  <si>
    <t>RF Filter</t>
  </si>
  <si>
    <t>ADC</t>
  </si>
  <si>
    <t>Common mode choke</t>
  </si>
  <si>
    <t>TOTAL</t>
  </si>
  <si>
    <t>$/u</t>
  </si>
  <si>
    <t>Total $</t>
  </si>
  <si>
    <t>Component</t>
  </si>
  <si>
    <t>Value</t>
  </si>
  <si>
    <t>Pattern</t>
  </si>
  <si>
    <t>Quantity</t>
  </si>
  <si>
    <t>-</t>
  </si>
  <si>
    <t>2.1k</t>
  </si>
  <si>
    <t>Amplifier</t>
  </si>
  <si>
    <t>RF filter</t>
  </si>
  <si>
    <t xml:space="preserve">Supply </t>
  </si>
  <si>
    <t>Other</t>
  </si>
  <si>
    <t>Instrumentation amp</t>
  </si>
  <si>
    <t>Filters</t>
  </si>
  <si>
    <t>Board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</si>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</sst>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1" i="0" cap="all" baseline="0">
                <a:effectLst/>
              </a:rPr>
              <a:t>Repartition of Costs for Board Components</a:t>
            </a:r>
            <a:endParaRPr lang="fr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97B-4D78-B6F5-6D387D488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97B-4D78-B6F5-6D387D488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97B-4D78-B6F5-6D387D488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97B-4D78-B6F5-6D387D488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97B-4D78-B6F5-6D387D488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497B-4D78-B6F5-6D387D4884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97B-4D78-B6F5-6D387D4884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497B-4D78-B6F5-6D387D4884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97B-4D78-B6F5-6D387D4884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97B-4D78-B6F5-6D387D48840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97B-4D78-B6F5-6D387D488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97B-4D78-B6F5-6D387D488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97B-4D78-B6F5-6D387D48840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97B-4D78-B6F5-6D387D48840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97B-4D78-B6F5-6D387D48840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97B-4D78-B6F5-6D387D48840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97B-4D78-B6F5-6D387D48840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97B-4D78-B6F5-6D387D488408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Feuil4!$H$2:$H$10</c:f>
              <c:strCache>
                <c:ptCount val="9"/>
                <c:pt idx="0">
                  <c:v>ADC</c:v>
                </c:pt>
                <c:pt idx="1">
                  <c:v>Capacitor</c:v>
                </c:pt>
                <c:pt idx="2">
                  <c:v>DCDC Converter</c:v>
                </c:pt>
                <c:pt idx="4">
                  <c:v>Amplifier</c:v>
                </c:pt>
                <c:pt idx="5">
                  <c:v>Resistor</c:v>
                </c:pt>
                <c:pt idx="6">
                  <c:v>Supply </c:v>
                </c:pt>
                <c:pt idx="7">
                  <c:v>Filters</c:v>
                </c:pt>
                <c:pt idx="8">
                  <c:v>Other</c:v>
                </c:pt>
              </c:strCache>
            </c:strRef>
          </c:cat>
          <c:val>
            <c:numRef>
              <c:f>Feuil4!$I$2:$I$10</c:f>
              <c:numCache>
                <c:formatCode>General</c:formatCode>
                <c:ptCount val="9"/>
                <c:pt idx="0">
                  <c:v>9.93</c:v>
                </c:pt>
                <c:pt idx="1">
                  <c:v>9.2403999999999993</c:v>
                </c:pt>
                <c:pt idx="2">
                  <c:v>8.18</c:v>
                </c:pt>
                <c:pt idx="4">
                  <c:v>38.190000000000005</c:v>
                </c:pt>
                <c:pt idx="5">
                  <c:v>13.4465</c:v>
                </c:pt>
                <c:pt idx="6">
                  <c:v>2.5720000000000001</c:v>
                </c:pt>
                <c:pt idx="7">
                  <c:v>7.3279999999999994</c:v>
                </c:pt>
                <c:pt idx="8">
                  <c:v>3.7719999999999998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B-4D78-B6F5-6D387D48840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Graph</a:t>
            </a:r>
            <a:r>
              <a:rPr lang="fr-CA" baseline="0"/>
              <a:t> 2 : 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A70-4772-9786-F9F95390B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A70-4772-9786-F9F95390BD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A70-4772-9786-F9F95390BD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A70-4772-9786-F9F95390BD6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Feuil4!$H$38:$H$39</c:f>
              <c:strCache>
                <c:ptCount val="2"/>
                <c:pt idx="0">
                  <c:v>Board</c:v>
                </c:pt>
                <c:pt idx="1">
                  <c:v>Components</c:v>
                </c:pt>
              </c:strCache>
            </c:strRef>
          </c:cat>
          <c:val>
            <c:numRef>
              <c:f>Feuil4!$I$38:$I$39</c:f>
              <c:numCache>
                <c:formatCode>General</c:formatCode>
                <c:ptCount val="2"/>
                <c:pt idx="0">
                  <c:v>282.16000000000003</c:v>
                </c:pt>
                <c:pt idx="1">
                  <c:v>157.05250000000001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0-4772-9786-F9F95390BD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36506</xdr:colOff>
      <xdr:row>2</xdr:row>
      <xdr:rowOff>62420</xdr:rowOff>
    </xdr:from>
    <xdr:to>
      <xdr:col>19</xdr:col>
      <xdr:colOff>47818</xdr:colOff>
      <xdr:row>16</xdr:row>
      <xdr:rowOff>193636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20BCE7-DDEA-416D-938C-147C12A7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399510</xdr:colOff>
      <xdr:row>25</xdr:row>
      <xdr:rowOff>115636</xdr:rowOff>
    </xdr:from>
    <xdr:to>
      <xdr:col>18</xdr:col>
      <xdr:colOff>415706</xdr:colOff>
      <xdr:row>40</xdr:row>
      <xdr:rowOff>51467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2203939-A29F-4D56-A59A-BCDB1C21A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C58F1248-A479-4EE7-8686-91AF0415170F}" autoFormatId="16" applyNumberFormats="0" applyBorderFormats="0" applyFontFormats="0" applyPatternFormats="0" applyAlignmentFormats="0" applyWidthHeightFormats="0">
  <queryTableRefresh nextId="9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8" dataBound="0" tableColumnId="8"/>
    </queryTableFields>
    <queryTableDeletedFields count="2">
      <deletedField name="Column5"/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EB52F8EC-D799-449C-A155-0DD77C5E0AF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F2E21-AEE5-4E0C-A667-67497E1667FB}" name="bom__3" displayName="bom__3" ref="A1:F43" tableType="queryTable" totalsRowShown="0">
  <autoFilter ref="A1:F43" xr:uid="{D737A751-D66F-4862-B727-78CFEAB75CE4}"/>
  <sortState xmlns:xlrd2="http://schemas.microsoft.com/office/spreadsheetml/2017/richdata2" ref="A2:F43">
    <sortCondition ref="A1:A43"/>
  </sortState>
  <tableColumns count="6">
    <tableColumn id="1" xr3:uid="{A6EB69E9-6324-4D60-88F1-45B86491471C}" uniqueName="1" name="Component" queryTableFieldId="1" dataDxfId="14"/>
    <tableColumn id="2" xr3:uid="{A8E1287F-8F36-4670-86E5-AC80751EDBBA}" uniqueName="2" name="Value" queryTableFieldId="2" dataDxfId="13"/>
    <tableColumn id="3" xr3:uid="{43C3BA04-61B5-4174-BB9C-BAA4AB56B3E0}" uniqueName="3" name="Pattern" queryTableFieldId="3" dataDxfId="12"/>
    <tableColumn id="4" xr3:uid="{4E7F9E91-2D33-4679-B5C6-9EEB8A1ACA01}" uniqueName="4" name="Quantity" queryTableFieldId="4"/>
    <tableColumn id="7" xr3:uid="{4EDF46C9-98D1-47BF-96CB-04156AEB0361}" uniqueName="7" name="$/u" queryTableFieldId="7" dataDxfId="1"/>
    <tableColumn id="8" xr3:uid="{D339491B-CEB7-49EC-A3CC-4D67843A4285}" uniqueName="8" name="Total $" queryTableFieldId="8" dataDxfId="0">
      <calculatedColumnFormula>bom__3[[#This Row],[$/u]]*bom__3[[#This Row],[Quantity]]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B7E748-EF1B-4843-A376-3B363223FC37}" name="bom__2" displayName="bom__2" ref="A1:F48" tableType="queryTable" totalsRowShown="0">
  <autoFilter ref="A1:F48" xr:uid="{478A3E03-C2DD-4A1E-ABA5-75641B448821}"/>
  <tableColumns count="6">
    <tableColumn id="1" xr3:uid="{A2DD74E9-6568-4677-B9BF-D04AE88F99E2}" uniqueName="1" name="Column1" queryTableFieldId="1" dataDxfId="11"/>
    <tableColumn id="2" xr3:uid="{249599F9-81FC-4B33-8A23-3F79D9406310}" uniqueName="2" name="Column2" queryTableFieldId="2" dataDxfId="10"/>
    <tableColumn id="3" xr3:uid="{11E58577-3254-4FC3-A945-76B2B30C8082}" uniqueName="3" name="Column3" queryTableFieldId="3" dataDxfId="9"/>
    <tableColumn id="4" xr3:uid="{9266E48F-D770-49AB-A529-8D04676BE8D8}" uniqueName="4" name="Column4" queryTableFieldId="4"/>
    <tableColumn id="5" xr3:uid="{164E71C2-95CE-4B38-9015-0F5F6509E4D5}" uniqueName="5" name="Column5" queryTableFieldId="5" dataDxfId="8"/>
    <tableColumn id="6" xr3:uid="{F735E32C-AB16-479B-AE77-7F3A39333300}" uniqueName="6" name="Column6" queryTableFieldId="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10EAE-7A50-4157-9ED6-2E593FABFA47}" name="bom" displayName="bom" ref="A1:F49" tableType="queryTable" totalsRowShown="0">
  <autoFilter ref="A1:F49" xr:uid="{A3138735-CA50-4B1A-8499-84D95BB070BA}"/>
  <tableColumns count="6">
    <tableColumn id="1" xr3:uid="{FAC1206A-E05A-4A74-B900-4D7E8196A4BD}" uniqueName="1" name="Column1" queryTableFieldId="1" dataDxfId="6"/>
    <tableColumn id="2" xr3:uid="{228D5F73-8BF9-4BAF-AB16-2F2F4683D24F}" uniqueName="2" name="Column2" queryTableFieldId="2" dataDxfId="5"/>
    <tableColumn id="3" xr3:uid="{7015CCCF-A163-4986-ACDC-2CF23B5F97F9}" uniqueName="3" name="Column3" queryTableFieldId="3" dataDxfId="4"/>
    <tableColumn id="4" xr3:uid="{CE09CE91-5D59-462A-856B-A07271E18CEE}" uniqueName="4" name="Column4" queryTableFieldId="4"/>
    <tableColumn id="5" xr3:uid="{AA664769-C7CE-4B2B-AF19-5D1024726FB7}" uniqueName="5" name="Column5" queryTableFieldId="5" dataDxfId="3"/>
    <tableColumn id="6" xr3:uid="{8BFD148C-F3CC-4796-8930-3E3578D414E6}" uniqueName="6" name="Column6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82B1-A0E5-4871-8A39-98A5D0E95F13}">
  <dimension ref="A1:AA47"/>
  <sheetViews>
    <sheetView tabSelected="1" zoomScale="26" zoomScaleNormal="26" workbookViewId="0">
      <selection activeCell="P21" sqref="P21"/>
    </sheetView>
  </sheetViews>
  <sheetFormatPr baseColWidth="10" defaultRowHeight="14.5" x14ac:dyDescent="0.35"/>
  <cols>
    <col min="1" max="1" width="40.90625" customWidth="1"/>
    <col min="2" max="2" width="10.81640625" bestFit="1" customWidth="1"/>
    <col min="3" max="3" width="16.54296875" bestFit="1" customWidth="1"/>
    <col min="4" max="4" width="10.81640625" bestFit="1" customWidth="1"/>
    <col min="8" max="8" width="19.1796875" bestFit="1" customWidth="1"/>
  </cols>
  <sheetData>
    <row r="1" spans="1:27" x14ac:dyDescent="0.35">
      <c r="A1" t="s">
        <v>132</v>
      </c>
      <c r="B1" t="s">
        <v>133</v>
      </c>
      <c r="C1" t="s">
        <v>134</v>
      </c>
      <c r="D1" t="s">
        <v>135</v>
      </c>
      <c r="E1" t="s">
        <v>130</v>
      </c>
      <c r="F1" t="s">
        <v>131</v>
      </c>
      <c r="V1" s="1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</row>
    <row r="2" spans="1:27" x14ac:dyDescent="0.35">
      <c r="A2" t="s">
        <v>127</v>
      </c>
      <c r="B2" t="s">
        <v>136</v>
      </c>
      <c r="C2" t="s">
        <v>101</v>
      </c>
      <c r="D2">
        <v>1</v>
      </c>
      <c r="E2">
        <v>9.93</v>
      </c>
      <c r="F2">
        <f>bom__3[[#This Row],[$/u]]*bom__3[[#This Row],[Quantity]]</f>
        <v>9.93</v>
      </c>
      <c r="H2" t="s">
        <v>127</v>
      </c>
      <c r="I2">
        <f>bom__3[[#This Row],[Total $]]</f>
        <v>9.93</v>
      </c>
      <c r="V2" s="3" t="s">
        <v>6</v>
      </c>
      <c r="W2" s="4" t="s">
        <v>7</v>
      </c>
      <c r="X2" s="4" t="s">
        <v>8</v>
      </c>
      <c r="Y2" s="4">
        <v>4</v>
      </c>
      <c r="Z2" s="4" t="s">
        <v>9</v>
      </c>
      <c r="AA2" s="4" t="s">
        <v>10</v>
      </c>
    </row>
    <row r="3" spans="1:27" x14ac:dyDescent="0.35">
      <c r="A3" t="s">
        <v>115</v>
      </c>
      <c r="B3" t="s">
        <v>12</v>
      </c>
      <c r="C3" t="s">
        <v>13</v>
      </c>
      <c r="D3">
        <v>43</v>
      </c>
      <c r="E3">
        <v>5.5800000000000002E-2</v>
      </c>
      <c r="F3">
        <f>bom__3[[#This Row],[$/u]]*bom__3[[#This Row],[Quantity]]</f>
        <v>2.3994</v>
      </c>
      <c r="H3" t="s">
        <v>115</v>
      </c>
      <c r="I3">
        <f>SUM(F3:F11)</f>
        <v>9.2403999999999993</v>
      </c>
      <c r="V3" s="5" t="s">
        <v>11</v>
      </c>
      <c r="W3" s="6" t="s">
        <v>12</v>
      </c>
      <c r="X3" s="6" t="s">
        <v>13</v>
      </c>
      <c r="Y3" s="6">
        <v>43</v>
      </c>
      <c r="Z3" s="6" t="s">
        <v>9</v>
      </c>
      <c r="AA3" s="6" t="s">
        <v>112</v>
      </c>
    </row>
    <row r="4" spans="1:27" x14ac:dyDescent="0.35">
      <c r="A4" t="s">
        <v>115</v>
      </c>
      <c r="B4" t="s">
        <v>15</v>
      </c>
      <c r="C4" t="s">
        <v>13</v>
      </c>
      <c r="D4">
        <v>6</v>
      </c>
      <c r="E4">
        <v>0.15</v>
      </c>
      <c r="F4">
        <f>bom__3[[#This Row],[$/u]]*bom__3[[#This Row],[Quantity]]</f>
        <v>0.89999999999999991</v>
      </c>
      <c r="H4" t="s">
        <v>125</v>
      </c>
      <c r="I4">
        <f>F15+F17</f>
        <v>8.18</v>
      </c>
      <c r="V4" s="3" t="s">
        <v>14</v>
      </c>
      <c r="W4" s="4" t="s">
        <v>15</v>
      </c>
      <c r="X4" s="4" t="s">
        <v>13</v>
      </c>
      <c r="Y4" s="4">
        <v>6</v>
      </c>
      <c r="Z4" s="4" t="s">
        <v>9</v>
      </c>
      <c r="AA4" s="4" t="s">
        <v>112</v>
      </c>
    </row>
    <row r="5" spans="1:27" x14ac:dyDescent="0.35">
      <c r="A5" t="s">
        <v>115</v>
      </c>
      <c r="B5" t="s">
        <v>17</v>
      </c>
      <c r="C5" t="s">
        <v>13</v>
      </c>
      <c r="D5">
        <v>9</v>
      </c>
      <c r="E5">
        <v>0.21</v>
      </c>
      <c r="F5">
        <f>bom__3[[#This Row],[$/u]]*bom__3[[#This Row],[Quantity]]</f>
        <v>1.89</v>
      </c>
      <c r="K5" t="s">
        <v>121</v>
      </c>
      <c r="L5">
        <f>F14</f>
        <v>0.94</v>
      </c>
      <c r="V5" s="5" t="s">
        <v>16</v>
      </c>
      <c r="W5" s="6" t="s">
        <v>17</v>
      </c>
      <c r="X5" s="6" t="s">
        <v>13</v>
      </c>
      <c r="Y5" s="6">
        <v>9</v>
      </c>
      <c r="Z5" s="6" t="s">
        <v>9</v>
      </c>
      <c r="AA5" s="6" t="s">
        <v>112</v>
      </c>
    </row>
    <row r="6" spans="1:27" x14ac:dyDescent="0.35">
      <c r="A6" t="s">
        <v>115</v>
      </c>
      <c r="B6" t="s">
        <v>114</v>
      </c>
      <c r="C6" t="s">
        <v>13</v>
      </c>
      <c r="D6">
        <v>4</v>
      </c>
      <c r="E6">
        <v>0.33</v>
      </c>
      <c r="F6">
        <f>bom__3[[#This Row],[$/u]]*bom__3[[#This Row],[Quantity]]</f>
        <v>1.32</v>
      </c>
      <c r="H6" t="s">
        <v>138</v>
      </c>
      <c r="I6">
        <f>F21+F20</f>
        <v>38.190000000000005</v>
      </c>
      <c r="K6" t="s">
        <v>117</v>
      </c>
      <c r="L6">
        <f>F17+F18</f>
        <v>0.87</v>
      </c>
      <c r="V6" s="3" t="s">
        <v>18</v>
      </c>
      <c r="W6" s="4" t="s">
        <v>114</v>
      </c>
      <c r="X6" s="4" t="s">
        <v>13</v>
      </c>
      <c r="Y6" s="4">
        <v>4</v>
      </c>
      <c r="Z6" s="4" t="s">
        <v>9</v>
      </c>
      <c r="AA6" s="4" t="s">
        <v>112</v>
      </c>
    </row>
    <row r="7" spans="1:27" x14ac:dyDescent="0.35">
      <c r="A7" t="s">
        <v>115</v>
      </c>
      <c r="B7" t="s">
        <v>113</v>
      </c>
      <c r="C7" t="s">
        <v>13</v>
      </c>
      <c r="D7">
        <v>4</v>
      </c>
      <c r="E7">
        <v>0.154</v>
      </c>
      <c r="F7">
        <f>bom__3[[#This Row],[$/u]]*bom__3[[#This Row],[Quantity]]</f>
        <v>0.61599999999999999</v>
      </c>
      <c r="H7" t="s">
        <v>119</v>
      </c>
      <c r="I7">
        <f>SUM(E24:E40)+E22</f>
        <v>13.4465</v>
      </c>
      <c r="K7" t="s">
        <v>118</v>
      </c>
      <c r="L7">
        <f>F23</f>
        <v>1.472</v>
      </c>
      <c r="V7" s="5" t="s">
        <v>19</v>
      </c>
      <c r="W7" s="6" t="s">
        <v>113</v>
      </c>
      <c r="X7" s="6" t="s">
        <v>13</v>
      </c>
      <c r="Y7" s="6">
        <v>4</v>
      </c>
      <c r="Z7" s="6" t="s">
        <v>9</v>
      </c>
      <c r="AA7" s="6" t="s">
        <v>112</v>
      </c>
    </row>
    <row r="8" spans="1:27" x14ac:dyDescent="0.35">
      <c r="A8" t="s">
        <v>115</v>
      </c>
      <c r="B8" t="s">
        <v>21</v>
      </c>
      <c r="C8" t="s">
        <v>13</v>
      </c>
      <c r="D8">
        <v>2</v>
      </c>
      <c r="E8">
        <v>7.2999999999999995E-2</v>
      </c>
      <c r="F8">
        <f>bom__3[[#This Row],[$/u]]*bom__3[[#This Row],[Quantity]]</f>
        <v>0.14599999999999999</v>
      </c>
      <c r="H8" t="s">
        <v>140</v>
      </c>
      <c r="I8">
        <f>F42</f>
        <v>2.5720000000000001</v>
      </c>
      <c r="K8" t="s">
        <v>139</v>
      </c>
      <c r="L8">
        <f>F41</f>
        <v>2.8979999999999997</v>
      </c>
      <c r="V8" s="3" t="s">
        <v>20</v>
      </c>
      <c r="W8" s="4" t="s">
        <v>21</v>
      </c>
      <c r="X8" s="4" t="s">
        <v>13</v>
      </c>
      <c r="Y8" s="4">
        <v>2</v>
      </c>
      <c r="Z8" s="4" t="s">
        <v>9</v>
      </c>
      <c r="AA8" s="4" t="s">
        <v>112</v>
      </c>
    </row>
    <row r="9" spans="1:27" x14ac:dyDescent="0.35">
      <c r="A9" t="s">
        <v>115</v>
      </c>
      <c r="B9" t="s">
        <v>23</v>
      </c>
      <c r="C9" t="s">
        <v>24</v>
      </c>
      <c r="D9">
        <v>1</v>
      </c>
      <c r="E9">
        <v>0.94899999999999995</v>
      </c>
      <c r="F9">
        <f>bom__3[[#This Row],[$/u]]*bom__3[[#This Row],[Quantity]]</f>
        <v>0.94899999999999995</v>
      </c>
      <c r="H9" t="s">
        <v>143</v>
      </c>
      <c r="I9">
        <f>L9+L8</f>
        <v>7.3279999999999994</v>
      </c>
      <c r="K9" t="s">
        <v>128</v>
      </c>
      <c r="L9">
        <f>F13</f>
        <v>4.43</v>
      </c>
      <c r="V9" s="5" t="s">
        <v>22</v>
      </c>
      <c r="W9" s="6" t="s">
        <v>23</v>
      </c>
      <c r="X9" s="6" t="s">
        <v>24</v>
      </c>
      <c r="Y9" s="6">
        <v>1</v>
      </c>
      <c r="Z9" s="6" t="s">
        <v>9</v>
      </c>
      <c r="AA9" s="6" t="s">
        <v>24</v>
      </c>
    </row>
    <row r="10" spans="1:27" x14ac:dyDescent="0.35">
      <c r="A10" t="s">
        <v>115</v>
      </c>
      <c r="B10" t="s">
        <v>28</v>
      </c>
      <c r="C10" t="s">
        <v>13</v>
      </c>
      <c r="D10">
        <v>6</v>
      </c>
      <c r="E10">
        <v>0.15</v>
      </c>
      <c r="F10">
        <f>bom__3[[#This Row],[$/u]]*bom__3[[#This Row],[Quantity]]</f>
        <v>0.89999999999999991</v>
      </c>
      <c r="H10" t="s">
        <v>141</v>
      </c>
      <c r="I10">
        <f>F17+L6+L7+L5</f>
        <v>3.7719999999999998</v>
      </c>
      <c r="V10" s="3" t="s">
        <v>25</v>
      </c>
      <c r="W10" s="4" t="s">
        <v>26</v>
      </c>
      <c r="X10" s="4" t="s">
        <v>13</v>
      </c>
      <c r="Y10" s="4">
        <v>1</v>
      </c>
      <c r="Z10" s="4" t="s">
        <v>9</v>
      </c>
      <c r="AA10" s="4" t="s">
        <v>112</v>
      </c>
    </row>
    <row r="11" spans="1:27" x14ac:dyDescent="0.35">
      <c r="A11" t="s">
        <v>115</v>
      </c>
      <c r="B11" t="s">
        <v>30</v>
      </c>
      <c r="C11" t="s">
        <v>13</v>
      </c>
      <c r="D11">
        <v>1</v>
      </c>
      <c r="E11">
        <v>0.12</v>
      </c>
      <c r="F11">
        <f>bom__3[[#This Row],[$/u]]*bom__3[[#This Row],[Quantity]]</f>
        <v>0.12</v>
      </c>
      <c r="V11" s="5" t="s">
        <v>27</v>
      </c>
      <c r="W11" s="6" t="s">
        <v>28</v>
      </c>
      <c r="X11" s="6" t="s">
        <v>13</v>
      </c>
      <c r="Y11" s="6">
        <v>6</v>
      </c>
      <c r="Z11" s="6" t="s">
        <v>9</v>
      </c>
      <c r="AA11" s="6" t="s">
        <v>112</v>
      </c>
    </row>
    <row r="12" spans="1:27" x14ac:dyDescent="0.35">
      <c r="A12" t="s">
        <v>115</v>
      </c>
      <c r="B12" t="s">
        <v>32</v>
      </c>
      <c r="C12" t="s">
        <v>13</v>
      </c>
      <c r="D12">
        <v>1</v>
      </c>
      <c r="E12">
        <v>6.0999999999999999E-2</v>
      </c>
      <c r="F12">
        <f>bom__3[[#This Row],[$/u]]*bom__3[[#This Row],[Quantity]]</f>
        <v>6.0999999999999999E-2</v>
      </c>
      <c r="V12" s="3" t="s">
        <v>29</v>
      </c>
      <c r="W12" s="4" t="s">
        <v>30</v>
      </c>
      <c r="X12" s="4" t="s">
        <v>13</v>
      </c>
      <c r="Y12" s="4">
        <v>1</v>
      </c>
      <c r="Z12" s="4" t="s">
        <v>9</v>
      </c>
      <c r="AA12" s="4" t="s">
        <v>112</v>
      </c>
    </row>
    <row r="13" spans="1:27" x14ac:dyDescent="0.35">
      <c r="A13" t="s">
        <v>128</v>
      </c>
      <c r="B13" t="s">
        <v>136</v>
      </c>
      <c r="C13" t="s">
        <v>104</v>
      </c>
      <c r="D13">
        <v>1</v>
      </c>
      <c r="E13">
        <v>4.43</v>
      </c>
      <c r="F13">
        <f>bom__3[[#This Row],[$/u]]*bom__3[[#This Row],[Quantity]]</f>
        <v>4.43</v>
      </c>
      <c r="V13" s="5" t="s">
        <v>31</v>
      </c>
      <c r="W13" s="6" t="s">
        <v>32</v>
      </c>
      <c r="X13" s="6" t="s">
        <v>13</v>
      </c>
      <c r="Y13" s="6">
        <v>1</v>
      </c>
      <c r="Z13" s="6" t="s">
        <v>9</v>
      </c>
      <c r="AA13" s="6" t="s">
        <v>112</v>
      </c>
    </row>
    <row r="14" spans="1:27" x14ac:dyDescent="0.35">
      <c r="A14" t="s">
        <v>121</v>
      </c>
      <c r="B14" t="s">
        <v>136</v>
      </c>
      <c r="C14" t="s">
        <v>89</v>
      </c>
      <c r="D14">
        <v>14</v>
      </c>
      <c r="E14">
        <f>0.94/14</f>
        <v>6.7142857142857143E-2</v>
      </c>
      <c r="F14">
        <f>bom__3[[#This Row],[$/u]]*bom__3[[#This Row],[Quantity]]</f>
        <v>0.94</v>
      </c>
      <c r="V14" s="3" t="s">
        <v>33</v>
      </c>
      <c r="W14" s="4" t="s">
        <v>7</v>
      </c>
      <c r="X14" s="4" t="s">
        <v>34</v>
      </c>
      <c r="Y14" s="4">
        <v>1</v>
      </c>
      <c r="Z14" s="4" t="s">
        <v>9</v>
      </c>
      <c r="AA14" s="4" t="s">
        <v>34</v>
      </c>
    </row>
    <row r="15" spans="1:27" x14ac:dyDescent="0.35">
      <c r="A15" t="s">
        <v>125</v>
      </c>
      <c r="B15" t="s">
        <v>136</v>
      </c>
      <c r="C15" t="s">
        <v>96</v>
      </c>
      <c r="D15">
        <v>1</v>
      </c>
      <c r="E15">
        <v>7.69</v>
      </c>
      <c r="F15">
        <f>bom__3[[#This Row],[$/u]]*bom__3[[#This Row],[Quantity]]</f>
        <v>7.69</v>
      </c>
      <c r="V15" s="5" t="s">
        <v>35</v>
      </c>
      <c r="W15" s="6" t="s">
        <v>7</v>
      </c>
      <c r="X15" s="6" t="s">
        <v>36</v>
      </c>
      <c r="Y15" s="6">
        <v>1</v>
      </c>
      <c r="Z15" s="6" t="s">
        <v>9</v>
      </c>
      <c r="AA15" s="6" t="s">
        <v>37</v>
      </c>
    </row>
    <row r="16" spans="1:27" x14ac:dyDescent="0.35">
      <c r="A16" t="s">
        <v>125</v>
      </c>
      <c r="B16" t="s">
        <v>136</v>
      </c>
      <c r="C16" t="s">
        <v>107</v>
      </c>
      <c r="D16">
        <v>1</v>
      </c>
      <c r="E16">
        <v>6.81</v>
      </c>
      <c r="F16">
        <f>bom__3[[#This Row],[$/u]]*bom__3[[#This Row],[Quantity]]</f>
        <v>6.81</v>
      </c>
      <c r="V16" s="3" t="s">
        <v>38</v>
      </c>
      <c r="W16" s="4" t="s">
        <v>39</v>
      </c>
      <c r="X16" s="4" t="s">
        <v>40</v>
      </c>
      <c r="Y16" s="4">
        <v>1</v>
      </c>
      <c r="Z16" s="4" t="s">
        <v>9</v>
      </c>
      <c r="AA16" s="4" t="s">
        <v>40</v>
      </c>
    </row>
    <row r="17" spans="1:27" x14ac:dyDescent="0.35">
      <c r="A17" t="s">
        <v>116</v>
      </c>
      <c r="B17" t="s">
        <v>136</v>
      </c>
      <c r="C17" t="s">
        <v>34</v>
      </c>
      <c r="D17">
        <v>1</v>
      </c>
      <c r="E17">
        <v>0.49</v>
      </c>
      <c r="F17">
        <f>bom__3[[#This Row],[$/u]]*bom__3[[#This Row],[Quantity]]</f>
        <v>0.49</v>
      </c>
      <c r="V17" s="5" t="s">
        <v>41</v>
      </c>
      <c r="W17" s="6" t="s">
        <v>7</v>
      </c>
      <c r="X17" s="6" t="s">
        <v>42</v>
      </c>
      <c r="Y17" s="6">
        <v>2</v>
      </c>
      <c r="Z17" s="6" t="s">
        <v>9</v>
      </c>
      <c r="AA17" s="6" t="s">
        <v>43</v>
      </c>
    </row>
    <row r="18" spans="1:27" x14ac:dyDescent="0.35">
      <c r="A18" t="s">
        <v>117</v>
      </c>
      <c r="B18" t="s">
        <v>39</v>
      </c>
      <c r="C18" t="s">
        <v>40</v>
      </c>
      <c r="D18">
        <v>1</v>
      </c>
      <c r="E18">
        <v>0.38</v>
      </c>
      <c r="F18">
        <f>bom__3[[#This Row],[$/u]]*bom__3[[#This Row],[Quantity]]</f>
        <v>0.38</v>
      </c>
      <c r="V18" s="3" t="s">
        <v>44</v>
      </c>
      <c r="W18" s="4" t="s">
        <v>7</v>
      </c>
      <c r="X18" s="4" t="s">
        <v>45</v>
      </c>
      <c r="Y18" s="4">
        <v>2</v>
      </c>
      <c r="Z18" s="4" t="s">
        <v>9</v>
      </c>
      <c r="AA18" s="4" t="s">
        <v>46</v>
      </c>
    </row>
    <row r="19" spans="1:27" x14ac:dyDescent="0.35">
      <c r="A19" t="s">
        <v>117</v>
      </c>
      <c r="B19" t="s">
        <v>136</v>
      </c>
      <c r="C19" t="s">
        <v>42</v>
      </c>
      <c r="D19">
        <v>2</v>
      </c>
      <c r="E19">
        <v>7.9000000000000001E-2</v>
      </c>
      <c r="F19">
        <f>bom__3[[#This Row],[$/u]]*bom__3[[#This Row],[Quantity]]</f>
        <v>0.158</v>
      </c>
      <c r="V19" s="5" t="s">
        <v>47</v>
      </c>
      <c r="W19" s="6" t="s">
        <v>48</v>
      </c>
      <c r="X19" s="6" t="s">
        <v>49</v>
      </c>
      <c r="Y19" s="6">
        <v>8</v>
      </c>
      <c r="Z19" s="6" t="s">
        <v>9</v>
      </c>
      <c r="AA19" s="6" t="s">
        <v>109</v>
      </c>
    </row>
    <row r="20" spans="1:27" x14ac:dyDescent="0.35">
      <c r="A20" t="s">
        <v>142</v>
      </c>
      <c r="B20" t="s">
        <v>136</v>
      </c>
      <c r="C20" t="s">
        <v>8</v>
      </c>
      <c r="D20">
        <v>4</v>
      </c>
      <c r="E20">
        <v>8.81</v>
      </c>
      <c r="F20">
        <f>bom__3[[#This Row],[$/u]]*bom__3[[#This Row],[Quantity]]</f>
        <v>35.24</v>
      </c>
      <c r="V20" s="3" t="s">
        <v>50</v>
      </c>
      <c r="W20" s="4" t="s">
        <v>51</v>
      </c>
      <c r="X20" s="4" t="s">
        <v>49</v>
      </c>
      <c r="Y20" s="4">
        <v>16</v>
      </c>
      <c r="Z20" s="4" t="s">
        <v>9</v>
      </c>
      <c r="AA20" s="4" t="s">
        <v>109</v>
      </c>
    </row>
    <row r="21" spans="1:27" x14ac:dyDescent="0.35">
      <c r="A21" t="s">
        <v>124</v>
      </c>
      <c r="B21" t="s">
        <v>136</v>
      </c>
      <c r="C21" t="s">
        <v>93</v>
      </c>
      <c r="D21">
        <v>10</v>
      </c>
      <c r="E21">
        <v>0.29499999999999998</v>
      </c>
      <c r="F21">
        <f>bom__3[[#This Row],[$/u]]*bom__3[[#This Row],[Quantity]]</f>
        <v>2.9499999999999997</v>
      </c>
      <c r="V21" s="5" t="s">
        <v>52</v>
      </c>
      <c r="W21" s="6" t="s">
        <v>53</v>
      </c>
      <c r="X21" s="6" t="s">
        <v>49</v>
      </c>
      <c r="Y21" s="6">
        <v>8</v>
      </c>
      <c r="Z21" s="6" t="s">
        <v>9</v>
      </c>
      <c r="AA21" s="6" t="s">
        <v>109</v>
      </c>
    </row>
    <row r="22" spans="1:27" x14ac:dyDescent="0.35">
      <c r="A22" t="s">
        <v>120</v>
      </c>
      <c r="B22" t="s">
        <v>7</v>
      </c>
      <c r="C22" t="s">
        <v>73</v>
      </c>
      <c r="D22">
        <v>1</v>
      </c>
      <c r="E22">
        <v>0.79</v>
      </c>
      <c r="F22">
        <f>bom__3[[#This Row],[$/u]]*bom__3[[#This Row],[Quantity]]</f>
        <v>0.79</v>
      </c>
      <c r="V22" s="3" t="s">
        <v>54</v>
      </c>
      <c r="W22" s="4" t="s">
        <v>55</v>
      </c>
      <c r="X22" s="4" t="s">
        <v>49</v>
      </c>
      <c r="Y22" s="4">
        <v>4</v>
      </c>
      <c r="Z22" s="4" t="s">
        <v>9</v>
      </c>
      <c r="AA22" s="4" t="s">
        <v>109</v>
      </c>
    </row>
    <row r="23" spans="1:27" x14ac:dyDescent="0.35">
      <c r="A23" t="s">
        <v>118</v>
      </c>
      <c r="B23" t="s">
        <v>136</v>
      </c>
      <c r="C23" t="s">
        <v>45</v>
      </c>
      <c r="D23">
        <v>2</v>
      </c>
      <c r="E23">
        <v>0.73599999999999999</v>
      </c>
      <c r="F23">
        <f>bom__3[[#This Row],[$/u]]*bom__3[[#This Row],[Quantity]]</f>
        <v>1.472</v>
      </c>
      <c r="V23" s="5" t="s">
        <v>56</v>
      </c>
      <c r="W23" s="6" t="s">
        <v>57</v>
      </c>
      <c r="X23" s="6" t="s">
        <v>49</v>
      </c>
      <c r="Y23" s="6">
        <v>4</v>
      </c>
      <c r="Z23" s="6" t="s">
        <v>9</v>
      </c>
      <c r="AA23" s="6" t="s">
        <v>109</v>
      </c>
    </row>
    <row r="24" spans="1:27" x14ac:dyDescent="0.35">
      <c r="A24" t="s">
        <v>119</v>
      </c>
      <c r="B24" t="s">
        <v>48</v>
      </c>
      <c r="C24" t="s">
        <v>49</v>
      </c>
      <c r="D24">
        <v>8</v>
      </c>
      <c r="E24">
        <v>0.53</v>
      </c>
      <c r="F24">
        <f>bom__3[[#This Row],[$/u]]*bom__3[[#This Row],[Quantity]]</f>
        <v>4.24</v>
      </c>
      <c r="V24" s="3" t="s">
        <v>58</v>
      </c>
      <c r="W24" s="4" t="s">
        <v>59</v>
      </c>
      <c r="X24" s="4" t="s">
        <v>49</v>
      </c>
      <c r="Y24" s="4">
        <v>4</v>
      </c>
      <c r="Z24" s="4" t="s">
        <v>9</v>
      </c>
      <c r="AA24" s="4" t="s">
        <v>109</v>
      </c>
    </row>
    <row r="25" spans="1:27" x14ac:dyDescent="0.35">
      <c r="A25" t="s">
        <v>119</v>
      </c>
      <c r="B25" t="s">
        <v>51</v>
      </c>
      <c r="C25" t="s">
        <v>49</v>
      </c>
      <c r="D25">
        <v>16</v>
      </c>
      <c r="E25">
        <v>0.53</v>
      </c>
      <c r="F25">
        <f>bom__3[[#This Row],[$/u]]*bom__3[[#This Row],[Quantity]]</f>
        <v>8.48</v>
      </c>
      <c r="V25" s="5" t="s">
        <v>60</v>
      </c>
      <c r="W25" s="6" t="s">
        <v>61</v>
      </c>
      <c r="X25" s="6" t="s">
        <v>49</v>
      </c>
      <c r="Y25" s="6">
        <v>8</v>
      </c>
      <c r="Z25" s="6" t="s">
        <v>9</v>
      </c>
      <c r="AA25" s="6" t="s">
        <v>109</v>
      </c>
    </row>
    <row r="26" spans="1:27" x14ac:dyDescent="0.35">
      <c r="A26" t="s">
        <v>119</v>
      </c>
      <c r="B26" t="s">
        <v>53</v>
      </c>
      <c r="C26" t="s">
        <v>49</v>
      </c>
      <c r="D26">
        <v>8</v>
      </c>
      <c r="E26">
        <v>2.15</v>
      </c>
      <c r="F26">
        <f>bom__3[[#This Row],[$/u]]*bom__3[[#This Row],[Quantity]]</f>
        <v>17.2</v>
      </c>
      <c r="V26" s="3" t="s">
        <v>62</v>
      </c>
      <c r="W26" s="4" t="s">
        <v>63</v>
      </c>
      <c r="X26" s="4" t="s">
        <v>49</v>
      </c>
      <c r="Y26" s="4">
        <v>9</v>
      </c>
      <c r="Z26" s="4" t="s">
        <v>9</v>
      </c>
      <c r="AA26" s="4" t="s">
        <v>109</v>
      </c>
    </row>
    <row r="27" spans="1:27" x14ac:dyDescent="0.35">
      <c r="A27" t="s">
        <v>119</v>
      </c>
      <c r="B27" t="s">
        <v>55</v>
      </c>
      <c r="C27" t="s">
        <v>49</v>
      </c>
      <c r="D27">
        <v>4</v>
      </c>
      <c r="E27">
        <v>0.15</v>
      </c>
      <c r="F27">
        <f>bom__3[[#This Row],[$/u]]*bom__3[[#This Row],[Quantity]]</f>
        <v>0.6</v>
      </c>
      <c r="V27" s="5" t="s">
        <v>64</v>
      </c>
      <c r="W27" s="6" t="s">
        <v>65</v>
      </c>
      <c r="X27" s="6" t="s">
        <v>49</v>
      </c>
      <c r="Y27" s="6">
        <v>8</v>
      </c>
      <c r="Z27" s="6" t="s">
        <v>9</v>
      </c>
      <c r="AA27" s="6" t="s">
        <v>109</v>
      </c>
    </row>
    <row r="28" spans="1:27" x14ac:dyDescent="0.35">
      <c r="A28" t="s">
        <v>119</v>
      </c>
      <c r="B28" t="s">
        <v>57</v>
      </c>
      <c r="C28" t="s">
        <v>49</v>
      </c>
      <c r="D28">
        <v>4</v>
      </c>
      <c r="E28">
        <v>1</v>
      </c>
      <c r="F28">
        <f>bom__3[[#This Row],[$/u]]*bom__3[[#This Row],[Quantity]]</f>
        <v>4</v>
      </c>
      <c r="V28" s="3" t="s">
        <v>66</v>
      </c>
      <c r="W28" s="4" t="s">
        <v>67</v>
      </c>
      <c r="X28" s="4" t="s">
        <v>49</v>
      </c>
      <c r="Y28" s="4">
        <v>4</v>
      </c>
      <c r="Z28" s="4" t="s">
        <v>9</v>
      </c>
      <c r="AA28" s="4" t="s">
        <v>109</v>
      </c>
    </row>
    <row r="29" spans="1:27" x14ac:dyDescent="0.35">
      <c r="A29" t="s">
        <v>119</v>
      </c>
      <c r="B29" t="s">
        <v>59</v>
      </c>
      <c r="C29" t="s">
        <v>49</v>
      </c>
      <c r="D29">
        <v>4</v>
      </c>
      <c r="E29">
        <v>0.53</v>
      </c>
      <c r="F29">
        <f>bom__3[[#This Row],[$/u]]*bom__3[[#This Row],[Quantity]]</f>
        <v>2.12</v>
      </c>
      <c r="V29" s="5" t="s">
        <v>68</v>
      </c>
      <c r="W29" s="6" t="s">
        <v>69</v>
      </c>
      <c r="X29" s="6" t="s">
        <v>49</v>
      </c>
      <c r="Y29" s="6">
        <v>4</v>
      </c>
      <c r="Z29" s="6" t="s">
        <v>9</v>
      </c>
      <c r="AA29" s="6" t="s">
        <v>109</v>
      </c>
    </row>
    <row r="30" spans="1:27" x14ac:dyDescent="0.35">
      <c r="A30" t="s">
        <v>119</v>
      </c>
      <c r="B30" t="s">
        <v>61</v>
      </c>
      <c r="C30" t="s">
        <v>49</v>
      </c>
      <c r="D30">
        <v>8</v>
      </c>
      <c r="E30">
        <v>0.1172</v>
      </c>
      <c r="F30">
        <f>bom__3[[#This Row],[$/u]]*bom__3[[#This Row],[Quantity]]</f>
        <v>0.93759999999999999</v>
      </c>
      <c r="V30" s="3" t="s">
        <v>70</v>
      </c>
      <c r="W30" s="4" t="s">
        <v>71</v>
      </c>
      <c r="X30" s="4" t="s">
        <v>49</v>
      </c>
      <c r="Y30" s="4">
        <v>2</v>
      </c>
      <c r="Z30" s="4" t="s">
        <v>9</v>
      </c>
      <c r="AA30" s="4" t="s">
        <v>109</v>
      </c>
    </row>
    <row r="31" spans="1:27" x14ac:dyDescent="0.35">
      <c r="A31" t="s">
        <v>119</v>
      </c>
      <c r="B31" t="s">
        <v>63</v>
      </c>
      <c r="C31" t="s">
        <v>49</v>
      </c>
      <c r="D31">
        <v>9</v>
      </c>
      <c r="E31">
        <v>0.15</v>
      </c>
      <c r="F31">
        <f>bom__3[[#This Row],[$/u]]*bom__3[[#This Row],[Quantity]]</f>
        <v>1.3499999999999999</v>
      </c>
      <c r="V31" s="5" t="s">
        <v>72</v>
      </c>
      <c r="W31" s="6" t="s">
        <v>7</v>
      </c>
      <c r="X31" s="6" t="s">
        <v>73</v>
      </c>
      <c r="Y31" s="6">
        <v>1</v>
      </c>
      <c r="Z31" s="6" t="s">
        <v>9</v>
      </c>
      <c r="AA31" s="6" t="s">
        <v>74</v>
      </c>
    </row>
    <row r="32" spans="1:27" x14ac:dyDescent="0.35">
      <c r="A32" t="s">
        <v>119</v>
      </c>
      <c r="B32" t="s">
        <v>65</v>
      </c>
      <c r="C32" t="s">
        <v>49</v>
      </c>
      <c r="D32">
        <v>8</v>
      </c>
      <c r="E32">
        <v>3.07</v>
      </c>
      <c r="F32">
        <f>bom__3[[#This Row],[$/u]]*bom__3[[#This Row],[Quantity]]</f>
        <v>24.56</v>
      </c>
      <c r="V32" s="3" t="s">
        <v>75</v>
      </c>
      <c r="W32" s="4" t="s">
        <v>76</v>
      </c>
      <c r="X32" s="4" t="s">
        <v>49</v>
      </c>
      <c r="Y32" s="4">
        <v>1</v>
      </c>
      <c r="Z32" s="4" t="s">
        <v>9</v>
      </c>
      <c r="AA32" s="4" t="s">
        <v>109</v>
      </c>
    </row>
    <row r="33" spans="1:27" x14ac:dyDescent="0.35">
      <c r="A33" t="s">
        <v>119</v>
      </c>
      <c r="B33" t="s">
        <v>67</v>
      </c>
      <c r="C33" t="s">
        <v>49</v>
      </c>
      <c r="D33">
        <v>4</v>
      </c>
      <c r="E33">
        <v>0.83899999999999997</v>
      </c>
      <c r="F33">
        <f>bom__3[[#This Row],[$/u]]*bom__3[[#This Row],[Quantity]]</f>
        <v>3.3559999999999999</v>
      </c>
      <c r="V33" s="5" t="s">
        <v>77</v>
      </c>
      <c r="W33" s="6" t="s">
        <v>26</v>
      </c>
      <c r="X33" s="6" t="s">
        <v>49</v>
      </c>
      <c r="Y33" s="6">
        <v>1</v>
      </c>
      <c r="Z33" s="6" t="s">
        <v>9</v>
      </c>
      <c r="AA33" s="6" t="s">
        <v>109</v>
      </c>
    </row>
    <row r="34" spans="1:27" x14ac:dyDescent="0.35">
      <c r="A34" t="s">
        <v>119</v>
      </c>
      <c r="B34" t="s">
        <v>69</v>
      </c>
      <c r="C34" t="s">
        <v>49</v>
      </c>
      <c r="D34">
        <v>4</v>
      </c>
      <c r="E34">
        <v>0.15</v>
      </c>
      <c r="F34">
        <f>bom__3[[#This Row],[$/u]]*bom__3[[#This Row],[Quantity]]</f>
        <v>0.6</v>
      </c>
      <c r="V34" s="3" t="s">
        <v>78</v>
      </c>
      <c r="W34" s="4" t="s">
        <v>79</v>
      </c>
      <c r="X34" s="4" t="s">
        <v>49</v>
      </c>
      <c r="Y34" s="4">
        <v>1</v>
      </c>
      <c r="Z34" s="4" t="s">
        <v>9</v>
      </c>
      <c r="AA34" s="4" t="s">
        <v>109</v>
      </c>
    </row>
    <row r="35" spans="1:27" x14ac:dyDescent="0.35">
      <c r="A35" t="s">
        <v>119</v>
      </c>
      <c r="B35" t="s">
        <v>71</v>
      </c>
      <c r="C35" t="s">
        <v>49</v>
      </c>
      <c r="D35">
        <v>2</v>
      </c>
      <c r="E35">
        <v>0.1172</v>
      </c>
      <c r="F35">
        <f>bom__3[[#This Row],[$/u]]*bom__3[[#This Row],[Quantity]]</f>
        <v>0.2344</v>
      </c>
      <c r="V35" s="5" t="s">
        <v>80</v>
      </c>
      <c r="W35" s="6" t="s">
        <v>81</v>
      </c>
      <c r="X35" s="6" t="s">
        <v>49</v>
      </c>
      <c r="Y35" s="6">
        <v>1</v>
      </c>
      <c r="Z35" s="6" t="s">
        <v>9</v>
      </c>
      <c r="AA35" s="6" t="s">
        <v>109</v>
      </c>
    </row>
    <row r="36" spans="1:27" x14ac:dyDescent="0.35">
      <c r="A36" t="s">
        <v>119</v>
      </c>
      <c r="B36" t="s">
        <v>76</v>
      </c>
      <c r="C36" t="s">
        <v>49</v>
      </c>
      <c r="D36">
        <v>1</v>
      </c>
      <c r="E36">
        <v>1.2170000000000001</v>
      </c>
      <c r="F36">
        <f>bom__3[[#This Row],[$/u]]*bom__3[[#This Row],[Quantity]]</f>
        <v>1.2170000000000001</v>
      </c>
      <c r="V36" s="3" t="s">
        <v>82</v>
      </c>
      <c r="W36" s="4" t="s">
        <v>83</v>
      </c>
      <c r="X36" s="4" t="s">
        <v>49</v>
      </c>
      <c r="Y36" s="4">
        <v>1</v>
      </c>
      <c r="Z36" s="4" t="s">
        <v>9</v>
      </c>
      <c r="AA36" s="4" t="s">
        <v>109</v>
      </c>
    </row>
    <row r="37" spans="1:27" x14ac:dyDescent="0.35">
      <c r="A37" t="s">
        <v>119</v>
      </c>
      <c r="B37" t="s">
        <v>79</v>
      </c>
      <c r="C37" t="s">
        <v>49</v>
      </c>
      <c r="D37">
        <v>1</v>
      </c>
      <c r="E37">
        <v>0.3</v>
      </c>
      <c r="F37">
        <f>bom__3[[#This Row],[$/u]]*bom__3[[#This Row],[Quantity]]</f>
        <v>0.3</v>
      </c>
      <c r="V37" s="5" t="s">
        <v>84</v>
      </c>
      <c r="W37" s="6" t="s">
        <v>85</v>
      </c>
      <c r="X37" s="6" t="s">
        <v>49</v>
      </c>
      <c r="Y37" s="6">
        <v>1</v>
      </c>
      <c r="Z37" s="6" t="s">
        <v>9</v>
      </c>
      <c r="AA37" s="6" t="s">
        <v>109</v>
      </c>
    </row>
    <row r="38" spans="1:27" x14ac:dyDescent="0.35">
      <c r="A38" t="s">
        <v>119</v>
      </c>
      <c r="B38" t="s">
        <v>137</v>
      </c>
      <c r="C38" t="s">
        <v>49</v>
      </c>
      <c r="D38">
        <v>1</v>
      </c>
      <c r="E38">
        <v>0.39</v>
      </c>
      <c r="F38">
        <f>bom__3[[#This Row],[$/u]]*bom__3[[#This Row],[Quantity]]</f>
        <v>0.39</v>
      </c>
      <c r="H38" t="s">
        <v>144</v>
      </c>
      <c r="I38">
        <v>282.16000000000003</v>
      </c>
      <c r="V38" s="3" t="s">
        <v>110</v>
      </c>
      <c r="W38" s="4" t="s">
        <v>7</v>
      </c>
      <c r="X38" s="4" t="s">
        <v>86</v>
      </c>
      <c r="Y38" s="4">
        <v>1</v>
      </c>
      <c r="Z38" s="4" t="s">
        <v>9</v>
      </c>
      <c r="AA38" s="4" t="s">
        <v>87</v>
      </c>
    </row>
    <row r="39" spans="1:27" x14ac:dyDescent="0.35">
      <c r="A39" t="s">
        <v>119</v>
      </c>
      <c r="B39" t="s">
        <v>83</v>
      </c>
      <c r="C39" t="s">
        <v>49</v>
      </c>
      <c r="D39">
        <v>1</v>
      </c>
      <c r="E39">
        <v>0.87609999999999999</v>
      </c>
      <c r="F39">
        <f>bom__3[[#This Row],[$/u]]*bom__3[[#This Row],[Quantity]]</f>
        <v>0.87609999999999999</v>
      </c>
      <c r="H39" t="s">
        <v>145</v>
      </c>
      <c r="I39">
        <f>F43</f>
        <v>157.05250000000001</v>
      </c>
      <c r="V39" s="5" t="s">
        <v>88</v>
      </c>
      <c r="W39" s="6" t="s">
        <v>7</v>
      </c>
      <c r="X39" s="6" t="s">
        <v>89</v>
      </c>
      <c r="Y39" s="6">
        <v>1</v>
      </c>
      <c r="Z39" s="6" t="s">
        <v>9</v>
      </c>
      <c r="AA39" s="6" t="s">
        <v>37</v>
      </c>
    </row>
    <row r="40" spans="1:27" x14ac:dyDescent="0.35">
      <c r="A40" t="s">
        <v>119</v>
      </c>
      <c r="B40" t="s">
        <v>85</v>
      </c>
      <c r="C40" t="s">
        <v>49</v>
      </c>
      <c r="D40">
        <v>1</v>
      </c>
      <c r="E40">
        <v>0.54</v>
      </c>
      <c r="F40">
        <f>bom__3[[#This Row],[$/u]]*bom__3[[#This Row],[Quantity]]</f>
        <v>0.54</v>
      </c>
      <c r="I40">
        <f>I38+I39</f>
        <v>439.21250000000003</v>
      </c>
      <c r="V40" s="3" t="s">
        <v>90</v>
      </c>
      <c r="W40" s="4" t="s">
        <v>7</v>
      </c>
      <c r="X40" s="4" t="s">
        <v>91</v>
      </c>
      <c r="Y40" s="4">
        <v>22</v>
      </c>
      <c r="Z40" s="4" t="s">
        <v>9</v>
      </c>
      <c r="AA40" s="4" t="s">
        <v>91</v>
      </c>
    </row>
    <row r="41" spans="1:27" x14ac:dyDescent="0.35">
      <c r="A41" t="s">
        <v>126</v>
      </c>
      <c r="B41" t="s">
        <v>136</v>
      </c>
      <c r="C41" t="s">
        <v>99</v>
      </c>
      <c r="D41">
        <v>6</v>
      </c>
      <c r="E41">
        <v>0.48299999999999998</v>
      </c>
      <c r="F41">
        <f>bom__3[[#This Row],[$/u]]*bom__3[[#This Row],[Quantity]]</f>
        <v>2.8979999999999997</v>
      </c>
      <c r="V41" s="5" t="s">
        <v>92</v>
      </c>
      <c r="W41" s="6" t="s">
        <v>7</v>
      </c>
      <c r="X41" s="6" t="s">
        <v>93</v>
      </c>
      <c r="Y41" s="6">
        <v>10</v>
      </c>
      <c r="Z41" s="6" t="s">
        <v>9</v>
      </c>
      <c r="AA41" s="6" t="s">
        <v>94</v>
      </c>
    </row>
    <row r="42" spans="1:27" x14ac:dyDescent="0.35">
      <c r="A42" t="s">
        <v>123</v>
      </c>
      <c r="B42" t="s">
        <v>122</v>
      </c>
      <c r="C42" t="s">
        <v>136</v>
      </c>
      <c r="D42">
        <v>1</v>
      </c>
      <c r="E42">
        <v>2.5720000000000001</v>
      </c>
      <c r="F42">
        <f>bom__3[[#This Row],[$/u]]*bom__3[[#This Row],[Quantity]]</f>
        <v>2.5720000000000001</v>
      </c>
      <c r="V42" s="3" t="s">
        <v>95</v>
      </c>
      <c r="W42" s="4" t="s">
        <v>7</v>
      </c>
      <c r="X42" s="4" t="s">
        <v>96</v>
      </c>
      <c r="Y42" s="4">
        <v>1</v>
      </c>
      <c r="Z42" s="4" t="s">
        <v>9</v>
      </c>
      <c r="AA42" s="4" t="s">
        <v>97</v>
      </c>
    </row>
    <row r="43" spans="1:27" x14ac:dyDescent="0.35">
      <c r="A43" t="s">
        <v>129</v>
      </c>
      <c r="D43">
        <f>SUM(D2:D42)</f>
        <v>207</v>
      </c>
      <c r="F43">
        <f>SUM(F2:F42)</f>
        <v>157.05250000000001</v>
      </c>
      <c r="V43" s="5" t="s">
        <v>98</v>
      </c>
      <c r="W43" s="6" t="s">
        <v>7</v>
      </c>
      <c r="X43" s="6" t="s">
        <v>99</v>
      </c>
      <c r="Y43" s="6">
        <v>6</v>
      </c>
      <c r="Z43" s="6" t="s">
        <v>9</v>
      </c>
      <c r="AA43" s="6" t="s">
        <v>100</v>
      </c>
    </row>
    <row r="44" spans="1:27" x14ac:dyDescent="0.35">
      <c r="V44" s="3" t="s">
        <v>111</v>
      </c>
      <c r="W44" s="4" t="s">
        <v>7</v>
      </c>
      <c r="X44" s="4" t="s">
        <v>101</v>
      </c>
      <c r="Y44" s="4">
        <v>1</v>
      </c>
      <c r="Z44" s="4" t="s">
        <v>9</v>
      </c>
      <c r="AA44" s="4" t="s">
        <v>102</v>
      </c>
    </row>
    <row r="45" spans="1:27" x14ac:dyDescent="0.35">
      <c r="V45" s="5" t="s">
        <v>103</v>
      </c>
      <c r="W45" s="6" t="s">
        <v>7</v>
      </c>
      <c r="X45" s="6" t="s">
        <v>104</v>
      </c>
      <c r="Y45" s="6">
        <v>1</v>
      </c>
      <c r="Z45" s="6" t="s">
        <v>9</v>
      </c>
      <c r="AA45" s="6" t="s">
        <v>105</v>
      </c>
    </row>
    <row r="46" spans="1:27" x14ac:dyDescent="0.35">
      <c r="V46" s="3" t="s">
        <v>106</v>
      </c>
      <c r="W46" s="4" t="s">
        <v>7</v>
      </c>
      <c r="X46" s="4" t="s">
        <v>107</v>
      </c>
      <c r="Y46" s="4">
        <v>1</v>
      </c>
      <c r="Z46" s="4" t="s">
        <v>9</v>
      </c>
      <c r="AA46" s="4" t="s">
        <v>108</v>
      </c>
    </row>
    <row r="47" spans="1:27" x14ac:dyDescent="0.35">
      <c r="V47" s="5"/>
      <c r="W47" s="6"/>
      <c r="X47" s="6"/>
      <c r="Y47" s="6"/>
      <c r="Z47" s="6"/>
      <c r="AA47" s="6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EB78-83E5-4F31-91FA-063AB82DC808}">
  <dimension ref="A1:F1"/>
  <sheetViews>
    <sheetView workbookViewId="0">
      <selection activeCell="B21" sqref="A2:F48"/>
    </sheetView>
  </sheetViews>
  <sheetFormatPr baseColWidth="10" defaultRowHeight="14.5" x14ac:dyDescent="0.35"/>
  <cols>
    <col min="1" max="1" width="80.90625" bestFit="1" customWidth="1"/>
    <col min="2" max="2" width="10.81640625" bestFit="1" customWidth="1"/>
    <col min="3" max="3" width="16.54296875" bestFit="1" customWidth="1"/>
    <col min="4" max="5" width="10.81640625" bestFit="1" customWidth="1"/>
    <col min="6" max="6" width="22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9E15-BF61-44EF-B590-1B97BB551C39}">
  <dimension ref="A1:F1"/>
  <sheetViews>
    <sheetView topLeftCell="A4" workbookViewId="0">
      <selection activeCell="A7" sqref="A2:F49"/>
    </sheetView>
  </sheetViews>
  <sheetFormatPr baseColWidth="10" defaultRowHeight="14.5" x14ac:dyDescent="0.35"/>
  <cols>
    <col min="1" max="1" width="80.90625" bestFit="1" customWidth="1"/>
    <col min="2" max="2" width="10.81640625" bestFit="1" customWidth="1"/>
    <col min="3" max="3" width="16.54296875" bestFit="1" customWidth="1"/>
    <col min="4" max="5" width="10.81640625" bestFit="1" customWidth="1"/>
    <col min="6" max="6" width="22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B86F-C13C-47FB-B697-CFDFE0A0A617}">
  <dimension ref="A1"/>
  <sheetViews>
    <sheetView workbookViewId="0">
      <selection activeCell="C3" sqref="C3"/>
    </sheetView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C F B H T s X 9 R 9 y o A A A A + Q A A A B I A H A B D b 2 5 m a W c v U G F j a 2 F n Z S 5 4 b W w g o h g A K K A U A A A A A A A A A A A A A A A A A A A A A A A A A A A A h Y / R C o I w G I V f R X b v / j k x Q n 4 n 4 W 1 C E E S 3 Y y 4 d 6 Q y d 6 b t 1 0 S P 1 C g l l d d f l O X w H v v O 4 3 T G d m t q 7 6 q 4 3 r U 1 I Q B n x t F V t Y W y Z k M G d / D V J B e 6 k O s t S e z N s + 3 j q T U I q 5 y 4 x w D i O d A x p 2 5 X A G Q v g m G / 3 q t K N 9 I 3 t n b R K k 8 + q + L 8 i A g 8 v G c F p t K I R 4 y E N A s Y R l h 5 z Y 7 8 M n 5 U p Q / g p M R t q N 3 R a n D o / 2 y A s E e F 9 Q z w B U E s D B B Q A A g A I A A h Q R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U E d O + f q S N y U B A A A p B Q A A E w A c A E Z v c m 1 1 b G F z L 1 N l Y 3 R p b 2 4 x L m 0 g o h g A K K A U A A A A A A A A A A A A A A A A A A A A A A A A A A A A 7 Z H R S s M w F I b v C 3 2 H k N 2 0 E I r t t o J K r 7 p N 9 E K Q 1 i s j 0 q V n W y B N J E n H x t g D + R y + m C l l O M H e K y w 3 S b 6 c P / 8 5 / A a Y 5 U q i o t / j W 9 / z P b O p N N R o q R q U I Q H W 9 5 B b h W o 1 A 0 d y s 4 1 m i r U N S B s s u I A o V 9 K 6 i w l w f k O f D W h D H 1 r B Q d J T n a F 3 3 N I F 3 0 G d b y o h Q K 4 h u Y q v 3 + Y C G H V O E T N b H J K X G Q j e c A s 6 w w Q T l C v R N t J k K U F z y V T N 5 T q L k 2 l C 0 F O r L B R 2 L y D 7 P k a P S s J r S P q O R 7 j c v w N q n G z F P z + w 6 7 2 s l q 6 q 1 J U 0 K 6 W b / v u u y g T 9 f O R w w D 2 N n b 3 t 9 B Z 2 9 k j Q i S c D f D z A J 4 7 f S 5 t O o s 7 n 7 G E 6 I E h / 8 G P o e 1 z + P t B 5 W i P c 5 R U k I b 6 E 9 t 9 C G 1 9 C + + u h f Q F Q S w E C L Q A U A A I A C A A I U E d O x f 1 H 3 K g A A A D 5 A A A A E g A A A A A A A A A A A A A A A A A A A A A A Q 2 9 u Z m l n L 1 B h Y 2 t h Z 2 U u e G 1 s U E s B A i 0 A F A A C A A g A C F B H T g / K 6 a u k A A A A 6 Q A A A B M A A A A A A A A A A A A A A A A A 9 A A A A F t D b 2 5 0 Z W 5 0 X 1 R 5 c G V z X S 5 4 b W x Q S w E C L Q A U A A I A C A A I U E d O + f q S N y U B A A A p B Q A A E w A A A A A A A A A A A A A A A A D l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G w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I w O j M 0 O j M 5 L j M 3 M j U 4 M z N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E 0 O j U 5 O j A z L j A 3 N D E 5 M z J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g K D I p L 1 R 5 c G U g b W 9 k a W Z p w 6 k u e 0 N v b H V t b j E s M H 0 m c X V v d D s s J n F 1 b 3 Q 7 U 2 V j d G l v b j E v Y m 9 t I C g y K S 9 U e X B l I G 1 v Z G l m a c O p L n t D b 2 x 1 b W 4 y L D F 9 J n F 1 b 3 Q 7 L C Z x d W 9 0 O 1 N l Y 3 R p b 2 4 x L 2 J v b S A o M i k v V H l w Z S B t b 2 R p Z m n D q S 5 7 Q 2 9 s d W 1 u M y w y f S Z x d W 9 0 O y w m c X V v d D t T Z W N 0 a W 9 u M S 9 i b 2 0 g K D I p L 1 R 5 c G U g b W 9 k a W Z p w 6 k u e 0 N v b H V t b j Q s M 3 0 m c X V v d D s s J n F 1 b 3 Q 7 U 2 V j d G l v b j E v Y m 9 t I C g y K S 9 U e X B l I G 1 v Z G l m a c O p L n t D b 2 x 1 b W 4 1 L D R 9 J n F 1 b 3 Q 7 L C Z x d W 9 0 O 1 N l Y 3 R p b 2 4 x L 2 J v b S A o M i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g K D I p L 1 R 5 c G U g b W 9 k a W Z p w 6 k u e 0 N v b H V t b j E s M H 0 m c X V v d D s s J n F 1 b 3 Q 7 U 2 V j d G l v b j E v Y m 9 t I C g y K S 9 U e X B l I G 1 v Z G l m a c O p L n t D b 2 x 1 b W 4 y L D F 9 J n F 1 b 3 Q 7 L C Z x d W 9 0 O 1 N l Y 3 R p b 2 4 x L 2 J v b S A o M i k v V H l w Z S B t b 2 R p Z m n D q S 5 7 Q 2 9 s d W 1 u M y w y f S Z x d W 9 0 O y w m c X V v d D t T Z W N 0 a W 9 u M S 9 i b 2 0 g K D I p L 1 R 5 c G U g b W 9 k a W Z p w 6 k u e 0 N v b H V t b j Q s M 3 0 m c X V v d D s s J n F 1 b 3 Q 7 U 2 V j d G l v b j E v Y m 9 t I C g y K S 9 U e X B l I G 1 v Z G l m a c O p L n t D b 2 x 1 b W 4 1 L D R 9 J n F 1 b 3 Q 7 L C Z x d W 9 0 O 1 N l Y 3 R p b 2 4 x L 2 J v b S A o M i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E 1 O j A w O j E 3 L j Q w O T Y x M j V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Z S D Z m + f g R A m 2 H Q m U W n 7 R A A A A A A A g A A A A A A E G Y A A A A B A A A g A A A A a J V 3 f N l r W m n Z V 9 Q P F F r 9 G k C L R H i e 2 J m P p m H m M k w p i W 8 A A A A A D o A A A A A C A A A g A A A A 7 X t c R o 5 r y h C l E Z 3 b g H a v a 0 Z C d R G n 1 e Y y B M l 9 d J j g 7 6 d Q A A A A i 3 c D R 2 e C E v i D p H y n V S Z q K 1 4 + G C G z Y M J V 9 5 6 z D X v + A 3 + G x I n 5 L 7 W 0 / h W I I g G y h V / X M G B l 6 y e A / c k O Q v X t J n 8 E b 7 j 7 C O 9 C w 7 s 8 9 X u Y 9 q 2 8 v Q F A A A A A 5 D d t G j S i 9 A H m 6 a N / Z 0 v s N C Q k 8 f K X Q E v v Q 8 b f n 3 L J 6 o D 8 / 1 v j k G p w 7 8 X M G 6 A b Z N 5 p Y / w z d E E z O J 4 u b v U w p s + v P w = = < / D a t a M a s h u p > 
</file>

<file path=customXml/itemProps1.xml><?xml version="1.0" encoding="utf-8"?>
<ds:datastoreItem xmlns:ds="http://schemas.openxmlformats.org/officeDocument/2006/customXml" ds:itemID="{0255195F-681F-43A1-A4FF-983D4BB8B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Feuil3</vt:lpstr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carayol</dc:creator>
  <cp:lastModifiedBy>Flavie</cp:lastModifiedBy>
  <dcterms:created xsi:type="dcterms:W3CDTF">2019-02-04T20:34:14Z</dcterms:created>
  <dcterms:modified xsi:type="dcterms:W3CDTF">2019-03-18T16:50:02Z</dcterms:modified>
</cp:coreProperties>
</file>