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zma\Desktop\MPI 分析\"/>
    </mc:Choice>
  </mc:AlternateContent>
  <xr:revisionPtr revIDLastSave="0" documentId="10_ncr:0_{25D20615-8C8C-4B37-8EB6-621A9C7F1530}" xr6:coauthVersionLast="47" xr6:coauthVersionMax="47" xr10:uidLastSave="{00000000-0000-0000-0000-000000000000}"/>
  <bookViews>
    <workbookView xWindow="-108" yWindow="-108" windowWidth="23256" windowHeight="12456" activeTab="1" xr2:uid="{0F903072-5CF9-4018-9373-3D4E6C3C57D4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2" l="1"/>
  <c r="S24" i="2"/>
  <c r="S25" i="2"/>
  <c r="S26" i="2"/>
  <c r="S27" i="2"/>
  <c r="S28" i="2"/>
  <c r="S29" i="2"/>
  <c r="S30" i="2"/>
  <c r="S31" i="2"/>
  <c r="R26" i="2"/>
  <c r="R27" i="2"/>
  <c r="R28" i="2"/>
  <c r="R29" i="2"/>
  <c r="R30" i="2"/>
  <c r="R31" i="2"/>
  <c r="R25" i="2"/>
  <c r="S17" i="2"/>
  <c r="S18" i="2"/>
  <c r="S19" i="2"/>
  <c r="S20" i="2"/>
  <c r="S21" i="2"/>
  <c r="S22" i="2"/>
  <c r="S16" i="2"/>
  <c r="R17" i="2"/>
  <c r="R18" i="2"/>
  <c r="R19" i="2"/>
  <c r="R20" i="2"/>
  <c r="R21" i="2"/>
  <c r="R22" i="2"/>
  <c r="R16" i="2"/>
  <c r="I14" i="2"/>
  <c r="J14" i="2"/>
  <c r="K14" i="2" s="1"/>
  <c r="I15" i="2"/>
  <c r="J15" i="2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W16" i="1"/>
  <c r="W17" i="1"/>
  <c r="W18" i="1"/>
  <c r="W19" i="1"/>
  <c r="W20" i="1"/>
  <c r="W21" i="1"/>
  <c r="W15" i="1"/>
  <c r="U16" i="1"/>
  <c r="U17" i="1"/>
  <c r="U18" i="1"/>
  <c r="U19" i="1"/>
  <c r="U20" i="1"/>
  <c r="U21" i="1"/>
  <c r="U15" i="1"/>
  <c r="T15" i="1"/>
  <c r="V15" i="1"/>
  <c r="T16" i="1"/>
  <c r="V16" i="1"/>
  <c r="T17" i="1"/>
  <c r="V17" i="1"/>
  <c r="T18" i="1"/>
  <c r="V18" i="1"/>
  <c r="T19" i="1"/>
  <c r="V19" i="1"/>
  <c r="T20" i="1"/>
  <c r="V20" i="1"/>
  <c r="T21" i="1"/>
  <c r="V21" i="1"/>
  <c r="W4" i="1"/>
  <c r="X4" i="1"/>
  <c r="W5" i="1"/>
  <c r="X5" i="1"/>
  <c r="W6" i="1"/>
  <c r="X6" i="1"/>
  <c r="W7" i="1"/>
  <c r="X7" i="1"/>
  <c r="W8" i="1"/>
  <c r="X8" i="1"/>
  <c r="W9" i="1"/>
  <c r="X9" i="1"/>
  <c r="X3" i="1"/>
  <c r="W3" i="1"/>
  <c r="R5" i="2"/>
  <c r="S5" i="2" s="1"/>
  <c r="Q5" i="2"/>
  <c r="Q3" i="2"/>
  <c r="R3" i="2" s="1"/>
  <c r="I3" i="2"/>
  <c r="J3" i="2" s="1"/>
  <c r="K3" i="2" s="1"/>
  <c r="Q7" i="2"/>
  <c r="R7" i="2" s="1"/>
  <c r="S7" i="2" s="1"/>
  <c r="Q6" i="2"/>
  <c r="R6" i="2" s="1"/>
  <c r="S6" i="2" s="1"/>
  <c r="Q4" i="2"/>
  <c r="R4" i="2" s="1"/>
  <c r="S4" i="2" s="1"/>
  <c r="J4" i="2"/>
  <c r="K4" i="2" s="1"/>
  <c r="I7" i="2"/>
  <c r="J7" i="2" s="1"/>
  <c r="K7" i="2" s="1"/>
  <c r="I4" i="2"/>
  <c r="I5" i="2"/>
  <c r="J5" i="2" s="1"/>
  <c r="K5" i="2" s="1"/>
  <c r="J6" i="2"/>
  <c r="K6" i="2" s="1"/>
  <c r="I6" i="2"/>
  <c r="J18" i="1"/>
  <c r="K18" i="1" s="1"/>
  <c r="J19" i="1"/>
  <c r="K19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I19" i="1"/>
  <c r="J5" i="1"/>
  <c r="J8" i="1"/>
  <c r="S4" i="1"/>
  <c r="S5" i="1"/>
  <c r="S6" i="1"/>
  <c r="S7" i="1"/>
  <c r="S8" i="1"/>
  <c r="S9" i="1"/>
  <c r="R4" i="1"/>
  <c r="R5" i="1"/>
  <c r="R6" i="1"/>
  <c r="R7" i="1"/>
  <c r="R8" i="1"/>
  <c r="R9" i="1"/>
  <c r="R3" i="1"/>
  <c r="S3" i="1" s="1"/>
  <c r="Q4" i="1"/>
  <c r="Q5" i="1"/>
  <c r="Q6" i="1"/>
  <c r="Q7" i="1"/>
  <c r="Q8" i="1"/>
  <c r="Q9" i="1"/>
  <c r="Q3" i="1"/>
  <c r="C4" i="1"/>
  <c r="C5" i="1"/>
  <c r="C6" i="1"/>
  <c r="C7" i="1"/>
  <c r="C8" i="1"/>
  <c r="C9" i="1"/>
  <c r="C3" i="1"/>
  <c r="I6" i="1"/>
  <c r="J6" i="1" s="1"/>
  <c r="I7" i="1"/>
  <c r="J7" i="1" s="1"/>
  <c r="I8" i="1"/>
  <c r="I9" i="1"/>
  <c r="J9" i="1" s="1"/>
  <c r="I5" i="1"/>
  <c r="I4" i="1"/>
  <c r="I3" i="1"/>
  <c r="K3" i="1" l="1"/>
  <c r="K4" i="1"/>
  <c r="J4" i="1"/>
  <c r="K5" i="1"/>
  <c r="J3" i="1"/>
  <c r="K8" i="1"/>
  <c r="S3" i="2"/>
  <c r="K9" i="1"/>
  <c r="K6" i="1"/>
  <c r="K7" i="1"/>
</calcChain>
</file>

<file path=xl/sharedStrings.xml><?xml version="1.0" encoding="utf-8"?>
<sst xmlns="http://schemas.openxmlformats.org/spreadsheetml/2006/main" count="31" uniqueCount="17">
  <si>
    <t>speedup</t>
    <phoneticPr fontId="1" type="noConversion"/>
  </si>
  <si>
    <t>core per node</t>
    <phoneticPr fontId="1" type="noConversion"/>
  </si>
  <si>
    <t>node</t>
    <phoneticPr fontId="1" type="noConversion"/>
  </si>
  <si>
    <t>wall time</t>
    <phoneticPr fontId="1" type="noConversion"/>
  </si>
  <si>
    <t>efficiency</t>
    <phoneticPr fontId="1" type="noConversion"/>
  </si>
  <si>
    <t># workers</t>
    <phoneticPr fontId="1" type="noConversion"/>
  </si>
  <si>
    <t>16000 16000 32 0 0</t>
    <phoneticPr fontId="1" type="noConversion"/>
  </si>
  <si>
    <t>29440 29440 32 0 0</t>
    <phoneticPr fontId="1" type="noConversion"/>
  </si>
  <si>
    <t>Latency Hiding</t>
    <phoneticPr fontId="1" type="noConversion"/>
  </si>
  <si>
    <t>294440, 32</t>
    <phoneticPr fontId="1" type="noConversion"/>
  </si>
  <si>
    <t>16000, 32</t>
    <phoneticPr fontId="1" type="noConversion"/>
  </si>
  <si>
    <t>sync</t>
    <phoneticPr fontId="1" type="noConversion"/>
  </si>
  <si>
    <t>comm</t>
    <phoneticPr fontId="1" type="noConversion"/>
  </si>
  <si>
    <t>comp</t>
    <phoneticPr fontId="1" type="noConversion"/>
  </si>
  <si>
    <t>Sync/Comm ratio</t>
  </si>
  <si>
    <t>Comm/Comp ratio</t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</si>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</sst>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64AC-F304-4A7E-A364-74CD768C71BA}">
  <dimension ref="A1:X23"/>
  <sheetViews>
    <sheetView topLeftCell="B1" workbookViewId="0">
      <selection activeCell="N21" sqref="N15:N21"/>
    </sheetView>
  </sheetViews>
  <sheetFormatPr defaultRowHeight="16.2" x14ac:dyDescent="0.3"/>
  <cols>
    <col min="1" max="1" width="18.77734375" customWidth="1"/>
    <col min="8" max="8" width="9.6640625" bestFit="1" customWidth="1"/>
    <col min="17" max="17" width="9.6640625" bestFit="1" customWidth="1"/>
    <col min="23" max="23" width="15.5546875" customWidth="1"/>
    <col min="24" max="24" width="16.5546875" customWidth="1"/>
  </cols>
  <sheetData>
    <row r="1" spans="1:24" x14ac:dyDescent="0.3">
      <c r="C1" t="s">
        <v>5</v>
      </c>
      <c r="E1" s="4"/>
      <c r="F1" s="5"/>
      <c r="G1" s="5"/>
      <c r="H1" s="5"/>
      <c r="I1" s="4" t="s">
        <v>3</v>
      </c>
      <c r="J1" s="11" t="s">
        <v>0</v>
      </c>
      <c r="K1" s="6" t="s">
        <v>4</v>
      </c>
      <c r="M1" s="4"/>
      <c r="N1" s="5"/>
      <c r="O1" s="5"/>
      <c r="P1" s="5"/>
      <c r="Q1" s="4" t="s">
        <v>3</v>
      </c>
      <c r="R1" s="11" t="s">
        <v>0</v>
      </c>
      <c r="S1" s="6" t="s">
        <v>4</v>
      </c>
      <c r="T1" s="18" t="s">
        <v>11</v>
      </c>
      <c r="U1" s="1" t="s">
        <v>12</v>
      </c>
      <c r="V1" s="17" t="s">
        <v>13</v>
      </c>
      <c r="W1" t="s">
        <v>14</v>
      </c>
      <c r="X1" t="s">
        <v>15</v>
      </c>
    </row>
    <row r="2" spans="1:24" x14ac:dyDescent="0.3">
      <c r="A2" s="1" t="s">
        <v>1</v>
      </c>
      <c r="B2" s="1" t="s">
        <v>2</v>
      </c>
      <c r="E2" s="14" t="s">
        <v>7</v>
      </c>
      <c r="F2" s="15"/>
      <c r="G2" s="15"/>
      <c r="H2" s="16"/>
      <c r="I2" s="7"/>
      <c r="J2" s="12"/>
      <c r="K2" s="8"/>
      <c r="M2" s="14" t="s">
        <v>6</v>
      </c>
      <c r="N2" s="15"/>
      <c r="O2" s="15"/>
      <c r="P2" s="16"/>
      <c r="Q2" s="7"/>
      <c r="R2" s="12"/>
      <c r="S2" s="8"/>
    </row>
    <row r="3" spans="1:24" x14ac:dyDescent="0.3">
      <c r="A3" s="1">
        <v>1</v>
      </c>
      <c r="B3" s="1">
        <v>2</v>
      </c>
      <c r="C3">
        <f>A3*B3</f>
        <v>2</v>
      </c>
      <c r="E3" s="7">
        <v>57.442</v>
      </c>
      <c r="F3" s="2">
        <v>58.551000000000002</v>
      </c>
      <c r="G3" s="2">
        <v>58.317</v>
      </c>
      <c r="H3" s="2">
        <v>58.098999999999997</v>
      </c>
      <c r="I3" s="7">
        <f>AVERAGE(E3:H3)</f>
        <v>58.102249999999998</v>
      </c>
      <c r="J3" s="12">
        <f>108.504333/I3</f>
        <v>1.8674721374817671</v>
      </c>
      <c r="K3" s="8">
        <f>J3/(A3*B3)</f>
        <v>0.93373606874088355</v>
      </c>
      <c r="M3" s="7">
        <v>17.123000000000001</v>
      </c>
      <c r="N3" s="2">
        <v>17.172000000000001</v>
      </c>
      <c r="O3" s="2">
        <v>16.942</v>
      </c>
      <c r="P3" s="2">
        <v>16.869</v>
      </c>
      <c r="Q3" s="7">
        <f>AVERAGE(M3:P3)</f>
        <v>17.026499999999999</v>
      </c>
      <c r="R3" s="12">
        <f>31.16/Q3</f>
        <v>1.8300883916248203</v>
      </c>
      <c r="S3" s="8">
        <f>R3/(A3*B3)</f>
        <v>0.91504419581241014</v>
      </c>
      <c r="T3">
        <v>2.1100000000000001E-4</v>
      </c>
      <c r="U3">
        <v>7.0000000000000007E-2</v>
      </c>
      <c r="V3">
        <v>16.89</v>
      </c>
      <c r="W3">
        <f>T3/U3</f>
        <v>3.0142857142857141E-3</v>
      </c>
      <c r="X3">
        <f>U3/V3</f>
        <v>4.1444641799881585E-3</v>
      </c>
    </row>
    <row r="4" spans="1:24" x14ac:dyDescent="0.3">
      <c r="A4" s="1">
        <v>2</v>
      </c>
      <c r="B4" s="1">
        <v>2</v>
      </c>
      <c r="C4">
        <f>A4*B4</f>
        <v>4</v>
      </c>
      <c r="E4" s="7">
        <v>28.849</v>
      </c>
      <c r="F4" s="2">
        <v>30.053000000000001</v>
      </c>
      <c r="G4" s="2">
        <v>28.869</v>
      </c>
      <c r="H4" s="2">
        <v>29.382000000000001</v>
      </c>
      <c r="I4" s="7">
        <f>AVERAGE(E4:H4)</f>
        <v>29.288250000000001</v>
      </c>
      <c r="J4" s="12">
        <f t="shared" ref="J4:J19" si="0">108.504333/I4</f>
        <v>3.7047052316201889</v>
      </c>
      <c r="K4" s="8">
        <f>J4/(A4*B4)</f>
        <v>0.92617630790504724</v>
      </c>
      <c r="M4" s="7">
        <v>8.8320000000000007</v>
      </c>
      <c r="N4" s="2">
        <v>8.6199999999999992</v>
      </c>
      <c r="O4" s="2">
        <v>8.6280000000000001</v>
      </c>
      <c r="P4" s="2">
        <v>8.7859999999999996</v>
      </c>
      <c r="Q4" s="7">
        <f t="shared" ref="Q4:Q9" si="1">AVERAGE(M4:P4)</f>
        <v>8.7164999999999999</v>
      </c>
      <c r="R4" s="12">
        <f t="shared" ref="R4:R9" si="2">31.16/Q4</f>
        <v>3.5748293466414274</v>
      </c>
      <c r="S4" s="8">
        <f t="shared" ref="S4:S9" si="3">R4/(A4*B4)</f>
        <v>0.89370733666035684</v>
      </c>
      <c r="T4">
        <v>2.9797299999999999E-2</v>
      </c>
      <c r="U4">
        <v>0.106</v>
      </c>
      <c r="V4">
        <v>8.57</v>
      </c>
      <c r="W4">
        <f t="shared" ref="W4:W9" si="4">T4/U4</f>
        <v>0.28110660377358493</v>
      </c>
      <c r="X4">
        <f t="shared" ref="X4:X9" si="5">U4/V4</f>
        <v>1.2368728121353558E-2</v>
      </c>
    </row>
    <row r="5" spans="1:24" x14ac:dyDescent="0.3">
      <c r="A5" s="1">
        <v>4</v>
      </c>
      <c r="B5" s="1">
        <v>2</v>
      </c>
      <c r="C5">
        <f>A5*B5</f>
        <v>8</v>
      </c>
      <c r="E5" s="7">
        <v>15.81</v>
      </c>
      <c r="F5" s="2">
        <v>16.222999999999999</v>
      </c>
      <c r="G5" s="2">
        <v>15.682</v>
      </c>
      <c r="H5" s="2">
        <v>16.574999999999999</v>
      </c>
      <c r="I5" s="7">
        <f>AVERAGE(E5:H5)</f>
        <v>16.072500000000002</v>
      </c>
      <c r="J5" s="12">
        <f t="shared" si="0"/>
        <v>6.7509306579561361</v>
      </c>
      <c r="K5" s="8">
        <f>J5/(A5*B5)</f>
        <v>0.84386633224451701</v>
      </c>
      <c r="M5" s="7">
        <v>4.6779999999999999</v>
      </c>
      <c r="N5" s="2">
        <v>4.9459999999999997</v>
      </c>
      <c r="O5" s="2">
        <v>4.9560000000000004</v>
      </c>
      <c r="P5" s="2">
        <v>4.9749999999999996</v>
      </c>
      <c r="Q5" s="7">
        <f t="shared" si="1"/>
        <v>4.8887499999999999</v>
      </c>
      <c r="R5" s="12">
        <f t="shared" si="2"/>
        <v>6.373817437995398</v>
      </c>
      <c r="S5" s="8">
        <f t="shared" si="3"/>
        <v>0.79672717974942475</v>
      </c>
      <c r="T5">
        <v>0.1157873</v>
      </c>
      <c r="U5">
        <v>0.45700000000000002</v>
      </c>
      <c r="V5">
        <v>4.6319999999999997</v>
      </c>
      <c r="W5">
        <f t="shared" si="4"/>
        <v>0.25336389496717721</v>
      </c>
      <c r="X5">
        <f t="shared" si="5"/>
        <v>9.866148531951642E-2</v>
      </c>
    </row>
    <row r="6" spans="1:24" x14ac:dyDescent="0.3">
      <c r="A6" s="1">
        <v>4</v>
      </c>
      <c r="B6" s="1">
        <v>4</v>
      </c>
      <c r="C6">
        <f>A6*B6</f>
        <v>16</v>
      </c>
      <c r="E6" s="7">
        <v>8.718</v>
      </c>
      <c r="F6" s="2">
        <v>9.8070000000000004</v>
      </c>
      <c r="G6" s="2">
        <v>8.734</v>
      </c>
      <c r="H6" s="2">
        <v>8.7479999999999993</v>
      </c>
      <c r="I6" s="7">
        <f>AVERAGE(E6:H6)</f>
        <v>9.0017499999999995</v>
      </c>
      <c r="J6" s="12">
        <f t="shared" si="0"/>
        <v>12.053693226317106</v>
      </c>
      <c r="K6" s="8">
        <f>J6/(A6*B6)</f>
        <v>0.75335582664481915</v>
      </c>
      <c r="M6" s="7">
        <v>2.71</v>
      </c>
      <c r="N6" s="2">
        <v>2.7309999999999999</v>
      </c>
      <c r="O6" s="2">
        <v>2.6760000000000002</v>
      </c>
      <c r="P6" s="2">
        <v>2.6429999999999998</v>
      </c>
      <c r="Q6" s="7">
        <f t="shared" si="1"/>
        <v>2.6900000000000004</v>
      </c>
      <c r="R6" s="12">
        <f t="shared" si="2"/>
        <v>11.583643122676579</v>
      </c>
      <c r="S6" s="8">
        <f t="shared" si="3"/>
        <v>0.72397769516728616</v>
      </c>
      <c r="T6">
        <v>9.2460000000000001E-2</v>
      </c>
      <c r="U6">
        <v>0.27500000000000002</v>
      </c>
      <c r="V6">
        <v>2.4990000000000001</v>
      </c>
      <c r="W6">
        <f t="shared" si="4"/>
        <v>0.3362181818181818</v>
      </c>
      <c r="X6">
        <f t="shared" si="5"/>
        <v>0.11004401760704283</v>
      </c>
    </row>
    <row r="7" spans="1:24" x14ac:dyDescent="0.3">
      <c r="A7" s="1">
        <v>4</v>
      </c>
      <c r="B7" s="1">
        <v>8</v>
      </c>
      <c r="C7">
        <f>A7*B7</f>
        <v>32</v>
      </c>
      <c r="E7" s="7">
        <v>6.1109999999999998</v>
      </c>
      <c r="F7" s="2">
        <v>6.1</v>
      </c>
      <c r="G7" s="2">
        <v>5.6289999999999996</v>
      </c>
      <c r="H7" s="2">
        <v>5.867</v>
      </c>
      <c r="I7" s="7">
        <f>AVERAGE(E7:H7)</f>
        <v>5.9267499999999993</v>
      </c>
      <c r="J7" s="12">
        <f t="shared" si="0"/>
        <v>18.307560298645971</v>
      </c>
      <c r="K7" s="8">
        <f>J7/(A7*B7)</f>
        <v>0.57211125933268658</v>
      </c>
      <c r="M7" s="7">
        <v>1.7390000000000001</v>
      </c>
      <c r="N7" s="2">
        <v>1.88</v>
      </c>
      <c r="O7" s="2">
        <v>1.7649999999999999</v>
      </c>
      <c r="P7" s="2">
        <v>1.7589999999999999</v>
      </c>
      <c r="Q7" s="7">
        <f t="shared" si="1"/>
        <v>1.7857499999999997</v>
      </c>
      <c r="R7" s="12">
        <f t="shared" si="2"/>
        <v>17.449251014979705</v>
      </c>
      <c r="S7" s="8">
        <f t="shared" si="3"/>
        <v>0.54528909421811578</v>
      </c>
      <c r="T7">
        <v>0.18323680000000001</v>
      </c>
      <c r="U7">
        <v>0.16</v>
      </c>
      <c r="V7">
        <v>1.4419999999999999</v>
      </c>
      <c r="W7">
        <f t="shared" si="4"/>
        <v>1.14523</v>
      </c>
      <c r="X7">
        <f t="shared" si="5"/>
        <v>0.11095700416088766</v>
      </c>
    </row>
    <row r="8" spans="1:24" x14ac:dyDescent="0.3">
      <c r="A8" s="1">
        <v>8</v>
      </c>
      <c r="B8" s="1">
        <v>8</v>
      </c>
      <c r="C8">
        <f>A8*B8</f>
        <v>64</v>
      </c>
      <c r="E8" s="7">
        <v>3.673</v>
      </c>
      <c r="F8" s="2">
        <v>3.3730000000000002</v>
      </c>
      <c r="G8" s="2">
        <v>3.5569999999999999</v>
      </c>
      <c r="H8" s="2">
        <v>3.5390000000000001</v>
      </c>
      <c r="I8" s="7">
        <f>AVERAGE(E8:H8)</f>
        <v>3.5354999999999999</v>
      </c>
      <c r="J8" s="12">
        <f t="shared" si="0"/>
        <v>30.689954179041155</v>
      </c>
      <c r="K8" s="8">
        <f>J8/(A8*B8)</f>
        <v>0.47953053404751805</v>
      </c>
      <c r="M8" s="7">
        <v>1.484</v>
      </c>
      <c r="N8" s="2">
        <v>1.593</v>
      </c>
      <c r="O8" s="2">
        <v>1.5169999999999999</v>
      </c>
      <c r="P8" s="2">
        <v>1.5720000000000001</v>
      </c>
      <c r="Q8" s="7">
        <f t="shared" si="1"/>
        <v>1.5414999999999999</v>
      </c>
      <c r="R8" s="12">
        <f t="shared" si="2"/>
        <v>20.21407719753487</v>
      </c>
      <c r="S8" s="8">
        <f t="shared" si="3"/>
        <v>0.31584495621148234</v>
      </c>
      <c r="T8">
        <v>0.27281739999999999</v>
      </c>
      <c r="U8">
        <v>0.114</v>
      </c>
      <c r="V8">
        <v>1.002</v>
      </c>
      <c r="W8">
        <f t="shared" si="4"/>
        <v>2.3931350877192981</v>
      </c>
      <c r="X8">
        <f t="shared" si="5"/>
        <v>0.11377245508982037</v>
      </c>
    </row>
    <row r="9" spans="1:24" x14ac:dyDescent="0.3">
      <c r="A9" s="1">
        <v>16</v>
      </c>
      <c r="B9" s="1">
        <v>8</v>
      </c>
      <c r="C9">
        <f>A9*B9</f>
        <v>128</v>
      </c>
      <c r="E9" s="9">
        <v>3.9609999999999999</v>
      </c>
      <c r="F9" s="3">
        <v>3.6469999999999998</v>
      </c>
      <c r="G9" s="3">
        <v>3.4089999999999998</v>
      </c>
      <c r="H9" s="3">
        <v>2.927</v>
      </c>
      <c r="I9" s="9">
        <f>AVERAGE(E9:H9)</f>
        <v>3.4859999999999998</v>
      </c>
      <c r="J9" s="12">
        <f t="shared" si="0"/>
        <v>31.125740963855424</v>
      </c>
      <c r="K9" s="10">
        <f>J9/(A9*B9)</f>
        <v>0.2431698512801205</v>
      </c>
      <c r="M9" s="9">
        <v>1.2829999999999999</v>
      </c>
      <c r="N9" s="3">
        <v>2.0459999999999998</v>
      </c>
      <c r="O9" s="3">
        <v>2.06</v>
      </c>
      <c r="P9" s="3">
        <v>2.0760000000000001</v>
      </c>
      <c r="Q9" s="9">
        <f t="shared" si="1"/>
        <v>1.86625</v>
      </c>
      <c r="R9" s="12">
        <f t="shared" si="2"/>
        <v>16.696584058941728</v>
      </c>
      <c r="S9" s="8">
        <f t="shared" si="3"/>
        <v>0.13044206296048225</v>
      </c>
      <c r="T9">
        <v>0.35588219999999998</v>
      </c>
      <c r="U9">
        <v>0.374</v>
      </c>
      <c r="V9">
        <v>0.80900000000000005</v>
      </c>
      <c r="W9">
        <f t="shared" si="4"/>
        <v>0.95155668449197861</v>
      </c>
      <c r="X9">
        <f t="shared" si="5"/>
        <v>0.46229913473423978</v>
      </c>
    </row>
    <row r="10" spans="1:24" x14ac:dyDescent="0.3">
      <c r="A10" s="1"/>
      <c r="B10" s="1"/>
      <c r="J10" s="12"/>
      <c r="K10" s="10"/>
    </row>
    <row r="11" spans="1:24" x14ac:dyDescent="0.3">
      <c r="A11" s="1"/>
      <c r="B11" s="1"/>
      <c r="J11" s="12"/>
      <c r="K11" s="10"/>
    </row>
    <row r="12" spans="1:24" x14ac:dyDescent="0.3">
      <c r="A12" s="1"/>
      <c r="B12" s="1"/>
      <c r="E12" s="13" t="s">
        <v>8</v>
      </c>
      <c r="F12" s="13"/>
      <c r="G12" s="13"/>
      <c r="H12" s="13"/>
      <c r="I12" s="13"/>
      <c r="J12" s="12"/>
      <c r="K12" s="10"/>
    </row>
    <row r="13" spans="1:24" x14ac:dyDescent="0.3">
      <c r="A13" s="1"/>
      <c r="B13" s="1"/>
      <c r="C13">
        <v>2</v>
      </c>
      <c r="E13">
        <v>56.862000000000002</v>
      </c>
      <c r="F13">
        <v>56.89</v>
      </c>
      <c r="G13">
        <v>56.753999999999998</v>
      </c>
      <c r="H13">
        <v>56.27</v>
      </c>
      <c r="I13">
        <f t="shared" ref="I13:I18" si="6">AVERAGE(E13:H13)</f>
        <v>56.694000000000003</v>
      </c>
      <c r="J13" s="12">
        <f t="shared" si="0"/>
        <v>1.9138591914488305</v>
      </c>
      <c r="K13" s="10">
        <f t="shared" ref="K13:K18" si="7">J13/(C13)</f>
        <v>0.95692959572441527</v>
      </c>
    </row>
    <row r="14" spans="1:24" x14ac:dyDescent="0.3">
      <c r="A14" s="1"/>
      <c r="B14" s="1"/>
      <c r="C14">
        <v>4</v>
      </c>
      <c r="E14">
        <v>28.648</v>
      </c>
      <c r="F14">
        <v>28.657</v>
      </c>
      <c r="G14">
        <v>28.66</v>
      </c>
      <c r="H14">
        <v>28.815999999999999</v>
      </c>
      <c r="I14">
        <f t="shared" si="6"/>
        <v>28.695250000000001</v>
      </c>
      <c r="J14" s="12">
        <f t="shared" si="0"/>
        <v>3.781264599541736</v>
      </c>
      <c r="K14" s="10">
        <f t="shared" si="7"/>
        <v>0.945316149885434</v>
      </c>
      <c r="R14" t="s">
        <v>12</v>
      </c>
      <c r="T14" t="s">
        <v>13</v>
      </c>
      <c r="V14" t="s">
        <v>16</v>
      </c>
    </row>
    <row r="15" spans="1:24" x14ac:dyDescent="0.3">
      <c r="A15" s="1"/>
      <c r="B15" s="1"/>
      <c r="C15">
        <v>8</v>
      </c>
      <c r="E15">
        <v>16.044</v>
      </c>
      <c r="F15">
        <v>15.738</v>
      </c>
      <c r="G15">
        <v>15.57</v>
      </c>
      <c r="H15">
        <v>16.093</v>
      </c>
      <c r="I15">
        <f t="shared" si="6"/>
        <v>15.861250000000002</v>
      </c>
      <c r="J15" s="12">
        <f t="shared" si="0"/>
        <v>6.8408437544329725</v>
      </c>
      <c r="K15" s="10">
        <f t="shared" si="7"/>
        <v>0.85510546930412157</v>
      </c>
      <c r="N15">
        <v>17.026499999999999</v>
      </c>
      <c r="R15">
        <v>0.65300000000000002</v>
      </c>
      <c r="S15">
        <v>6.6058700000000004</v>
      </c>
      <c r="T15">
        <f>S15*0.987-R15</f>
        <v>5.866993690000001</v>
      </c>
      <c r="U15">
        <f>ROUND(T15,3)</f>
        <v>5.867</v>
      </c>
      <c r="V15">
        <f>R15/T15</f>
        <v>0.11130061399469476</v>
      </c>
      <c r="W15">
        <f>ROUND(V15,3)</f>
        <v>0.111</v>
      </c>
    </row>
    <row r="16" spans="1:24" x14ac:dyDescent="0.3">
      <c r="A16" s="1"/>
      <c r="B16" s="1"/>
      <c r="C16">
        <v>16</v>
      </c>
      <c r="E16">
        <v>8.9250000000000007</v>
      </c>
      <c r="F16">
        <v>8.4760000000000009</v>
      </c>
      <c r="G16">
        <v>8.5559999999999992</v>
      </c>
      <c r="H16">
        <v>8.875</v>
      </c>
      <c r="I16">
        <f t="shared" si="6"/>
        <v>8.7080000000000002</v>
      </c>
      <c r="J16" s="12">
        <f t="shared" si="0"/>
        <v>12.460304662379421</v>
      </c>
      <c r="K16" s="10">
        <f t="shared" si="7"/>
        <v>0.77876904139871383</v>
      </c>
      <c r="N16">
        <v>8.7164999999999999</v>
      </c>
      <c r="R16">
        <v>3.6720000000000002</v>
      </c>
      <c r="S16">
        <v>7.48027</v>
      </c>
      <c r="T16">
        <f t="shared" ref="T16:T21" si="8">S16*0.987-R16</f>
        <v>3.7110264899999996</v>
      </c>
      <c r="U16">
        <f t="shared" ref="U16:U21" si="9">ROUND(T16,3)</f>
        <v>3.7109999999999999</v>
      </c>
      <c r="V16">
        <f>R16/T16</f>
        <v>0.98948364014507495</v>
      </c>
      <c r="W16">
        <f t="shared" ref="W16:W21" si="10">ROUND(V16,3)</f>
        <v>0.98899999999999999</v>
      </c>
    </row>
    <row r="17" spans="1:23" x14ac:dyDescent="0.3">
      <c r="A17" s="1"/>
      <c r="B17" s="1"/>
      <c r="C17">
        <v>32</v>
      </c>
      <c r="E17">
        <v>5.093</v>
      </c>
      <c r="F17">
        <v>5.2480000000000002</v>
      </c>
      <c r="G17">
        <v>5.1669999999999998</v>
      </c>
      <c r="H17">
        <v>5.0919999999999996</v>
      </c>
      <c r="I17">
        <f t="shared" si="6"/>
        <v>5.15</v>
      </c>
      <c r="J17" s="12">
        <f t="shared" si="0"/>
        <v>21.068802524271845</v>
      </c>
      <c r="K17" s="10">
        <f t="shared" si="7"/>
        <v>0.65840007888349517</v>
      </c>
      <c r="N17">
        <v>4.8887499999999999</v>
      </c>
      <c r="R17">
        <v>4.0010000000000003</v>
      </c>
      <c r="S17">
        <v>5.1175199999999998</v>
      </c>
      <c r="T17">
        <f t="shared" si="8"/>
        <v>1.049992239999999</v>
      </c>
      <c r="U17">
        <f t="shared" si="9"/>
        <v>1.05</v>
      </c>
      <c r="V17">
        <f>R17/T17</f>
        <v>3.8105043519178809</v>
      </c>
      <c r="W17">
        <f t="shared" si="10"/>
        <v>3.8109999999999999</v>
      </c>
    </row>
    <row r="18" spans="1:23" x14ac:dyDescent="0.3">
      <c r="A18" s="1"/>
      <c r="B18" s="1"/>
      <c r="C18">
        <v>64</v>
      </c>
      <c r="E18">
        <v>3.161</v>
      </c>
      <c r="F18">
        <v>3.105</v>
      </c>
      <c r="G18">
        <v>3.2069999999999999</v>
      </c>
      <c r="H18">
        <v>2.8010000000000002</v>
      </c>
      <c r="I18">
        <f t="shared" si="6"/>
        <v>3.0684999999999998</v>
      </c>
      <c r="J18" s="12">
        <f t="shared" si="0"/>
        <v>35.360708163597856</v>
      </c>
      <c r="K18" s="10">
        <f t="shared" si="7"/>
        <v>0.5525110650562165</v>
      </c>
      <c r="N18">
        <v>2.69</v>
      </c>
      <c r="R18">
        <v>2.35</v>
      </c>
      <c r="S18">
        <v>3.1088399999999998</v>
      </c>
      <c r="T18">
        <f t="shared" si="8"/>
        <v>0.71842507999999983</v>
      </c>
      <c r="U18">
        <f t="shared" si="9"/>
        <v>0.71799999999999997</v>
      </c>
      <c r="V18">
        <f>R18/T18</f>
        <v>3.2710439340452879</v>
      </c>
      <c r="W18">
        <f t="shared" si="10"/>
        <v>3.2709999999999999</v>
      </c>
    </row>
    <row r="19" spans="1:23" x14ac:dyDescent="0.3">
      <c r="A19" s="1"/>
      <c r="B19" s="1"/>
      <c r="C19">
        <v>128</v>
      </c>
      <c r="E19">
        <v>3.27</v>
      </c>
      <c r="F19">
        <v>3.3069999999999999</v>
      </c>
      <c r="G19">
        <v>3.1890000000000001</v>
      </c>
      <c r="H19" s="2">
        <v>3.403</v>
      </c>
      <c r="I19">
        <f>AVERAGE(E19:H19)</f>
        <v>3.2922500000000001</v>
      </c>
      <c r="J19" s="12">
        <f t="shared" si="0"/>
        <v>32.957501101070697</v>
      </c>
      <c r="K19" s="10">
        <f>J19/(C19)</f>
        <v>0.25748047735211482</v>
      </c>
      <c r="N19">
        <v>1.7857499999999999</v>
      </c>
      <c r="R19">
        <v>1.1399999999999999</v>
      </c>
      <c r="S19">
        <v>1.6262799999999999</v>
      </c>
      <c r="T19">
        <f t="shared" si="8"/>
        <v>0.46513836000000008</v>
      </c>
      <c r="U19">
        <f t="shared" si="9"/>
        <v>0.46500000000000002</v>
      </c>
      <c r="V19">
        <f>R19/T19</f>
        <v>2.4508836467497535</v>
      </c>
      <c r="W19">
        <f t="shared" si="10"/>
        <v>2.4510000000000001</v>
      </c>
    </row>
    <row r="20" spans="1:23" x14ac:dyDescent="0.3">
      <c r="A20" s="1"/>
      <c r="B20" s="1"/>
      <c r="N20">
        <v>1.5415000000000001</v>
      </c>
      <c r="R20">
        <v>0.74399999999999999</v>
      </c>
      <c r="S20">
        <v>1.11469</v>
      </c>
      <c r="T20">
        <f t="shared" si="8"/>
        <v>0.35619902999999997</v>
      </c>
      <c r="U20">
        <f t="shared" si="9"/>
        <v>0.35599999999999998</v>
      </c>
      <c r="V20">
        <f>R20/T20</f>
        <v>2.0887198934820232</v>
      </c>
      <c r="W20">
        <f t="shared" si="10"/>
        <v>2.089</v>
      </c>
    </row>
    <row r="21" spans="1:23" x14ac:dyDescent="0.3">
      <c r="A21" s="1"/>
      <c r="B21" s="1"/>
      <c r="N21">
        <v>1.86625</v>
      </c>
      <c r="R21">
        <v>0.71799999999999997</v>
      </c>
      <c r="S21">
        <v>1.0263899999999999</v>
      </c>
      <c r="T21">
        <f t="shared" si="8"/>
        <v>0.29504693000000004</v>
      </c>
      <c r="U21">
        <f t="shared" si="9"/>
        <v>0.29499999999999998</v>
      </c>
      <c r="V21">
        <f>R21/T21</f>
        <v>2.4335111705788632</v>
      </c>
      <c r="W21">
        <f t="shared" si="10"/>
        <v>2.4340000000000002</v>
      </c>
    </row>
    <row r="22" spans="1:23" x14ac:dyDescent="0.3">
      <c r="A22" s="1"/>
      <c r="B22" s="1"/>
    </row>
    <row r="23" spans="1:23" x14ac:dyDescent="0.3">
      <c r="A23" s="1"/>
      <c r="B23" s="1"/>
    </row>
  </sheetData>
  <mergeCells count="2">
    <mergeCell ref="E2:H2"/>
    <mergeCell ref="M2:P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F476-E5E1-43D4-8971-9F61849AD96B}">
  <dimension ref="A1:S31"/>
  <sheetViews>
    <sheetView tabSelected="1" topLeftCell="A10" workbookViewId="0">
      <selection activeCell="S25" sqref="S25:S31"/>
    </sheetView>
  </sheetViews>
  <sheetFormatPr defaultRowHeight="16.2" x14ac:dyDescent="0.3"/>
  <sheetData>
    <row r="1" spans="1:19" x14ac:dyDescent="0.3">
      <c r="C1" t="s">
        <v>5</v>
      </c>
      <c r="E1" s="4"/>
      <c r="F1" s="5"/>
      <c r="G1" s="5"/>
      <c r="H1" s="5"/>
      <c r="I1" s="4" t="s">
        <v>3</v>
      </c>
      <c r="J1" s="11" t="s">
        <v>0</v>
      </c>
      <c r="K1" s="6" t="s">
        <v>4</v>
      </c>
      <c r="M1" s="4"/>
      <c r="N1" s="5"/>
      <c r="O1" s="5"/>
      <c r="P1" s="5"/>
      <c r="Q1" s="4" t="s">
        <v>3</v>
      </c>
      <c r="R1" s="11" t="s">
        <v>0</v>
      </c>
      <c r="S1" s="6" t="s">
        <v>4</v>
      </c>
    </row>
    <row r="2" spans="1:19" x14ac:dyDescent="0.3">
      <c r="A2" s="1" t="s">
        <v>1</v>
      </c>
      <c r="B2" s="1" t="s">
        <v>2</v>
      </c>
      <c r="E2" s="14" t="s">
        <v>9</v>
      </c>
      <c r="F2" s="15"/>
      <c r="G2" s="15"/>
      <c r="H2" s="16"/>
      <c r="I2" s="7"/>
      <c r="J2" s="12"/>
      <c r="K2" s="8"/>
      <c r="M2" s="14" t="s">
        <v>10</v>
      </c>
      <c r="N2" s="15"/>
      <c r="O2" s="15"/>
      <c r="P2" s="16"/>
      <c r="Q2" s="7"/>
      <c r="R2" s="12"/>
      <c r="S2" s="8"/>
    </row>
    <row r="3" spans="1:19" x14ac:dyDescent="0.3">
      <c r="A3">
        <v>16</v>
      </c>
      <c r="B3">
        <v>1</v>
      </c>
      <c r="C3">
        <v>16</v>
      </c>
      <c r="E3">
        <v>40.029000000000003</v>
      </c>
      <c r="F3">
        <v>40.17</v>
      </c>
      <c r="I3" s="7">
        <f t="shared" ref="I3" si="0">AVERAGE(E3:H3)</f>
        <v>40.099500000000006</v>
      </c>
      <c r="J3" s="12">
        <f t="shared" ref="J3:J20" si="1">108.504333/I3</f>
        <v>2.7058774548311071</v>
      </c>
      <c r="K3" s="8">
        <f>J3/(A3*B3)</f>
        <v>0.16911734092694419</v>
      </c>
      <c r="M3">
        <v>3.2229999999999999</v>
      </c>
      <c r="N3">
        <v>3.0779999999999998</v>
      </c>
      <c r="Q3" s="7">
        <f t="shared" ref="Q3" si="2">AVERAGE(M3:P3)</f>
        <v>3.1505000000000001</v>
      </c>
      <c r="R3" s="12">
        <f t="shared" ref="R3:R7" si="3">108.504333/Q3</f>
        <v>34.440353277257579</v>
      </c>
      <c r="S3" s="8">
        <f>R3/(I3*J3)</f>
        <v>0.31740993493096337</v>
      </c>
    </row>
    <row r="4" spans="1:19" x14ac:dyDescent="0.3">
      <c r="A4">
        <v>8</v>
      </c>
      <c r="B4">
        <v>2</v>
      </c>
      <c r="C4">
        <v>16</v>
      </c>
      <c r="E4">
        <v>8.89</v>
      </c>
      <c r="F4">
        <v>9.0109999999999992</v>
      </c>
      <c r="G4">
        <v>8.8979999999999997</v>
      </c>
      <c r="I4" s="7">
        <f t="shared" ref="I4:I7" si="4">AVERAGE(E4:H4)</f>
        <v>8.9329999999999998</v>
      </c>
      <c r="J4" s="12">
        <f t="shared" si="1"/>
        <v>12.146460651516849</v>
      </c>
      <c r="K4" s="8">
        <f>J4/(A4*B4)</f>
        <v>0.75915379071980305</v>
      </c>
      <c r="M4">
        <v>3.0049999999999999</v>
      </c>
      <c r="N4">
        <v>2.891</v>
      </c>
      <c r="Q4" s="7">
        <f t="shared" ref="Q4:Q5" si="5">AVERAGE(M4:P4)</f>
        <v>2.948</v>
      </c>
      <c r="R4" s="12">
        <f t="shared" si="3"/>
        <v>36.80608310719132</v>
      </c>
      <c r="S4" s="8">
        <f>R4/(I4*J4)</f>
        <v>0.33921302578018997</v>
      </c>
    </row>
    <row r="5" spans="1:19" x14ac:dyDescent="0.3">
      <c r="A5">
        <v>4</v>
      </c>
      <c r="B5">
        <v>4</v>
      </c>
      <c r="C5">
        <v>16</v>
      </c>
      <c r="E5">
        <v>8.3320000000000007</v>
      </c>
      <c r="F5">
        <v>8.6270000000000007</v>
      </c>
      <c r="G5">
        <v>8.6349999999999998</v>
      </c>
      <c r="I5" s="7">
        <f t="shared" si="4"/>
        <v>8.5313333333333343</v>
      </c>
      <c r="J5" s="12">
        <f t="shared" si="1"/>
        <v>12.718332382589669</v>
      </c>
      <c r="K5" s="8">
        <f>J5/(A5*B5)</f>
        <v>0.79489577391185429</v>
      </c>
      <c r="M5" s="7">
        <v>2.71</v>
      </c>
      <c r="N5" s="2">
        <v>2.7309999999999999</v>
      </c>
      <c r="O5" s="2">
        <v>2.6760000000000002</v>
      </c>
      <c r="P5" s="2">
        <v>2.6429999999999998</v>
      </c>
      <c r="Q5" s="7">
        <f t="shared" si="5"/>
        <v>2.6900000000000004</v>
      </c>
      <c r="R5" s="12">
        <f t="shared" ref="R5" si="6">31.16/Q5</f>
        <v>11.583643122676579</v>
      </c>
      <c r="S5" s="8">
        <f t="shared" ref="S5" si="7">R5/(A5*B5)</f>
        <v>0.72397769516728616</v>
      </c>
    </row>
    <row r="6" spans="1:19" x14ac:dyDescent="0.3">
      <c r="A6">
        <v>2</v>
      </c>
      <c r="B6">
        <v>8</v>
      </c>
      <c r="C6">
        <v>16</v>
      </c>
      <c r="E6" s="7">
        <v>8.718</v>
      </c>
      <c r="F6" s="2">
        <v>9.8070000000000004</v>
      </c>
      <c r="G6" s="2">
        <v>8.734</v>
      </c>
      <c r="H6" s="2">
        <v>8.7479999999999993</v>
      </c>
      <c r="I6" s="7">
        <f>AVERAGE(E6:H6)</f>
        <v>9.0017499999999995</v>
      </c>
      <c r="J6" s="12">
        <f t="shared" si="1"/>
        <v>12.053693226317106</v>
      </c>
      <c r="K6" s="8">
        <f>J6/(A6*B6)</f>
        <v>0.75335582664481915</v>
      </c>
      <c r="M6" s="7">
        <v>2.762</v>
      </c>
      <c r="N6" s="2">
        <v>2.766</v>
      </c>
      <c r="O6" s="2"/>
      <c r="P6" s="2"/>
      <c r="Q6" s="7">
        <f>AVERAGE(M6:P6)</f>
        <v>2.7640000000000002</v>
      </c>
      <c r="R6" s="12">
        <f t="shared" si="3"/>
        <v>39.256270984081041</v>
      </c>
      <c r="S6" s="8">
        <f>R6/(I6*J6)</f>
        <v>0.36179450072358899</v>
      </c>
    </row>
    <row r="7" spans="1:19" x14ac:dyDescent="0.3">
      <c r="A7">
        <v>1</v>
      </c>
      <c r="B7">
        <v>16</v>
      </c>
      <c r="C7">
        <v>16</v>
      </c>
      <c r="E7">
        <v>8.7650000000000006</v>
      </c>
      <c r="F7">
        <v>9.41</v>
      </c>
      <c r="G7">
        <v>9.3309999999999995</v>
      </c>
      <c r="I7" s="7">
        <f t="shared" si="4"/>
        <v>9.1686666666666667</v>
      </c>
      <c r="J7" s="12">
        <f t="shared" si="1"/>
        <v>11.83425430815095</v>
      </c>
      <c r="K7" s="8">
        <f>J7/(A7*B7)</f>
        <v>0.73964089425943436</v>
      </c>
      <c r="M7">
        <v>2.8279999999999998</v>
      </c>
      <c r="N7">
        <v>2.6419999999999999</v>
      </c>
      <c r="Q7" s="7">
        <f t="shared" ref="Q7" si="8">AVERAGE(M7:P7)</f>
        <v>2.7349999999999999</v>
      </c>
      <c r="R7" s="12">
        <f t="shared" si="3"/>
        <v>39.672516636197443</v>
      </c>
      <c r="S7" s="8">
        <f>R7/(I7*J7)</f>
        <v>0.3656307129798903</v>
      </c>
    </row>
    <row r="8" spans="1:19" x14ac:dyDescent="0.3">
      <c r="I8" s="7"/>
      <c r="J8" s="12"/>
      <c r="K8" s="8"/>
    </row>
    <row r="9" spans="1:19" x14ac:dyDescent="0.3">
      <c r="I9" s="7"/>
      <c r="J9" s="12"/>
      <c r="K9" s="8"/>
    </row>
    <row r="10" spans="1:19" x14ac:dyDescent="0.3">
      <c r="I10" s="7"/>
      <c r="J10" s="12"/>
      <c r="K10" s="8"/>
    </row>
    <row r="11" spans="1:19" x14ac:dyDescent="0.3">
      <c r="I11" s="7"/>
      <c r="J11" s="12"/>
      <c r="K11" s="8"/>
    </row>
    <row r="12" spans="1:19" x14ac:dyDescent="0.3">
      <c r="I12" s="7"/>
      <c r="J12" s="12"/>
      <c r="K12" s="8"/>
    </row>
    <row r="13" spans="1:19" x14ac:dyDescent="0.3">
      <c r="I13" s="7"/>
      <c r="J13" s="12"/>
      <c r="K13" s="8"/>
    </row>
    <row r="14" spans="1:19" x14ac:dyDescent="0.3">
      <c r="E14">
        <v>21.969000000000001</v>
      </c>
      <c r="F14">
        <v>22.030999999999999</v>
      </c>
      <c r="I14" s="7">
        <f t="shared" ref="I8:I20" si="9">AVERAGE(E14:H14)</f>
        <v>22</v>
      </c>
      <c r="J14" s="12">
        <f t="shared" si="1"/>
        <v>4.9320151363636366</v>
      </c>
      <c r="K14" s="8" t="e">
        <f t="shared" ref="K8:K20" si="10">J14/(A14*B14)</f>
        <v>#DIV/0!</v>
      </c>
    </row>
    <row r="15" spans="1:19" x14ac:dyDescent="0.3">
      <c r="E15">
        <v>11.734</v>
      </c>
      <c r="F15">
        <v>12.606999999999999</v>
      </c>
      <c r="I15" s="7">
        <f t="shared" si="9"/>
        <v>12.170500000000001</v>
      </c>
      <c r="J15" s="12">
        <f t="shared" si="1"/>
        <v>8.9153554085699032</v>
      </c>
      <c r="K15" s="8" t="e">
        <f t="shared" si="10"/>
        <v>#DIV/0!</v>
      </c>
    </row>
    <row r="16" spans="1:19" x14ac:dyDescent="0.3">
      <c r="E16">
        <v>6.8710000000000004</v>
      </c>
      <c r="F16">
        <v>6.9980000000000002</v>
      </c>
      <c r="I16" s="7">
        <f t="shared" si="9"/>
        <v>6.9344999999999999</v>
      </c>
      <c r="J16" s="12">
        <f t="shared" si="1"/>
        <v>15.647030499675536</v>
      </c>
      <c r="K16" s="8" t="e">
        <f t="shared" si="10"/>
        <v>#DIV/0!</v>
      </c>
      <c r="O16">
        <v>6.6058700000000004</v>
      </c>
      <c r="P16">
        <v>2</v>
      </c>
      <c r="R16">
        <f>12.20906/O16/P16</f>
        <v>0.92410689280897129</v>
      </c>
      <c r="S16">
        <f>ROUND(R16,5)</f>
        <v>0.92410999999999999</v>
      </c>
    </row>
    <row r="17" spans="5:19" x14ac:dyDescent="0.3">
      <c r="E17">
        <v>4.3259999999999996</v>
      </c>
      <c r="F17">
        <v>4.2469999999999999</v>
      </c>
      <c r="I17" s="7">
        <f t="shared" si="9"/>
        <v>4.2865000000000002</v>
      </c>
      <c r="J17" s="12">
        <f t="shared" si="1"/>
        <v>25.313036976554297</v>
      </c>
      <c r="K17" s="8" t="e">
        <f t="shared" si="10"/>
        <v>#DIV/0!</v>
      </c>
      <c r="O17">
        <v>7.48027</v>
      </c>
      <c r="P17">
        <v>4</v>
      </c>
      <c r="R17">
        <f t="shared" ref="R17:R22" si="11">12.20906/O17/P17</f>
        <v>0.40804208938982145</v>
      </c>
      <c r="S17">
        <f t="shared" ref="S17:S31" si="12">ROUND(R17,5)</f>
        <v>0.40804000000000001</v>
      </c>
    </row>
    <row r="18" spans="5:19" x14ac:dyDescent="0.3">
      <c r="E18">
        <v>3.1619999999999999</v>
      </c>
      <c r="F18">
        <v>3.2250000000000001</v>
      </c>
      <c r="I18" s="7">
        <f t="shared" si="9"/>
        <v>3.1935000000000002</v>
      </c>
      <c r="J18" s="12">
        <f t="shared" si="1"/>
        <v>33.976619069985908</v>
      </c>
      <c r="K18" s="8" t="e">
        <f t="shared" si="10"/>
        <v>#DIV/0!</v>
      </c>
      <c r="O18">
        <v>5.1175199999999998</v>
      </c>
      <c r="P18">
        <v>8</v>
      </c>
      <c r="R18">
        <f t="shared" si="11"/>
        <v>0.2982172028638872</v>
      </c>
      <c r="S18">
        <f t="shared" si="12"/>
        <v>0.29821999999999999</v>
      </c>
    </row>
    <row r="19" spans="5:19" x14ac:dyDescent="0.3">
      <c r="E19">
        <v>1.7569999999999999</v>
      </c>
      <c r="F19">
        <v>1.9610000000000001</v>
      </c>
      <c r="I19" s="7">
        <f t="shared" si="9"/>
        <v>1.859</v>
      </c>
      <c r="J19" s="12">
        <f t="shared" si="1"/>
        <v>58.367043033889189</v>
      </c>
      <c r="K19" s="8" t="e">
        <f t="shared" si="10"/>
        <v>#DIV/0!</v>
      </c>
      <c r="O19">
        <v>3.1088399999999998</v>
      </c>
      <c r="P19">
        <v>16</v>
      </c>
      <c r="R19">
        <f t="shared" si="11"/>
        <v>0.24545047348850374</v>
      </c>
      <c r="S19">
        <f t="shared" si="12"/>
        <v>0.24545</v>
      </c>
    </row>
    <row r="20" spans="5:19" x14ac:dyDescent="0.3">
      <c r="E20">
        <v>197.17599999999999</v>
      </c>
      <c r="I20" s="7">
        <f t="shared" si="9"/>
        <v>197.17599999999999</v>
      </c>
      <c r="J20" s="12">
        <f t="shared" si="1"/>
        <v>0.55029178500426024</v>
      </c>
      <c r="K20" s="8" t="e">
        <f t="shared" si="10"/>
        <v>#DIV/0!</v>
      </c>
      <c r="O20">
        <v>1.6262799999999999</v>
      </c>
      <c r="P20">
        <v>32</v>
      </c>
      <c r="R20">
        <f t="shared" si="11"/>
        <v>0.23460481897336252</v>
      </c>
      <c r="S20">
        <f t="shared" si="12"/>
        <v>0.2346</v>
      </c>
    </row>
    <row r="21" spans="5:19" x14ac:dyDescent="0.3">
      <c r="O21">
        <v>1.11469</v>
      </c>
      <c r="P21">
        <v>64</v>
      </c>
      <c r="R21">
        <f t="shared" si="11"/>
        <v>0.1711386685984444</v>
      </c>
      <c r="S21">
        <f t="shared" si="12"/>
        <v>0.17113999999999999</v>
      </c>
    </row>
    <row r="22" spans="5:19" x14ac:dyDescent="0.3">
      <c r="O22">
        <v>1.0263899999999999</v>
      </c>
      <c r="P22">
        <v>128</v>
      </c>
      <c r="R22">
        <f t="shared" si="11"/>
        <v>9.2930836475413836E-2</v>
      </c>
      <c r="S22">
        <f t="shared" si="12"/>
        <v>9.2929999999999999E-2</v>
      </c>
    </row>
    <row r="23" spans="5:19" x14ac:dyDescent="0.3">
      <c r="S23">
        <f t="shared" si="12"/>
        <v>0</v>
      </c>
    </row>
    <row r="24" spans="5:19" x14ac:dyDescent="0.3">
      <c r="S24">
        <f t="shared" si="12"/>
        <v>0</v>
      </c>
    </row>
    <row r="25" spans="5:19" x14ac:dyDescent="0.3">
      <c r="O25">
        <v>26.324449999999999</v>
      </c>
      <c r="P25">
        <v>2</v>
      </c>
      <c r="R25">
        <f>72.17392/O25/P25</f>
        <v>1.3708533321683833</v>
      </c>
      <c r="S25">
        <f t="shared" si="12"/>
        <v>1.3708499999999999</v>
      </c>
    </row>
    <row r="26" spans="5:19" x14ac:dyDescent="0.3">
      <c r="O26">
        <v>24.339849999999998</v>
      </c>
      <c r="P26">
        <v>4</v>
      </c>
      <c r="R26">
        <f t="shared" ref="R26:R31" si="13">72.17392/O26/P26</f>
        <v>0.74131434663730467</v>
      </c>
      <c r="S26">
        <f t="shared" si="12"/>
        <v>0.74131000000000002</v>
      </c>
    </row>
    <row r="27" spans="5:19" x14ac:dyDescent="0.3">
      <c r="O27">
        <v>17.136669999999999</v>
      </c>
      <c r="P27">
        <v>8</v>
      </c>
      <c r="R27">
        <f t="shared" si="13"/>
        <v>0.52645817419603691</v>
      </c>
      <c r="S27">
        <f t="shared" si="12"/>
        <v>0.52646000000000004</v>
      </c>
    </row>
    <row r="28" spans="5:19" x14ac:dyDescent="0.3">
      <c r="O28">
        <v>9.9997600000000002</v>
      </c>
      <c r="P28">
        <v>16</v>
      </c>
      <c r="R28">
        <f t="shared" si="13"/>
        <v>0.4510978263478323</v>
      </c>
      <c r="S28">
        <f t="shared" si="12"/>
        <v>0.4511</v>
      </c>
    </row>
    <row r="29" spans="5:19" x14ac:dyDescent="0.3">
      <c r="O29">
        <v>6.5512499999999996</v>
      </c>
      <c r="P29">
        <v>32</v>
      </c>
      <c r="R29">
        <f t="shared" si="13"/>
        <v>0.34427551993894295</v>
      </c>
      <c r="S29">
        <f t="shared" si="12"/>
        <v>0.34427999999999997</v>
      </c>
    </row>
    <row r="30" spans="5:19" x14ac:dyDescent="0.3">
      <c r="O30">
        <v>4.0477499999999997</v>
      </c>
      <c r="P30">
        <v>64</v>
      </c>
      <c r="R30">
        <f t="shared" si="13"/>
        <v>0.27860354517942065</v>
      </c>
      <c r="S30">
        <f t="shared" si="12"/>
        <v>0.27860000000000001</v>
      </c>
    </row>
    <row r="31" spans="5:19" x14ac:dyDescent="0.3">
      <c r="O31">
        <v>3.4992999999999999</v>
      </c>
      <c r="P31">
        <v>128</v>
      </c>
      <c r="R31">
        <f t="shared" si="13"/>
        <v>0.16113472694538908</v>
      </c>
      <c r="S31">
        <f t="shared" si="12"/>
        <v>0.16113</v>
      </c>
    </row>
  </sheetData>
  <mergeCells count="2">
    <mergeCell ref="E2:H2"/>
    <mergeCell ref="M2:P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Chian Chen</dc:creator>
  <cp:lastModifiedBy>Bo Chian Chen</cp:lastModifiedBy>
  <dcterms:created xsi:type="dcterms:W3CDTF">2024-01-28T10:36:27Z</dcterms:created>
  <dcterms:modified xsi:type="dcterms:W3CDTF">2024-01-30T20:08:22Z</dcterms:modified>
</cp:coreProperties>
</file>