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Wpfiles\Papers\IVARS Aggregates Paper\Submission\"/>
    </mc:Choice>
  </mc:AlternateContent>
  <bookViews>
    <workbookView xWindow="480" yWindow="110" windowWidth="15080" windowHeight="1136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H12" i="2" l="1"/>
  <c r="H11" i="2"/>
  <c r="H10" i="2"/>
  <c r="H9" i="2"/>
  <c r="H8" i="2"/>
  <c r="H7" i="2"/>
  <c r="H6" i="2"/>
  <c r="H5" i="2"/>
  <c r="H4" i="2"/>
  <c r="H3" i="2"/>
  <c r="P11" i="1" l="1"/>
  <c r="D10" i="1" l="1"/>
  <c r="D14" i="1"/>
  <c r="D8" i="1"/>
  <c r="D11" i="1"/>
  <c r="D7" i="1"/>
  <c r="D6" i="1"/>
  <c r="D9" i="1"/>
  <c r="D13" i="1"/>
  <c r="D12" i="1"/>
  <c r="D5" i="1"/>
  <c r="D4" i="1"/>
  <c r="D3" i="1"/>
  <c r="J18" i="1"/>
  <c r="J6" i="1" l="1"/>
  <c r="J5" i="1"/>
  <c r="J14" i="1"/>
  <c r="J4" i="1"/>
  <c r="J13" i="1"/>
  <c r="J3" i="1"/>
  <c r="J8" i="1"/>
  <c r="J7" i="1"/>
  <c r="J10" i="1"/>
  <c r="J11" i="1"/>
  <c r="J9" i="1"/>
</calcChain>
</file>

<file path=xl/sharedStrings.xml><?xml version="1.0" encoding="utf-8"?>
<sst xmlns="http://schemas.openxmlformats.org/spreadsheetml/2006/main" count="259" uniqueCount="131">
  <si>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</si>
  <si>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</si>
  <si>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</si>
  <si>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</si>
  <si>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</si>
  <si>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</si>
  <si>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</si>
  <si>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</si>
  <si>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</si>
  <si>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</si>
  <si>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</si>
  <si>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</si>
  <si>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Canister</t>
  </si>
  <si>
    <t>cruise</t>
  </si>
  <si>
    <t>date</t>
  </si>
  <si>
    <t>Station</t>
  </si>
  <si>
    <t>image start</t>
  </si>
  <si>
    <t>image stop</t>
  </si>
  <si>
    <t>total images</t>
  </si>
  <si>
    <t>comment</t>
  </si>
  <si>
    <t>Camera 01</t>
  </si>
  <si>
    <t xml:space="preserve"> Calinectes</t>
  </si>
  <si>
    <t>IVARS 3-2</t>
  </si>
  <si>
    <t xml:space="preserve"> Camera #3</t>
  </si>
  <si>
    <t>Lobodon</t>
  </si>
  <si>
    <t xml:space="preserve"> Camera 02</t>
  </si>
  <si>
    <t xml:space="preserve"> Calinectes Site</t>
  </si>
  <si>
    <t xml:space="preserve"> camera battery failed</t>
  </si>
  <si>
    <t>IVARS 2-5(?)</t>
  </si>
  <si>
    <t xml:space="preserve"> Station #5</t>
  </si>
  <si>
    <t>IVARS 2-6(?)</t>
  </si>
  <si>
    <t xml:space="preserve"> Xiphias</t>
  </si>
  <si>
    <t>IVARS 1-1</t>
  </si>
  <si>
    <t>IVARS 1-2</t>
  </si>
  <si>
    <t xml:space="preserve"> #4</t>
  </si>
  <si>
    <t>IVARS 1-3</t>
  </si>
  <si>
    <t>IVARS 2-4 (?)</t>
  </si>
  <si>
    <t>Label</t>
  </si>
  <si>
    <t xml:space="preserve">IVARS 3-1 </t>
  </si>
  <si>
    <t>-</t>
  </si>
  <si>
    <t>Calinectes</t>
  </si>
  <si>
    <r>
      <t>71</t>
    </r>
    <r>
      <rPr>
        <sz val="11"/>
        <color theme="1"/>
        <rFont val="Calibri"/>
        <family val="2"/>
      </rPr>
      <t>° 56.654'S</t>
    </r>
  </si>
  <si>
    <r>
      <t>171</t>
    </r>
    <r>
      <rPr>
        <sz val="11"/>
        <color theme="1"/>
        <rFont val="Calibri"/>
        <family val="2"/>
      </rPr>
      <t>° 50.244'E</t>
    </r>
  </si>
  <si>
    <t>Polar Star</t>
  </si>
  <si>
    <r>
      <t>77</t>
    </r>
    <r>
      <rPr>
        <sz val="11"/>
        <color theme="1"/>
        <rFont val="Calibri"/>
        <family val="2"/>
      </rPr>
      <t>° 7.344'S</t>
    </r>
  </si>
  <si>
    <r>
      <t>175</t>
    </r>
    <r>
      <rPr>
        <sz val="11"/>
        <color theme="1"/>
        <rFont val="Calibri"/>
        <family val="2"/>
      </rPr>
      <t>° 23.204'E</t>
    </r>
  </si>
  <si>
    <t>Xiphias</t>
  </si>
  <si>
    <r>
      <t>77</t>
    </r>
    <r>
      <rPr>
        <sz val="11"/>
        <color theme="1"/>
        <rFont val="Calibri"/>
        <family val="2"/>
      </rPr>
      <t>° 37.96'S</t>
    </r>
  </si>
  <si>
    <r>
      <t>177</t>
    </r>
    <r>
      <rPr>
        <sz val="11"/>
        <color theme="1"/>
        <rFont val="Calibri"/>
        <family val="2"/>
      </rPr>
      <t>° 36.951'E</t>
    </r>
  </si>
  <si>
    <r>
      <t>77</t>
    </r>
    <r>
      <rPr>
        <sz val="11"/>
        <color theme="1"/>
        <rFont val="Calibri"/>
        <family val="2"/>
      </rPr>
      <t>° 45.40'S</t>
    </r>
  </si>
  <si>
    <r>
      <t>171</t>
    </r>
    <r>
      <rPr>
        <sz val="11"/>
        <color theme="1"/>
        <rFont val="Calibri"/>
        <family val="2"/>
      </rPr>
      <t>° 45.4'E</t>
    </r>
  </si>
  <si>
    <r>
      <t>77</t>
    </r>
    <r>
      <rPr>
        <sz val="11"/>
        <color theme="1"/>
        <rFont val="Calibri"/>
        <family val="2"/>
      </rPr>
      <t>° 4.33'S</t>
    </r>
  </si>
  <si>
    <r>
      <t>173</t>
    </r>
    <r>
      <rPr>
        <sz val="11"/>
        <color theme="1"/>
        <rFont val="Calibri"/>
        <family val="2"/>
      </rPr>
      <t>° 14.965'E</t>
    </r>
  </si>
  <si>
    <t>IVARS 2-1</t>
  </si>
  <si>
    <r>
      <t>77</t>
    </r>
    <r>
      <rPr>
        <sz val="11"/>
        <color theme="1"/>
        <rFont val="Calibri"/>
        <family val="2"/>
      </rPr>
      <t>° 0'S</t>
    </r>
  </si>
  <si>
    <r>
      <t>172</t>
    </r>
    <r>
      <rPr>
        <sz val="11"/>
        <color theme="1"/>
        <rFont val="Calibri"/>
        <family val="2"/>
      </rPr>
      <t>° 0'E</t>
    </r>
  </si>
  <si>
    <r>
      <t>77</t>
    </r>
    <r>
      <rPr>
        <sz val="11"/>
        <color theme="1"/>
        <rFont val="Calibri"/>
        <family val="2"/>
      </rPr>
      <t>° 18.205'S</t>
    </r>
  </si>
  <si>
    <r>
      <t>173</t>
    </r>
    <r>
      <rPr>
        <sz val="11"/>
        <color theme="1"/>
        <rFont val="Calibri"/>
        <family val="2"/>
      </rPr>
      <t>° 48.461'E</t>
    </r>
  </si>
  <si>
    <t>used ship's Seacat, near Lobodon buoy</t>
  </si>
  <si>
    <t>position approximate</t>
  </si>
  <si>
    <t>IVARS 2-2</t>
  </si>
  <si>
    <t>IVARS 3-1Palmer</t>
  </si>
  <si>
    <t>Palmer</t>
  </si>
  <si>
    <r>
      <t>76</t>
    </r>
    <r>
      <rPr>
        <sz val="11"/>
        <color theme="1"/>
        <rFont val="Calibri"/>
        <family val="2"/>
      </rPr>
      <t>° 59.887'S</t>
    </r>
  </si>
  <si>
    <r>
      <t>172</t>
    </r>
    <r>
      <rPr>
        <sz val="11"/>
        <color theme="1"/>
        <rFont val="Calibri"/>
        <family val="2"/>
      </rPr>
      <t>° 47.439'E</t>
    </r>
  </si>
  <si>
    <t>camera battery failed</t>
  </si>
  <si>
    <r>
      <t>77</t>
    </r>
    <r>
      <rPr>
        <sz val="11"/>
        <color theme="1"/>
        <rFont val="Calibri"/>
        <family val="2"/>
      </rPr>
      <t>°40.003'S</t>
    </r>
  </si>
  <si>
    <r>
      <t>179</t>
    </r>
    <r>
      <rPr>
        <sz val="11"/>
        <color theme="1"/>
        <rFont val="Calibri"/>
        <family val="2"/>
      </rPr>
      <t>° 59.558'E</t>
    </r>
  </si>
  <si>
    <t>Scorpio Camera</t>
  </si>
  <si>
    <t>Film Camera</t>
  </si>
  <si>
    <t>IVARS 3-2Palmer</t>
  </si>
  <si>
    <t>wire problem caused delay</t>
  </si>
  <si>
    <r>
      <t>76</t>
    </r>
    <r>
      <rPr>
        <sz val="11"/>
        <color theme="1"/>
        <rFont val="Calibri"/>
        <family val="2"/>
      </rPr>
      <t>°59.923'S</t>
    </r>
  </si>
  <si>
    <r>
      <t>172</t>
    </r>
    <r>
      <rPr>
        <sz val="11"/>
        <color theme="1"/>
        <rFont val="Calibri"/>
        <family val="2"/>
      </rPr>
      <t>° 47.27'E</t>
    </r>
  </si>
  <si>
    <t>IVARS 4-2Palmer</t>
  </si>
  <si>
    <t>IVARS 4-2P?</t>
  </si>
  <si>
    <r>
      <t>77  38.356</t>
    </r>
    <r>
      <rPr>
        <sz val="11"/>
        <color theme="1"/>
        <rFont val="Calibri"/>
        <family val="2"/>
      </rPr>
      <t>'S</t>
    </r>
  </si>
  <si>
    <r>
      <t>179</t>
    </r>
    <r>
      <rPr>
        <sz val="11"/>
        <color theme="1"/>
        <rFont val="Calibri"/>
        <family val="2"/>
      </rPr>
      <t>° 57.076'E</t>
    </r>
  </si>
  <si>
    <t>camera had problem with strobe</t>
  </si>
  <si>
    <t>IVARS 4-1Palmer</t>
  </si>
  <si>
    <r>
      <t>77  40</t>
    </r>
    <r>
      <rPr>
        <sz val="11"/>
        <color theme="1"/>
        <rFont val="Calibri"/>
        <family val="2"/>
      </rPr>
      <t>'S</t>
    </r>
  </si>
  <si>
    <r>
      <t>179</t>
    </r>
    <r>
      <rPr>
        <sz val="11"/>
        <color theme="1"/>
        <rFont val="Calibri"/>
        <family val="2"/>
      </rPr>
      <t>° 46.7'E</t>
    </r>
  </si>
  <si>
    <r>
      <t>76  24.57</t>
    </r>
    <r>
      <rPr>
        <sz val="11"/>
        <color theme="1"/>
        <rFont val="Calibri"/>
        <family val="2"/>
      </rPr>
      <t>'S</t>
    </r>
  </si>
  <si>
    <r>
      <t>171</t>
    </r>
    <r>
      <rPr>
        <sz val="11"/>
        <color theme="1"/>
        <rFont val="Calibri"/>
        <family val="2"/>
      </rPr>
      <t>° 47.04'E</t>
    </r>
  </si>
  <si>
    <t>53 (old 23)</t>
  </si>
  <si>
    <t>position approximate; not flashing when it came back on deck</t>
  </si>
  <si>
    <t xml:space="preserve"> Fiasco??</t>
  </si>
  <si>
    <r>
      <t>77</t>
    </r>
    <r>
      <rPr>
        <sz val="11"/>
        <color rgb="FFFF0000"/>
        <rFont val="Calibri"/>
        <family val="2"/>
      </rPr>
      <t>°41.73'S</t>
    </r>
  </si>
  <si>
    <r>
      <t>179</t>
    </r>
    <r>
      <rPr>
        <sz val="11"/>
        <color rgb="FFFF0000"/>
        <rFont val="Calibri"/>
        <family val="2"/>
      </rPr>
      <t>° 57.91'E</t>
    </r>
  </si>
  <si>
    <t>max wire</t>
  </si>
  <si>
    <t>Local</t>
  </si>
  <si>
    <t>out</t>
  </si>
  <si>
    <t xml:space="preserve"> 12/20/01</t>
  </si>
  <si>
    <t xml:space="preserve"> 12/22/01</t>
  </si>
  <si>
    <t xml:space="preserve"> 2/4/02</t>
  </si>
  <si>
    <t>724 at 20:41</t>
  </si>
  <si>
    <t xml:space="preserve"> 2/5/02</t>
  </si>
  <si>
    <t>548 at 11:37</t>
  </si>
  <si>
    <t xml:space="preserve"> 2/6/02</t>
  </si>
  <si>
    <t>670 at 17:56</t>
  </si>
  <si>
    <t>~650</t>
  </si>
  <si>
    <t xml:space="preserve"> 12/27/02</t>
  </si>
  <si>
    <t>Lobodon, Camera #2</t>
  </si>
  <si>
    <t xml:space="preserve"> 12/29/03</t>
  </si>
  <si>
    <t xml:space="preserve"> 2/5/04</t>
  </si>
  <si>
    <t xml:space="preserve"> 2/6/04</t>
  </si>
  <si>
    <t>630 at 23:43</t>
  </si>
  <si>
    <t>IVARS 4-1</t>
  </si>
  <si>
    <t>#23</t>
  </si>
  <si>
    <t>IVARS 4-2</t>
  </si>
  <si>
    <t>#53, same as leg 1 #23</t>
  </si>
  <si>
    <t>651 at 22:00:45</t>
  </si>
  <si>
    <t>Polar Star / Palmer: moorings lost</t>
  </si>
  <si>
    <t>Walker</t>
  </si>
  <si>
    <t>Medium</t>
  </si>
  <si>
    <t>Film</t>
  </si>
  <si>
    <t>Digital</t>
  </si>
  <si>
    <t>N/A</t>
  </si>
  <si>
    <t>178.771 W</t>
  </si>
  <si>
    <t>171.950 E</t>
  </si>
  <si>
    <t>171.067 E</t>
  </si>
  <si>
    <t>172.800 E</t>
  </si>
  <si>
    <t>171.784 E</t>
  </si>
  <si>
    <t>171.935 E</t>
  </si>
  <si>
    <t>177.977 W</t>
  </si>
  <si>
    <t>171.826 E</t>
  </si>
  <si>
    <t>174.408 E</t>
  </si>
  <si>
    <t>173.839 E</t>
  </si>
  <si>
    <t>Longitude</t>
  </si>
  <si>
    <t>Latitude</t>
  </si>
  <si>
    <t>In water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</si>
</sst>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m/d/yy;@"/>
    <numFmt numFmtId="166" formatCode="[$-409]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4" fontId="2" fillId="0" borderId="0" xfId="0" applyNumberFormat="1" applyFont="1"/>
    <xf numFmtId="0" fontId="2" fillId="0" borderId="0" xfId="0" applyFont="1"/>
    <xf numFmtId="0" fontId="2" fillId="0" borderId="0" xfId="0" quotePrefix="1" applyFont="1"/>
    <xf numFmtId="165" fontId="0" fillId="0" borderId="0" xfId="0" applyNumberFormat="1" applyAlignment="1">
      <alignment horizontal="left"/>
    </xf>
    <xf numFmtId="20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F12" sqref="F12"/>
    </sheetView>
  </sheetViews>
  <sheetFormatPr defaultRowHeight="14.5" x14ac:dyDescent="0.35"/>
  <cols>
    <col min="1" max="1" width="10.7265625" bestFit="1" customWidth="1"/>
    <col min="4" max="4" width="19.54296875" customWidth="1"/>
    <col min="5" max="5" width="13.7265625" customWidth="1"/>
    <col min="9" max="9" width="11.1796875" customWidth="1"/>
    <col min="10" max="10" width="10.7265625" bestFit="1" customWidth="1"/>
  </cols>
  <sheetData>
    <row r="1" spans="1:16" x14ac:dyDescent="0.35">
      <c r="A1" t="s">
        <v>12</v>
      </c>
      <c r="B1" t="s">
        <v>13</v>
      </c>
      <c r="C1" t="s">
        <v>37</v>
      </c>
      <c r="D1" t="s">
        <v>14</v>
      </c>
      <c r="E1" t="s">
        <v>15</v>
      </c>
      <c r="F1" t="s">
        <v>113</v>
      </c>
      <c r="H1" t="s">
        <v>16</v>
      </c>
      <c r="I1" t="s">
        <v>17</v>
      </c>
      <c r="J1" t="s">
        <v>18</v>
      </c>
      <c r="K1" t="s">
        <v>19</v>
      </c>
    </row>
    <row r="3" spans="1:16" x14ac:dyDescent="0.35">
      <c r="A3" t="s">
        <v>6</v>
      </c>
      <c r="B3" t="s">
        <v>32</v>
      </c>
      <c r="D3" s="3">
        <f>DATE(2001,12,20)</f>
        <v>37245</v>
      </c>
      <c r="E3" t="s">
        <v>86</v>
      </c>
      <c r="F3">
        <v>2</v>
      </c>
      <c r="H3">
        <v>43</v>
      </c>
      <c r="I3">
        <v>669</v>
      </c>
      <c r="J3">
        <f t="shared" ref="J3:J11" si="0">+I3-H3</f>
        <v>626</v>
      </c>
    </row>
    <row r="4" spans="1:16" x14ac:dyDescent="0.35">
      <c r="A4" t="s">
        <v>8</v>
      </c>
      <c r="B4" t="s">
        <v>33</v>
      </c>
      <c r="D4" s="3">
        <f>DATE(2001,12,21)</f>
        <v>37246</v>
      </c>
      <c r="H4">
        <v>45</v>
      </c>
      <c r="I4">
        <v>59</v>
      </c>
      <c r="J4">
        <f t="shared" si="0"/>
        <v>14</v>
      </c>
    </row>
    <row r="5" spans="1:16" x14ac:dyDescent="0.35">
      <c r="A5" t="s">
        <v>10</v>
      </c>
      <c r="B5" t="s">
        <v>35</v>
      </c>
      <c r="D5" s="3">
        <f>DATE(2001,12,22)</f>
        <v>37247</v>
      </c>
      <c r="F5">
        <v>10</v>
      </c>
      <c r="H5">
        <v>58</v>
      </c>
      <c r="I5">
        <v>354</v>
      </c>
      <c r="J5">
        <f t="shared" si="0"/>
        <v>296</v>
      </c>
    </row>
    <row r="6" spans="1:16" x14ac:dyDescent="0.35">
      <c r="A6" t="s">
        <v>11</v>
      </c>
      <c r="B6" t="s">
        <v>36</v>
      </c>
      <c r="D6" s="3">
        <f>DATE(2002,2,4)</f>
        <v>37291</v>
      </c>
      <c r="E6" t="s">
        <v>21</v>
      </c>
      <c r="F6">
        <v>21</v>
      </c>
      <c r="H6">
        <v>60</v>
      </c>
      <c r="I6">
        <v>688</v>
      </c>
      <c r="J6">
        <f t="shared" si="0"/>
        <v>628</v>
      </c>
    </row>
    <row r="7" spans="1:16" x14ac:dyDescent="0.35">
      <c r="A7" t="s">
        <v>4</v>
      </c>
      <c r="B7" t="s">
        <v>28</v>
      </c>
      <c r="D7" s="3">
        <f>DATE(2002,2,5)</f>
        <v>37292</v>
      </c>
      <c r="E7" t="s">
        <v>29</v>
      </c>
      <c r="F7">
        <v>25</v>
      </c>
      <c r="H7">
        <v>100</v>
      </c>
      <c r="I7">
        <v>498</v>
      </c>
      <c r="J7">
        <f t="shared" si="0"/>
        <v>398</v>
      </c>
    </row>
    <row r="8" spans="1:16" x14ac:dyDescent="0.35">
      <c r="A8" t="s">
        <v>5</v>
      </c>
      <c r="B8" t="s">
        <v>30</v>
      </c>
      <c r="D8" s="3">
        <f>DATE(2002,2,6)</f>
        <v>37293</v>
      </c>
      <c r="E8" t="s">
        <v>31</v>
      </c>
      <c r="F8">
        <v>29</v>
      </c>
      <c r="H8">
        <v>100</v>
      </c>
      <c r="I8">
        <v>619</v>
      </c>
      <c r="J8">
        <f t="shared" si="0"/>
        <v>519</v>
      </c>
    </row>
    <row r="9" spans="1:16" x14ac:dyDescent="0.35">
      <c r="A9" t="s">
        <v>0</v>
      </c>
      <c r="B9" t="s">
        <v>20</v>
      </c>
      <c r="D9" s="3">
        <f>DATE(2002,12,25)</f>
        <v>37615</v>
      </c>
      <c r="E9" t="s">
        <v>21</v>
      </c>
      <c r="F9">
        <v>1</v>
      </c>
      <c r="H9">
        <v>430</v>
      </c>
      <c r="I9">
        <v>761</v>
      </c>
      <c r="J9">
        <f t="shared" si="0"/>
        <v>331</v>
      </c>
    </row>
    <row r="10" spans="1:16" x14ac:dyDescent="0.35">
      <c r="A10" t="s">
        <v>2</v>
      </c>
      <c r="B10" t="s">
        <v>24</v>
      </c>
      <c r="C10" t="s">
        <v>25</v>
      </c>
      <c r="D10" s="3">
        <f>DATE(2002,12,27)</f>
        <v>37617</v>
      </c>
      <c r="E10" t="s">
        <v>25</v>
      </c>
      <c r="F10">
        <v>20</v>
      </c>
      <c r="H10">
        <v>351</v>
      </c>
      <c r="I10">
        <v>720</v>
      </c>
      <c r="J10">
        <f t="shared" si="0"/>
        <v>369</v>
      </c>
    </row>
    <row r="11" spans="1:16" x14ac:dyDescent="0.35">
      <c r="A11" t="s">
        <v>1</v>
      </c>
      <c r="B11" t="s">
        <v>22</v>
      </c>
      <c r="C11" t="s">
        <v>23</v>
      </c>
      <c r="D11" s="3">
        <f>DATE(2003,2,5)</f>
        <v>37657</v>
      </c>
      <c r="E11" t="s">
        <v>23</v>
      </c>
      <c r="F11">
        <v>28</v>
      </c>
      <c r="H11">
        <v>66</v>
      </c>
      <c r="I11">
        <v>541</v>
      </c>
      <c r="J11">
        <f t="shared" si="0"/>
        <v>475</v>
      </c>
      <c r="P11">
        <f>6/10</f>
        <v>0.6</v>
      </c>
    </row>
    <row r="12" spans="1:16" x14ac:dyDescent="0.35">
      <c r="A12" t="s">
        <v>3</v>
      </c>
      <c r="B12" t="s">
        <v>38</v>
      </c>
      <c r="D12" s="3">
        <f>DATE(2003,12,28)</f>
        <v>37983</v>
      </c>
      <c r="E12" t="s">
        <v>26</v>
      </c>
      <c r="H12" t="s">
        <v>27</v>
      </c>
      <c r="J12" t="s">
        <v>39</v>
      </c>
    </row>
    <row r="13" spans="1:16" x14ac:dyDescent="0.35">
      <c r="A13" t="s">
        <v>7</v>
      </c>
      <c r="B13" t="s">
        <v>22</v>
      </c>
      <c r="D13" s="3">
        <f>DATE(2003,12,29)</f>
        <v>37984</v>
      </c>
      <c r="E13" t="s">
        <v>31</v>
      </c>
      <c r="F13">
        <v>2</v>
      </c>
      <c r="H13">
        <v>50</v>
      </c>
      <c r="I13">
        <v>487</v>
      </c>
      <c r="J13">
        <f>+I13-H13</f>
        <v>437</v>
      </c>
    </row>
    <row r="14" spans="1:16" x14ac:dyDescent="0.35">
      <c r="A14" t="s">
        <v>9</v>
      </c>
      <c r="B14" t="s">
        <v>22</v>
      </c>
      <c r="D14" s="3">
        <f>DATE(2004,2,6)</f>
        <v>38023</v>
      </c>
      <c r="E14" t="s">
        <v>34</v>
      </c>
      <c r="F14">
        <v>22</v>
      </c>
      <c r="H14">
        <v>37</v>
      </c>
      <c r="I14">
        <v>121</v>
      </c>
      <c r="J14">
        <f>+I14-H14</f>
        <v>84</v>
      </c>
    </row>
    <row r="16" spans="1:16" x14ac:dyDescent="0.35">
      <c r="A16" t="s">
        <v>69</v>
      </c>
    </row>
    <row r="17" spans="1:11" x14ac:dyDescent="0.35">
      <c r="A17" s="1">
        <v>37245</v>
      </c>
      <c r="B17" t="s">
        <v>32</v>
      </c>
      <c r="C17" t="s">
        <v>43</v>
      </c>
      <c r="D17" t="s">
        <v>40</v>
      </c>
      <c r="E17" s="2" t="s">
        <v>41</v>
      </c>
      <c r="F17" t="s">
        <v>42</v>
      </c>
    </row>
    <row r="18" spans="1:11" x14ac:dyDescent="0.35">
      <c r="A18" s="1">
        <v>37246</v>
      </c>
      <c r="B18" t="s">
        <v>32</v>
      </c>
      <c r="C18" t="s">
        <v>43</v>
      </c>
      <c r="D18">
        <v>5</v>
      </c>
      <c r="E18" s="2" t="s">
        <v>44</v>
      </c>
      <c r="F18" t="s">
        <v>45</v>
      </c>
      <c r="J18" s="1">
        <f>DATE(1,12,20)</f>
        <v>720</v>
      </c>
      <c r="K18" s="4"/>
    </row>
    <row r="19" spans="1:11" x14ac:dyDescent="0.35">
      <c r="A19" s="1">
        <v>37247</v>
      </c>
      <c r="B19" t="s">
        <v>32</v>
      </c>
      <c r="C19" t="s">
        <v>43</v>
      </c>
      <c r="D19" t="s">
        <v>46</v>
      </c>
      <c r="E19" s="2" t="s">
        <v>47</v>
      </c>
      <c r="F19" t="s">
        <v>48</v>
      </c>
    </row>
    <row r="20" spans="1:11" x14ac:dyDescent="0.35">
      <c r="A20" s="1">
        <v>37291</v>
      </c>
      <c r="B20" t="s">
        <v>33</v>
      </c>
      <c r="C20" t="s">
        <v>43</v>
      </c>
      <c r="D20" t="s">
        <v>40</v>
      </c>
      <c r="E20" s="2" t="s">
        <v>49</v>
      </c>
      <c r="F20" t="s">
        <v>50</v>
      </c>
    </row>
    <row r="21" spans="1:11" x14ac:dyDescent="0.35">
      <c r="A21" s="1">
        <v>37292</v>
      </c>
      <c r="B21" t="s">
        <v>33</v>
      </c>
      <c r="C21" t="s">
        <v>43</v>
      </c>
      <c r="D21">
        <v>5</v>
      </c>
      <c r="E21" s="2" t="s">
        <v>51</v>
      </c>
      <c r="F21" t="s">
        <v>52</v>
      </c>
    </row>
    <row r="22" spans="1:11" x14ac:dyDescent="0.35">
      <c r="A22" s="1">
        <v>37293</v>
      </c>
      <c r="B22" t="s">
        <v>33</v>
      </c>
      <c r="C22" t="s">
        <v>43</v>
      </c>
      <c r="D22" t="s">
        <v>46</v>
      </c>
      <c r="E22" s="2" t="s">
        <v>47</v>
      </c>
      <c r="F22" t="s">
        <v>48</v>
      </c>
    </row>
    <row r="24" spans="1:11" x14ac:dyDescent="0.35">
      <c r="A24" s="1">
        <v>37615</v>
      </c>
      <c r="B24" t="s">
        <v>53</v>
      </c>
      <c r="C24" t="s">
        <v>43</v>
      </c>
      <c r="D24" t="s">
        <v>40</v>
      </c>
      <c r="E24" s="2" t="s">
        <v>54</v>
      </c>
      <c r="F24" t="s">
        <v>55</v>
      </c>
      <c r="G24" t="s">
        <v>59</v>
      </c>
    </row>
    <row r="25" spans="1:11" x14ac:dyDescent="0.35">
      <c r="A25" s="1">
        <v>37617</v>
      </c>
      <c r="B25" t="s">
        <v>53</v>
      </c>
      <c r="C25" t="s">
        <v>43</v>
      </c>
      <c r="D25" t="s">
        <v>24</v>
      </c>
      <c r="E25" s="2" t="s">
        <v>56</v>
      </c>
      <c r="F25" t="s">
        <v>57</v>
      </c>
      <c r="G25" t="s">
        <v>58</v>
      </c>
    </row>
    <row r="27" spans="1:11" x14ac:dyDescent="0.35">
      <c r="B27" t="s">
        <v>60</v>
      </c>
      <c r="C27" t="s">
        <v>112</v>
      </c>
    </row>
    <row r="28" spans="1:11" x14ac:dyDescent="0.35">
      <c r="A28" s="3"/>
    </row>
    <row r="29" spans="1:11" x14ac:dyDescent="0.35">
      <c r="D29" s="3"/>
    </row>
    <row r="30" spans="1:11" x14ac:dyDescent="0.35">
      <c r="A30" s="1">
        <v>37983</v>
      </c>
      <c r="B30" t="s">
        <v>61</v>
      </c>
      <c r="C30" t="s">
        <v>62</v>
      </c>
      <c r="D30" t="s">
        <v>40</v>
      </c>
      <c r="E30" s="2" t="s">
        <v>63</v>
      </c>
      <c r="F30" t="s">
        <v>64</v>
      </c>
      <c r="G30" t="s">
        <v>65</v>
      </c>
    </row>
    <row r="31" spans="1:11" x14ac:dyDescent="0.35">
      <c r="A31" s="1">
        <v>37984</v>
      </c>
      <c r="B31" t="s">
        <v>61</v>
      </c>
      <c r="C31" t="s">
        <v>62</v>
      </c>
      <c r="D31" t="s">
        <v>46</v>
      </c>
      <c r="E31" s="2" t="s">
        <v>66</v>
      </c>
      <c r="F31" t="s">
        <v>67</v>
      </c>
    </row>
    <row r="33" spans="1:10" x14ac:dyDescent="0.35">
      <c r="A33" s="5">
        <v>38022</v>
      </c>
      <c r="B33" s="6" t="s">
        <v>70</v>
      </c>
      <c r="C33" s="6" t="s">
        <v>43</v>
      </c>
      <c r="D33" s="6" t="s">
        <v>46</v>
      </c>
      <c r="E33" s="7" t="s">
        <v>87</v>
      </c>
      <c r="F33" s="6" t="s">
        <v>88</v>
      </c>
      <c r="G33" s="6" t="s">
        <v>71</v>
      </c>
      <c r="H33" s="6"/>
      <c r="I33" s="6"/>
      <c r="J33" s="6"/>
    </row>
    <row r="34" spans="1:10" x14ac:dyDescent="0.35">
      <c r="A34" s="1">
        <v>38023</v>
      </c>
      <c r="B34" t="s">
        <v>70</v>
      </c>
      <c r="C34" t="s">
        <v>43</v>
      </c>
      <c r="D34" t="s">
        <v>40</v>
      </c>
      <c r="E34" s="2" t="s">
        <v>72</v>
      </c>
      <c r="F34" t="s">
        <v>73</v>
      </c>
    </row>
    <row r="36" spans="1:10" x14ac:dyDescent="0.35">
      <c r="A36" t="s">
        <v>68</v>
      </c>
    </row>
    <row r="37" spans="1:10" x14ac:dyDescent="0.35">
      <c r="A37" s="1">
        <v>38344</v>
      </c>
      <c r="B37" t="s">
        <v>79</v>
      </c>
      <c r="C37" t="s">
        <v>43</v>
      </c>
      <c r="D37" t="s">
        <v>46</v>
      </c>
      <c r="E37" s="2" t="s">
        <v>80</v>
      </c>
      <c r="F37" t="s">
        <v>81</v>
      </c>
    </row>
    <row r="38" spans="1:10" x14ac:dyDescent="0.35">
      <c r="A38" s="1">
        <v>38345</v>
      </c>
      <c r="B38" t="s">
        <v>79</v>
      </c>
      <c r="C38" t="s">
        <v>43</v>
      </c>
      <c r="D38">
        <v>23</v>
      </c>
      <c r="E38" s="2" t="s">
        <v>82</v>
      </c>
      <c r="F38" t="s">
        <v>83</v>
      </c>
    </row>
    <row r="40" spans="1:10" x14ac:dyDescent="0.35">
      <c r="E40" s="2"/>
    </row>
    <row r="41" spans="1:10" x14ac:dyDescent="0.35">
      <c r="A41" s="1">
        <v>38381</v>
      </c>
      <c r="B41" t="s">
        <v>74</v>
      </c>
      <c r="C41" t="s">
        <v>62</v>
      </c>
      <c r="D41" t="s">
        <v>40</v>
      </c>
      <c r="E41" s="2" t="s">
        <v>72</v>
      </c>
      <c r="F41" t="s">
        <v>73</v>
      </c>
      <c r="G41" t="s">
        <v>85</v>
      </c>
    </row>
    <row r="42" spans="1:10" x14ac:dyDescent="0.35">
      <c r="A42" s="1">
        <v>38382</v>
      </c>
      <c r="B42" t="s">
        <v>75</v>
      </c>
      <c r="C42" t="s">
        <v>62</v>
      </c>
      <c r="D42" t="s">
        <v>46</v>
      </c>
      <c r="E42" s="2" t="s">
        <v>76</v>
      </c>
      <c r="F42" t="s">
        <v>77</v>
      </c>
      <c r="G42" t="s">
        <v>78</v>
      </c>
    </row>
    <row r="43" spans="1:10" x14ac:dyDescent="0.35">
      <c r="A43" s="1">
        <v>38383</v>
      </c>
      <c r="B43" t="s">
        <v>75</v>
      </c>
      <c r="C43" t="s">
        <v>62</v>
      </c>
      <c r="D43" s="2" t="s">
        <v>84</v>
      </c>
      <c r="E43" s="2" t="s">
        <v>82</v>
      </c>
      <c r="F43" t="s">
        <v>83</v>
      </c>
      <c r="G43" t="s">
        <v>59</v>
      </c>
    </row>
  </sheetData>
  <sortState ref="A3:J14">
    <sortCondition ref="D3:D14"/>
  </sortState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F3" sqref="F3:H17"/>
    </sheetView>
  </sheetViews>
  <sheetFormatPr defaultRowHeight="14.5" x14ac:dyDescent="0.35"/>
  <cols>
    <col min="4" max="4" width="14.453125" customWidth="1"/>
    <col min="9" max="9" width="14.36328125" customWidth="1"/>
    <col min="10" max="10" width="12.36328125" customWidth="1"/>
    <col min="13" max="13" width="10.1796875" customWidth="1"/>
  </cols>
  <sheetData>
    <row r="1" spans="1:13" x14ac:dyDescent="0.35">
      <c r="A1" t="s">
        <v>12</v>
      </c>
      <c r="B1" t="s">
        <v>13</v>
      </c>
      <c r="C1" t="s">
        <v>37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130</v>
      </c>
      <c r="J1" t="s">
        <v>89</v>
      </c>
      <c r="K1" t="s">
        <v>114</v>
      </c>
      <c r="L1" t="s">
        <v>129</v>
      </c>
      <c r="M1" t="s">
        <v>128</v>
      </c>
    </row>
    <row r="2" spans="1:13" x14ac:dyDescent="0.35">
      <c r="I2" t="s">
        <v>90</v>
      </c>
      <c r="J2" t="s">
        <v>91</v>
      </c>
    </row>
    <row r="3" spans="1:13" ht="15" customHeight="1" x14ac:dyDescent="0.35">
      <c r="A3" t="s">
        <v>6</v>
      </c>
      <c r="B3" t="s">
        <v>32</v>
      </c>
      <c r="D3" s="8" t="s">
        <v>92</v>
      </c>
      <c r="E3" s="14" t="s">
        <v>40</v>
      </c>
      <c r="F3" s="15">
        <v>43</v>
      </c>
      <c r="G3" s="15">
        <v>669</v>
      </c>
      <c r="H3" s="15">
        <f t="shared" ref="H3:H9" si="0">+G3-F3</f>
        <v>626</v>
      </c>
      <c r="J3">
        <v>700</v>
      </c>
      <c r="K3" t="s">
        <v>115</v>
      </c>
      <c r="L3" s="11">
        <v>76.986999999999995</v>
      </c>
      <c r="M3" s="11" t="s">
        <v>123</v>
      </c>
    </row>
    <row r="4" spans="1:13" ht="15" customHeight="1" x14ac:dyDescent="0.35">
      <c r="A4" t="s">
        <v>10</v>
      </c>
      <c r="B4" t="s">
        <v>32</v>
      </c>
      <c r="D4" s="8" t="s">
        <v>93</v>
      </c>
      <c r="E4" s="14" t="s">
        <v>46</v>
      </c>
      <c r="F4" s="15">
        <v>58</v>
      </c>
      <c r="G4" s="15">
        <v>354</v>
      </c>
      <c r="H4" s="15">
        <f t="shared" si="0"/>
        <v>296</v>
      </c>
      <c r="I4" s="9">
        <v>0.89722222222222225</v>
      </c>
      <c r="K4" t="s">
        <v>115</v>
      </c>
      <c r="L4" s="11">
        <v>77.552999999999997</v>
      </c>
      <c r="M4" s="11" t="s">
        <v>124</v>
      </c>
    </row>
    <row r="5" spans="1:13" ht="15" customHeight="1" x14ac:dyDescent="0.35">
      <c r="A5" t="s">
        <v>11</v>
      </c>
      <c r="B5" t="s">
        <v>33</v>
      </c>
      <c r="D5" s="8" t="s">
        <v>94</v>
      </c>
      <c r="E5" s="14" t="s">
        <v>40</v>
      </c>
      <c r="F5" s="15">
        <v>60</v>
      </c>
      <c r="G5" s="15">
        <v>688</v>
      </c>
      <c r="H5" s="15">
        <f t="shared" si="0"/>
        <v>628</v>
      </c>
      <c r="I5" s="9">
        <v>0.79791666666666661</v>
      </c>
      <c r="J5" t="s">
        <v>95</v>
      </c>
      <c r="K5" t="s">
        <v>115</v>
      </c>
      <c r="L5" s="11">
        <v>77.007999999999996</v>
      </c>
      <c r="M5" s="11" t="s">
        <v>125</v>
      </c>
    </row>
    <row r="6" spans="1:13" ht="15" customHeight="1" x14ac:dyDescent="0.35">
      <c r="A6" t="s">
        <v>4</v>
      </c>
      <c r="B6" t="s">
        <v>33</v>
      </c>
      <c r="D6" s="8" t="s">
        <v>96</v>
      </c>
      <c r="E6" s="14" t="s">
        <v>29</v>
      </c>
      <c r="F6" s="15">
        <v>100</v>
      </c>
      <c r="G6" s="15">
        <v>498</v>
      </c>
      <c r="H6" s="15">
        <f t="shared" si="0"/>
        <v>398</v>
      </c>
      <c r="I6" s="9">
        <v>0.4375</v>
      </c>
      <c r="J6" t="s">
        <v>97</v>
      </c>
      <c r="K6" t="s">
        <v>115</v>
      </c>
      <c r="L6" s="11">
        <v>77.102999999999994</v>
      </c>
      <c r="M6" s="11" t="s">
        <v>126</v>
      </c>
    </row>
    <row r="7" spans="1:13" ht="15" customHeight="1" x14ac:dyDescent="0.35">
      <c r="A7" t="s">
        <v>5</v>
      </c>
      <c r="B7" t="s">
        <v>33</v>
      </c>
      <c r="D7" s="8" t="s">
        <v>98</v>
      </c>
      <c r="E7" s="14" t="s">
        <v>31</v>
      </c>
      <c r="F7" s="15">
        <v>100</v>
      </c>
      <c r="G7" s="15">
        <v>619</v>
      </c>
      <c r="H7" s="15">
        <f t="shared" si="0"/>
        <v>519</v>
      </c>
      <c r="I7" s="9">
        <v>0.67569444444444438</v>
      </c>
      <c r="J7" t="s">
        <v>99</v>
      </c>
      <c r="K7" t="s">
        <v>115</v>
      </c>
      <c r="L7" s="11">
        <v>77.459999999999994</v>
      </c>
      <c r="M7" s="11" t="s">
        <v>118</v>
      </c>
    </row>
    <row r="8" spans="1:13" ht="15" customHeight="1" x14ac:dyDescent="0.35">
      <c r="A8" t="s">
        <v>0</v>
      </c>
      <c r="B8" t="s">
        <v>53</v>
      </c>
      <c r="D8" s="8">
        <v>37615</v>
      </c>
      <c r="E8" s="14" t="s">
        <v>21</v>
      </c>
      <c r="F8" s="15">
        <v>430</v>
      </c>
      <c r="G8" s="15">
        <v>761</v>
      </c>
      <c r="H8" s="15">
        <f t="shared" si="0"/>
        <v>331</v>
      </c>
      <c r="I8" s="9">
        <v>0.60416666666666663</v>
      </c>
      <c r="J8" t="s">
        <v>100</v>
      </c>
      <c r="K8" t="s">
        <v>115</v>
      </c>
      <c r="L8" s="11">
        <v>76.966999999999999</v>
      </c>
      <c r="M8" s="11" t="s">
        <v>119</v>
      </c>
    </row>
    <row r="9" spans="1:13" ht="15" customHeight="1" x14ac:dyDescent="0.35">
      <c r="A9" t="s">
        <v>2</v>
      </c>
      <c r="B9" t="s">
        <v>53</v>
      </c>
      <c r="C9" t="s">
        <v>25</v>
      </c>
      <c r="D9" s="8" t="s">
        <v>101</v>
      </c>
      <c r="E9" s="14" t="s">
        <v>102</v>
      </c>
      <c r="F9" s="15">
        <v>351</v>
      </c>
      <c r="G9" s="15">
        <v>720</v>
      </c>
      <c r="H9" s="15">
        <f t="shared" si="0"/>
        <v>369</v>
      </c>
      <c r="I9" s="9">
        <v>0.60416666666666663</v>
      </c>
      <c r="K9" t="s">
        <v>115</v>
      </c>
      <c r="L9" s="11">
        <v>77.283000000000001</v>
      </c>
      <c r="M9" s="11" t="s">
        <v>127</v>
      </c>
    </row>
    <row r="10" spans="1:13" ht="15" customHeight="1" x14ac:dyDescent="0.35">
      <c r="A10" t="s">
        <v>7</v>
      </c>
      <c r="B10" t="s">
        <v>38</v>
      </c>
      <c r="D10" s="8" t="s">
        <v>103</v>
      </c>
      <c r="E10" s="14" t="s">
        <v>31</v>
      </c>
      <c r="F10" s="15">
        <v>50</v>
      </c>
      <c r="G10" s="15">
        <v>487</v>
      </c>
      <c r="H10" s="15">
        <f>+G10-F10</f>
        <v>437</v>
      </c>
      <c r="J10">
        <v>656</v>
      </c>
      <c r="K10" t="s">
        <v>115</v>
      </c>
      <c r="L10" s="11">
        <v>77.668000000000006</v>
      </c>
      <c r="M10" s="11">
        <v>180</v>
      </c>
    </row>
    <row r="11" spans="1:13" ht="15" customHeight="1" x14ac:dyDescent="0.35">
      <c r="A11" t="s">
        <v>1</v>
      </c>
      <c r="B11" t="s">
        <v>22</v>
      </c>
      <c r="C11" t="s">
        <v>23</v>
      </c>
      <c r="D11" s="8" t="s">
        <v>104</v>
      </c>
      <c r="E11" s="14" t="s">
        <v>46</v>
      </c>
      <c r="F11" s="15">
        <v>66</v>
      </c>
      <c r="G11" s="15">
        <v>541</v>
      </c>
      <c r="H11" s="15">
        <f>+G11-F11</f>
        <v>475</v>
      </c>
      <c r="K11" t="s">
        <v>115</v>
      </c>
      <c r="L11" s="11">
        <v>77</v>
      </c>
      <c r="M11" s="11" t="s">
        <v>121</v>
      </c>
    </row>
    <row r="12" spans="1:13" ht="15" customHeight="1" x14ac:dyDescent="0.35">
      <c r="A12" t="s">
        <v>9</v>
      </c>
      <c r="B12" t="s">
        <v>22</v>
      </c>
      <c r="D12" s="8" t="s">
        <v>105</v>
      </c>
      <c r="E12" s="14" t="s">
        <v>40</v>
      </c>
      <c r="F12" s="15">
        <v>37</v>
      </c>
      <c r="G12" s="15">
        <v>121</v>
      </c>
      <c r="H12" s="15">
        <f>+G12-F12</f>
        <v>84</v>
      </c>
      <c r="I12" s="9">
        <v>0.94305555555555554</v>
      </c>
      <c r="J12" t="s">
        <v>106</v>
      </c>
      <c r="K12" t="s">
        <v>115</v>
      </c>
      <c r="L12" s="11">
        <v>77.668000000000006</v>
      </c>
      <c r="M12" s="11">
        <v>180</v>
      </c>
    </row>
    <row r="13" spans="1:13" ht="15" customHeight="1" x14ac:dyDescent="0.35">
      <c r="A13" t="s">
        <v>117</v>
      </c>
      <c r="B13" t="s">
        <v>107</v>
      </c>
      <c r="D13" s="13">
        <v>38344</v>
      </c>
      <c r="E13" s="14" t="s">
        <v>46</v>
      </c>
      <c r="F13" s="15" t="s">
        <v>117</v>
      </c>
      <c r="G13" s="15" t="s">
        <v>117</v>
      </c>
      <c r="H13" s="15" t="s">
        <v>117</v>
      </c>
      <c r="I13" s="9">
        <v>0.12152777777777778</v>
      </c>
      <c r="K13" t="s">
        <v>116</v>
      </c>
      <c r="L13" s="11">
        <v>77.668000000000006</v>
      </c>
      <c r="M13" s="11">
        <v>180</v>
      </c>
    </row>
    <row r="14" spans="1:13" ht="15" customHeight="1" x14ac:dyDescent="0.35">
      <c r="A14" t="s">
        <v>117</v>
      </c>
      <c r="B14" t="s">
        <v>107</v>
      </c>
      <c r="D14" s="13">
        <v>38345</v>
      </c>
      <c r="E14" s="14" t="s">
        <v>108</v>
      </c>
      <c r="F14" s="15" t="s">
        <v>117</v>
      </c>
      <c r="G14" s="15" t="s">
        <v>117</v>
      </c>
      <c r="H14" s="15" t="s">
        <v>117</v>
      </c>
      <c r="I14" s="9">
        <v>0.21527777777777779</v>
      </c>
      <c r="K14" t="s">
        <v>116</v>
      </c>
      <c r="L14" s="11">
        <v>76.409499999999994</v>
      </c>
      <c r="M14" s="11" t="s">
        <v>120</v>
      </c>
    </row>
    <row r="15" spans="1:13" ht="15" customHeight="1" x14ac:dyDescent="0.35">
      <c r="A15" t="s">
        <v>117</v>
      </c>
      <c r="B15" t="s">
        <v>109</v>
      </c>
      <c r="D15" s="13">
        <v>38381</v>
      </c>
      <c r="E15" s="14" t="s">
        <v>40</v>
      </c>
      <c r="F15" s="15" t="s">
        <v>117</v>
      </c>
      <c r="G15" s="15" t="s">
        <v>117</v>
      </c>
      <c r="H15" s="15" t="s">
        <v>117</v>
      </c>
      <c r="I15" s="9">
        <v>0.30694444444444441</v>
      </c>
      <c r="K15" t="s">
        <v>116</v>
      </c>
      <c r="L15" s="11">
        <v>77</v>
      </c>
      <c r="M15" s="11" t="s">
        <v>121</v>
      </c>
    </row>
    <row r="16" spans="1:13" ht="15" customHeight="1" x14ac:dyDescent="0.35">
      <c r="A16" t="s">
        <v>117</v>
      </c>
      <c r="B16" t="s">
        <v>109</v>
      </c>
      <c r="D16" s="13">
        <v>38382</v>
      </c>
      <c r="E16" s="14" t="s">
        <v>46</v>
      </c>
      <c r="F16" s="15" t="s">
        <v>117</v>
      </c>
      <c r="G16" s="15" t="s">
        <v>117</v>
      </c>
      <c r="H16" s="15" t="s">
        <v>117</v>
      </c>
      <c r="K16" t="s">
        <v>116</v>
      </c>
      <c r="L16" s="11">
        <v>77.668000000000006</v>
      </c>
      <c r="M16" s="11">
        <v>180</v>
      </c>
    </row>
    <row r="17" spans="1:13" ht="15" customHeight="1" thickBot="1" x14ac:dyDescent="0.4">
      <c r="A17" t="s">
        <v>117</v>
      </c>
      <c r="B17" t="s">
        <v>109</v>
      </c>
      <c r="D17" s="13">
        <v>38384</v>
      </c>
      <c r="E17" s="14" t="s">
        <v>110</v>
      </c>
      <c r="F17" s="15" t="s">
        <v>117</v>
      </c>
      <c r="G17" s="15" t="s">
        <v>117</v>
      </c>
      <c r="H17" s="15" t="s">
        <v>117</v>
      </c>
      <c r="I17" s="9">
        <v>0.87361111111111101</v>
      </c>
      <c r="J17" t="s">
        <v>111</v>
      </c>
      <c r="K17" t="s">
        <v>116</v>
      </c>
      <c r="L17" s="12">
        <v>76.41</v>
      </c>
      <c r="M17" s="12" t="s">
        <v>122</v>
      </c>
    </row>
    <row r="18" spans="1:13" ht="15" thickTop="1" x14ac:dyDescent="0.35">
      <c r="D18" s="1"/>
    </row>
    <row r="19" spans="1:13" x14ac:dyDescent="0.35">
      <c r="D19" s="1"/>
    </row>
    <row r="21" spans="1:13" x14ac:dyDescent="0.35">
      <c r="C21" s="10"/>
      <c r="D21" s="10"/>
    </row>
    <row r="22" spans="1:13" x14ac:dyDescent="0.35">
      <c r="C22" s="10"/>
      <c r="D22" s="10"/>
    </row>
    <row r="23" spans="1:13" x14ac:dyDescent="0.35">
      <c r="C23" s="10"/>
      <c r="D23" s="10"/>
    </row>
    <row r="24" spans="1:13" x14ac:dyDescent="0.35">
      <c r="C24" s="10"/>
      <c r="D24" s="10"/>
    </row>
    <row r="25" spans="1:13" x14ac:dyDescent="0.35">
      <c r="C25" s="10"/>
      <c r="D25" s="10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Vernon Asper</dc:creator>
  <cp:lastModifiedBy>Vernon Asper</cp:lastModifiedBy>
  <dcterms:created xsi:type="dcterms:W3CDTF">2010-11-25T21:56:39Z</dcterms:created>
  <dcterms:modified xsi:type="dcterms:W3CDTF">2018-10-11T21:02:55Z</dcterms:modified>
</cp:coreProperties>
</file>