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crown/Desktop/EBAC/"/>
    </mc:Choice>
  </mc:AlternateContent>
  <xr:revisionPtr revIDLastSave="0" documentId="13_ncr:1_{193F7607-2F3C-C14C-9726-DE2E14BFB46C}" xr6:coauthVersionLast="47" xr6:coauthVersionMax="47" xr10:uidLastSave="{00000000-0000-0000-0000-000000000000}"/>
  <bookViews>
    <workbookView xWindow="0" yWindow="500" windowWidth="28800" windowHeight="15660" activeTab="1" xr2:uid="{00000000-000D-0000-FFFF-FFFF00000000}"/>
  </bookViews>
  <sheets>
    <sheet name="Index" sheetId="1" r:id="rId1"/>
    <sheet name="Fórmulas y funciones" sheetId="2" r:id="rId2"/>
    <sheet name="Cálculos y condiciones" sheetId="3" r:id="rId3"/>
    <sheet name="Búsqueda de Datos" sheetId="4" r:id="rId4"/>
    <sheet name="Análisis estadístico básico" sheetId="5" r:id="rId5"/>
  </sheets>
  <definedNames>
    <definedName name="_xlchart.v1.0" hidden="1">'Análisis estadístico básico'!$R$7:$R$61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3QJZvhemlP9qGekkQZeM/Vn9ogujC+kXPgWQ/em0XIg="/>
    </ext>
  </extLst>
</workbook>
</file>

<file path=xl/calcChain.xml><?xml version="1.0" encoding="utf-8"?>
<calcChain xmlns="http://schemas.openxmlformats.org/spreadsheetml/2006/main">
  <c r="N10" i="4" l="1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9" i="4"/>
  <c r="B115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AG16" i="3"/>
  <c r="AH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16" i="3"/>
  <c r="AB17" i="3"/>
  <c r="AB18" i="3"/>
  <c r="AB19" i="3"/>
  <c r="AB24" i="3"/>
  <c r="AB25" i="3"/>
  <c r="AB26" i="3"/>
  <c r="AB27" i="3"/>
  <c r="AB32" i="3"/>
  <c r="AB33" i="3"/>
  <c r="AB34" i="3"/>
  <c r="AB35" i="3"/>
  <c r="AB40" i="3"/>
  <c r="AB41" i="3"/>
  <c r="AB42" i="3"/>
  <c r="AB43" i="3"/>
  <c r="AB48" i="3"/>
  <c r="AB49" i="3"/>
  <c r="AB50" i="3"/>
  <c r="AB51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16" i="3"/>
  <c r="Z17" i="3"/>
  <c r="Z18" i="3"/>
  <c r="Z19" i="3"/>
  <c r="Z20" i="3"/>
  <c r="AB20" i="3" s="1"/>
  <c r="Z21" i="3"/>
  <c r="AB21" i="3" s="1"/>
  <c r="Z22" i="3"/>
  <c r="AB22" i="3" s="1"/>
  <c r="Z23" i="3"/>
  <c r="AB23" i="3" s="1"/>
  <c r="Z24" i="3"/>
  <c r="Z25" i="3"/>
  <c r="Z26" i="3"/>
  <c r="Z27" i="3"/>
  <c r="Z28" i="3"/>
  <c r="AB28" i="3" s="1"/>
  <c r="Z29" i="3"/>
  <c r="AB29" i="3" s="1"/>
  <c r="Z30" i="3"/>
  <c r="AB30" i="3" s="1"/>
  <c r="Z31" i="3"/>
  <c r="AB31" i="3" s="1"/>
  <c r="Z32" i="3"/>
  <c r="Z33" i="3"/>
  <c r="Z34" i="3"/>
  <c r="Z35" i="3"/>
  <c r="Z36" i="3"/>
  <c r="AB36" i="3" s="1"/>
  <c r="Z37" i="3"/>
  <c r="AB37" i="3" s="1"/>
  <c r="Z38" i="3"/>
  <c r="AB38" i="3" s="1"/>
  <c r="Z39" i="3"/>
  <c r="AB39" i="3" s="1"/>
  <c r="Z40" i="3"/>
  <c r="Z41" i="3"/>
  <c r="Z42" i="3"/>
  <c r="Z43" i="3"/>
  <c r="Z44" i="3"/>
  <c r="AB44" i="3" s="1"/>
  <c r="Z45" i="3"/>
  <c r="AB45" i="3" s="1"/>
  <c r="Z46" i="3"/>
  <c r="AB46" i="3" s="1"/>
  <c r="Z47" i="3"/>
  <c r="AB47" i="3" s="1"/>
  <c r="Z48" i="3"/>
  <c r="Z49" i="3"/>
  <c r="Z50" i="3"/>
  <c r="Z51" i="3"/>
  <c r="Z52" i="3"/>
  <c r="AB52" i="3" s="1"/>
  <c r="Z16" i="3"/>
  <c r="AB16" i="3" s="1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16" i="3"/>
  <c r="Z10" i="2"/>
  <c r="Z9" i="2"/>
  <c r="Z8" i="2"/>
  <c r="Z7" i="2"/>
  <c r="Z6" i="2"/>
  <c r="Z5" i="2"/>
</calcChain>
</file>

<file path=xl/sharedStrings.xml><?xml version="1.0" encoding="utf-8"?>
<sst xmlns="http://schemas.openxmlformats.org/spreadsheetml/2006/main" count="2748" uniqueCount="678">
  <si>
    <t>Instrucciones:</t>
  </si>
  <si>
    <t>En este archivo de trabajo encontrarás varias pestañas con ejercicios 100% prácticos, los cuales podrás ir resolviendo conforme avances en las lecciones de tu curso de Excel, mucho éxito y recuerda:</t>
  </si>
  <si>
    <t>"La práctica hace al maestro"</t>
  </si>
  <si>
    <t>Nota: Cada pestaña es un ejercicio distinto, para poder entregar el reto final, deberás tener todas las pestañas con los ejercicios resueltos.</t>
  </si>
  <si>
    <t>Instrucciones</t>
  </si>
  <si>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</si>
  <si>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</si>
  <si>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</si>
  <si>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</si>
  <si>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</si>
  <si>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</si>
  <si>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</si>
  <si>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</si>
  <si>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</si>
  <si>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</si>
  <si>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</si>
  <si>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</si>
  <si>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</si>
  <si>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</si>
  <si>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</si>
  <si>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</si>
  <si>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</si>
  <si>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</si>
  <si>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</si>
  <si>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</si>
  <si>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</si>
  <si>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</si>
  <si>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</si>
  <si>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Funciones</t>
  </si>
  <si>
    <t>Respuesta</t>
  </si>
  <si>
    <t>CA-2014-1400</t>
  </si>
  <si>
    <t>Second Class</t>
  </si>
  <si>
    <t>JK-6120</t>
  </si>
  <si>
    <t>Julie Kriz</t>
  </si>
  <si>
    <t>Home Office</t>
  </si>
  <si>
    <t>Montréal</t>
  </si>
  <si>
    <t>Quebec</t>
  </si>
  <si>
    <t>Canada</t>
  </si>
  <si>
    <t>OFF-ACC-10003636</t>
  </si>
  <si>
    <t>Office Supplies</t>
  </si>
  <si>
    <t>Binders</t>
  </si>
  <si>
    <t>Acco Binding Machine, Durable</t>
  </si>
  <si>
    <t>Medium</t>
  </si>
  <si>
    <t>SUMA</t>
  </si>
  <si>
    <t>CA-2011-460</t>
  </si>
  <si>
    <t>MH-7440</t>
  </si>
  <si>
    <t>Mark Haberlin</t>
  </si>
  <si>
    <t>Corporate</t>
  </si>
  <si>
    <t>Kingston</t>
  </si>
  <si>
    <t>Ontario</t>
  </si>
  <si>
    <t>OFF-ELD-10000151</t>
  </si>
  <si>
    <t>Storage</t>
  </si>
  <si>
    <t>Eldon File Cart, Industrial</t>
  </si>
  <si>
    <t>High</t>
  </si>
  <si>
    <t>AVERAGE</t>
  </si>
  <si>
    <t>CA-2012-1970</t>
  </si>
  <si>
    <t>MH-7620</t>
  </si>
  <si>
    <t>Matt Hagelstein</t>
  </si>
  <si>
    <t>Regina</t>
  </si>
  <si>
    <t>Saskatchewan</t>
  </si>
  <si>
    <t>COUNT</t>
  </si>
  <si>
    <t>CA-2013-5350</t>
  </si>
  <si>
    <t>Standard Class</t>
  </si>
  <si>
    <t>HK-4890</t>
  </si>
  <si>
    <t>Heather Kirkland</t>
  </si>
  <si>
    <t>London</t>
  </si>
  <si>
    <t>TEC-APP-10002829</t>
  </si>
  <si>
    <t>Technology</t>
  </si>
  <si>
    <t>Phones</t>
  </si>
  <si>
    <t>Apple Audio Dock, Full Size</t>
  </si>
  <si>
    <t>MAX</t>
  </si>
  <si>
    <t>CA-2011-370</t>
  </si>
  <si>
    <t>EH-3945</t>
  </si>
  <si>
    <t>Eric Hoffmann</t>
  </si>
  <si>
    <t>Consumer</t>
  </si>
  <si>
    <t>TEC-HEW-10004833</t>
  </si>
  <si>
    <t>Copiers</t>
  </si>
  <si>
    <t>Hewlett Ink, Color</t>
  </si>
  <si>
    <t>MIN</t>
  </si>
  <si>
    <t>CA-2013-6030</t>
  </si>
  <si>
    <t>JS-6030</t>
  </si>
  <si>
    <t>Joy Smith</t>
  </si>
  <si>
    <t>Kitchener</t>
  </si>
  <si>
    <t>OFF-SME-10004160</t>
  </si>
  <si>
    <t>Smead Folders, Wire Frame</t>
  </si>
  <si>
    <t>COUNTA</t>
  </si>
  <si>
    <t>CA-2014-3540</t>
  </si>
  <si>
    <t>TG-11640</t>
  </si>
  <si>
    <t>Trudy Glocke</t>
  </si>
  <si>
    <t>TEC-SAN-10001899</t>
  </si>
  <si>
    <t>Accessories</t>
  </si>
  <si>
    <t>SanDisk Keyboard, Erganomic</t>
  </si>
  <si>
    <t>CA-2014-5570</t>
  </si>
  <si>
    <t>HR-4770</t>
  </si>
  <si>
    <t>Hallie Redmond</t>
  </si>
  <si>
    <t>Toronto</t>
  </si>
  <si>
    <t>OFF-SME-10002417</t>
  </si>
  <si>
    <t>Smead Trays, Single Width</t>
  </si>
  <si>
    <t>FUR-ADV-10000188</t>
  </si>
  <si>
    <t>Furniture</t>
  </si>
  <si>
    <t>Furnishings</t>
  </si>
  <si>
    <t>Advantus Stacking Tray, Erganomic</t>
  </si>
  <si>
    <t>CA-2013-70</t>
  </si>
  <si>
    <t>TZ-11445</t>
  </si>
  <si>
    <t>Tom Zandusky</t>
  </si>
  <si>
    <t>Richmond Hill</t>
  </si>
  <si>
    <t>OFF-CAR-10004661</t>
  </si>
  <si>
    <t>Cardinal Binding Machine, Recycled</t>
  </si>
  <si>
    <t>CA-2013-9550</t>
  </si>
  <si>
    <t>Same Day</t>
  </si>
  <si>
    <t>NW-8400</t>
  </si>
  <si>
    <t>Natalie Webber</t>
  </si>
  <si>
    <t>North York</t>
  </si>
  <si>
    <t>OFF-BIC-10002270</t>
  </si>
  <si>
    <t>Art</t>
  </si>
  <si>
    <t>BIC Pencil Sharpener, Water Color</t>
  </si>
  <si>
    <t>CA-2012-4870</t>
  </si>
  <si>
    <t>Hamilton</t>
  </si>
  <si>
    <t>OFF-WIL-10002787</t>
  </si>
  <si>
    <t>Wilson Jones Binder, Recycled</t>
  </si>
  <si>
    <t>CA-2013-7340</t>
  </si>
  <si>
    <t>RR-9525</t>
  </si>
  <si>
    <t>Rick Reed</t>
  </si>
  <si>
    <t>Markham</t>
  </si>
  <si>
    <t>FUR-DAN-10002314</t>
  </si>
  <si>
    <t>Bookcases</t>
  </si>
  <si>
    <t>Dania Stackable Bookrack, Traditional</t>
  </si>
  <si>
    <t>CA-2014-7620</t>
  </si>
  <si>
    <t>RB-9705</t>
  </si>
  <si>
    <t>Roger Barcio</t>
  </si>
  <si>
    <t>OFF-NOV-10000141</t>
  </si>
  <si>
    <t>Labels</t>
  </si>
  <si>
    <t>Novimex Round Labels, 5000 Label Set</t>
  </si>
  <si>
    <t>Critical</t>
  </si>
  <si>
    <t>CA-2013-1620</t>
  </si>
  <si>
    <t>DN-3690</t>
  </si>
  <si>
    <t>Duane Noonan</t>
  </si>
  <si>
    <t>TEC-HP -10003345</t>
  </si>
  <si>
    <t>HP Fax and Copier, High-Speed</t>
  </si>
  <si>
    <t>CA-2011-4850</t>
  </si>
  <si>
    <t>AH-195</t>
  </si>
  <si>
    <t>Alan Haines</t>
  </si>
  <si>
    <t>Waterloo</t>
  </si>
  <si>
    <t>OFF-AME-10002956</t>
  </si>
  <si>
    <t>Envelopes</t>
  </si>
  <si>
    <t>Ames Business Envelopes, Security-Tint</t>
  </si>
  <si>
    <t>CA-2012-8910</t>
  </si>
  <si>
    <t>NG-8355</t>
  </si>
  <si>
    <t>Nat Gilpin</t>
  </si>
  <si>
    <t>Edmonton</t>
  </si>
  <si>
    <t>Alberta</t>
  </si>
  <si>
    <t>OFF-SME-10003752</t>
  </si>
  <si>
    <t>Smead File Cart, Single Width</t>
  </si>
  <si>
    <t>CA-2014-5050</t>
  </si>
  <si>
    <t>ML-8040</t>
  </si>
  <si>
    <t>Michelle Lonsdale</t>
  </si>
  <si>
    <t>Winnipeg</t>
  </si>
  <si>
    <t>Manitoba</t>
  </si>
  <si>
    <t>OFF-ELI-10001176</t>
  </si>
  <si>
    <t>Supplies</t>
  </si>
  <si>
    <t>Elite Box Cutter, Easy Grip</t>
  </si>
  <si>
    <t>CA-2013-1880</t>
  </si>
  <si>
    <t>SG-10080</t>
  </si>
  <si>
    <t>Sandra Glassco</t>
  </si>
  <si>
    <t>OFF-FEL-10004224</t>
  </si>
  <si>
    <t>Fellowes Trays, Wire Frame</t>
  </si>
  <si>
    <t>CA-2011-8490</t>
  </si>
  <si>
    <t>TB-11280</t>
  </si>
  <si>
    <t>Toby Braunhardt</t>
  </si>
  <si>
    <t>Mississauga</t>
  </si>
  <si>
    <t>OFF-FEL-10002658</t>
  </si>
  <si>
    <t>Fellowes Shelving, Wire Frame</t>
  </si>
  <si>
    <t>Low</t>
  </si>
  <si>
    <t>CA-2012-2420</t>
  </si>
  <si>
    <t>JL-5130</t>
  </si>
  <si>
    <t>Jack Lebron</t>
  </si>
  <si>
    <t>Oshawa</t>
  </si>
  <si>
    <t>OFF-BOS-10002073</t>
  </si>
  <si>
    <t>Boston Canvas, Water Color</t>
  </si>
  <si>
    <t>LW-7215</t>
  </si>
  <si>
    <t>Luke Weiss</t>
  </si>
  <si>
    <t>TEC-CIS-10001122</t>
  </si>
  <si>
    <t>Cisco Speaker Phone, VoIP</t>
  </si>
  <si>
    <t>CA-2011-4710</t>
  </si>
  <si>
    <t>First Class</t>
  </si>
  <si>
    <t>SN-10560</t>
  </si>
  <si>
    <t>Skye Norling</t>
  </si>
  <si>
    <t>OFF-ACM-10002713</t>
  </si>
  <si>
    <t>Acme Box Cutter, Steel</t>
  </si>
  <si>
    <t>CA-2012-9600</t>
  </si>
  <si>
    <t>MZ-7515</t>
  </si>
  <si>
    <t>Mary Zewe</t>
  </si>
  <si>
    <t>FUR-ELD-10003828</t>
  </si>
  <si>
    <t>Eldon Light Bulb, Erganomic</t>
  </si>
  <si>
    <t>CA-2013-8690</t>
  </si>
  <si>
    <t>JP-5520</t>
  </si>
  <si>
    <t>Jeremy Pistek</t>
  </si>
  <si>
    <t>Pickering</t>
  </si>
  <si>
    <t>OFF-AME-10001587</t>
  </si>
  <si>
    <t>Ames Peel and Seal, with clear poly window</t>
  </si>
  <si>
    <t>CA-2014-9080</t>
  </si>
  <si>
    <t>DO-3645</t>
  </si>
  <si>
    <t>Doug O'Connell</t>
  </si>
  <si>
    <t>Calgary</t>
  </si>
  <si>
    <t>OFF-SAN-10002839</t>
  </si>
  <si>
    <t>Sanford Canvas, Fluorescent</t>
  </si>
  <si>
    <t>CA-2012-7120</t>
  </si>
  <si>
    <t>AS-135</t>
  </si>
  <si>
    <t>Adrian Shami</t>
  </si>
  <si>
    <t>OFF-ROG-10004393</t>
  </si>
  <si>
    <t>Rogers Folders, Industrial</t>
  </si>
  <si>
    <t>OFF-KIT-10001245</t>
  </si>
  <si>
    <t>Appliances</t>
  </si>
  <si>
    <t>KitchenAid Blender, Black</t>
  </si>
  <si>
    <t>CA-2011-5840</t>
  </si>
  <si>
    <t>CC-2475</t>
  </si>
  <si>
    <t>Cindy Chapman</t>
  </si>
  <si>
    <t>OFF-ACC-10000102</t>
  </si>
  <si>
    <t>Acco Binding Machine, Clear</t>
  </si>
  <si>
    <t>CA-2013-6250</t>
  </si>
  <si>
    <t>JR-6210</t>
  </si>
  <si>
    <t>Justin Ritter</t>
  </si>
  <si>
    <t>Dartmouth</t>
  </si>
  <si>
    <t>Nova Scotia</t>
  </si>
  <si>
    <t>FUR-NOV-10002911</t>
  </si>
  <si>
    <t>Chairs</t>
  </si>
  <si>
    <t>Novimex Steel Folding Chair, Set of Two</t>
  </si>
  <si>
    <t>CA-2011-1800</t>
  </si>
  <si>
    <t>TP-11415</t>
  </si>
  <si>
    <t>Tom Prescott</t>
  </si>
  <si>
    <t>OFF-ACC-10004692</t>
  </si>
  <si>
    <t>Acco 3-Hole Punch, Recycled</t>
  </si>
  <si>
    <t>CA-2014-4080</t>
  </si>
  <si>
    <t>SR-10425</t>
  </si>
  <si>
    <t>Sharelle Roach</t>
  </si>
  <si>
    <t>OFF-BIN-10000901</t>
  </si>
  <si>
    <t>Binney &amp; Smith Pens, Water Color</t>
  </si>
  <si>
    <t>CA-2012-9610</t>
  </si>
  <si>
    <t>NH-8610</t>
  </si>
  <si>
    <t>Nicole Hansen</t>
  </si>
  <si>
    <t>OFF-ACC-10002220</t>
  </si>
  <si>
    <t>Acco Binding Machine, Economy</t>
  </si>
  <si>
    <t>CA-2013-9160</t>
  </si>
  <si>
    <t>CC-2220</t>
  </si>
  <si>
    <t>Chris Cortes</t>
  </si>
  <si>
    <t>Vaughan</t>
  </si>
  <si>
    <t>OFF-STI-10002262</t>
  </si>
  <si>
    <t>Stiletto Box Cutter, High Speed</t>
  </si>
  <si>
    <t>CA-2011-5810</t>
  </si>
  <si>
    <t>SA-10830</t>
  </si>
  <si>
    <t>Sue Ann Reed</t>
  </si>
  <si>
    <t>OFF-BIC-10003473</t>
  </si>
  <si>
    <t>BIC Markers, Fluorescent</t>
  </si>
  <si>
    <t>CA-2012-6570</t>
  </si>
  <si>
    <t>CJ-2010</t>
  </si>
  <si>
    <t>Caroline Jumper</t>
  </si>
  <si>
    <t>Coquitlam</t>
  </si>
  <si>
    <t>British Columbia</t>
  </si>
  <si>
    <t>FUR-DEF-10001359</t>
  </si>
  <si>
    <t>Deflect-O Frame, Erganomic</t>
  </si>
  <si>
    <t>Resolver cada columna con su respectiva función dado lo siguiente:</t>
  </si>
  <si>
    <t>X. Suma de columna R+100</t>
  </si>
  <si>
    <t>Y. Resta columna R-V</t>
  </si>
  <si>
    <t>Z. Multiplicación columna  R x S</t>
  </si>
  <si>
    <t>AA. División R entre S</t>
  </si>
  <si>
    <t>AB. Aumentar el 18% a la columna Z</t>
  </si>
  <si>
    <t>AC. Si la voumna J "State" es igual a Ontario, multiplicar R x S, de lo contrario valor de la columna U "Profit"</t>
  </si>
  <si>
    <t>AD. Si la columna H "Segment" es igual a Consumer", y la columna  O "Category" es igual a "Office Supplies", Aumentar 20% a columna R "Sales", de lo contrario valor de columna S "Quantity"</t>
  </si>
  <si>
    <t>AE. Si la columna E "Ship-Mode" es igual a "Standard Class " o "First Class" Aumentar 18% a columna U "Profit", de lo contrario 0</t>
  </si>
  <si>
    <t>AG. Sumar columna R "Sales" si columna J es igual a "Quebec"</t>
  </si>
  <si>
    <t>AH. Contar columna P "Sub-category" si es igual a "Binders"</t>
  </si>
  <si>
    <t>RESTA</t>
  </si>
  <si>
    <t>MULTIPLICACIÓN</t>
  </si>
  <si>
    <t>DIVISIÓN</t>
  </si>
  <si>
    <t>PORCENTAJE</t>
  </si>
  <si>
    <t>IF</t>
  </si>
  <si>
    <t>IF AND</t>
  </si>
  <si>
    <t>IF OR</t>
  </si>
  <si>
    <t>SUM IF</t>
  </si>
  <si>
    <t>COUNT IF</t>
  </si>
  <si>
    <t>CA-2014-1670</t>
  </si>
  <si>
    <t>RF-9345</t>
  </si>
  <si>
    <t>Randy Ferguson</t>
  </si>
  <si>
    <t>OFF-CAR-10001746</t>
  </si>
  <si>
    <t>Cardinal Index Tab, Clear</t>
  </si>
  <si>
    <t>CA-2014-8740</t>
  </si>
  <si>
    <t>CR-2625</t>
  </si>
  <si>
    <t>Corey Roper</t>
  </si>
  <si>
    <t>Windsor</t>
  </si>
  <si>
    <t>OFF-KRA-10002752</t>
  </si>
  <si>
    <t>Kraft Clasp Envelope, Recycled</t>
  </si>
  <si>
    <t>CA-2012-5670</t>
  </si>
  <si>
    <t>BF-1080</t>
  </si>
  <si>
    <t>Bart Folk</t>
  </si>
  <si>
    <t>OFF-AVE-10002024</t>
  </si>
  <si>
    <t>Avery Index Tab, Durable</t>
  </si>
  <si>
    <t>CA-2014-4510</t>
  </si>
  <si>
    <t>AO-810</t>
  </si>
  <si>
    <t>Anthony O'Donnell</t>
  </si>
  <si>
    <t>OFF-EAT-10000820</t>
  </si>
  <si>
    <t>Paper</t>
  </si>
  <si>
    <t>Eaton Message Books, Multicolor</t>
  </si>
  <si>
    <t>CA-2011-4880</t>
  </si>
  <si>
    <t>EB-3750</t>
  </si>
  <si>
    <t>Edward Becker</t>
  </si>
  <si>
    <t>OFF-ENE-10002922</t>
  </si>
  <si>
    <t>Enermax Note Cards, Premium</t>
  </si>
  <si>
    <t>CA-2014-240</t>
  </si>
  <si>
    <t>OFF-AVE-10000585</t>
  </si>
  <si>
    <t>Avery Legal Exhibit Labels, Adjustable</t>
  </si>
  <si>
    <t>CA-2011-8190</t>
  </si>
  <si>
    <t>DP-3000</t>
  </si>
  <si>
    <t>Darren Powers</t>
  </si>
  <si>
    <t>OFF-BIN-10000772</t>
  </si>
  <si>
    <t>Binney &amp; Smith Pencil Sharpener, Water Color</t>
  </si>
  <si>
    <t>CA-2014-6280</t>
  </si>
  <si>
    <t>JD-5895</t>
  </si>
  <si>
    <t>Jonathan Doherty</t>
  </si>
  <si>
    <t>OFF-CAR-10003030</t>
  </si>
  <si>
    <t>Cardinal Index Tab, Economy</t>
  </si>
  <si>
    <t>CA-2012-2920</t>
  </si>
  <si>
    <t>CS-2130</t>
  </si>
  <si>
    <t>Chad Sievert</t>
  </si>
  <si>
    <t>FUR-TEN-10003900</t>
  </si>
  <si>
    <t>Tenex Stacking Tray, Durable</t>
  </si>
  <si>
    <t>CA-2014-5900</t>
  </si>
  <si>
    <t>JH-6180</t>
  </si>
  <si>
    <t>Justin Hirsh</t>
  </si>
  <si>
    <t>Saskatoon</t>
  </si>
  <si>
    <t>OFF-ADV-10000213</t>
  </si>
  <si>
    <t>Fasteners</t>
  </si>
  <si>
    <t>Advantus Rubber Bands, Metal</t>
  </si>
  <si>
    <t>CA-2013-5590</t>
  </si>
  <si>
    <t>TS-11085</t>
  </si>
  <si>
    <t>Thais Sissman</t>
  </si>
  <si>
    <t>OFF-CAR-10000150</t>
  </si>
  <si>
    <t>Cardinal Binder, Clear</t>
  </si>
  <si>
    <t>CA-2013-3530</t>
  </si>
  <si>
    <t>CP-2085</t>
  </si>
  <si>
    <t>Cathy Prescott</t>
  </si>
  <si>
    <t>Saanich</t>
  </si>
  <si>
    <t>OFF-GLO-10002982</t>
  </si>
  <si>
    <t>GlobeWeis Mailers, Set of 50</t>
  </si>
  <si>
    <t>CA-2014-4720</t>
  </si>
  <si>
    <t>NC-8340</t>
  </si>
  <si>
    <t>Nat Carroll</t>
  </si>
  <si>
    <t>Guelph</t>
  </si>
  <si>
    <t>OFF-WIL-10002947</t>
  </si>
  <si>
    <t>Wilson Jones Index Tab, Clear</t>
  </si>
  <si>
    <t>FUR-DEF-10002814</t>
  </si>
  <si>
    <t>Deflect-O Stacking Tray, Erganomic</t>
  </si>
  <si>
    <t>CA-2013-8250</t>
  </si>
  <si>
    <t>OFF-ACC-10003788</t>
  </si>
  <si>
    <t>Acco Hole Reinforcements, Clear</t>
  </si>
  <si>
    <t>CA-2012-490</t>
  </si>
  <si>
    <t>JL-5235</t>
  </si>
  <si>
    <t>Janet Lee</t>
  </si>
  <si>
    <t>Laval</t>
  </si>
  <si>
    <t>OFF-KLE-10000296</t>
  </si>
  <si>
    <t>Kleencut Letter Opener, Steel</t>
  </si>
  <si>
    <t>CA-2013-4030</t>
  </si>
  <si>
    <t>RA-9285</t>
  </si>
  <si>
    <t>Ralph Arnett</t>
  </si>
  <si>
    <t>Longueuil</t>
  </si>
  <si>
    <t>OFF-STA-10003956</t>
  </si>
  <si>
    <t>Stanley Pens, Blue</t>
  </si>
  <si>
    <t>CA-2014-2080</t>
  </si>
  <si>
    <t>HG-4965</t>
  </si>
  <si>
    <t>Henry Goldwyn</t>
  </si>
  <si>
    <t>OFF-ELD-10000024</t>
  </si>
  <si>
    <t>Eldon Folders, Blue</t>
  </si>
  <si>
    <t>CA-2013-8350</t>
  </si>
  <si>
    <t>SS-10410</t>
  </si>
  <si>
    <t>Shahid Shariari</t>
  </si>
  <si>
    <t>Brampton</t>
  </si>
  <si>
    <t>OFF-WIL-10001069</t>
  </si>
  <si>
    <t>Wilson Jones Hole Reinforcements, Clear</t>
  </si>
  <si>
    <t>CA-2012-890</t>
  </si>
  <si>
    <t>SL-10155</t>
  </si>
  <si>
    <t>Sara Luxemburg</t>
  </si>
  <si>
    <t>Vancouver</t>
  </si>
  <si>
    <t>OFF-BIN-10004563</t>
  </si>
  <si>
    <t>Binney &amp; Smith Pencil Sharpener, Easy-Erase</t>
  </si>
  <si>
    <t>CA-2014-6960</t>
  </si>
  <si>
    <t>RD-9585</t>
  </si>
  <si>
    <t>Rob Dowd</t>
  </si>
  <si>
    <t>OFF-HAR-10001714</t>
  </si>
  <si>
    <t>Harbour Creations Legal Exhibit Labels, Adjustable</t>
  </si>
  <si>
    <t>CA-2014-4930</t>
  </si>
  <si>
    <t>AB-255</t>
  </si>
  <si>
    <t>Alejandro Ballentine</t>
  </si>
  <si>
    <t>Whitby</t>
  </si>
  <si>
    <t>OFF-ADV-10003030</t>
  </si>
  <si>
    <t>Advantus Staples, 12 Pack</t>
  </si>
  <si>
    <t>CA-2014-580</t>
  </si>
  <si>
    <t>Dp-3240</t>
  </si>
  <si>
    <t>Dean percer</t>
  </si>
  <si>
    <t>OFF-NOV-10000808</t>
  </si>
  <si>
    <t>Novimex Round Labels, Adjustable</t>
  </si>
  <si>
    <t>CA-2011-9140</t>
  </si>
  <si>
    <t>BM-1650</t>
  </si>
  <si>
    <t>Brian Moss</t>
  </si>
  <si>
    <t>OFF-OIC-10000988</t>
  </si>
  <si>
    <t>OIC Rubber Bands, Metal</t>
  </si>
  <si>
    <t>CA-2013-7950</t>
  </si>
  <si>
    <t>GH-4485</t>
  </si>
  <si>
    <t>Gene Hale</t>
  </si>
  <si>
    <t>OFF-ACC-10000307</t>
  </si>
  <si>
    <t>Acco Index Tab, Clear</t>
  </si>
  <si>
    <t>OFF-HON-10000966</t>
  </si>
  <si>
    <t>Hon Round Labels, Alphabetical</t>
  </si>
  <si>
    <t>OFF-ELD-10003918</t>
  </si>
  <si>
    <t>Eldon Folders, Wire Frame</t>
  </si>
  <si>
    <t>CA-2012-2740</t>
  </si>
  <si>
    <t>NF-8475</t>
  </si>
  <si>
    <t>Neil Französisch</t>
  </si>
  <si>
    <t>OFF-ACC-10000798</t>
  </si>
  <si>
    <t>Acco Hole Reinforcements, Economy</t>
  </si>
  <si>
    <t>CA-2014-6550</t>
  </si>
  <si>
    <t>SV-10815</t>
  </si>
  <si>
    <t>Stuart Van</t>
  </si>
  <si>
    <t>TEC-MOT-10000554</t>
  </si>
  <si>
    <t>Motorola Smart Phone, Full Size</t>
  </si>
  <si>
    <t>TEC-HEW-10003829</t>
  </si>
  <si>
    <t>Hewlett Wireless Fax, High-Speed</t>
  </si>
  <si>
    <t>OFF-FEL-10001405</t>
  </si>
  <si>
    <t>Fellowes File Cart, Industrial</t>
  </si>
  <si>
    <t>CA-2013-9950</t>
  </si>
  <si>
    <t>TC-11295</t>
  </si>
  <si>
    <t>Toby Carlisle</t>
  </si>
  <si>
    <t>TEC-SAM-10000779</t>
  </si>
  <si>
    <t>Samsung Signal Booster, Cordless</t>
  </si>
  <si>
    <t>CA-2013-170</t>
  </si>
  <si>
    <t>FUR-BEV-10004919</t>
  </si>
  <si>
    <t>Tables</t>
  </si>
  <si>
    <t>Bevis Wood Table, with Bottom Storage</t>
  </si>
  <si>
    <t>CA-2014-7680</t>
  </si>
  <si>
    <t>BT-1530</t>
  </si>
  <si>
    <t>Bradley Talbott</t>
  </si>
  <si>
    <t>FUR-IKE-10001301</t>
  </si>
  <si>
    <t>Ikea Stackable Bookrack, Pine</t>
  </si>
  <si>
    <t>CA-2012-9650</t>
  </si>
  <si>
    <t>AA-480</t>
  </si>
  <si>
    <t>Andrew Allen</t>
  </si>
  <si>
    <t>OFF-HAM-10004917</t>
  </si>
  <si>
    <t>Hamilton Beach Stove, Red</t>
  </si>
  <si>
    <t>CA-2013-9860</t>
  </si>
  <si>
    <t>NF-8385</t>
  </si>
  <si>
    <t>Natalie Fritzler</t>
  </si>
  <si>
    <t>TEC-KON-10002194</t>
  </si>
  <si>
    <t>Machines</t>
  </si>
  <si>
    <t>Konica Printer, White</t>
  </si>
  <si>
    <t>G. Traer el nombre del cliente basado en su campo "Customer ID"</t>
  </si>
  <si>
    <t>N. Traer el "Product ID" basado en su campo "Product Name"</t>
  </si>
  <si>
    <t>P. Traer el "Sub Category" basado en su campo "Product Name"</t>
  </si>
  <si>
    <t>CA-2013-1260</t>
  </si>
  <si>
    <t>DW-3480</t>
  </si>
  <si>
    <t>Dianna Wilson</t>
  </si>
  <si>
    <t>CA-2012-8790</t>
  </si>
  <si>
    <t>RH-9600</t>
  </si>
  <si>
    <t>Breville Microwave, White</t>
  </si>
  <si>
    <t>Rob Haberlin</t>
  </si>
  <si>
    <t>OFF-BRE-10002706</t>
  </si>
  <si>
    <t>Rogers File Cart, Single Width</t>
  </si>
  <si>
    <t>OFF-ROG-10002294</t>
  </si>
  <si>
    <t>CA-2014-560</t>
  </si>
  <si>
    <t>SW-10275</t>
  </si>
  <si>
    <t>Hon Swivel Stool, Black</t>
  </si>
  <si>
    <t>Scott Williamson</t>
  </si>
  <si>
    <t>FUR-HON-10001558</t>
  </si>
  <si>
    <t>TEC-STA-10004181</t>
  </si>
  <si>
    <t>StarTech Inkjet, Durable</t>
  </si>
  <si>
    <t>TEC-SAN-10000235</t>
  </si>
  <si>
    <t>SanDisk Router, USB</t>
  </si>
  <si>
    <t>CA-2014-5120</t>
  </si>
  <si>
    <t>JK-5625</t>
  </si>
  <si>
    <t>Jim Karlsson</t>
  </si>
  <si>
    <t>TEC-STA-10004536</t>
  </si>
  <si>
    <t>StarTech Inkjet, Wireless</t>
  </si>
  <si>
    <t>CA-2011-9430</t>
  </si>
  <si>
    <t>PB-8805</t>
  </si>
  <si>
    <t>Patrick Bzostek</t>
  </si>
  <si>
    <t>OFF-TEN-10004194</t>
  </si>
  <si>
    <t>Tenex File Cart, Single Width</t>
  </si>
  <si>
    <t>TEC-CAN-10003392</t>
  </si>
  <si>
    <t>Canon Copy Machine, Color</t>
  </si>
  <si>
    <t>CA-2011-5260</t>
  </si>
  <si>
    <t>LC-7140</t>
  </si>
  <si>
    <t>Surrey</t>
  </si>
  <si>
    <t>Logan Currie</t>
  </si>
  <si>
    <t>OFF-HAM-10003663</t>
  </si>
  <si>
    <t>Hamilton Beach Stove, Black</t>
  </si>
  <si>
    <t>CA-2011-450</t>
  </si>
  <si>
    <t>EB-3840</t>
  </si>
  <si>
    <t>Ellis Ballard</t>
  </si>
  <si>
    <t>FUR-BUS-10002639</t>
  </si>
  <si>
    <t>Bush Corner Shelving, Mobile</t>
  </si>
  <si>
    <t>DC-2850</t>
  </si>
  <si>
    <t>Dan Campbell</t>
  </si>
  <si>
    <t>FUR-SAF-10002846</t>
  </si>
  <si>
    <t>Safco Classic Bookcase, Pine</t>
  </si>
  <si>
    <t>CA-2014-4170</t>
  </si>
  <si>
    <t>TEC-CIS-10001717</t>
  </si>
  <si>
    <t>Cisco Smart Phone, with Caller ID</t>
  </si>
  <si>
    <t>ES-4020</t>
  </si>
  <si>
    <t>Erica Smith</t>
  </si>
  <si>
    <t>OFF-CUI-10000105</t>
  </si>
  <si>
    <t>Cuisinart Microwave, Black</t>
  </si>
  <si>
    <t>JP-5460</t>
  </si>
  <si>
    <t>Jennifer Patt</t>
  </si>
  <si>
    <t>FUR-IKE-10004160</t>
  </si>
  <si>
    <t>Ikea Stackable Bookrack, Traditional</t>
  </si>
  <si>
    <t>CA-2013-8360</t>
  </si>
  <si>
    <t>DL-2865</t>
  </si>
  <si>
    <t>Dan Lawera</t>
  </si>
  <si>
    <t>OFF-ROG-10003898</t>
  </si>
  <si>
    <t>Rogers Lockers, Single Width</t>
  </si>
  <si>
    <t>CA-2014-7480</t>
  </si>
  <si>
    <t>Richmond</t>
  </si>
  <si>
    <t>DM-3525</t>
  </si>
  <si>
    <t>Don Miller</t>
  </si>
  <si>
    <t>FUR-HAR-10001792</t>
  </si>
  <si>
    <t>Harbour Creations Bag Chairs, Red</t>
  </si>
  <si>
    <t>NG-8430</t>
  </si>
  <si>
    <t>Nathan Gelder</t>
  </si>
  <si>
    <t>CA-2013-3990</t>
  </si>
  <si>
    <t>TC-11475</t>
  </si>
  <si>
    <t>Tony Chapman</t>
  </si>
  <si>
    <t>OFF-ROG-10002132</t>
  </si>
  <si>
    <t>Rogers Lockers, Industrial</t>
  </si>
  <si>
    <t>CA-2014-1450</t>
  </si>
  <si>
    <t>DB-2910</t>
  </si>
  <si>
    <t>Daniel Byrd</t>
  </si>
  <si>
    <t>OFF-HOO-10001783</t>
  </si>
  <si>
    <t>Hoover Microwave, Red</t>
  </si>
  <si>
    <t>CA-2013-5470</t>
  </si>
  <si>
    <t>Burnaby</t>
  </si>
  <si>
    <t>TEC-HEW-10002501</t>
  </si>
  <si>
    <t>Hewlett Fax Machine, Laser</t>
  </si>
  <si>
    <t>CA-2013-1140</t>
  </si>
  <si>
    <t>Ottawa</t>
  </si>
  <si>
    <t>CA-2055</t>
  </si>
  <si>
    <t>Cathy Armstrong</t>
  </si>
  <si>
    <t>TEC-SAN-10003238</t>
  </si>
  <si>
    <t>SanDisk Router, Erganomic</t>
  </si>
  <si>
    <t>AB-165</t>
  </si>
  <si>
    <t>Alan Barnes</t>
  </si>
  <si>
    <t>TEC-BRO-10002345</t>
  </si>
  <si>
    <t>Brother Ink, Digital</t>
  </si>
  <si>
    <t>CA-2013-4740</t>
  </si>
  <si>
    <t>OFF-FEL-10004665</t>
  </si>
  <si>
    <t>Fellowes Lockers, Blue</t>
  </si>
  <si>
    <t>OFF-CUI-10000140</t>
  </si>
  <si>
    <t>Cuisinart Microwave, Silver</t>
  </si>
  <si>
    <t>CA-2012-9170</t>
  </si>
  <si>
    <t>OFF-BIN-10000712</t>
  </si>
  <si>
    <t>Binney &amp; Smith Canvas, Blue</t>
  </si>
  <si>
    <t>CA-2013-9990</t>
  </si>
  <si>
    <t>OFF-STA-10000155</t>
  </si>
  <si>
    <t>Stanley Pencil Sharpener, Water Color</t>
  </si>
  <si>
    <t>OFF-HOO-10000445</t>
  </si>
  <si>
    <t>Hoover Refrigerator, Black</t>
  </si>
  <si>
    <t>OFF-HOO-10004243</t>
  </si>
  <si>
    <t>Hoover Microwave, Black</t>
  </si>
  <si>
    <t>1. Crear gráfico de Correlación de Sales Vs Proffit (¿Hay correlación?)</t>
  </si>
  <si>
    <t>2. Crear gráfico de "Boxplot" donde muestre "Sales" y su comportamiento estadístico (¿Hay algún comportamiento atípico?)</t>
  </si>
  <si>
    <t>CA-2011-8390</t>
  </si>
  <si>
    <t>MK-7905</t>
  </si>
  <si>
    <t>Michael Kennedy</t>
  </si>
  <si>
    <t>OFF-STO-10000347</t>
  </si>
  <si>
    <t>Stockwell Clamps, Assorted Sizes</t>
  </si>
  <si>
    <t>CA-2013-9220</t>
  </si>
  <si>
    <t>AM-705</t>
  </si>
  <si>
    <t>Anne McFarland</t>
  </si>
  <si>
    <t>OFF-BIN-10000837</t>
  </si>
  <si>
    <t>Binney &amp; Smith Markers, Easy-Erase</t>
  </si>
  <si>
    <t>OFF-STO-10000631</t>
  </si>
  <si>
    <t>Stockwell Push Pins, Assorted Sizes</t>
  </si>
  <si>
    <t>OFF-HON-10003921</t>
  </si>
  <si>
    <t>Hon Removable Labels, Laser Printer Compatible</t>
  </si>
  <si>
    <t>CA-2011-9390</t>
  </si>
  <si>
    <t>GZ-4470</t>
  </si>
  <si>
    <t>Gary Zandusky</t>
  </si>
  <si>
    <t>OFF-SME-10004519</t>
  </si>
  <si>
    <t>Smead Removable Labels, Adjustable</t>
  </si>
  <si>
    <t>CA-2014-900</t>
  </si>
  <si>
    <t>RM-9675</t>
  </si>
  <si>
    <t>Robert Marley</t>
  </si>
  <si>
    <t>OFF-HAR-10001913</t>
  </si>
  <si>
    <t>Harbour Creations Legal Exhibit Labels, Laser Printer Compatible</t>
  </si>
  <si>
    <t>CA-2012-5610</t>
  </si>
  <si>
    <t>EM-3825</t>
  </si>
  <si>
    <t>Elizabeth Moffitt</t>
  </si>
  <si>
    <t>OFF-BIN-10001385</t>
  </si>
  <si>
    <t>Binney &amp; Smith Pens, Fluorescent</t>
  </si>
  <si>
    <t>OFF-STA-10000298</t>
  </si>
  <si>
    <t>Stanley Canvas, Blue</t>
  </si>
  <si>
    <t>CA-2011-9510</t>
  </si>
  <si>
    <t>RD-9660</t>
  </si>
  <si>
    <t>Robert Dilbeck</t>
  </si>
  <si>
    <t>OFF-WIL-10001889</t>
  </si>
  <si>
    <t>Wilson Jones Hole Reinforcements, Economy</t>
  </si>
  <si>
    <t>OFF-ELD-10001293</t>
  </si>
  <si>
    <t>Eldon Box, Wire Frame</t>
  </si>
  <si>
    <t>CA-2013-3830</t>
  </si>
  <si>
    <t>TS-11340</t>
  </si>
  <si>
    <t>Toby Swindell</t>
  </si>
  <si>
    <t>OFF-WIL-10000979</t>
  </si>
  <si>
    <t>Wilson Jones Hole Reinforcements, Recycled</t>
  </si>
  <si>
    <t>CA-2014-8150</t>
  </si>
  <si>
    <t>LT-6765</t>
  </si>
  <si>
    <t>Larry Tron</t>
  </si>
  <si>
    <t>OFF-AVE-10004308</t>
  </si>
  <si>
    <t>Avery Binder, Durable</t>
  </si>
  <si>
    <t>CA-2013-2360</t>
  </si>
  <si>
    <t>CD-1980</t>
  </si>
  <si>
    <t>Carol Darley</t>
  </si>
  <si>
    <t>Barrie</t>
  </si>
  <si>
    <t>OFF-SME-10000018</t>
  </si>
  <si>
    <t>Smead Round Labels, Laser Printer Compatible</t>
  </si>
  <si>
    <t>CA-2013-8330</t>
  </si>
  <si>
    <t>SJ-10125</t>
  </si>
  <si>
    <t>Sanjit Jacobs</t>
  </si>
  <si>
    <t>OFF-AVE-10001847</t>
  </si>
  <si>
    <t>Avery Binder, Clear</t>
  </si>
  <si>
    <t>CA-2012-2910</t>
  </si>
  <si>
    <t>PO-8865</t>
  </si>
  <si>
    <t>Patrick O'Donnell</t>
  </si>
  <si>
    <t>OFF-CAR-10003373</t>
  </si>
  <si>
    <t>Cardinal Hole Reinforcements, Durable</t>
  </si>
  <si>
    <t>CA-2013-870</t>
  </si>
  <si>
    <t>MD-7350</t>
  </si>
  <si>
    <t>Maribeth Dona</t>
  </si>
  <si>
    <t>OFF-FEL-10002158</t>
  </si>
  <si>
    <t>Fellowes Folders, Blue</t>
  </si>
  <si>
    <t>FUR-NOV-10000222</t>
  </si>
  <si>
    <t>Novimex Steel Folding Chair, Adjustable</t>
  </si>
  <si>
    <t>CA-2014-2430</t>
  </si>
  <si>
    <t>LD-7005</t>
  </si>
  <si>
    <t>Lisa DeCherney</t>
  </si>
  <si>
    <t>OFF-FEL-10001343</t>
  </si>
  <si>
    <t>Fellowes Box, Wire Frame</t>
  </si>
  <si>
    <t>CA-2012-270</t>
  </si>
  <si>
    <t>RS-9420</t>
  </si>
  <si>
    <t>Ricardo Sperren</t>
  </si>
  <si>
    <t>OFF-AVE-10000909</t>
  </si>
  <si>
    <t>Avery Shipping Labels, Laser Printer Compatible</t>
  </si>
  <si>
    <t>CA-2011-4310</t>
  </si>
  <si>
    <t>BW-1110</t>
  </si>
  <si>
    <t>Bart Watters</t>
  </si>
  <si>
    <t>OFF-SAN-10004746</t>
  </si>
  <si>
    <t>Sanford Highlighters, Fluorescent</t>
  </si>
  <si>
    <t>CA-2014-1010</t>
  </si>
  <si>
    <t>DW-3585</t>
  </si>
  <si>
    <t>Dorothy Wardle</t>
  </si>
  <si>
    <t>OFF-AVE-10004708</t>
  </si>
  <si>
    <t>Avery Binder, Recycled</t>
  </si>
  <si>
    <t>CA-2011-3390</t>
  </si>
  <si>
    <t>AS-240</t>
  </si>
  <si>
    <t>Alan Shonely</t>
  </si>
  <si>
    <t>OFF-SME-10004754</t>
  </si>
  <si>
    <t>Smead Round Labels, Adjustable</t>
  </si>
  <si>
    <t>OFF-STO-10003605</t>
  </si>
  <si>
    <t>Stockwell Paper Clips, Metal</t>
  </si>
  <si>
    <t>CA-2014-7630</t>
  </si>
  <si>
    <t>KT-6465</t>
  </si>
  <si>
    <t>Kean Takahito</t>
  </si>
  <si>
    <t>OFF-IBI-10001640</t>
  </si>
  <si>
    <t>Ibico Hole Reinforcements, Economy</t>
  </si>
  <si>
    <t>CA-2014-6810</t>
  </si>
  <si>
    <t>VM-11835</t>
  </si>
  <si>
    <t>Vivian Mathis</t>
  </si>
  <si>
    <r>
      <t xml:space="preserve">Resolver las funciones correspondientes basados en columna R "Sales" con el cuadro que empieza en la celda </t>
    </r>
    <r>
      <rPr>
        <b/>
        <sz val="11"/>
        <color theme="1"/>
        <rFont val="Aptos Narrow"/>
      </rPr>
      <t>Z6</t>
    </r>
  </si>
  <si>
    <t>R5:R41</t>
  </si>
  <si>
    <t>Si, hay tres datos atípicos entre las ventas</t>
  </si>
  <si>
    <t>az"sdx$&amp;</t>
  </si>
  <si>
    <t>azx&lt;</t>
  </si>
  <si>
    <t>Existe una correlación débil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</si>
</sst>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aptos narrow"/>
      <scheme val="minor"/>
    </font>
    <font>
      <b/>
      <sz val="22"/>
      <color theme="1"/>
      <name val="Aptos Narrow"/>
    </font>
    <font>
      <b/>
      <sz val="11"/>
      <color theme="1"/>
      <name val="Aptos Narrow"/>
    </font>
    <font>
      <i/>
      <sz val="11"/>
      <color theme="1"/>
      <name val="Aptos Narrow"/>
    </font>
    <font>
      <b/>
      <i/>
      <sz val="11"/>
      <color theme="1"/>
      <name val="Aptos Narrow"/>
    </font>
    <font>
      <sz val="11"/>
      <color theme="1"/>
      <name val="Aptos Narrow"/>
    </font>
    <font>
      <b/>
      <sz val="11"/>
      <color theme="0"/>
      <name val="Aptos Narrow"/>
    </font>
    <font>
      <sz val="11"/>
      <color theme="1"/>
      <name val="Aptos Narrow"/>
    </font>
    <font>
      <sz val="12"/>
      <color theme="1"/>
      <name val="Aptos Narrow"/>
    </font>
    <font>
      <b/>
      <sz val="11"/>
      <color rgb="FFFFFFFF"/>
      <name val="Aptos Narrow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E2841"/>
        <bgColor rgb="FF0E2841"/>
      </patternFill>
    </fill>
    <fill>
      <patternFill patternType="solid">
        <fgColor rgb="FFA6C9EB"/>
        <bgColor rgb="FFA6C9EB"/>
      </patternFill>
    </fill>
    <fill>
      <patternFill patternType="solid">
        <fgColor rgb="FFD8D8D8"/>
        <bgColor rgb="FFD8D8D8"/>
      </patternFill>
    </fill>
    <fill>
      <patternFill patternType="solid">
        <fgColor rgb="FFB3E5A1"/>
        <bgColor rgb="FFB3E5A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14" fontId="7" fillId="0" borderId="0" xfId="0" applyNumberFormat="1" applyFont="1"/>
    <xf numFmtId="43" fontId="8" fillId="0" borderId="0" xfId="0" applyNumberFormat="1" applyFont="1"/>
    <xf numFmtId="0" fontId="2" fillId="4" borderId="3" xfId="0" applyFont="1" applyFill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2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0" xfId="0" applyFont="1"/>
    <xf numFmtId="0" fontId="9" fillId="2" borderId="1" xfId="0" applyFont="1" applyFill="1" applyBorder="1"/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43" fontId="8" fillId="0" borderId="0" xfId="0" applyNumberFormat="1" applyFont="1" applyAlignment="1">
      <alignment horizontal="right"/>
    </xf>
    <xf numFmtId="0" fontId="6" fillId="2" borderId="1" xfId="0" applyFont="1" applyFill="1" applyBorder="1" applyAlignment="1">
      <alignment horizontal="left"/>
    </xf>
    <xf numFmtId="0" fontId="5" fillId="6" borderId="0" xfId="0" applyFont="1" applyFill="1"/>
    <xf numFmtId="0" fontId="0" fillId="6" borderId="0" xfId="0" applyFill="1"/>
    <xf numFmtId="164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/>
    <xf numFmtId="0" fontId="11" fillId="0" borderId="0" xfId="0" applyFont="1" applyAlignment="1">
      <alignment horizontal="center" vertical="center"/>
    </xf>
    <xf numFmtId="0" fontId="7" fillId="7" borderId="0" xfId="0" applyFont="1" applyFill="1"/>
    <xf numFmtId="0" fontId="10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>
                <a:latin typeface="Abadi Extra Light" panose="020B0204020104020204" pitchFamily="34" charset="0"/>
              </a:rPr>
              <a:t>Gráfico de correlación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badi Extra Light" panose="020B0204020104020204" pitchFamily="34" charset="0"/>
              <a:ea typeface="+mn-ea"/>
              <a:cs typeface="+mn-cs"/>
            </a:defRPr>
          </a:pPr>
          <a:endParaRPr lang="en-MX"/>
        </a:p>
      </c:txPr>
    </c:title>
    <c:autoTitleDeleted val="0"/>
    <c:plotArea>
      <c:layout>
        <c:manualLayout>
          <c:layoutTarget val="inner"/>
          <c:xMode val="edge"/>
          <c:yMode val="edge"/>
          <c:x val="5.9139613593290077E-2"/>
          <c:y val="9.6878701103114279E-2"/>
          <c:w val="0.91461166972344743"/>
          <c:h val="0.8123866589885325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7685618119711806E-3"/>
                  <c:y val="-8.9976983707563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'Análisis estadístico básico'!$R$7:$R$61</c:f>
              <c:numCache>
                <c:formatCode>General</c:formatCode>
                <c:ptCount val="55"/>
                <c:pt idx="0">
                  <c:v>16.29</c:v>
                </c:pt>
                <c:pt idx="1">
                  <c:v>24.36</c:v>
                </c:pt>
                <c:pt idx="2">
                  <c:v>11.43</c:v>
                </c:pt>
                <c:pt idx="3">
                  <c:v>20.16</c:v>
                </c:pt>
                <c:pt idx="4">
                  <c:v>8.3999999999999986</c:v>
                </c:pt>
                <c:pt idx="5">
                  <c:v>10.95</c:v>
                </c:pt>
                <c:pt idx="6">
                  <c:v>13.200000000000001</c:v>
                </c:pt>
                <c:pt idx="7">
                  <c:v>49.47</c:v>
                </c:pt>
                <c:pt idx="8">
                  <c:v>4.5300000000000011</c:v>
                </c:pt>
                <c:pt idx="9">
                  <c:v>9.3299999999999983</c:v>
                </c:pt>
                <c:pt idx="10">
                  <c:v>19.560000000000002</c:v>
                </c:pt>
                <c:pt idx="11">
                  <c:v>13.439999999999998</c:v>
                </c:pt>
                <c:pt idx="12">
                  <c:v>15.599999999999998</c:v>
                </c:pt>
                <c:pt idx="13">
                  <c:v>13.379999999999999</c:v>
                </c:pt>
                <c:pt idx="14">
                  <c:v>21.99</c:v>
                </c:pt>
                <c:pt idx="15">
                  <c:v>114</c:v>
                </c:pt>
                <c:pt idx="16">
                  <c:v>9.24</c:v>
                </c:pt>
                <c:pt idx="17">
                  <c:v>29.849999999999998</c:v>
                </c:pt>
                <c:pt idx="18">
                  <c:v>8.76</c:v>
                </c:pt>
                <c:pt idx="19">
                  <c:v>25.23</c:v>
                </c:pt>
                <c:pt idx="20">
                  <c:v>16.71</c:v>
                </c:pt>
                <c:pt idx="21">
                  <c:v>13.29</c:v>
                </c:pt>
                <c:pt idx="22">
                  <c:v>38.549999999999997</c:v>
                </c:pt>
                <c:pt idx="23">
                  <c:v>5.91</c:v>
                </c:pt>
                <c:pt idx="24">
                  <c:v>23.91</c:v>
                </c:pt>
                <c:pt idx="25">
                  <c:v>6.12</c:v>
                </c:pt>
                <c:pt idx="26">
                  <c:v>23.759999999999998</c:v>
                </c:pt>
                <c:pt idx="27">
                  <c:v>20.100000000000001</c:v>
                </c:pt>
                <c:pt idx="28">
                  <c:v>16.98</c:v>
                </c:pt>
                <c:pt idx="29">
                  <c:v>8.76</c:v>
                </c:pt>
                <c:pt idx="30">
                  <c:v>7.98</c:v>
                </c:pt>
                <c:pt idx="31">
                  <c:v>27.93</c:v>
                </c:pt>
                <c:pt idx="32">
                  <c:v>8.8500000000000014</c:v>
                </c:pt>
                <c:pt idx="33">
                  <c:v>10.29</c:v>
                </c:pt>
                <c:pt idx="34">
                  <c:v>4.17</c:v>
                </c:pt>
                <c:pt idx="35">
                  <c:v>17.190000000000001</c:v>
                </c:pt>
                <c:pt idx="36">
                  <c:v>16.079999999999998</c:v>
                </c:pt>
                <c:pt idx="37">
                  <c:v>6.48</c:v>
                </c:pt>
                <c:pt idx="38">
                  <c:v>16.049999999999997</c:v>
                </c:pt>
                <c:pt idx="39">
                  <c:v>6.66</c:v>
                </c:pt>
                <c:pt idx="40">
                  <c:v>28.799999999999997</c:v>
                </c:pt>
                <c:pt idx="41">
                  <c:v>6.8999999999999995</c:v>
                </c:pt>
                <c:pt idx="42">
                  <c:v>12.36</c:v>
                </c:pt>
                <c:pt idx="43">
                  <c:v>3.99</c:v>
                </c:pt>
                <c:pt idx="44">
                  <c:v>6.8400000000000007</c:v>
                </c:pt>
                <c:pt idx="45">
                  <c:v>26.4</c:v>
                </c:pt>
                <c:pt idx="46">
                  <c:v>84.72</c:v>
                </c:pt>
                <c:pt idx="47">
                  <c:v>18.75</c:v>
                </c:pt>
                <c:pt idx="48">
                  <c:v>11.85</c:v>
                </c:pt>
                <c:pt idx="49">
                  <c:v>17.009999999999998</c:v>
                </c:pt>
                <c:pt idx="50">
                  <c:v>26.52</c:v>
                </c:pt>
                <c:pt idx="51">
                  <c:v>4.8000000000000007</c:v>
                </c:pt>
                <c:pt idx="52">
                  <c:v>12.93</c:v>
                </c:pt>
                <c:pt idx="53">
                  <c:v>6.99</c:v>
                </c:pt>
                <c:pt idx="54">
                  <c:v>6.6899999999999995</c:v>
                </c:pt>
              </c:numCache>
            </c:numRef>
          </c:xVal>
          <c:yVal>
            <c:numRef>
              <c:f>'Análisis estadístico básico'!$U$7:$U$61</c:f>
              <c:numCache>
                <c:formatCode>General</c:formatCode>
                <c:ptCount val="55"/>
                <c:pt idx="0">
                  <c:v>5.6999999999999993</c:v>
                </c:pt>
                <c:pt idx="1">
                  <c:v>9.7200000000000006</c:v>
                </c:pt>
                <c:pt idx="2">
                  <c:v>4.8899999999999997</c:v>
                </c:pt>
                <c:pt idx="3">
                  <c:v>6.42</c:v>
                </c:pt>
                <c:pt idx="4">
                  <c:v>0.06</c:v>
                </c:pt>
                <c:pt idx="5">
                  <c:v>2.4000000000000004</c:v>
                </c:pt>
                <c:pt idx="6">
                  <c:v>0.24</c:v>
                </c:pt>
                <c:pt idx="7">
                  <c:v>7.89</c:v>
                </c:pt>
                <c:pt idx="8">
                  <c:v>2.25</c:v>
                </c:pt>
                <c:pt idx="9">
                  <c:v>2.9699999999999998</c:v>
                </c:pt>
                <c:pt idx="10">
                  <c:v>4.68</c:v>
                </c:pt>
                <c:pt idx="11">
                  <c:v>5.64</c:v>
                </c:pt>
                <c:pt idx="12">
                  <c:v>2.46</c:v>
                </c:pt>
                <c:pt idx="13">
                  <c:v>3.42</c:v>
                </c:pt>
                <c:pt idx="14">
                  <c:v>10.11</c:v>
                </c:pt>
                <c:pt idx="15">
                  <c:v>11.399999999999999</c:v>
                </c:pt>
                <c:pt idx="16">
                  <c:v>2.8499999999999996</c:v>
                </c:pt>
                <c:pt idx="17">
                  <c:v>6.84</c:v>
                </c:pt>
                <c:pt idx="18">
                  <c:v>4.0200000000000005</c:v>
                </c:pt>
                <c:pt idx="19">
                  <c:v>6.0299999999999994</c:v>
                </c:pt>
                <c:pt idx="20">
                  <c:v>4.17</c:v>
                </c:pt>
                <c:pt idx="21">
                  <c:v>0.39</c:v>
                </c:pt>
                <c:pt idx="22">
                  <c:v>0.36</c:v>
                </c:pt>
                <c:pt idx="23">
                  <c:v>0.51</c:v>
                </c:pt>
                <c:pt idx="24">
                  <c:v>6.6899999999999995</c:v>
                </c:pt>
                <c:pt idx="25">
                  <c:v>0.24</c:v>
                </c:pt>
                <c:pt idx="26">
                  <c:v>5.9399999999999995</c:v>
                </c:pt>
                <c:pt idx="27">
                  <c:v>9.84</c:v>
                </c:pt>
                <c:pt idx="28">
                  <c:v>2.88</c:v>
                </c:pt>
                <c:pt idx="29">
                  <c:v>4.0200000000000005</c:v>
                </c:pt>
                <c:pt idx="30">
                  <c:v>0.84000000000000008</c:v>
                </c:pt>
                <c:pt idx="31">
                  <c:v>3.06</c:v>
                </c:pt>
                <c:pt idx="32">
                  <c:v>4.0500000000000007</c:v>
                </c:pt>
                <c:pt idx="33">
                  <c:v>0.72</c:v>
                </c:pt>
                <c:pt idx="34">
                  <c:v>1.1400000000000001</c:v>
                </c:pt>
                <c:pt idx="35">
                  <c:v>6.51</c:v>
                </c:pt>
                <c:pt idx="36">
                  <c:v>6.7200000000000006</c:v>
                </c:pt>
                <c:pt idx="37">
                  <c:v>0.06</c:v>
                </c:pt>
                <c:pt idx="38">
                  <c:v>1.59</c:v>
                </c:pt>
                <c:pt idx="39">
                  <c:v>0.57000000000000006</c:v>
                </c:pt>
                <c:pt idx="40">
                  <c:v>1.44</c:v>
                </c:pt>
                <c:pt idx="41">
                  <c:v>2.46</c:v>
                </c:pt>
                <c:pt idx="42">
                  <c:v>1.23</c:v>
                </c:pt>
                <c:pt idx="43">
                  <c:v>0.42000000000000004</c:v>
                </c:pt>
                <c:pt idx="44">
                  <c:v>1.41</c:v>
                </c:pt>
                <c:pt idx="45">
                  <c:v>13.200000000000001</c:v>
                </c:pt>
                <c:pt idx="46">
                  <c:v>11.850000000000001</c:v>
                </c:pt>
                <c:pt idx="47">
                  <c:v>8.61</c:v>
                </c:pt>
                <c:pt idx="48">
                  <c:v>1.6500000000000001</c:v>
                </c:pt>
                <c:pt idx="49">
                  <c:v>7.14</c:v>
                </c:pt>
                <c:pt idx="50">
                  <c:v>12.18</c:v>
                </c:pt>
                <c:pt idx="51">
                  <c:v>1.44</c:v>
                </c:pt>
                <c:pt idx="52">
                  <c:v>0.36</c:v>
                </c:pt>
                <c:pt idx="53">
                  <c:v>3.42</c:v>
                </c:pt>
                <c:pt idx="54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F-47D2-9391-E8C4C954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36687"/>
        <c:axId val="1710653007"/>
      </c:scatterChart>
      <c:valAx>
        <c:axId val="17106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10653007"/>
        <c:crosses val="autoZero"/>
        <c:crossBetween val="midCat"/>
      </c:valAx>
      <c:valAx>
        <c:axId val="17106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1063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Comportamientos atípicos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  <a:latin typeface="Abadi Extra Light" panose="020B0204020104020204" pitchFamily="34" charset="0"/>
              <a:ea typeface="Abadi Extra Light" panose="020B0204020104020204" pitchFamily="34" charset="0"/>
              <a:cs typeface="Abadi Extra Light" panose="020B0204020104020204" pitchFamily="34" charset="0"/>
            </a:defRPr>
          </a:pPr>
          <a:r>
            <a:rPr lang="es-ES" sz="1400" b="0" i="0" u="none" strike="noStrike" baseline="0">
              <a:solidFill>
                <a:schemeClr val="bg1"/>
              </a:solidFill>
              <a:latin typeface="Abadi Extra Light" panose="020B0204020104020204" pitchFamily="34" charset="0"/>
            </a:rPr>
            <a:t>Comportamientos atípicos</a:t>
          </a:r>
        </a:p>
      </cx:txPr>
    </cx:title>
    <cx:plotArea>
      <cx:plotAreaRegion>
        <cx:series layoutId="boxWhisker" uniqueId="{50318A1C-26C3-43C2-8A5D-583C80DCB3D4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</xdr:row>
      <xdr:rowOff>95250</xdr:rowOff>
    </xdr:from>
    <xdr:ext cx="962025" cy="866775"/>
    <xdr:pic>
      <xdr:nvPicPr>
        <xdr:cNvPr id="2" name="image1.png" descr="EBAC Logo PNG Vector (EPS) Free Downloa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342900</xdr:colOff>
      <xdr:row>2</xdr:row>
      <xdr:rowOff>76200</xdr:rowOff>
    </xdr:from>
    <xdr:ext cx="3295650" cy="5762625"/>
    <xdr:pic>
      <xdr:nvPicPr>
        <xdr:cNvPr id="3" name="image2.jpg" descr="Excel - Meme subido por darknet :) Memedroi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925550" y="457200"/>
          <a:ext cx="3295650" cy="57626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518582</xdr:colOff>
      <xdr:row>8</xdr:row>
      <xdr:rowOff>200023</xdr:rowOff>
    </xdr:from>
    <xdr:to>
      <xdr:col>9</xdr:col>
      <xdr:colOff>402166</xdr:colOff>
      <xdr:row>34</xdr:row>
      <xdr:rowOff>31751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0D3DFB-8FDA-6EF8-4D05-1FFBDCA68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10582</xdr:colOff>
      <xdr:row>8</xdr:row>
      <xdr:rowOff>136522</xdr:rowOff>
    </xdr:from>
    <xdr:to>
      <xdr:col>16</xdr:col>
      <xdr:colOff>1682749</xdr:colOff>
      <xdr:row>34</xdr:row>
      <xdr:rowOff>10583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E279668-5445-149D-3634-81483717AA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6782" y="1685922"/>
              <a:ext cx="6485467" cy="49794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C1000"/>
  <sheetViews>
    <sheetView showGridLines="0" workbookViewId="0"/>
  </sheetViews>
  <sheetFormatPr baseColWidth="10" defaultColWidth="12.5" defaultRowHeight="15" customHeight="1" x14ac:dyDescent="0.2"/>
  <cols>
    <col min="1" max="26" width="8.83203125" customWidth="1"/>
  </cols>
  <sheetData>
    <row r="8" spans="3:3" ht="29" x14ac:dyDescent="0.35">
      <c r="C8" s="1" t="s">
        <v>0</v>
      </c>
    </row>
    <row r="11" spans="3:3" x14ac:dyDescent="0.2">
      <c r="C11" s="2" t="s">
        <v>1</v>
      </c>
    </row>
    <row r="13" spans="3:3" x14ac:dyDescent="0.2">
      <c r="C13" s="3" t="s">
        <v>2</v>
      </c>
    </row>
    <row r="15" spans="3:3" x14ac:dyDescent="0.2">
      <c r="C15" s="3" t="s">
        <v>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Y15" sqref="Y15"/>
    </sheetView>
  </sheetViews>
  <sheetFormatPr baseColWidth="10" defaultColWidth="12.5" defaultRowHeight="15" customHeight="1" x14ac:dyDescent="0.2"/>
  <cols>
    <col min="1" max="1" width="6.83203125" customWidth="1"/>
    <col min="2" max="2" width="12.5" customWidth="1"/>
    <col min="3" max="3" width="10.83203125" bestFit="1" customWidth="1"/>
    <col min="4" max="4" width="10.5" bestFit="1" customWidth="1"/>
    <col min="5" max="5" width="12.5" customWidth="1"/>
    <col min="6" max="6" width="11" customWidth="1"/>
    <col min="7" max="7" width="14.5" customWidth="1"/>
    <col min="8" max="8" width="10.1640625" customWidth="1"/>
    <col min="9" max="9" width="11.5" customWidth="1"/>
    <col min="10" max="10" width="13.5" customWidth="1"/>
    <col min="11" max="11" width="7.5" customWidth="1"/>
    <col min="12" max="13" width="6.83203125" customWidth="1"/>
    <col min="14" max="14" width="17" customWidth="1"/>
    <col min="15" max="15" width="12.1640625" customWidth="1"/>
    <col min="16" max="16" width="11.5" customWidth="1"/>
    <col min="17" max="17" width="33.5" customWidth="1"/>
    <col min="18" max="18" width="7.1640625" customWidth="1"/>
    <col min="19" max="19" width="7.83203125" customWidth="1"/>
    <col min="20" max="20" width="8.1640625" customWidth="1"/>
    <col min="21" max="21" width="6.1640625" customWidth="1"/>
    <col min="22" max="22" width="12" customWidth="1"/>
    <col min="23" max="23" width="11.83203125" customWidth="1"/>
    <col min="24" max="24" width="10.5" customWidth="1"/>
    <col min="25" max="25" width="9.1640625" customWidth="1"/>
    <col min="26" max="26" width="11.6640625" bestFit="1" customWidth="1"/>
  </cols>
  <sheetData>
    <row r="1" spans="1:26" x14ac:dyDescent="0.2">
      <c r="A1" s="4" t="s">
        <v>4</v>
      </c>
    </row>
    <row r="2" spans="1:26" x14ac:dyDescent="0.2">
      <c r="A2" s="26" t="s">
        <v>672</v>
      </c>
      <c r="B2" s="27"/>
      <c r="C2" s="27"/>
      <c r="D2" s="27"/>
      <c r="E2" s="27"/>
      <c r="F2" s="27"/>
      <c r="G2" s="27"/>
      <c r="H2" s="27"/>
      <c r="I2" s="27"/>
    </row>
    <row r="3" spans="1:26" ht="15" customHeight="1" x14ac:dyDescent="0.2">
      <c r="R3" s="31" t="s">
        <v>673</v>
      </c>
    </row>
    <row r="4" spans="1:26" x14ac:dyDescent="0.2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  <c r="N4" s="6" t="s">
        <v>18</v>
      </c>
      <c r="O4" s="6" t="s">
        <v>19</v>
      </c>
      <c r="P4" s="6" t="s">
        <v>20</v>
      </c>
      <c r="Q4" s="6" t="s">
        <v>21</v>
      </c>
      <c r="R4" s="6" t="s">
        <v>22</v>
      </c>
      <c r="S4" s="6" t="s">
        <v>23</v>
      </c>
      <c r="T4" s="6" t="s">
        <v>24</v>
      </c>
      <c r="U4" s="6" t="s">
        <v>25</v>
      </c>
      <c r="V4" s="6" t="s">
        <v>26</v>
      </c>
      <c r="W4" s="6" t="s">
        <v>27</v>
      </c>
      <c r="Y4" s="7" t="s">
        <v>28</v>
      </c>
      <c r="Z4" s="8" t="s">
        <v>29</v>
      </c>
    </row>
    <row r="5" spans="1:26" ht="16" x14ac:dyDescent="0.2">
      <c r="A5" s="5">
        <v>42265</v>
      </c>
      <c r="B5" s="5" t="s">
        <v>30</v>
      </c>
      <c r="C5" s="9">
        <v>41864</v>
      </c>
      <c r="D5" s="9">
        <v>41869</v>
      </c>
      <c r="E5" s="5" t="s">
        <v>31</v>
      </c>
      <c r="F5" s="5" t="s">
        <v>32</v>
      </c>
      <c r="G5" s="5" t="s">
        <v>33</v>
      </c>
      <c r="H5" s="5" t="s">
        <v>34</v>
      </c>
      <c r="I5" s="5" t="s">
        <v>35</v>
      </c>
      <c r="J5" s="5" t="s">
        <v>36</v>
      </c>
      <c r="K5" s="5" t="s">
        <v>37</v>
      </c>
      <c r="L5" s="5" t="s">
        <v>37</v>
      </c>
      <c r="M5" s="5" t="s">
        <v>37</v>
      </c>
      <c r="N5" s="5" t="s">
        <v>38</v>
      </c>
      <c r="O5" s="5" t="s">
        <v>39</v>
      </c>
      <c r="P5" s="5" t="s">
        <v>40</v>
      </c>
      <c r="Q5" s="5" t="s">
        <v>41</v>
      </c>
      <c r="R5" s="5">
        <v>52.59</v>
      </c>
      <c r="S5" s="5">
        <v>1</v>
      </c>
      <c r="T5" s="5">
        <v>0</v>
      </c>
      <c r="U5" s="5">
        <v>12.600000000000001</v>
      </c>
      <c r="V5" s="10">
        <v>8.91</v>
      </c>
      <c r="W5" s="5" t="s">
        <v>42</v>
      </c>
      <c r="Y5" s="11" t="s">
        <v>43</v>
      </c>
      <c r="Z5" s="12">
        <f>SUM(R5:R41)</f>
        <v>3738.2699999999995</v>
      </c>
    </row>
    <row r="6" spans="1:26" ht="16" x14ac:dyDescent="0.2">
      <c r="A6" s="5">
        <v>49668</v>
      </c>
      <c r="B6" s="5" t="s">
        <v>44</v>
      </c>
      <c r="C6" s="9">
        <v>40890</v>
      </c>
      <c r="D6" s="9">
        <v>40892</v>
      </c>
      <c r="E6" s="5" t="s">
        <v>31</v>
      </c>
      <c r="F6" s="5" t="s">
        <v>45</v>
      </c>
      <c r="G6" s="5" t="s">
        <v>46</v>
      </c>
      <c r="H6" s="5" t="s">
        <v>47</v>
      </c>
      <c r="I6" s="5" t="s">
        <v>48</v>
      </c>
      <c r="J6" s="5" t="s">
        <v>49</v>
      </c>
      <c r="K6" s="5" t="s">
        <v>37</v>
      </c>
      <c r="L6" s="5" t="s">
        <v>37</v>
      </c>
      <c r="M6" s="5" t="s">
        <v>37</v>
      </c>
      <c r="N6" s="5" t="s">
        <v>50</v>
      </c>
      <c r="O6" s="5" t="s">
        <v>39</v>
      </c>
      <c r="P6" s="5" t="s">
        <v>51</v>
      </c>
      <c r="Q6" s="5" t="s">
        <v>52</v>
      </c>
      <c r="R6" s="5">
        <v>127.89000000000001</v>
      </c>
      <c r="S6" s="5">
        <v>1</v>
      </c>
      <c r="T6" s="5">
        <v>0</v>
      </c>
      <c r="U6" s="5">
        <v>15.330000000000002</v>
      </c>
      <c r="V6" s="10">
        <v>8.8800000000000008</v>
      </c>
      <c r="W6" s="5" t="s">
        <v>53</v>
      </c>
      <c r="Y6" s="13" t="s">
        <v>54</v>
      </c>
      <c r="Z6" s="14">
        <f>AVERAGE(R5:R41)</f>
        <v>101.03432432432432</v>
      </c>
    </row>
    <row r="7" spans="1:26" ht="16" x14ac:dyDescent="0.2">
      <c r="A7" s="5">
        <v>44274</v>
      </c>
      <c r="B7" s="5" t="s">
        <v>55</v>
      </c>
      <c r="C7" s="9">
        <v>41242</v>
      </c>
      <c r="D7" s="9">
        <v>41244</v>
      </c>
      <c r="E7" s="5" t="s">
        <v>31</v>
      </c>
      <c r="F7" s="5" t="s">
        <v>56</v>
      </c>
      <c r="G7" s="5" t="s">
        <v>57</v>
      </c>
      <c r="H7" s="5" t="s">
        <v>47</v>
      </c>
      <c r="I7" s="5" t="s">
        <v>58</v>
      </c>
      <c r="J7" s="5" t="s">
        <v>59</v>
      </c>
      <c r="K7" s="5" t="s">
        <v>37</v>
      </c>
      <c r="L7" s="5" t="s">
        <v>37</v>
      </c>
      <c r="M7" s="5" t="s">
        <v>37</v>
      </c>
      <c r="N7" s="5" t="s">
        <v>38</v>
      </c>
      <c r="O7" s="5" t="s">
        <v>39</v>
      </c>
      <c r="P7" s="5" t="s">
        <v>40</v>
      </c>
      <c r="Q7" s="5" t="s">
        <v>41</v>
      </c>
      <c r="R7" s="5">
        <v>52.59</v>
      </c>
      <c r="S7" s="5">
        <v>1</v>
      </c>
      <c r="T7" s="5">
        <v>0</v>
      </c>
      <c r="U7" s="5">
        <v>12.600000000000001</v>
      </c>
      <c r="V7" s="10">
        <v>8.6300000000000008</v>
      </c>
      <c r="W7" s="5" t="s">
        <v>53</v>
      </c>
      <c r="Y7" s="13" t="s">
        <v>60</v>
      </c>
      <c r="Z7" s="15">
        <f>COUNT(R5:R41)</f>
        <v>37</v>
      </c>
    </row>
    <row r="8" spans="1:26" ht="16" x14ac:dyDescent="0.2">
      <c r="A8" s="5">
        <v>48693</v>
      </c>
      <c r="B8" s="5" t="s">
        <v>61</v>
      </c>
      <c r="C8" s="9">
        <v>41396</v>
      </c>
      <c r="D8" s="9">
        <v>41400</v>
      </c>
      <c r="E8" s="5" t="s">
        <v>62</v>
      </c>
      <c r="F8" s="5" t="s">
        <v>63</v>
      </c>
      <c r="G8" s="5" t="s">
        <v>64</v>
      </c>
      <c r="H8" s="5" t="s">
        <v>47</v>
      </c>
      <c r="I8" s="5" t="s">
        <v>65</v>
      </c>
      <c r="J8" s="5" t="s">
        <v>49</v>
      </c>
      <c r="K8" s="5" t="s">
        <v>37</v>
      </c>
      <c r="L8" s="5" t="s">
        <v>37</v>
      </c>
      <c r="M8" s="5" t="s">
        <v>37</v>
      </c>
      <c r="N8" s="5" t="s">
        <v>66</v>
      </c>
      <c r="O8" s="5" t="s">
        <v>67</v>
      </c>
      <c r="P8" s="5" t="s">
        <v>68</v>
      </c>
      <c r="Q8" s="5" t="s">
        <v>69</v>
      </c>
      <c r="R8" s="5">
        <v>336.36</v>
      </c>
      <c r="S8" s="5">
        <v>2</v>
      </c>
      <c r="T8" s="5">
        <v>0</v>
      </c>
      <c r="U8" s="5">
        <v>30.240000000000002</v>
      </c>
      <c r="V8" s="10">
        <v>8.59</v>
      </c>
      <c r="W8" s="5" t="s">
        <v>42</v>
      </c>
      <c r="Y8" s="13" t="s">
        <v>70</v>
      </c>
      <c r="Z8" s="15">
        <f>MAX(R5:R41)</f>
        <v>336.36</v>
      </c>
    </row>
    <row r="9" spans="1:26" ht="16" x14ac:dyDescent="0.2">
      <c r="A9" s="5">
        <v>49600</v>
      </c>
      <c r="B9" s="5" t="s">
        <v>71</v>
      </c>
      <c r="C9" s="9">
        <v>40654</v>
      </c>
      <c r="D9" s="9">
        <v>40661</v>
      </c>
      <c r="E9" s="5" t="s">
        <v>62</v>
      </c>
      <c r="F9" s="5" t="s">
        <v>72</v>
      </c>
      <c r="G9" s="5" t="s">
        <v>73</v>
      </c>
      <c r="H9" s="5" t="s">
        <v>74</v>
      </c>
      <c r="I9" s="5" t="s">
        <v>65</v>
      </c>
      <c r="J9" s="5" t="s">
        <v>49</v>
      </c>
      <c r="K9" s="5" t="s">
        <v>37</v>
      </c>
      <c r="L9" s="5" t="s">
        <v>37</v>
      </c>
      <c r="M9" s="5" t="s">
        <v>37</v>
      </c>
      <c r="N9" s="5" t="s">
        <v>75</v>
      </c>
      <c r="O9" s="5" t="s">
        <v>67</v>
      </c>
      <c r="P9" s="5" t="s">
        <v>76</v>
      </c>
      <c r="Q9" s="5" t="s">
        <v>77</v>
      </c>
      <c r="R9" s="5">
        <v>150.12</v>
      </c>
      <c r="S9" s="5">
        <v>1</v>
      </c>
      <c r="T9" s="5">
        <v>0</v>
      </c>
      <c r="U9" s="5">
        <v>21</v>
      </c>
      <c r="V9" s="10">
        <v>8.56</v>
      </c>
      <c r="W9" s="5" t="s">
        <v>42</v>
      </c>
      <c r="Y9" s="13" t="s">
        <v>78</v>
      </c>
      <c r="Z9" s="15">
        <f>MIN(R5:R41)</f>
        <v>26.639999999999997</v>
      </c>
    </row>
    <row r="10" spans="1:26" ht="16" x14ac:dyDescent="0.2">
      <c r="A10" s="5">
        <v>41622</v>
      </c>
      <c r="B10" s="5" t="s">
        <v>79</v>
      </c>
      <c r="C10" s="9">
        <v>41302</v>
      </c>
      <c r="D10" s="9">
        <v>41306</v>
      </c>
      <c r="E10" s="5" t="s">
        <v>31</v>
      </c>
      <c r="F10" s="5" t="s">
        <v>80</v>
      </c>
      <c r="G10" s="5" t="s">
        <v>81</v>
      </c>
      <c r="H10" s="5" t="s">
        <v>74</v>
      </c>
      <c r="I10" s="5" t="s">
        <v>82</v>
      </c>
      <c r="J10" s="5" t="s">
        <v>49</v>
      </c>
      <c r="K10" s="5" t="s">
        <v>37</v>
      </c>
      <c r="L10" s="5" t="s">
        <v>37</v>
      </c>
      <c r="M10" s="5" t="s">
        <v>37</v>
      </c>
      <c r="N10" s="5" t="s">
        <v>83</v>
      </c>
      <c r="O10" s="5" t="s">
        <v>39</v>
      </c>
      <c r="P10" s="5" t="s">
        <v>51</v>
      </c>
      <c r="Q10" s="5" t="s">
        <v>84</v>
      </c>
      <c r="R10" s="5">
        <v>66.239999999999995</v>
      </c>
      <c r="S10" s="5">
        <v>4</v>
      </c>
      <c r="T10" s="5">
        <v>0</v>
      </c>
      <c r="U10" s="5">
        <v>3.96</v>
      </c>
      <c r="V10" s="10">
        <v>8.51</v>
      </c>
      <c r="W10" s="5" t="s">
        <v>42</v>
      </c>
      <c r="Y10" s="16" t="s">
        <v>85</v>
      </c>
      <c r="Z10" s="17">
        <f>COUNTA(R5:R41)</f>
        <v>37</v>
      </c>
    </row>
    <row r="11" spans="1:26" ht="16" x14ac:dyDescent="0.2">
      <c r="A11" s="5">
        <v>41955</v>
      </c>
      <c r="B11" s="5" t="s">
        <v>86</v>
      </c>
      <c r="C11" s="9">
        <v>41974</v>
      </c>
      <c r="D11" s="9">
        <v>41978</v>
      </c>
      <c r="E11" s="5" t="s">
        <v>62</v>
      </c>
      <c r="F11" s="5" t="s">
        <v>87</v>
      </c>
      <c r="G11" s="5" t="s">
        <v>88</v>
      </c>
      <c r="H11" s="5" t="s">
        <v>74</v>
      </c>
      <c r="I11" s="5" t="s">
        <v>65</v>
      </c>
      <c r="J11" s="5" t="s">
        <v>49</v>
      </c>
      <c r="K11" s="5" t="s">
        <v>37</v>
      </c>
      <c r="L11" s="5" t="s">
        <v>37</v>
      </c>
      <c r="M11" s="5" t="s">
        <v>37</v>
      </c>
      <c r="N11" s="5" t="s">
        <v>89</v>
      </c>
      <c r="O11" s="5" t="s">
        <v>67</v>
      </c>
      <c r="P11" s="5" t="s">
        <v>90</v>
      </c>
      <c r="Q11" s="5" t="s">
        <v>91</v>
      </c>
      <c r="R11" s="5">
        <v>79.290000000000006</v>
      </c>
      <c r="S11" s="5">
        <v>1</v>
      </c>
      <c r="T11" s="5">
        <v>0</v>
      </c>
      <c r="U11" s="5">
        <v>10.290000000000001</v>
      </c>
      <c r="V11" s="10">
        <v>8.49</v>
      </c>
      <c r="W11" s="5" t="s">
        <v>42</v>
      </c>
    </row>
    <row r="12" spans="1:26" ht="16" x14ac:dyDescent="0.2">
      <c r="A12" s="5">
        <v>44910</v>
      </c>
      <c r="B12" s="5" t="s">
        <v>92</v>
      </c>
      <c r="C12" s="9">
        <v>41711</v>
      </c>
      <c r="D12" s="9">
        <v>41716</v>
      </c>
      <c r="E12" s="5" t="s">
        <v>31</v>
      </c>
      <c r="F12" s="5" t="s">
        <v>93</v>
      </c>
      <c r="G12" s="5" t="s">
        <v>94</v>
      </c>
      <c r="H12" s="5" t="s">
        <v>34</v>
      </c>
      <c r="I12" s="5" t="s">
        <v>95</v>
      </c>
      <c r="J12" s="5" t="s">
        <v>49</v>
      </c>
      <c r="K12" s="5" t="s">
        <v>37</v>
      </c>
      <c r="L12" s="5" t="s">
        <v>37</v>
      </c>
      <c r="M12" s="5" t="s">
        <v>37</v>
      </c>
      <c r="N12" s="5" t="s">
        <v>96</v>
      </c>
      <c r="O12" s="5" t="s">
        <v>39</v>
      </c>
      <c r="P12" s="5" t="s">
        <v>51</v>
      </c>
      <c r="Q12" s="5" t="s">
        <v>97</v>
      </c>
      <c r="R12" s="5">
        <v>97.019999999999982</v>
      </c>
      <c r="S12" s="5">
        <v>2</v>
      </c>
      <c r="T12" s="5">
        <v>0</v>
      </c>
      <c r="U12" s="5">
        <v>31.02</v>
      </c>
      <c r="V12" s="10">
        <v>8.39</v>
      </c>
      <c r="W12" s="5" t="s">
        <v>42</v>
      </c>
    </row>
    <row r="13" spans="1:26" ht="16" x14ac:dyDescent="0.2">
      <c r="A13" s="5">
        <v>44273</v>
      </c>
      <c r="B13" s="5" t="s">
        <v>55</v>
      </c>
      <c r="C13" s="9">
        <v>41242</v>
      </c>
      <c r="D13" s="9">
        <v>41244</v>
      </c>
      <c r="E13" s="5" t="s">
        <v>31</v>
      </c>
      <c r="F13" s="5" t="s">
        <v>56</v>
      </c>
      <c r="G13" s="5" t="s">
        <v>57</v>
      </c>
      <c r="H13" s="5" t="s">
        <v>47</v>
      </c>
      <c r="I13" s="5" t="s">
        <v>58</v>
      </c>
      <c r="J13" s="5" t="s">
        <v>59</v>
      </c>
      <c r="K13" s="5" t="s">
        <v>37</v>
      </c>
      <c r="L13" s="5" t="s">
        <v>37</v>
      </c>
      <c r="M13" s="5" t="s">
        <v>37</v>
      </c>
      <c r="N13" s="5" t="s">
        <v>98</v>
      </c>
      <c r="O13" s="5" t="s">
        <v>99</v>
      </c>
      <c r="P13" s="5" t="s">
        <v>100</v>
      </c>
      <c r="Q13" s="5" t="s">
        <v>101</v>
      </c>
      <c r="R13" s="5">
        <v>49.980000000000004</v>
      </c>
      <c r="S13" s="5">
        <v>2</v>
      </c>
      <c r="T13" s="5">
        <v>0</v>
      </c>
      <c r="U13" s="5">
        <v>15.48</v>
      </c>
      <c r="V13" s="10">
        <v>8.33</v>
      </c>
      <c r="W13" s="5" t="s">
        <v>53</v>
      </c>
    </row>
    <row r="14" spans="1:26" ht="16" x14ac:dyDescent="0.2">
      <c r="A14" s="5">
        <v>48388</v>
      </c>
      <c r="B14" s="5" t="s">
        <v>102</v>
      </c>
      <c r="C14" s="9">
        <v>41620</v>
      </c>
      <c r="D14" s="9">
        <v>41626</v>
      </c>
      <c r="E14" s="5" t="s">
        <v>62</v>
      </c>
      <c r="F14" s="5" t="s">
        <v>103</v>
      </c>
      <c r="G14" s="5" t="s">
        <v>104</v>
      </c>
      <c r="H14" s="5" t="s">
        <v>47</v>
      </c>
      <c r="I14" s="5" t="s">
        <v>105</v>
      </c>
      <c r="J14" s="5" t="s">
        <v>49</v>
      </c>
      <c r="K14" s="5" t="s">
        <v>37</v>
      </c>
      <c r="L14" s="5" t="s">
        <v>37</v>
      </c>
      <c r="M14" s="5" t="s">
        <v>37</v>
      </c>
      <c r="N14" s="5" t="s">
        <v>106</v>
      </c>
      <c r="O14" s="5" t="s">
        <v>39</v>
      </c>
      <c r="P14" s="5" t="s">
        <v>40</v>
      </c>
      <c r="Q14" s="5" t="s">
        <v>107</v>
      </c>
      <c r="R14" s="5">
        <v>100.26</v>
      </c>
      <c r="S14" s="5">
        <v>2</v>
      </c>
      <c r="T14" s="5">
        <v>0</v>
      </c>
      <c r="U14" s="5">
        <v>21</v>
      </c>
      <c r="V14" s="10">
        <v>8.2799999999999994</v>
      </c>
      <c r="W14" s="5" t="s">
        <v>42</v>
      </c>
    </row>
    <row r="15" spans="1:26" ht="16" x14ac:dyDescent="0.2">
      <c r="A15" s="5">
        <v>48469</v>
      </c>
      <c r="B15" s="5" t="s">
        <v>108</v>
      </c>
      <c r="C15" s="9">
        <v>41327</v>
      </c>
      <c r="D15" s="9">
        <v>41327</v>
      </c>
      <c r="E15" s="5" t="s">
        <v>109</v>
      </c>
      <c r="F15" s="5" t="s">
        <v>110</v>
      </c>
      <c r="G15" s="5" t="s">
        <v>111</v>
      </c>
      <c r="H15" s="5" t="s">
        <v>74</v>
      </c>
      <c r="I15" s="5" t="s">
        <v>112</v>
      </c>
      <c r="J15" s="5" t="s">
        <v>49</v>
      </c>
      <c r="K15" s="5" t="s">
        <v>37</v>
      </c>
      <c r="L15" s="5" t="s">
        <v>37</v>
      </c>
      <c r="M15" s="5" t="s">
        <v>37</v>
      </c>
      <c r="N15" s="5" t="s">
        <v>113</v>
      </c>
      <c r="O15" s="5" t="s">
        <v>39</v>
      </c>
      <c r="P15" s="5" t="s">
        <v>114</v>
      </c>
      <c r="Q15" s="5" t="s">
        <v>115</v>
      </c>
      <c r="R15" s="5">
        <v>32.19</v>
      </c>
      <c r="S15" s="5">
        <v>1</v>
      </c>
      <c r="T15" s="5">
        <v>0</v>
      </c>
      <c r="U15" s="5">
        <v>12.21</v>
      </c>
      <c r="V15" s="10">
        <v>8.27</v>
      </c>
      <c r="W15" s="5" t="s">
        <v>53</v>
      </c>
    </row>
    <row r="16" spans="1:26" ht="16" x14ac:dyDescent="0.2">
      <c r="A16" s="5">
        <v>47046</v>
      </c>
      <c r="B16" s="5" t="s">
        <v>116</v>
      </c>
      <c r="C16" s="9">
        <v>41137</v>
      </c>
      <c r="D16" s="9">
        <v>41141</v>
      </c>
      <c r="E16" s="5" t="s">
        <v>62</v>
      </c>
      <c r="F16" s="5" t="s">
        <v>103</v>
      </c>
      <c r="G16" s="5" t="s">
        <v>104</v>
      </c>
      <c r="H16" s="5" t="s">
        <v>47</v>
      </c>
      <c r="I16" s="5" t="s">
        <v>117</v>
      </c>
      <c r="J16" s="5" t="s">
        <v>49</v>
      </c>
      <c r="K16" s="5" t="s">
        <v>37</v>
      </c>
      <c r="L16" s="5" t="s">
        <v>37</v>
      </c>
      <c r="M16" s="5" t="s">
        <v>37</v>
      </c>
      <c r="N16" s="5" t="s">
        <v>118</v>
      </c>
      <c r="O16" s="5" t="s">
        <v>39</v>
      </c>
      <c r="P16" s="5" t="s">
        <v>40</v>
      </c>
      <c r="Q16" s="5" t="s">
        <v>119</v>
      </c>
      <c r="R16" s="5">
        <v>53.519999999999996</v>
      </c>
      <c r="S16" s="5">
        <v>4</v>
      </c>
      <c r="T16" s="5">
        <v>0</v>
      </c>
      <c r="U16" s="5">
        <v>20.28</v>
      </c>
      <c r="V16" s="10">
        <v>8.1999999999999993</v>
      </c>
      <c r="W16" s="5" t="s">
        <v>53</v>
      </c>
    </row>
    <row r="17" spans="1:23" ht="16" x14ac:dyDescent="0.2">
      <c r="A17" s="5">
        <v>43433</v>
      </c>
      <c r="B17" s="5" t="s">
        <v>120</v>
      </c>
      <c r="C17" s="9">
        <v>41435</v>
      </c>
      <c r="D17" s="9">
        <v>41437</v>
      </c>
      <c r="E17" s="5" t="s">
        <v>31</v>
      </c>
      <c r="F17" s="5" t="s">
        <v>121</v>
      </c>
      <c r="G17" s="5" t="s">
        <v>122</v>
      </c>
      <c r="H17" s="5" t="s">
        <v>47</v>
      </c>
      <c r="I17" s="5" t="s">
        <v>123</v>
      </c>
      <c r="J17" s="5" t="s">
        <v>49</v>
      </c>
      <c r="K17" s="5" t="s">
        <v>37</v>
      </c>
      <c r="L17" s="5" t="s">
        <v>37</v>
      </c>
      <c r="M17" s="5" t="s">
        <v>37</v>
      </c>
      <c r="N17" s="5" t="s">
        <v>124</v>
      </c>
      <c r="O17" s="5" t="s">
        <v>99</v>
      </c>
      <c r="P17" s="5" t="s">
        <v>125</v>
      </c>
      <c r="Q17" s="5" t="s">
        <v>126</v>
      </c>
      <c r="R17" s="5">
        <v>121.04999999999998</v>
      </c>
      <c r="S17" s="5">
        <v>1</v>
      </c>
      <c r="T17" s="5">
        <v>0</v>
      </c>
      <c r="U17" s="5">
        <v>50.820000000000007</v>
      </c>
      <c r="V17" s="10">
        <v>8.17</v>
      </c>
      <c r="W17" s="5" t="s">
        <v>53</v>
      </c>
    </row>
    <row r="18" spans="1:23" ht="16" x14ac:dyDescent="0.2">
      <c r="A18" s="5">
        <v>48288</v>
      </c>
      <c r="B18" s="5" t="s">
        <v>127</v>
      </c>
      <c r="C18" s="9">
        <v>41855</v>
      </c>
      <c r="D18" s="9">
        <v>41855</v>
      </c>
      <c r="E18" s="5" t="s">
        <v>109</v>
      </c>
      <c r="F18" s="5" t="s">
        <v>128</v>
      </c>
      <c r="G18" s="5" t="s">
        <v>129</v>
      </c>
      <c r="H18" s="5" t="s">
        <v>34</v>
      </c>
      <c r="I18" s="5" t="s">
        <v>35</v>
      </c>
      <c r="J18" s="5" t="s">
        <v>36</v>
      </c>
      <c r="K18" s="5" t="s">
        <v>37</v>
      </c>
      <c r="L18" s="5" t="s">
        <v>37</v>
      </c>
      <c r="M18" s="5" t="s">
        <v>37</v>
      </c>
      <c r="N18" s="5" t="s">
        <v>130</v>
      </c>
      <c r="O18" s="5" t="s">
        <v>39</v>
      </c>
      <c r="P18" s="5" t="s">
        <v>131</v>
      </c>
      <c r="Q18" s="5" t="s">
        <v>132</v>
      </c>
      <c r="R18" s="5">
        <v>26.639999999999997</v>
      </c>
      <c r="S18" s="5">
        <v>4</v>
      </c>
      <c r="T18" s="5">
        <v>0</v>
      </c>
      <c r="U18" s="5">
        <v>12.48</v>
      </c>
      <c r="V18" s="10">
        <v>8.0399999999999991</v>
      </c>
      <c r="W18" s="5" t="s">
        <v>133</v>
      </c>
    </row>
    <row r="19" spans="1:23" ht="16" x14ac:dyDescent="0.2">
      <c r="A19" s="5">
        <v>44020</v>
      </c>
      <c r="B19" s="5" t="s">
        <v>134</v>
      </c>
      <c r="C19" s="9">
        <v>41570</v>
      </c>
      <c r="D19" s="9">
        <v>41576</v>
      </c>
      <c r="E19" s="5" t="s">
        <v>62</v>
      </c>
      <c r="F19" s="5" t="s">
        <v>135</v>
      </c>
      <c r="G19" s="5" t="s">
        <v>136</v>
      </c>
      <c r="H19" s="5" t="s">
        <v>74</v>
      </c>
      <c r="I19" s="5" t="s">
        <v>105</v>
      </c>
      <c r="J19" s="5" t="s">
        <v>49</v>
      </c>
      <c r="K19" s="5" t="s">
        <v>37</v>
      </c>
      <c r="L19" s="5" t="s">
        <v>37</v>
      </c>
      <c r="M19" s="5" t="s">
        <v>37</v>
      </c>
      <c r="N19" s="5" t="s">
        <v>137</v>
      </c>
      <c r="O19" s="5" t="s">
        <v>67</v>
      </c>
      <c r="P19" s="5" t="s">
        <v>76</v>
      </c>
      <c r="Q19" s="5" t="s">
        <v>138</v>
      </c>
      <c r="R19" s="5">
        <v>171.08999999999997</v>
      </c>
      <c r="S19" s="5">
        <v>1</v>
      </c>
      <c r="T19" s="5">
        <v>0</v>
      </c>
      <c r="U19" s="5">
        <v>66.72</v>
      </c>
      <c r="V19" s="10">
        <v>7.98</v>
      </c>
      <c r="W19" s="5" t="s">
        <v>42</v>
      </c>
    </row>
    <row r="20" spans="1:23" ht="16" x14ac:dyDescent="0.2">
      <c r="A20" s="5">
        <v>42998</v>
      </c>
      <c r="B20" s="5" t="s">
        <v>139</v>
      </c>
      <c r="C20" s="9">
        <v>40764</v>
      </c>
      <c r="D20" s="9">
        <v>40768</v>
      </c>
      <c r="E20" s="5" t="s">
        <v>62</v>
      </c>
      <c r="F20" s="5" t="s">
        <v>140</v>
      </c>
      <c r="G20" s="5" t="s">
        <v>141</v>
      </c>
      <c r="H20" s="5" t="s">
        <v>47</v>
      </c>
      <c r="I20" s="5" t="s">
        <v>142</v>
      </c>
      <c r="J20" s="5" t="s">
        <v>49</v>
      </c>
      <c r="K20" s="5" t="s">
        <v>37</v>
      </c>
      <c r="L20" s="5" t="s">
        <v>37</v>
      </c>
      <c r="M20" s="5" t="s">
        <v>37</v>
      </c>
      <c r="N20" s="5" t="s">
        <v>143</v>
      </c>
      <c r="O20" s="5" t="s">
        <v>39</v>
      </c>
      <c r="P20" s="5" t="s">
        <v>144</v>
      </c>
      <c r="Q20" s="5" t="s">
        <v>145</v>
      </c>
      <c r="R20" s="5">
        <v>87.840000000000018</v>
      </c>
      <c r="S20" s="5">
        <v>6</v>
      </c>
      <c r="T20" s="5">
        <v>0</v>
      </c>
      <c r="U20" s="5">
        <v>29.699999999999996</v>
      </c>
      <c r="V20" s="10">
        <v>7.97</v>
      </c>
      <c r="W20" s="5" t="s">
        <v>42</v>
      </c>
    </row>
    <row r="21" spans="1:23" ht="15.75" customHeight="1" x14ac:dyDescent="0.2">
      <c r="A21" s="5">
        <v>47447</v>
      </c>
      <c r="B21" s="5" t="s">
        <v>146</v>
      </c>
      <c r="C21" s="9">
        <v>40944</v>
      </c>
      <c r="D21" s="9">
        <v>40944</v>
      </c>
      <c r="E21" s="5" t="s">
        <v>109</v>
      </c>
      <c r="F21" s="5" t="s">
        <v>147</v>
      </c>
      <c r="G21" s="5" t="s">
        <v>148</v>
      </c>
      <c r="H21" s="5" t="s">
        <v>47</v>
      </c>
      <c r="I21" s="5" t="s">
        <v>149</v>
      </c>
      <c r="J21" s="5" t="s">
        <v>150</v>
      </c>
      <c r="K21" s="5" t="s">
        <v>37</v>
      </c>
      <c r="L21" s="5" t="s">
        <v>37</v>
      </c>
      <c r="M21" s="5" t="s">
        <v>37</v>
      </c>
      <c r="N21" s="5" t="s">
        <v>151</v>
      </c>
      <c r="O21" s="5" t="s">
        <v>39</v>
      </c>
      <c r="P21" s="5" t="s">
        <v>51</v>
      </c>
      <c r="Q21" s="5" t="s">
        <v>152</v>
      </c>
      <c r="R21" s="5">
        <v>128.42999999999998</v>
      </c>
      <c r="S21" s="5">
        <v>1</v>
      </c>
      <c r="T21" s="5">
        <v>0</v>
      </c>
      <c r="U21" s="5">
        <v>1.26</v>
      </c>
      <c r="V21" s="10">
        <v>7.78</v>
      </c>
      <c r="W21" s="5" t="s">
        <v>53</v>
      </c>
    </row>
    <row r="22" spans="1:23" ht="15.75" customHeight="1" x14ac:dyDescent="0.2">
      <c r="A22" s="5">
        <v>47275</v>
      </c>
      <c r="B22" s="5" t="s">
        <v>153</v>
      </c>
      <c r="C22" s="9">
        <v>41726</v>
      </c>
      <c r="D22" s="9">
        <v>41730</v>
      </c>
      <c r="E22" s="5" t="s">
        <v>62</v>
      </c>
      <c r="F22" s="5" t="s">
        <v>154</v>
      </c>
      <c r="G22" s="5" t="s">
        <v>155</v>
      </c>
      <c r="H22" s="5" t="s">
        <v>47</v>
      </c>
      <c r="I22" s="5" t="s">
        <v>156</v>
      </c>
      <c r="J22" s="5" t="s">
        <v>157</v>
      </c>
      <c r="K22" s="5" t="s">
        <v>37</v>
      </c>
      <c r="L22" s="5" t="s">
        <v>37</v>
      </c>
      <c r="M22" s="5" t="s">
        <v>37</v>
      </c>
      <c r="N22" s="5" t="s">
        <v>158</v>
      </c>
      <c r="O22" s="5" t="s">
        <v>39</v>
      </c>
      <c r="P22" s="5" t="s">
        <v>159</v>
      </c>
      <c r="Q22" s="5" t="s">
        <v>160</v>
      </c>
      <c r="R22" s="5">
        <v>73.019999999999982</v>
      </c>
      <c r="S22" s="5">
        <v>2</v>
      </c>
      <c r="T22" s="5">
        <v>0</v>
      </c>
      <c r="U22" s="5">
        <v>10.92</v>
      </c>
      <c r="V22" s="10">
        <v>7.69</v>
      </c>
      <c r="W22" s="5" t="s">
        <v>42</v>
      </c>
    </row>
    <row r="23" spans="1:23" ht="15.75" customHeight="1" x14ac:dyDescent="0.2">
      <c r="A23" s="5">
        <v>41878</v>
      </c>
      <c r="B23" s="5" t="s">
        <v>161</v>
      </c>
      <c r="C23" s="9">
        <v>41361</v>
      </c>
      <c r="D23" s="9">
        <v>41366</v>
      </c>
      <c r="E23" s="5" t="s">
        <v>62</v>
      </c>
      <c r="F23" s="5" t="s">
        <v>162</v>
      </c>
      <c r="G23" s="5" t="s">
        <v>163</v>
      </c>
      <c r="H23" s="5" t="s">
        <v>74</v>
      </c>
      <c r="I23" s="5" t="s">
        <v>35</v>
      </c>
      <c r="J23" s="5" t="s">
        <v>36</v>
      </c>
      <c r="K23" s="5" t="s">
        <v>37</v>
      </c>
      <c r="L23" s="5" t="s">
        <v>37</v>
      </c>
      <c r="M23" s="5" t="s">
        <v>37</v>
      </c>
      <c r="N23" s="5" t="s">
        <v>164</v>
      </c>
      <c r="O23" s="5" t="s">
        <v>39</v>
      </c>
      <c r="P23" s="5" t="s">
        <v>51</v>
      </c>
      <c r="Q23" s="5" t="s">
        <v>165</v>
      </c>
      <c r="R23" s="5">
        <v>56.46</v>
      </c>
      <c r="S23" s="5">
        <v>1</v>
      </c>
      <c r="T23" s="5">
        <v>0</v>
      </c>
      <c r="U23" s="5">
        <v>14.100000000000001</v>
      </c>
      <c r="V23" s="10">
        <v>7.68</v>
      </c>
      <c r="W23" s="5" t="s">
        <v>53</v>
      </c>
    </row>
    <row r="24" spans="1:23" ht="15.75" customHeight="1" x14ac:dyDescent="0.2">
      <c r="A24" s="5">
        <v>50717</v>
      </c>
      <c r="B24" s="5" t="s">
        <v>166</v>
      </c>
      <c r="C24" s="9">
        <v>40598</v>
      </c>
      <c r="D24" s="9">
        <v>40605</v>
      </c>
      <c r="E24" s="5" t="s">
        <v>62</v>
      </c>
      <c r="F24" s="5" t="s">
        <v>167</v>
      </c>
      <c r="G24" s="5" t="s">
        <v>168</v>
      </c>
      <c r="H24" s="5" t="s">
        <v>74</v>
      </c>
      <c r="I24" s="5" t="s">
        <v>169</v>
      </c>
      <c r="J24" s="5" t="s">
        <v>49</v>
      </c>
      <c r="K24" s="5" t="s">
        <v>37</v>
      </c>
      <c r="L24" s="5" t="s">
        <v>37</v>
      </c>
      <c r="M24" s="5" t="s">
        <v>37</v>
      </c>
      <c r="N24" s="5" t="s">
        <v>170</v>
      </c>
      <c r="O24" s="5" t="s">
        <v>39</v>
      </c>
      <c r="P24" s="5" t="s">
        <v>51</v>
      </c>
      <c r="Q24" s="5" t="s">
        <v>171</v>
      </c>
      <c r="R24" s="5">
        <v>56.91</v>
      </c>
      <c r="S24" s="5">
        <v>1</v>
      </c>
      <c r="T24" s="5">
        <v>0</v>
      </c>
      <c r="U24" s="5">
        <v>23.31</v>
      </c>
      <c r="V24" s="10">
        <v>7.54</v>
      </c>
      <c r="W24" s="5" t="s">
        <v>172</v>
      </c>
    </row>
    <row r="25" spans="1:23" ht="15.75" customHeight="1" x14ac:dyDescent="0.2">
      <c r="A25" s="5">
        <v>45161</v>
      </c>
      <c r="B25" s="5" t="s">
        <v>173</v>
      </c>
      <c r="C25" s="9">
        <v>41062</v>
      </c>
      <c r="D25" s="9">
        <v>41066</v>
      </c>
      <c r="E25" s="5" t="s">
        <v>62</v>
      </c>
      <c r="F25" s="5" t="s">
        <v>174</v>
      </c>
      <c r="G25" s="5" t="s">
        <v>175</v>
      </c>
      <c r="H25" s="5" t="s">
        <v>74</v>
      </c>
      <c r="I25" s="5" t="s">
        <v>176</v>
      </c>
      <c r="J25" s="5" t="s">
        <v>49</v>
      </c>
      <c r="K25" s="5" t="s">
        <v>37</v>
      </c>
      <c r="L25" s="5" t="s">
        <v>37</v>
      </c>
      <c r="M25" s="5" t="s">
        <v>37</v>
      </c>
      <c r="N25" s="5" t="s">
        <v>177</v>
      </c>
      <c r="O25" s="5" t="s">
        <v>39</v>
      </c>
      <c r="P25" s="5" t="s">
        <v>114</v>
      </c>
      <c r="Q25" s="5" t="s">
        <v>178</v>
      </c>
      <c r="R25" s="5">
        <v>56.820000000000007</v>
      </c>
      <c r="S25" s="5">
        <v>1</v>
      </c>
      <c r="T25" s="5">
        <v>0</v>
      </c>
      <c r="U25" s="5">
        <v>8.52</v>
      </c>
      <c r="V25" s="10">
        <v>7.44</v>
      </c>
      <c r="W25" s="5" t="s">
        <v>53</v>
      </c>
    </row>
    <row r="26" spans="1:23" ht="15.75" customHeight="1" x14ac:dyDescent="0.2">
      <c r="A26" s="5">
        <v>46573</v>
      </c>
      <c r="B26" s="5" t="s">
        <v>30</v>
      </c>
      <c r="C26" s="9">
        <v>41692</v>
      </c>
      <c r="D26" s="9">
        <v>41697</v>
      </c>
      <c r="E26" s="5" t="s">
        <v>62</v>
      </c>
      <c r="F26" s="5" t="s">
        <v>179</v>
      </c>
      <c r="G26" s="5" t="s">
        <v>180</v>
      </c>
      <c r="H26" s="5" t="s">
        <v>74</v>
      </c>
      <c r="I26" s="5" t="s">
        <v>156</v>
      </c>
      <c r="J26" s="5" t="s">
        <v>157</v>
      </c>
      <c r="K26" s="5" t="s">
        <v>37</v>
      </c>
      <c r="L26" s="5" t="s">
        <v>37</v>
      </c>
      <c r="M26" s="5" t="s">
        <v>37</v>
      </c>
      <c r="N26" s="5" t="s">
        <v>181</v>
      </c>
      <c r="O26" s="5" t="s">
        <v>67</v>
      </c>
      <c r="P26" s="5" t="s">
        <v>68</v>
      </c>
      <c r="Q26" s="5" t="s">
        <v>182</v>
      </c>
      <c r="R26" s="5">
        <v>277.14</v>
      </c>
      <c r="S26" s="5">
        <v>2</v>
      </c>
      <c r="T26" s="5">
        <v>0</v>
      </c>
      <c r="U26" s="5">
        <v>91.44</v>
      </c>
      <c r="V26" s="10">
        <v>7.42</v>
      </c>
      <c r="W26" s="5" t="s">
        <v>42</v>
      </c>
    </row>
    <row r="27" spans="1:23" ht="15.75" customHeight="1" x14ac:dyDescent="0.2">
      <c r="A27" s="5">
        <v>49536</v>
      </c>
      <c r="B27" s="5" t="s">
        <v>183</v>
      </c>
      <c r="C27" s="9">
        <v>40592</v>
      </c>
      <c r="D27" s="9">
        <v>40594</v>
      </c>
      <c r="E27" s="5" t="s">
        <v>184</v>
      </c>
      <c r="F27" s="5" t="s">
        <v>185</v>
      </c>
      <c r="G27" s="5" t="s">
        <v>186</v>
      </c>
      <c r="H27" s="5" t="s">
        <v>34</v>
      </c>
      <c r="I27" s="5" t="s">
        <v>95</v>
      </c>
      <c r="J27" s="5" t="s">
        <v>49</v>
      </c>
      <c r="K27" s="5" t="s">
        <v>37</v>
      </c>
      <c r="L27" s="5" t="s">
        <v>37</v>
      </c>
      <c r="M27" s="5" t="s">
        <v>37</v>
      </c>
      <c r="N27" s="5" t="s">
        <v>187</v>
      </c>
      <c r="O27" s="5" t="s">
        <v>39</v>
      </c>
      <c r="P27" s="5" t="s">
        <v>159</v>
      </c>
      <c r="Q27" s="5" t="s">
        <v>188</v>
      </c>
      <c r="R27" s="5">
        <v>37.199999999999996</v>
      </c>
      <c r="S27" s="5">
        <v>1</v>
      </c>
      <c r="T27" s="5">
        <v>0</v>
      </c>
      <c r="U27" s="5">
        <v>13.02</v>
      </c>
      <c r="V27" s="10">
        <v>7.41</v>
      </c>
      <c r="W27" s="5" t="s">
        <v>53</v>
      </c>
    </row>
    <row r="28" spans="1:23" ht="15.75" customHeight="1" x14ac:dyDescent="0.2">
      <c r="A28" s="5">
        <v>44948</v>
      </c>
      <c r="B28" s="5" t="s">
        <v>189</v>
      </c>
      <c r="C28" s="9">
        <v>41102</v>
      </c>
      <c r="D28" s="9">
        <v>41106</v>
      </c>
      <c r="E28" s="5" t="s">
        <v>62</v>
      </c>
      <c r="F28" s="5" t="s">
        <v>190</v>
      </c>
      <c r="G28" s="5" t="s">
        <v>191</v>
      </c>
      <c r="H28" s="5" t="s">
        <v>47</v>
      </c>
      <c r="I28" s="5" t="s">
        <v>35</v>
      </c>
      <c r="J28" s="5" t="s">
        <v>36</v>
      </c>
      <c r="K28" s="5" t="s">
        <v>37</v>
      </c>
      <c r="L28" s="5" t="s">
        <v>37</v>
      </c>
      <c r="M28" s="5" t="s">
        <v>37</v>
      </c>
      <c r="N28" s="5" t="s">
        <v>192</v>
      </c>
      <c r="O28" s="5" t="s">
        <v>99</v>
      </c>
      <c r="P28" s="5" t="s">
        <v>100</v>
      </c>
      <c r="Q28" s="5" t="s">
        <v>193</v>
      </c>
      <c r="R28" s="5">
        <v>95.28</v>
      </c>
      <c r="S28" s="5">
        <v>4</v>
      </c>
      <c r="T28" s="5">
        <v>0</v>
      </c>
      <c r="U28" s="5">
        <v>11.399999999999999</v>
      </c>
      <c r="V28" s="10">
        <v>7.35</v>
      </c>
      <c r="W28" s="5" t="s">
        <v>42</v>
      </c>
    </row>
    <row r="29" spans="1:23" ht="15.75" customHeight="1" x14ac:dyDescent="0.2">
      <c r="A29" s="5">
        <v>49705</v>
      </c>
      <c r="B29" s="5" t="s">
        <v>194</v>
      </c>
      <c r="C29" s="9">
        <v>41361</v>
      </c>
      <c r="D29" s="9">
        <v>41365</v>
      </c>
      <c r="E29" s="5" t="s">
        <v>62</v>
      </c>
      <c r="F29" s="5" t="s">
        <v>195</v>
      </c>
      <c r="G29" s="5" t="s">
        <v>196</v>
      </c>
      <c r="H29" s="5" t="s">
        <v>74</v>
      </c>
      <c r="I29" s="5" t="s">
        <v>197</v>
      </c>
      <c r="J29" s="5" t="s">
        <v>49</v>
      </c>
      <c r="K29" s="5" t="s">
        <v>37</v>
      </c>
      <c r="L29" s="5" t="s">
        <v>37</v>
      </c>
      <c r="M29" s="5" t="s">
        <v>37</v>
      </c>
      <c r="N29" s="5" t="s">
        <v>198</v>
      </c>
      <c r="O29" s="5" t="s">
        <v>39</v>
      </c>
      <c r="P29" s="5" t="s">
        <v>144</v>
      </c>
      <c r="Q29" s="5" t="s">
        <v>199</v>
      </c>
      <c r="R29" s="5">
        <v>133.38</v>
      </c>
      <c r="S29" s="5">
        <v>6</v>
      </c>
      <c r="T29" s="5">
        <v>0</v>
      </c>
      <c r="U29" s="5">
        <v>61.199999999999996</v>
      </c>
      <c r="V29" s="10">
        <v>7.18</v>
      </c>
      <c r="W29" s="5" t="s">
        <v>42</v>
      </c>
    </row>
    <row r="30" spans="1:23" ht="15.75" customHeight="1" x14ac:dyDescent="0.2">
      <c r="A30" s="5">
        <v>46610</v>
      </c>
      <c r="B30" s="5" t="s">
        <v>200</v>
      </c>
      <c r="C30" s="9">
        <v>41876</v>
      </c>
      <c r="D30" s="9">
        <v>41882</v>
      </c>
      <c r="E30" s="5" t="s">
        <v>62</v>
      </c>
      <c r="F30" s="5" t="s">
        <v>201</v>
      </c>
      <c r="G30" s="5" t="s">
        <v>202</v>
      </c>
      <c r="H30" s="5" t="s">
        <v>74</v>
      </c>
      <c r="I30" s="5" t="s">
        <v>203</v>
      </c>
      <c r="J30" s="5" t="s">
        <v>150</v>
      </c>
      <c r="K30" s="5" t="s">
        <v>37</v>
      </c>
      <c r="L30" s="5" t="s">
        <v>37</v>
      </c>
      <c r="M30" s="5" t="s">
        <v>37</v>
      </c>
      <c r="N30" s="5" t="s">
        <v>204</v>
      </c>
      <c r="O30" s="5" t="s">
        <v>39</v>
      </c>
      <c r="P30" s="5" t="s">
        <v>114</v>
      </c>
      <c r="Q30" s="5" t="s">
        <v>205</v>
      </c>
      <c r="R30" s="5">
        <v>103.56</v>
      </c>
      <c r="S30" s="5">
        <v>2</v>
      </c>
      <c r="T30" s="5">
        <v>0</v>
      </c>
      <c r="U30" s="5">
        <v>38.28</v>
      </c>
      <c r="V30" s="10">
        <v>6.98</v>
      </c>
      <c r="W30" s="5" t="s">
        <v>42</v>
      </c>
    </row>
    <row r="31" spans="1:23" ht="15.75" customHeight="1" x14ac:dyDescent="0.2">
      <c r="A31" s="5">
        <v>49151</v>
      </c>
      <c r="B31" s="5" t="s">
        <v>206</v>
      </c>
      <c r="C31" s="9">
        <v>41038</v>
      </c>
      <c r="D31" s="9">
        <v>41042</v>
      </c>
      <c r="E31" s="5" t="s">
        <v>62</v>
      </c>
      <c r="F31" s="5" t="s">
        <v>207</v>
      </c>
      <c r="G31" s="5" t="s">
        <v>208</v>
      </c>
      <c r="H31" s="5" t="s">
        <v>34</v>
      </c>
      <c r="I31" s="5" t="s">
        <v>149</v>
      </c>
      <c r="J31" s="5" t="s">
        <v>150</v>
      </c>
      <c r="K31" s="5" t="s">
        <v>37</v>
      </c>
      <c r="L31" s="5" t="s">
        <v>37</v>
      </c>
      <c r="M31" s="5" t="s">
        <v>37</v>
      </c>
      <c r="N31" s="5" t="s">
        <v>209</v>
      </c>
      <c r="O31" s="5" t="s">
        <v>39</v>
      </c>
      <c r="P31" s="5" t="s">
        <v>51</v>
      </c>
      <c r="Q31" s="5" t="s">
        <v>210</v>
      </c>
      <c r="R31" s="5">
        <v>187.01999999999998</v>
      </c>
      <c r="S31" s="5">
        <v>6</v>
      </c>
      <c r="T31" s="5">
        <v>0</v>
      </c>
      <c r="U31" s="5">
        <v>26.099999999999998</v>
      </c>
      <c r="V31" s="10">
        <v>6.96</v>
      </c>
      <c r="W31" s="5" t="s">
        <v>42</v>
      </c>
    </row>
    <row r="32" spans="1:23" ht="15.75" customHeight="1" x14ac:dyDescent="0.2">
      <c r="A32" s="5">
        <v>49535</v>
      </c>
      <c r="B32" s="5" t="s">
        <v>183</v>
      </c>
      <c r="C32" s="9">
        <v>40592</v>
      </c>
      <c r="D32" s="9">
        <v>40594</v>
      </c>
      <c r="E32" s="5" t="s">
        <v>184</v>
      </c>
      <c r="F32" s="5" t="s">
        <v>185</v>
      </c>
      <c r="G32" s="5" t="s">
        <v>186</v>
      </c>
      <c r="H32" s="5" t="s">
        <v>34</v>
      </c>
      <c r="I32" s="5" t="s">
        <v>95</v>
      </c>
      <c r="J32" s="5" t="s">
        <v>49</v>
      </c>
      <c r="K32" s="5" t="s">
        <v>37</v>
      </c>
      <c r="L32" s="5" t="s">
        <v>37</v>
      </c>
      <c r="M32" s="5" t="s">
        <v>37</v>
      </c>
      <c r="N32" s="5" t="s">
        <v>211</v>
      </c>
      <c r="O32" s="5" t="s">
        <v>39</v>
      </c>
      <c r="P32" s="5" t="s">
        <v>212</v>
      </c>
      <c r="Q32" s="5" t="s">
        <v>213</v>
      </c>
      <c r="R32" s="5">
        <v>96.99</v>
      </c>
      <c r="S32" s="5">
        <v>1</v>
      </c>
      <c r="T32" s="5">
        <v>0</v>
      </c>
      <c r="U32" s="5">
        <v>36.839999999999996</v>
      </c>
      <c r="V32" s="10">
        <v>6.88</v>
      </c>
      <c r="W32" s="5" t="s">
        <v>53</v>
      </c>
    </row>
    <row r="33" spans="1:23" ht="15.75" customHeight="1" x14ac:dyDescent="0.2">
      <c r="A33" s="5">
        <v>49031</v>
      </c>
      <c r="B33" s="5" t="s">
        <v>214</v>
      </c>
      <c r="C33" s="9">
        <v>40666</v>
      </c>
      <c r="D33" s="9">
        <v>40672</v>
      </c>
      <c r="E33" s="5" t="s">
        <v>62</v>
      </c>
      <c r="F33" s="5" t="s">
        <v>215</v>
      </c>
      <c r="G33" s="5" t="s">
        <v>216</v>
      </c>
      <c r="H33" s="5" t="s">
        <v>74</v>
      </c>
      <c r="I33" s="5" t="s">
        <v>65</v>
      </c>
      <c r="J33" s="5" t="s">
        <v>49</v>
      </c>
      <c r="K33" s="5" t="s">
        <v>37</v>
      </c>
      <c r="L33" s="5" t="s">
        <v>37</v>
      </c>
      <c r="M33" s="5" t="s">
        <v>37</v>
      </c>
      <c r="N33" s="5" t="s">
        <v>217</v>
      </c>
      <c r="O33" s="5" t="s">
        <v>39</v>
      </c>
      <c r="P33" s="5" t="s">
        <v>40</v>
      </c>
      <c r="Q33" s="5" t="s">
        <v>218</v>
      </c>
      <c r="R33" s="5">
        <v>101.10000000000001</v>
      </c>
      <c r="S33" s="5">
        <v>2</v>
      </c>
      <c r="T33" s="5">
        <v>0</v>
      </c>
      <c r="U33" s="5">
        <v>11.100000000000001</v>
      </c>
      <c r="V33" s="10">
        <v>6.8</v>
      </c>
      <c r="W33" s="5" t="s">
        <v>42</v>
      </c>
    </row>
    <row r="34" spans="1:23" ht="15.75" customHeight="1" x14ac:dyDescent="0.2">
      <c r="A34" s="5">
        <v>46871</v>
      </c>
      <c r="B34" s="5" t="s">
        <v>219</v>
      </c>
      <c r="C34" s="9">
        <v>41506</v>
      </c>
      <c r="D34" s="9">
        <v>41512</v>
      </c>
      <c r="E34" s="5" t="s">
        <v>62</v>
      </c>
      <c r="F34" s="5" t="s">
        <v>220</v>
      </c>
      <c r="G34" s="5" t="s">
        <v>221</v>
      </c>
      <c r="H34" s="5" t="s">
        <v>47</v>
      </c>
      <c r="I34" s="5" t="s">
        <v>222</v>
      </c>
      <c r="J34" s="5" t="s">
        <v>223</v>
      </c>
      <c r="K34" s="5" t="s">
        <v>37</v>
      </c>
      <c r="L34" s="5" t="s">
        <v>37</v>
      </c>
      <c r="M34" s="5" t="s">
        <v>37</v>
      </c>
      <c r="N34" s="5" t="s">
        <v>224</v>
      </c>
      <c r="O34" s="5" t="s">
        <v>99</v>
      </c>
      <c r="P34" s="5" t="s">
        <v>225</v>
      </c>
      <c r="Q34" s="5" t="s">
        <v>226</v>
      </c>
      <c r="R34" s="5">
        <v>168.96</v>
      </c>
      <c r="S34" s="5">
        <v>2</v>
      </c>
      <c r="T34" s="5">
        <v>0</v>
      </c>
      <c r="U34" s="5">
        <v>8.3999999999999986</v>
      </c>
      <c r="V34" s="10">
        <v>6.74</v>
      </c>
      <c r="W34" s="5" t="s">
        <v>42</v>
      </c>
    </row>
    <row r="35" spans="1:23" ht="15.75" customHeight="1" x14ac:dyDescent="0.2">
      <c r="A35" s="5">
        <v>44227</v>
      </c>
      <c r="B35" s="5" t="s">
        <v>227</v>
      </c>
      <c r="C35" s="9">
        <v>40603</v>
      </c>
      <c r="D35" s="9">
        <v>40606</v>
      </c>
      <c r="E35" s="5" t="s">
        <v>184</v>
      </c>
      <c r="F35" s="5" t="s">
        <v>228</v>
      </c>
      <c r="G35" s="5" t="s">
        <v>229</v>
      </c>
      <c r="H35" s="5" t="s">
        <v>74</v>
      </c>
      <c r="I35" s="5" t="s">
        <v>95</v>
      </c>
      <c r="J35" s="5" t="s">
        <v>49</v>
      </c>
      <c r="K35" s="5" t="s">
        <v>37</v>
      </c>
      <c r="L35" s="5" t="s">
        <v>37</v>
      </c>
      <c r="M35" s="5" t="s">
        <v>37</v>
      </c>
      <c r="N35" s="5" t="s">
        <v>230</v>
      </c>
      <c r="O35" s="5" t="s">
        <v>39</v>
      </c>
      <c r="P35" s="5" t="s">
        <v>40</v>
      </c>
      <c r="Q35" s="5" t="s">
        <v>231</v>
      </c>
      <c r="R35" s="5">
        <v>30.480000000000004</v>
      </c>
      <c r="S35" s="5">
        <v>1</v>
      </c>
      <c r="T35" s="5">
        <v>0</v>
      </c>
      <c r="U35" s="5">
        <v>2.73</v>
      </c>
      <c r="V35" s="10">
        <v>6.7</v>
      </c>
      <c r="W35" s="5" t="s">
        <v>53</v>
      </c>
    </row>
    <row r="36" spans="1:23" ht="15.75" customHeight="1" x14ac:dyDescent="0.2">
      <c r="A36" s="5">
        <v>50009</v>
      </c>
      <c r="B36" s="5" t="s">
        <v>232</v>
      </c>
      <c r="C36" s="9">
        <v>41960</v>
      </c>
      <c r="D36" s="9">
        <v>41966</v>
      </c>
      <c r="E36" s="5" t="s">
        <v>62</v>
      </c>
      <c r="F36" s="5" t="s">
        <v>233</v>
      </c>
      <c r="G36" s="5" t="s">
        <v>234</v>
      </c>
      <c r="H36" s="5" t="s">
        <v>34</v>
      </c>
      <c r="I36" s="5" t="s">
        <v>65</v>
      </c>
      <c r="J36" s="5" t="s">
        <v>49</v>
      </c>
      <c r="K36" s="5" t="s">
        <v>37</v>
      </c>
      <c r="L36" s="5" t="s">
        <v>37</v>
      </c>
      <c r="M36" s="5" t="s">
        <v>37</v>
      </c>
      <c r="N36" s="5" t="s">
        <v>235</v>
      </c>
      <c r="O36" s="5" t="s">
        <v>39</v>
      </c>
      <c r="P36" s="5" t="s">
        <v>114</v>
      </c>
      <c r="Q36" s="5" t="s">
        <v>236</v>
      </c>
      <c r="R36" s="5">
        <v>60.480000000000004</v>
      </c>
      <c r="S36" s="5">
        <v>4</v>
      </c>
      <c r="T36" s="5">
        <v>0</v>
      </c>
      <c r="U36" s="5">
        <v>21.72</v>
      </c>
      <c r="V36" s="10">
        <v>6.63</v>
      </c>
      <c r="W36" s="5" t="s">
        <v>172</v>
      </c>
    </row>
    <row r="37" spans="1:23" ht="15.75" customHeight="1" x14ac:dyDescent="0.2">
      <c r="A37" s="5">
        <v>50571</v>
      </c>
      <c r="B37" s="5" t="s">
        <v>237</v>
      </c>
      <c r="C37" s="9">
        <v>41065</v>
      </c>
      <c r="D37" s="9">
        <v>41069</v>
      </c>
      <c r="E37" s="5" t="s">
        <v>62</v>
      </c>
      <c r="F37" s="5" t="s">
        <v>238</v>
      </c>
      <c r="G37" s="5" t="s">
        <v>239</v>
      </c>
      <c r="H37" s="5" t="s">
        <v>47</v>
      </c>
      <c r="I37" s="5" t="s">
        <v>112</v>
      </c>
      <c r="J37" s="5" t="s">
        <v>49</v>
      </c>
      <c r="K37" s="5" t="s">
        <v>37</v>
      </c>
      <c r="L37" s="5" t="s">
        <v>37</v>
      </c>
      <c r="M37" s="5" t="s">
        <v>37</v>
      </c>
      <c r="N37" s="5" t="s">
        <v>240</v>
      </c>
      <c r="O37" s="5" t="s">
        <v>39</v>
      </c>
      <c r="P37" s="5" t="s">
        <v>40</v>
      </c>
      <c r="Q37" s="5" t="s">
        <v>241</v>
      </c>
      <c r="R37" s="5">
        <v>102.18</v>
      </c>
      <c r="S37" s="5">
        <v>2</v>
      </c>
      <c r="T37" s="5">
        <v>0</v>
      </c>
      <c r="U37" s="5">
        <v>29.58</v>
      </c>
      <c r="V37" s="10">
        <v>6.6</v>
      </c>
      <c r="W37" s="5" t="s">
        <v>42</v>
      </c>
    </row>
    <row r="38" spans="1:23" ht="15.75" customHeight="1" x14ac:dyDescent="0.2">
      <c r="A38" s="5">
        <v>48077</v>
      </c>
      <c r="B38" s="5" t="s">
        <v>242</v>
      </c>
      <c r="C38" s="9">
        <v>41477</v>
      </c>
      <c r="D38" s="9">
        <v>41479</v>
      </c>
      <c r="E38" s="5" t="s">
        <v>184</v>
      </c>
      <c r="F38" s="5" t="s">
        <v>243</v>
      </c>
      <c r="G38" s="5" t="s">
        <v>244</v>
      </c>
      <c r="H38" s="5" t="s">
        <v>74</v>
      </c>
      <c r="I38" s="5" t="s">
        <v>245</v>
      </c>
      <c r="J38" s="5" t="s">
        <v>49</v>
      </c>
      <c r="K38" s="5" t="s">
        <v>37</v>
      </c>
      <c r="L38" s="5" t="s">
        <v>37</v>
      </c>
      <c r="M38" s="5" t="s">
        <v>37</v>
      </c>
      <c r="N38" s="5" t="s">
        <v>246</v>
      </c>
      <c r="O38" s="5" t="s">
        <v>39</v>
      </c>
      <c r="P38" s="5" t="s">
        <v>159</v>
      </c>
      <c r="Q38" s="5" t="s">
        <v>247</v>
      </c>
      <c r="R38" s="5">
        <v>35.97</v>
      </c>
      <c r="S38" s="5">
        <v>1</v>
      </c>
      <c r="T38" s="5">
        <v>0</v>
      </c>
      <c r="U38" s="5">
        <v>7.89</v>
      </c>
      <c r="V38" s="10">
        <v>6.54</v>
      </c>
      <c r="W38" s="5" t="s">
        <v>53</v>
      </c>
    </row>
    <row r="39" spans="1:23" ht="15.75" customHeight="1" x14ac:dyDescent="0.2">
      <c r="A39" s="5">
        <v>51102</v>
      </c>
      <c r="B39" s="5" t="s">
        <v>248</v>
      </c>
      <c r="C39" s="9">
        <v>40813</v>
      </c>
      <c r="D39" s="9">
        <v>40817</v>
      </c>
      <c r="E39" s="5" t="s">
        <v>62</v>
      </c>
      <c r="F39" s="5" t="s">
        <v>249</v>
      </c>
      <c r="G39" s="5" t="s">
        <v>250</v>
      </c>
      <c r="H39" s="5" t="s">
        <v>74</v>
      </c>
      <c r="I39" s="5" t="s">
        <v>112</v>
      </c>
      <c r="J39" s="5" t="s">
        <v>49</v>
      </c>
      <c r="K39" s="5" t="s">
        <v>37</v>
      </c>
      <c r="L39" s="5" t="s">
        <v>37</v>
      </c>
      <c r="M39" s="5" t="s">
        <v>37</v>
      </c>
      <c r="N39" s="5" t="s">
        <v>251</v>
      </c>
      <c r="O39" s="5" t="s">
        <v>39</v>
      </c>
      <c r="P39" s="5" t="s">
        <v>114</v>
      </c>
      <c r="Q39" s="5" t="s">
        <v>252</v>
      </c>
      <c r="R39" s="5">
        <v>55.38</v>
      </c>
      <c r="S39" s="5">
        <v>2</v>
      </c>
      <c r="T39" s="5">
        <v>0</v>
      </c>
      <c r="U39" s="5">
        <v>4.38</v>
      </c>
      <c r="V39" s="10">
        <v>6.54</v>
      </c>
      <c r="W39" s="5" t="s">
        <v>53</v>
      </c>
    </row>
    <row r="40" spans="1:23" ht="15.75" customHeight="1" x14ac:dyDescent="0.2">
      <c r="A40" s="5">
        <v>44974</v>
      </c>
      <c r="B40" s="5" t="s">
        <v>253</v>
      </c>
      <c r="C40" s="9">
        <v>41107</v>
      </c>
      <c r="D40" s="9">
        <v>41111</v>
      </c>
      <c r="E40" s="5" t="s">
        <v>62</v>
      </c>
      <c r="F40" s="5" t="s">
        <v>254</v>
      </c>
      <c r="G40" s="5" t="s">
        <v>255</v>
      </c>
      <c r="H40" s="5" t="s">
        <v>74</v>
      </c>
      <c r="I40" s="5" t="s">
        <v>256</v>
      </c>
      <c r="J40" s="5" t="s">
        <v>257</v>
      </c>
      <c r="K40" s="5" t="s">
        <v>37</v>
      </c>
      <c r="L40" s="5" t="s">
        <v>37</v>
      </c>
      <c r="M40" s="5" t="s">
        <v>37</v>
      </c>
      <c r="N40" s="5" t="s">
        <v>258</v>
      </c>
      <c r="O40" s="5" t="s">
        <v>99</v>
      </c>
      <c r="P40" s="5" t="s">
        <v>100</v>
      </c>
      <c r="Q40" s="5" t="s">
        <v>259</v>
      </c>
      <c r="R40" s="5">
        <v>108.66</v>
      </c>
      <c r="S40" s="5">
        <v>1</v>
      </c>
      <c r="T40" s="5">
        <v>0</v>
      </c>
      <c r="U40" s="5">
        <v>2.16</v>
      </c>
      <c r="V40" s="10">
        <v>6.53</v>
      </c>
      <c r="W40" s="5" t="s">
        <v>42</v>
      </c>
    </row>
    <row r="41" spans="1:23" ht="15.75" customHeight="1" x14ac:dyDescent="0.2">
      <c r="A41" s="5">
        <v>42264</v>
      </c>
      <c r="B41" s="5" t="s">
        <v>30</v>
      </c>
      <c r="C41" s="9">
        <v>41864</v>
      </c>
      <c r="D41" s="9">
        <v>41869</v>
      </c>
      <c r="E41" s="5" t="s">
        <v>31</v>
      </c>
      <c r="F41" s="5" t="s">
        <v>32</v>
      </c>
      <c r="G41" s="5" t="s">
        <v>33</v>
      </c>
      <c r="H41" s="5" t="s">
        <v>34</v>
      </c>
      <c r="I41" s="5" t="s">
        <v>35</v>
      </c>
      <c r="J41" s="5" t="s">
        <v>36</v>
      </c>
      <c r="K41" s="5" t="s">
        <v>37</v>
      </c>
      <c r="L41" s="5" t="s">
        <v>37</v>
      </c>
      <c r="M41" s="5" t="s">
        <v>37</v>
      </c>
      <c r="N41" s="5" t="s">
        <v>66</v>
      </c>
      <c r="O41" s="5" t="s">
        <v>67</v>
      </c>
      <c r="P41" s="5" t="s">
        <v>68</v>
      </c>
      <c r="Q41" s="5" t="s">
        <v>69</v>
      </c>
      <c r="R41" s="5">
        <v>168.18</v>
      </c>
      <c r="S41" s="5">
        <v>1</v>
      </c>
      <c r="T41" s="5">
        <v>0</v>
      </c>
      <c r="U41" s="5">
        <v>15.120000000000001</v>
      </c>
      <c r="V41" s="10">
        <v>6.41</v>
      </c>
      <c r="W41" s="5" t="s">
        <v>42</v>
      </c>
    </row>
    <row r="42" spans="1:23" ht="15.75" customHeight="1" x14ac:dyDescent="0.2">
      <c r="C42" s="9"/>
      <c r="D42" s="9"/>
      <c r="V42" s="10"/>
    </row>
    <row r="43" spans="1:23" ht="15.75" customHeight="1" x14ac:dyDescent="0.2">
      <c r="C43" s="9"/>
      <c r="D43" s="9"/>
      <c r="V43" s="10"/>
    </row>
    <row r="44" spans="1:23" ht="15.75" customHeight="1" x14ac:dyDescent="0.2">
      <c r="C44" s="9"/>
      <c r="D44" s="9"/>
      <c r="V44" s="10"/>
    </row>
    <row r="45" spans="1:23" ht="15.75" customHeight="1" x14ac:dyDescent="0.2">
      <c r="C45" s="9"/>
      <c r="D45" s="9"/>
      <c r="V45" s="10"/>
    </row>
    <row r="46" spans="1:23" ht="15.75" customHeight="1" x14ac:dyDescent="0.2">
      <c r="C46" s="9"/>
      <c r="D46" s="9"/>
      <c r="V46" s="10"/>
    </row>
    <row r="47" spans="1:23" ht="15.75" customHeight="1" x14ac:dyDescent="0.2">
      <c r="C47" s="9"/>
      <c r="D47" s="9"/>
      <c r="V47" s="10"/>
    </row>
    <row r="48" spans="1:23" ht="15.75" customHeight="1" x14ac:dyDescent="0.2">
      <c r="C48" s="9"/>
      <c r="D48" s="9"/>
      <c r="V48" s="10"/>
    </row>
    <row r="49" spans="3:22" ht="15.75" customHeight="1" x14ac:dyDescent="0.2">
      <c r="C49" s="9"/>
      <c r="D49" s="9"/>
      <c r="V49" s="10"/>
    </row>
    <row r="50" spans="3:22" ht="15.75" customHeight="1" x14ac:dyDescent="0.2">
      <c r="C50" s="9"/>
      <c r="D50" s="9"/>
      <c r="V50" s="10"/>
    </row>
    <row r="51" spans="3:22" ht="15.75" customHeight="1" x14ac:dyDescent="0.2">
      <c r="C51" s="9"/>
      <c r="D51" s="9"/>
      <c r="V51" s="10"/>
    </row>
    <row r="52" spans="3:22" ht="15.75" customHeight="1" x14ac:dyDescent="0.2">
      <c r="C52" s="9"/>
      <c r="D52" s="9"/>
      <c r="V52" s="10"/>
    </row>
    <row r="53" spans="3:22" ht="15.75" customHeight="1" x14ac:dyDescent="0.2">
      <c r="C53" s="9"/>
      <c r="D53" s="9"/>
      <c r="V53" s="10"/>
    </row>
    <row r="54" spans="3:22" ht="15.75" customHeight="1" x14ac:dyDescent="0.2">
      <c r="C54" s="9"/>
      <c r="D54" s="9"/>
      <c r="V54" s="10"/>
    </row>
    <row r="55" spans="3:22" ht="15.75" customHeight="1" x14ac:dyDescent="0.2">
      <c r="C55" s="9"/>
      <c r="D55" s="9"/>
      <c r="V55" s="10"/>
    </row>
    <row r="56" spans="3:22" ht="15.75" customHeight="1" x14ac:dyDescent="0.2"/>
    <row r="57" spans="3:22" ht="15.75" customHeight="1" x14ac:dyDescent="0.2"/>
    <row r="58" spans="3:22" ht="15.75" customHeight="1" x14ac:dyDescent="0.2"/>
    <row r="59" spans="3:22" ht="15.75" customHeight="1" x14ac:dyDescent="0.2"/>
    <row r="60" spans="3:22" ht="15.75" customHeight="1" x14ac:dyDescent="0.2"/>
    <row r="61" spans="3:22" ht="15.75" customHeight="1" x14ac:dyDescent="0.2"/>
    <row r="62" spans="3:22" ht="15.75" customHeight="1" x14ac:dyDescent="0.2"/>
    <row r="63" spans="3:22" ht="15.75" customHeight="1" x14ac:dyDescent="0.2"/>
    <row r="64" spans="3:2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0"/>
  <sheetViews>
    <sheetView zoomScale="80" zoomScaleNormal="80" workbookViewId="0">
      <selection activeCell="AG16" sqref="AG16"/>
    </sheetView>
  </sheetViews>
  <sheetFormatPr baseColWidth="10" defaultColWidth="12.5" defaultRowHeight="15" customHeight="1" x14ac:dyDescent="0.2"/>
  <cols>
    <col min="1" max="1" width="8" customWidth="1"/>
    <col min="2" max="2" width="12.5" customWidth="1"/>
    <col min="3" max="3" width="10.83203125" bestFit="1" customWidth="1"/>
    <col min="4" max="4" width="11.33203125" bestFit="1" customWidth="1"/>
    <col min="5" max="5" width="12.5" customWidth="1"/>
    <col min="6" max="6" width="11" customWidth="1"/>
    <col min="7" max="7" width="15.83203125" customWidth="1"/>
    <col min="8" max="8" width="10.1640625" customWidth="1"/>
    <col min="9" max="9" width="10" customWidth="1"/>
    <col min="10" max="10" width="13.5" customWidth="1"/>
    <col min="11" max="11" width="7.5" customWidth="1"/>
    <col min="12" max="13" width="6.83203125" customWidth="1"/>
    <col min="14" max="14" width="17" customWidth="1"/>
    <col min="15" max="15" width="12.1640625" customWidth="1"/>
    <col min="16" max="16" width="11.5" customWidth="1"/>
    <col min="17" max="17" width="38.5" customWidth="1"/>
    <col min="18" max="18" width="8.1640625" customWidth="1"/>
    <col min="19" max="19" width="7.83203125" customWidth="1"/>
    <col min="20" max="21" width="8.1640625" customWidth="1"/>
    <col min="22" max="22" width="12" customWidth="1"/>
    <col min="23" max="23" width="11.83203125" customWidth="1"/>
    <col min="24" max="24" width="8.6640625" bestFit="1" customWidth="1"/>
    <col min="25" max="25" width="10.1640625" bestFit="1" customWidth="1"/>
    <col min="26" max="26" width="17" bestFit="1" customWidth="1"/>
    <col min="27" max="27" width="9.5" bestFit="1" customWidth="1"/>
    <col min="28" max="28" width="13" bestFit="1" customWidth="1"/>
    <col min="29" max="29" width="8.1640625" bestFit="1" customWidth="1"/>
    <col min="30" max="30" width="10.5" customWidth="1"/>
    <col min="31" max="31" width="9.83203125" bestFit="1" customWidth="1"/>
    <col min="32" max="32" width="4" customWidth="1"/>
    <col min="33" max="34" width="10.5" customWidth="1"/>
  </cols>
  <sheetData>
    <row r="1" spans="1:34" x14ac:dyDescent="0.2">
      <c r="A1" s="4" t="s">
        <v>4</v>
      </c>
    </row>
    <row r="2" spans="1:34" x14ac:dyDescent="0.2">
      <c r="A2" s="5" t="s">
        <v>260</v>
      </c>
    </row>
    <row r="3" spans="1:34" x14ac:dyDescent="0.2">
      <c r="A3" s="26" t="s">
        <v>261</v>
      </c>
      <c r="B3" s="27"/>
      <c r="C3" s="27"/>
    </row>
    <row r="4" spans="1:34" x14ac:dyDescent="0.2">
      <c r="A4" s="26" t="s">
        <v>262</v>
      </c>
      <c r="B4" s="27"/>
    </row>
    <row r="5" spans="1:34" x14ac:dyDescent="0.2">
      <c r="A5" s="26" t="s">
        <v>263</v>
      </c>
      <c r="B5" s="27"/>
      <c r="C5" s="27"/>
    </row>
    <row r="6" spans="1:34" x14ac:dyDescent="0.2">
      <c r="A6" s="26" t="s">
        <v>264</v>
      </c>
      <c r="B6" s="27"/>
    </row>
    <row r="7" spans="1:34" x14ac:dyDescent="0.2">
      <c r="A7" s="26" t="s">
        <v>265</v>
      </c>
      <c r="B7" s="27"/>
      <c r="C7" s="27"/>
    </row>
    <row r="8" spans="1:34" x14ac:dyDescent="0.2">
      <c r="A8" s="26" t="s">
        <v>266</v>
      </c>
      <c r="B8" s="27"/>
      <c r="C8" s="27"/>
      <c r="D8" s="27"/>
      <c r="E8" s="27"/>
      <c r="F8" s="27"/>
      <c r="G8" s="27"/>
      <c r="H8" s="27"/>
    </row>
    <row r="9" spans="1:34" x14ac:dyDescent="0.2">
      <c r="A9" s="26" t="s">
        <v>267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34" x14ac:dyDescent="0.2">
      <c r="A10" s="26" t="s">
        <v>268</v>
      </c>
      <c r="B10" s="27"/>
      <c r="C10" s="27"/>
      <c r="D10" s="27"/>
      <c r="E10" s="27"/>
      <c r="F10" s="27"/>
      <c r="G10" s="27"/>
      <c r="H10" s="27"/>
      <c r="I10" s="27"/>
      <c r="J10" s="27"/>
    </row>
    <row r="11" spans="1:34" x14ac:dyDescent="0.2">
      <c r="A11" s="26" t="s">
        <v>269</v>
      </c>
      <c r="B11" s="27"/>
      <c r="C11" s="27"/>
      <c r="D11" s="27"/>
      <c r="E11" s="27"/>
    </row>
    <row r="12" spans="1:34" x14ac:dyDescent="0.2">
      <c r="A12" s="26" t="s">
        <v>270</v>
      </c>
      <c r="B12" s="27"/>
      <c r="C12" s="27"/>
      <c r="D12" s="27"/>
      <c r="E12" s="27"/>
    </row>
    <row r="14" spans="1:34" ht="15" customHeight="1" x14ac:dyDescent="0.2">
      <c r="AB14" s="29">
        <v>0.18</v>
      </c>
    </row>
    <row r="15" spans="1:34" x14ac:dyDescent="0.2">
      <c r="A15" s="6" t="s">
        <v>5</v>
      </c>
      <c r="B15" s="6" t="s">
        <v>6</v>
      </c>
      <c r="C15" s="6" t="s">
        <v>7</v>
      </c>
      <c r="D15" s="6" t="s">
        <v>8</v>
      </c>
      <c r="E15" s="6" t="s">
        <v>9</v>
      </c>
      <c r="F15" s="6" t="s">
        <v>10</v>
      </c>
      <c r="G15" s="6" t="s">
        <v>11</v>
      </c>
      <c r="H15" s="6" t="s">
        <v>12</v>
      </c>
      <c r="I15" s="6" t="s">
        <v>13</v>
      </c>
      <c r="J15" s="6" t="s">
        <v>14</v>
      </c>
      <c r="K15" s="6" t="s">
        <v>15</v>
      </c>
      <c r="L15" s="6" t="s">
        <v>16</v>
      </c>
      <c r="M15" s="6" t="s">
        <v>17</v>
      </c>
      <c r="N15" s="6" t="s">
        <v>18</v>
      </c>
      <c r="O15" s="6" t="s">
        <v>19</v>
      </c>
      <c r="P15" s="6" t="s">
        <v>20</v>
      </c>
      <c r="Q15" s="6" t="s">
        <v>21</v>
      </c>
      <c r="R15" s="6" t="s">
        <v>22</v>
      </c>
      <c r="S15" s="6" t="s">
        <v>23</v>
      </c>
      <c r="T15" s="6" t="s">
        <v>24</v>
      </c>
      <c r="U15" s="6" t="s">
        <v>25</v>
      </c>
      <c r="V15" s="6" t="s">
        <v>26</v>
      </c>
      <c r="W15" s="6" t="s">
        <v>27</v>
      </c>
      <c r="X15" s="8" t="s">
        <v>43</v>
      </c>
      <c r="Y15" s="8" t="s">
        <v>271</v>
      </c>
      <c r="Z15" s="8" t="s">
        <v>272</v>
      </c>
      <c r="AA15" s="8" t="s">
        <v>273</v>
      </c>
      <c r="AB15" s="8" t="s">
        <v>274</v>
      </c>
      <c r="AC15" s="8" t="s">
        <v>275</v>
      </c>
      <c r="AD15" s="8" t="s">
        <v>276</v>
      </c>
      <c r="AE15" s="8" t="s">
        <v>277</v>
      </c>
      <c r="AG15" s="18" t="s">
        <v>278</v>
      </c>
      <c r="AH15" s="18" t="s">
        <v>279</v>
      </c>
    </row>
    <row r="16" spans="1:34" ht="16" x14ac:dyDescent="0.2">
      <c r="A16" s="5">
        <v>48915</v>
      </c>
      <c r="B16" s="5" t="s">
        <v>280</v>
      </c>
      <c r="C16" s="9">
        <v>41998</v>
      </c>
      <c r="D16" s="9">
        <v>42004</v>
      </c>
      <c r="E16" s="5" t="s">
        <v>62</v>
      </c>
      <c r="F16" s="5" t="s">
        <v>281</v>
      </c>
      <c r="G16" s="5" t="s">
        <v>282</v>
      </c>
      <c r="H16" s="5" t="s">
        <v>47</v>
      </c>
      <c r="I16" s="5" t="s">
        <v>156</v>
      </c>
      <c r="J16" s="5" t="s">
        <v>157</v>
      </c>
      <c r="K16" s="5" t="s">
        <v>37</v>
      </c>
      <c r="L16" s="5" t="s">
        <v>37</v>
      </c>
      <c r="M16" s="5" t="s">
        <v>37</v>
      </c>
      <c r="N16" s="5" t="s">
        <v>283</v>
      </c>
      <c r="O16" s="5" t="s">
        <v>39</v>
      </c>
      <c r="P16" s="5" t="s">
        <v>40</v>
      </c>
      <c r="Q16" s="5" t="s">
        <v>284</v>
      </c>
      <c r="R16" s="5">
        <v>13.439999999999998</v>
      </c>
      <c r="S16" s="5">
        <v>2</v>
      </c>
      <c r="T16" s="5">
        <v>0</v>
      </c>
      <c r="U16" s="5">
        <v>5.64</v>
      </c>
      <c r="V16" s="10">
        <v>1.1100000000000001</v>
      </c>
      <c r="W16" s="5" t="s">
        <v>42</v>
      </c>
      <c r="X16">
        <f>SUM(R16+100)</f>
        <v>113.44</v>
      </c>
      <c r="Y16" s="28">
        <f>R16-V16</f>
        <v>12.329999999999998</v>
      </c>
      <c r="Z16">
        <f>R16*S16</f>
        <v>26.879999999999995</v>
      </c>
      <c r="AA16">
        <f>R16/S16</f>
        <v>6.7199999999999989</v>
      </c>
      <c r="AB16" s="30">
        <f>Z16*(1+$AB$14)</f>
        <v>31.718399999999992</v>
      </c>
      <c r="AC16" s="30">
        <f>IF(J16="Ontario",R16*S16,U16)</f>
        <v>5.64</v>
      </c>
      <c r="AD16" s="30">
        <f>IF(AND(H16="Consumer",O16="Office Supplies"),R16*1.2,S16)</f>
        <v>2</v>
      </c>
      <c r="AE16" s="30">
        <f>IF(OR(E16="Standard Class",E16="First Class"),U16*1.18,0)</f>
        <v>6.6551999999999989</v>
      </c>
      <c r="AG16" s="19">
        <f>SUMIF(J16:J52,"Quebec",R16:R52)</f>
        <v>4731.75</v>
      </c>
      <c r="AH16" s="19">
        <f>COUNTIF(P16:P52,"Binders")</f>
        <v>10</v>
      </c>
    </row>
    <row r="17" spans="1:31" ht="16" x14ac:dyDescent="0.2">
      <c r="A17" s="5">
        <v>48404</v>
      </c>
      <c r="B17" s="5" t="s">
        <v>285</v>
      </c>
      <c r="C17" s="9">
        <v>41698</v>
      </c>
      <c r="D17" s="9">
        <v>41703</v>
      </c>
      <c r="E17" s="5" t="s">
        <v>62</v>
      </c>
      <c r="F17" s="5" t="s">
        <v>286</v>
      </c>
      <c r="G17" s="5" t="s">
        <v>287</v>
      </c>
      <c r="H17" s="5" t="s">
        <v>34</v>
      </c>
      <c r="I17" s="5" t="s">
        <v>288</v>
      </c>
      <c r="J17" s="5" t="s">
        <v>49</v>
      </c>
      <c r="K17" s="5" t="s">
        <v>37</v>
      </c>
      <c r="L17" s="5" t="s">
        <v>37</v>
      </c>
      <c r="M17" s="5" t="s">
        <v>37</v>
      </c>
      <c r="N17" s="5" t="s">
        <v>289</v>
      </c>
      <c r="O17" s="5" t="s">
        <v>39</v>
      </c>
      <c r="P17" s="5" t="s">
        <v>144</v>
      </c>
      <c r="Q17" s="5" t="s">
        <v>290</v>
      </c>
      <c r="R17" s="5">
        <v>15.599999999999998</v>
      </c>
      <c r="S17" s="5">
        <v>2</v>
      </c>
      <c r="T17" s="5">
        <v>0</v>
      </c>
      <c r="U17" s="5">
        <v>2.46</v>
      </c>
      <c r="V17" s="10">
        <v>1.08</v>
      </c>
      <c r="W17" s="5" t="s">
        <v>42</v>
      </c>
      <c r="X17">
        <f t="shared" ref="X17:X52" si="0">SUM(R17+100)</f>
        <v>115.6</v>
      </c>
      <c r="Y17" s="28">
        <f t="shared" ref="Y17:Y52" si="1">R17-V17</f>
        <v>14.519999999999998</v>
      </c>
      <c r="Z17">
        <f t="shared" ref="Z17:Z52" si="2">R17*S17</f>
        <v>31.199999999999996</v>
      </c>
      <c r="AA17">
        <f t="shared" ref="AA17:AA52" si="3">R17/S17</f>
        <v>7.7999999999999989</v>
      </c>
      <c r="AB17" s="30">
        <f t="shared" ref="AB17:AB52" si="4">Z17*(1+$AB$14)</f>
        <v>36.815999999999995</v>
      </c>
      <c r="AC17" s="30">
        <f t="shared" ref="AC17:AC52" si="5">IF(J17="Ontario",R17*S17,U17)</f>
        <v>31.199999999999996</v>
      </c>
      <c r="AD17" s="30">
        <f t="shared" ref="AD17:AD52" si="6">IF(AND(H17="Consumer",O17="Office Supplies"),R17*1.2,S17)</f>
        <v>2</v>
      </c>
      <c r="AE17" s="30">
        <f t="shared" ref="AE17:AE52" si="7">IF(OR(E17="Standard Class",E17="First Class"),U17*1.18,0)</f>
        <v>2.9027999999999996</v>
      </c>
    </row>
    <row r="18" spans="1:31" ht="16" x14ac:dyDescent="0.2">
      <c r="A18" s="5">
        <v>50642</v>
      </c>
      <c r="B18" s="5" t="s">
        <v>291</v>
      </c>
      <c r="C18" s="9">
        <v>41089</v>
      </c>
      <c r="D18" s="9">
        <v>41093</v>
      </c>
      <c r="E18" s="5" t="s">
        <v>31</v>
      </c>
      <c r="F18" s="5" t="s">
        <v>292</v>
      </c>
      <c r="G18" s="5" t="s">
        <v>293</v>
      </c>
      <c r="H18" s="5" t="s">
        <v>74</v>
      </c>
      <c r="I18" s="5" t="s">
        <v>149</v>
      </c>
      <c r="J18" s="5" t="s">
        <v>150</v>
      </c>
      <c r="K18" s="5" t="s">
        <v>37</v>
      </c>
      <c r="L18" s="5" t="s">
        <v>37</v>
      </c>
      <c r="M18" s="5" t="s">
        <v>37</v>
      </c>
      <c r="N18" s="5" t="s">
        <v>294</v>
      </c>
      <c r="O18" s="5" t="s">
        <v>39</v>
      </c>
      <c r="P18" s="5" t="s">
        <v>40</v>
      </c>
      <c r="Q18" s="5" t="s">
        <v>295</v>
      </c>
      <c r="R18" s="5">
        <v>13.379999999999999</v>
      </c>
      <c r="S18" s="5">
        <v>2</v>
      </c>
      <c r="T18" s="5">
        <v>0</v>
      </c>
      <c r="U18" s="5">
        <v>3.42</v>
      </c>
      <c r="V18" s="10">
        <v>1.08</v>
      </c>
      <c r="W18" s="5" t="s">
        <v>53</v>
      </c>
      <c r="X18">
        <f t="shared" si="0"/>
        <v>113.38</v>
      </c>
      <c r="Y18" s="28">
        <f t="shared" si="1"/>
        <v>12.299999999999999</v>
      </c>
      <c r="Z18">
        <f t="shared" si="2"/>
        <v>26.759999999999998</v>
      </c>
      <c r="AA18">
        <f t="shared" si="3"/>
        <v>6.6899999999999995</v>
      </c>
      <c r="AB18" s="30">
        <f t="shared" si="4"/>
        <v>31.576799999999995</v>
      </c>
      <c r="AC18" s="30">
        <f t="shared" si="5"/>
        <v>3.42</v>
      </c>
      <c r="AD18" s="30">
        <f t="shared" si="6"/>
        <v>16.055999999999997</v>
      </c>
      <c r="AE18" s="30">
        <f t="shared" si="7"/>
        <v>0</v>
      </c>
    </row>
    <row r="19" spans="1:31" ht="16" x14ac:dyDescent="0.2">
      <c r="A19" s="5">
        <v>50857</v>
      </c>
      <c r="B19" s="5" t="s">
        <v>296</v>
      </c>
      <c r="C19" s="9">
        <v>41663</v>
      </c>
      <c r="D19" s="9">
        <v>41667</v>
      </c>
      <c r="E19" s="5" t="s">
        <v>62</v>
      </c>
      <c r="F19" s="5" t="s">
        <v>297</v>
      </c>
      <c r="G19" s="5" t="s">
        <v>298</v>
      </c>
      <c r="H19" s="5" t="s">
        <v>47</v>
      </c>
      <c r="I19" s="5" t="s">
        <v>112</v>
      </c>
      <c r="J19" s="5" t="s">
        <v>49</v>
      </c>
      <c r="K19" s="5" t="s">
        <v>37</v>
      </c>
      <c r="L19" s="5" t="s">
        <v>37</v>
      </c>
      <c r="M19" s="5" t="s">
        <v>37</v>
      </c>
      <c r="N19" s="5" t="s">
        <v>299</v>
      </c>
      <c r="O19" s="5" t="s">
        <v>39</v>
      </c>
      <c r="P19" s="5" t="s">
        <v>300</v>
      </c>
      <c r="Q19" s="5" t="s">
        <v>301</v>
      </c>
      <c r="R19" s="5">
        <v>21.99</v>
      </c>
      <c r="S19" s="5">
        <v>1</v>
      </c>
      <c r="T19" s="5">
        <v>0</v>
      </c>
      <c r="U19" s="5">
        <v>10.11</v>
      </c>
      <c r="V19" s="10">
        <v>1.07</v>
      </c>
      <c r="W19" s="5" t="s">
        <v>42</v>
      </c>
      <c r="X19">
        <f t="shared" si="0"/>
        <v>121.99</v>
      </c>
      <c r="Y19" s="28">
        <f t="shared" si="1"/>
        <v>20.919999999999998</v>
      </c>
      <c r="Z19">
        <f t="shared" si="2"/>
        <v>21.99</v>
      </c>
      <c r="AA19">
        <f t="shared" si="3"/>
        <v>21.99</v>
      </c>
      <c r="AB19" s="30">
        <f t="shared" si="4"/>
        <v>25.948199999999996</v>
      </c>
      <c r="AC19" s="30">
        <f t="shared" si="5"/>
        <v>21.99</v>
      </c>
      <c r="AD19" s="30">
        <f t="shared" si="6"/>
        <v>1</v>
      </c>
      <c r="AE19" s="30">
        <f t="shared" si="7"/>
        <v>11.929799999999998</v>
      </c>
    </row>
    <row r="20" spans="1:31" ht="16" x14ac:dyDescent="0.2">
      <c r="A20" s="5">
        <v>46354</v>
      </c>
      <c r="B20" s="5" t="s">
        <v>302</v>
      </c>
      <c r="C20" s="9">
        <v>40870</v>
      </c>
      <c r="D20" s="9">
        <v>40873</v>
      </c>
      <c r="E20" s="5" t="s">
        <v>184</v>
      </c>
      <c r="F20" s="5" t="s">
        <v>303</v>
      </c>
      <c r="G20" s="5" t="s">
        <v>304</v>
      </c>
      <c r="H20" s="5" t="s">
        <v>47</v>
      </c>
      <c r="I20" s="5" t="s">
        <v>176</v>
      </c>
      <c r="J20" s="5" t="s">
        <v>49</v>
      </c>
      <c r="K20" s="5" t="s">
        <v>37</v>
      </c>
      <c r="L20" s="5" t="s">
        <v>37</v>
      </c>
      <c r="M20" s="5" t="s">
        <v>37</v>
      </c>
      <c r="N20" s="5" t="s">
        <v>305</v>
      </c>
      <c r="O20" s="5" t="s">
        <v>39</v>
      </c>
      <c r="P20" s="5" t="s">
        <v>300</v>
      </c>
      <c r="Q20" s="5" t="s">
        <v>306</v>
      </c>
      <c r="R20" s="5">
        <v>114</v>
      </c>
      <c r="S20" s="5">
        <v>4</v>
      </c>
      <c r="T20" s="5">
        <v>0</v>
      </c>
      <c r="U20" s="5">
        <v>11.399999999999999</v>
      </c>
      <c r="V20" s="10">
        <v>1.05</v>
      </c>
      <c r="W20" s="5" t="s">
        <v>53</v>
      </c>
      <c r="X20">
        <f t="shared" si="0"/>
        <v>214</v>
      </c>
      <c r="Y20" s="28">
        <f t="shared" si="1"/>
        <v>112.95</v>
      </c>
      <c r="Z20">
        <f t="shared" si="2"/>
        <v>456</v>
      </c>
      <c r="AA20">
        <f t="shared" si="3"/>
        <v>28.5</v>
      </c>
      <c r="AB20" s="30">
        <f t="shared" si="4"/>
        <v>538.07999999999993</v>
      </c>
      <c r="AC20" s="30">
        <f t="shared" si="5"/>
        <v>456</v>
      </c>
      <c r="AD20" s="30">
        <f t="shared" si="6"/>
        <v>4</v>
      </c>
      <c r="AE20" s="30">
        <f t="shared" si="7"/>
        <v>13.451999999999998</v>
      </c>
    </row>
    <row r="21" spans="1:31" ht="15.75" customHeight="1" x14ac:dyDescent="0.2">
      <c r="A21" s="5">
        <v>43732</v>
      </c>
      <c r="B21" s="5" t="s">
        <v>307</v>
      </c>
      <c r="C21" s="9">
        <v>41716</v>
      </c>
      <c r="D21" s="9">
        <v>41720</v>
      </c>
      <c r="E21" s="5" t="s">
        <v>62</v>
      </c>
      <c r="F21" s="5" t="s">
        <v>167</v>
      </c>
      <c r="G21" s="5" t="s">
        <v>168</v>
      </c>
      <c r="H21" s="5" t="s">
        <v>74</v>
      </c>
      <c r="I21" s="5" t="s">
        <v>203</v>
      </c>
      <c r="J21" s="5" t="s">
        <v>150</v>
      </c>
      <c r="K21" s="5" t="s">
        <v>37</v>
      </c>
      <c r="L21" s="5" t="s">
        <v>37</v>
      </c>
      <c r="M21" s="5" t="s">
        <v>37</v>
      </c>
      <c r="N21" s="5" t="s">
        <v>308</v>
      </c>
      <c r="O21" s="5" t="s">
        <v>39</v>
      </c>
      <c r="P21" s="5" t="s">
        <v>131</v>
      </c>
      <c r="Q21" s="5" t="s">
        <v>309</v>
      </c>
      <c r="R21" s="5">
        <v>9.24</v>
      </c>
      <c r="S21" s="5">
        <v>1</v>
      </c>
      <c r="T21" s="5">
        <v>0</v>
      </c>
      <c r="U21" s="5">
        <v>2.8499999999999996</v>
      </c>
      <c r="V21" s="10">
        <v>1.03</v>
      </c>
      <c r="W21" s="5" t="s">
        <v>42</v>
      </c>
      <c r="X21">
        <f t="shared" si="0"/>
        <v>109.24</v>
      </c>
      <c r="Y21" s="28">
        <f t="shared" si="1"/>
        <v>8.2100000000000009</v>
      </c>
      <c r="Z21">
        <f t="shared" si="2"/>
        <v>9.24</v>
      </c>
      <c r="AA21">
        <f t="shared" si="3"/>
        <v>9.24</v>
      </c>
      <c r="AB21" s="30">
        <f t="shared" si="4"/>
        <v>10.9032</v>
      </c>
      <c r="AC21" s="30">
        <f t="shared" si="5"/>
        <v>2.8499999999999996</v>
      </c>
      <c r="AD21" s="30">
        <f t="shared" si="6"/>
        <v>11.087999999999999</v>
      </c>
      <c r="AE21" s="30">
        <f t="shared" si="7"/>
        <v>3.3629999999999995</v>
      </c>
    </row>
    <row r="22" spans="1:31" ht="15.75" customHeight="1" x14ac:dyDescent="0.2">
      <c r="A22" s="5">
        <v>49350</v>
      </c>
      <c r="B22" s="5" t="s">
        <v>310</v>
      </c>
      <c r="C22" s="9">
        <v>40812</v>
      </c>
      <c r="D22" s="9">
        <v>40815</v>
      </c>
      <c r="E22" s="5" t="s">
        <v>31</v>
      </c>
      <c r="F22" s="5" t="s">
        <v>311</v>
      </c>
      <c r="G22" s="5" t="s">
        <v>312</v>
      </c>
      <c r="H22" s="5" t="s">
        <v>74</v>
      </c>
      <c r="I22" s="5" t="s">
        <v>82</v>
      </c>
      <c r="J22" s="5" t="s">
        <v>49</v>
      </c>
      <c r="K22" s="5" t="s">
        <v>37</v>
      </c>
      <c r="L22" s="5" t="s">
        <v>37</v>
      </c>
      <c r="M22" s="5" t="s">
        <v>37</v>
      </c>
      <c r="N22" s="5" t="s">
        <v>313</v>
      </c>
      <c r="O22" s="5" t="s">
        <v>39</v>
      </c>
      <c r="P22" s="5" t="s">
        <v>114</v>
      </c>
      <c r="Q22" s="5" t="s">
        <v>314</v>
      </c>
      <c r="R22" s="5">
        <v>29.849999999999998</v>
      </c>
      <c r="S22" s="5">
        <v>1</v>
      </c>
      <c r="T22" s="5">
        <v>0</v>
      </c>
      <c r="U22" s="5">
        <v>6.84</v>
      </c>
      <c r="V22" s="10">
        <v>1.01</v>
      </c>
      <c r="W22" s="5" t="s">
        <v>42</v>
      </c>
      <c r="X22">
        <f t="shared" si="0"/>
        <v>129.85</v>
      </c>
      <c r="Y22" s="28">
        <f t="shared" si="1"/>
        <v>28.839999999999996</v>
      </c>
      <c r="Z22">
        <f t="shared" si="2"/>
        <v>29.849999999999998</v>
      </c>
      <c r="AA22">
        <f t="shared" si="3"/>
        <v>29.849999999999998</v>
      </c>
      <c r="AB22" s="30">
        <f t="shared" si="4"/>
        <v>35.222999999999999</v>
      </c>
      <c r="AC22" s="30">
        <f t="shared" si="5"/>
        <v>29.849999999999998</v>
      </c>
      <c r="AD22" s="30">
        <f t="shared" si="6"/>
        <v>35.819999999999993</v>
      </c>
      <c r="AE22" s="30">
        <f t="shared" si="7"/>
        <v>0</v>
      </c>
    </row>
    <row r="23" spans="1:31" ht="15.75" customHeight="1" x14ac:dyDescent="0.2">
      <c r="A23" s="5">
        <v>43880</v>
      </c>
      <c r="B23" s="5" t="s">
        <v>315</v>
      </c>
      <c r="C23" s="9">
        <v>41932</v>
      </c>
      <c r="D23" s="9">
        <v>41934</v>
      </c>
      <c r="E23" s="5" t="s">
        <v>184</v>
      </c>
      <c r="F23" s="5" t="s">
        <v>316</v>
      </c>
      <c r="G23" s="5" t="s">
        <v>317</v>
      </c>
      <c r="H23" s="5" t="s">
        <v>47</v>
      </c>
      <c r="I23" s="5" t="s">
        <v>169</v>
      </c>
      <c r="J23" s="5" t="s">
        <v>49</v>
      </c>
      <c r="K23" s="5" t="s">
        <v>37</v>
      </c>
      <c r="L23" s="5" t="s">
        <v>37</v>
      </c>
      <c r="M23" s="5" t="s">
        <v>37</v>
      </c>
      <c r="N23" s="5" t="s">
        <v>318</v>
      </c>
      <c r="O23" s="5" t="s">
        <v>39</v>
      </c>
      <c r="P23" s="5" t="s">
        <v>40</v>
      </c>
      <c r="Q23" s="5" t="s">
        <v>319</v>
      </c>
      <c r="R23" s="5">
        <v>8.76</v>
      </c>
      <c r="S23" s="5">
        <v>1</v>
      </c>
      <c r="T23" s="5">
        <v>0</v>
      </c>
      <c r="U23" s="5">
        <v>4.0200000000000005</v>
      </c>
      <c r="V23" s="10">
        <v>1</v>
      </c>
      <c r="W23" s="5" t="s">
        <v>133</v>
      </c>
      <c r="X23">
        <f t="shared" si="0"/>
        <v>108.76</v>
      </c>
      <c r="Y23" s="28">
        <f t="shared" si="1"/>
        <v>7.76</v>
      </c>
      <c r="Z23">
        <f t="shared" si="2"/>
        <v>8.76</v>
      </c>
      <c r="AA23">
        <f t="shared" si="3"/>
        <v>8.76</v>
      </c>
      <c r="AB23" s="30">
        <f t="shared" si="4"/>
        <v>10.336799999999998</v>
      </c>
      <c r="AC23" s="30">
        <f t="shared" si="5"/>
        <v>8.76</v>
      </c>
      <c r="AD23" s="30">
        <f t="shared" si="6"/>
        <v>1</v>
      </c>
      <c r="AE23" s="30">
        <f t="shared" si="7"/>
        <v>4.7436000000000007</v>
      </c>
    </row>
    <row r="24" spans="1:31" ht="15.75" customHeight="1" x14ac:dyDescent="0.2">
      <c r="A24" s="5">
        <v>41437</v>
      </c>
      <c r="B24" s="5" t="s">
        <v>320</v>
      </c>
      <c r="C24" s="9">
        <v>40988</v>
      </c>
      <c r="D24" s="9">
        <v>40993</v>
      </c>
      <c r="E24" s="5" t="s">
        <v>31</v>
      </c>
      <c r="F24" s="5" t="s">
        <v>321</v>
      </c>
      <c r="G24" s="5" t="s">
        <v>322</v>
      </c>
      <c r="H24" s="5" t="s">
        <v>74</v>
      </c>
      <c r="I24" s="5" t="s">
        <v>149</v>
      </c>
      <c r="J24" s="5" t="s">
        <v>150</v>
      </c>
      <c r="K24" s="5" t="s">
        <v>37</v>
      </c>
      <c r="L24" s="5" t="s">
        <v>37</v>
      </c>
      <c r="M24" s="5" t="s">
        <v>37</v>
      </c>
      <c r="N24" s="5" t="s">
        <v>323</v>
      </c>
      <c r="O24" s="5" t="s">
        <v>99</v>
      </c>
      <c r="P24" s="5" t="s">
        <v>100</v>
      </c>
      <c r="Q24" s="5" t="s">
        <v>324</v>
      </c>
      <c r="R24" s="5">
        <v>25.23</v>
      </c>
      <c r="S24" s="5">
        <v>1</v>
      </c>
      <c r="T24" s="5">
        <v>0</v>
      </c>
      <c r="U24" s="5">
        <v>6.0299999999999994</v>
      </c>
      <c r="V24" s="10">
        <v>0.99</v>
      </c>
      <c r="W24" s="5" t="s">
        <v>42</v>
      </c>
      <c r="X24">
        <f t="shared" si="0"/>
        <v>125.23</v>
      </c>
      <c r="Y24" s="28">
        <f t="shared" si="1"/>
        <v>24.240000000000002</v>
      </c>
      <c r="Z24">
        <f t="shared" si="2"/>
        <v>25.23</v>
      </c>
      <c r="AA24">
        <f t="shared" si="3"/>
        <v>25.23</v>
      </c>
      <c r="AB24" s="30">
        <f t="shared" si="4"/>
        <v>29.7714</v>
      </c>
      <c r="AC24" s="30">
        <f t="shared" si="5"/>
        <v>6.0299999999999994</v>
      </c>
      <c r="AD24" s="30">
        <f t="shared" si="6"/>
        <v>1</v>
      </c>
      <c r="AE24" s="30">
        <f t="shared" si="7"/>
        <v>0</v>
      </c>
    </row>
    <row r="25" spans="1:31" ht="15.75" customHeight="1" x14ac:dyDescent="0.2">
      <c r="A25" s="5">
        <v>43402</v>
      </c>
      <c r="B25" s="5" t="s">
        <v>325</v>
      </c>
      <c r="C25" s="9">
        <v>41891</v>
      </c>
      <c r="D25" s="9">
        <v>41897</v>
      </c>
      <c r="E25" s="5" t="s">
        <v>62</v>
      </c>
      <c r="F25" s="5" t="s">
        <v>326</v>
      </c>
      <c r="G25" s="5" t="s">
        <v>327</v>
      </c>
      <c r="H25" s="5" t="s">
        <v>74</v>
      </c>
      <c r="I25" s="5" t="s">
        <v>328</v>
      </c>
      <c r="J25" s="5" t="s">
        <v>59</v>
      </c>
      <c r="K25" s="5" t="s">
        <v>37</v>
      </c>
      <c r="L25" s="5" t="s">
        <v>37</v>
      </c>
      <c r="M25" s="5" t="s">
        <v>37</v>
      </c>
      <c r="N25" s="5" t="s">
        <v>329</v>
      </c>
      <c r="O25" s="5" t="s">
        <v>39</v>
      </c>
      <c r="P25" s="5" t="s">
        <v>330</v>
      </c>
      <c r="Q25" s="5" t="s">
        <v>331</v>
      </c>
      <c r="R25" s="5">
        <v>16.71</v>
      </c>
      <c r="S25" s="5">
        <v>1</v>
      </c>
      <c r="T25" s="5">
        <v>0</v>
      </c>
      <c r="U25" s="5">
        <v>4.17</v>
      </c>
      <c r="V25" s="10">
        <v>0.97</v>
      </c>
      <c r="W25" s="5" t="s">
        <v>42</v>
      </c>
      <c r="X25">
        <f t="shared" si="0"/>
        <v>116.71000000000001</v>
      </c>
      <c r="Y25" s="28">
        <f t="shared" si="1"/>
        <v>15.74</v>
      </c>
      <c r="Z25">
        <f t="shared" si="2"/>
        <v>16.71</v>
      </c>
      <c r="AA25">
        <f t="shared" si="3"/>
        <v>16.71</v>
      </c>
      <c r="AB25" s="30">
        <f t="shared" si="4"/>
        <v>19.7178</v>
      </c>
      <c r="AC25" s="30">
        <f t="shared" si="5"/>
        <v>4.17</v>
      </c>
      <c r="AD25" s="30">
        <f t="shared" si="6"/>
        <v>20.052</v>
      </c>
      <c r="AE25" s="30">
        <f t="shared" si="7"/>
        <v>4.9205999999999994</v>
      </c>
    </row>
    <row r="26" spans="1:31" ht="15.75" customHeight="1" x14ac:dyDescent="0.2">
      <c r="A26" s="5">
        <v>46196</v>
      </c>
      <c r="B26" s="5" t="s">
        <v>332</v>
      </c>
      <c r="C26" s="9">
        <v>41586</v>
      </c>
      <c r="D26" s="9">
        <v>41590</v>
      </c>
      <c r="E26" s="5" t="s">
        <v>62</v>
      </c>
      <c r="F26" s="5" t="s">
        <v>333</v>
      </c>
      <c r="G26" s="5" t="s">
        <v>334</v>
      </c>
      <c r="H26" s="5" t="s">
        <v>74</v>
      </c>
      <c r="I26" s="5" t="s">
        <v>203</v>
      </c>
      <c r="J26" s="5" t="s">
        <v>150</v>
      </c>
      <c r="K26" s="5" t="s">
        <v>37</v>
      </c>
      <c r="L26" s="5" t="s">
        <v>37</v>
      </c>
      <c r="M26" s="5" t="s">
        <v>37</v>
      </c>
      <c r="N26" s="5" t="s">
        <v>335</v>
      </c>
      <c r="O26" s="5" t="s">
        <v>39</v>
      </c>
      <c r="P26" s="5" t="s">
        <v>40</v>
      </c>
      <c r="Q26" s="5" t="s">
        <v>336</v>
      </c>
      <c r="R26" s="5">
        <v>13.29</v>
      </c>
      <c r="S26" s="5">
        <v>1</v>
      </c>
      <c r="T26" s="5">
        <v>0</v>
      </c>
      <c r="U26" s="5">
        <v>0.39</v>
      </c>
      <c r="V26" s="10">
        <v>0.95</v>
      </c>
      <c r="W26" s="5" t="s">
        <v>42</v>
      </c>
      <c r="X26">
        <f t="shared" si="0"/>
        <v>113.28999999999999</v>
      </c>
      <c r="Y26" s="28">
        <f t="shared" si="1"/>
        <v>12.34</v>
      </c>
      <c r="Z26">
        <f t="shared" si="2"/>
        <v>13.29</v>
      </c>
      <c r="AA26">
        <f t="shared" si="3"/>
        <v>13.29</v>
      </c>
      <c r="AB26" s="30">
        <f t="shared" si="4"/>
        <v>15.682199999999998</v>
      </c>
      <c r="AC26" s="30">
        <f t="shared" si="5"/>
        <v>0.39</v>
      </c>
      <c r="AD26" s="30">
        <f t="shared" si="6"/>
        <v>15.947999999999999</v>
      </c>
      <c r="AE26" s="30">
        <f t="shared" si="7"/>
        <v>0.4602</v>
      </c>
    </row>
    <row r="27" spans="1:31" ht="15.75" customHeight="1" x14ac:dyDescent="0.2">
      <c r="A27" s="5">
        <v>50430</v>
      </c>
      <c r="B27" s="5" t="s">
        <v>337</v>
      </c>
      <c r="C27" s="9">
        <v>41587</v>
      </c>
      <c r="D27" s="9">
        <v>41592</v>
      </c>
      <c r="E27" s="5" t="s">
        <v>62</v>
      </c>
      <c r="F27" s="5" t="s">
        <v>338</v>
      </c>
      <c r="G27" s="5" t="s">
        <v>339</v>
      </c>
      <c r="H27" s="5" t="s">
        <v>47</v>
      </c>
      <c r="I27" s="5" t="s">
        <v>340</v>
      </c>
      <c r="J27" s="5" t="s">
        <v>257</v>
      </c>
      <c r="K27" s="5" t="s">
        <v>37</v>
      </c>
      <c r="L27" s="5" t="s">
        <v>37</v>
      </c>
      <c r="M27" s="5" t="s">
        <v>37</v>
      </c>
      <c r="N27" s="5" t="s">
        <v>341</v>
      </c>
      <c r="O27" s="5" t="s">
        <v>39</v>
      </c>
      <c r="P27" s="5" t="s">
        <v>144</v>
      </c>
      <c r="Q27" s="5" t="s">
        <v>342</v>
      </c>
      <c r="R27" s="5">
        <v>38.549999999999997</v>
      </c>
      <c r="S27" s="5">
        <v>1</v>
      </c>
      <c r="T27" s="5">
        <v>0</v>
      </c>
      <c r="U27" s="5">
        <v>0.36</v>
      </c>
      <c r="V27" s="10">
        <v>0.95</v>
      </c>
      <c r="W27" s="5" t="s">
        <v>42</v>
      </c>
      <c r="X27">
        <f t="shared" si="0"/>
        <v>138.55000000000001</v>
      </c>
      <c r="Y27" s="28">
        <f t="shared" si="1"/>
        <v>37.599999999999994</v>
      </c>
      <c r="Z27">
        <f t="shared" si="2"/>
        <v>38.549999999999997</v>
      </c>
      <c r="AA27">
        <f t="shared" si="3"/>
        <v>38.549999999999997</v>
      </c>
      <c r="AB27" s="30">
        <f t="shared" si="4"/>
        <v>45.488999999999997</v>
      </c>
      <c r="AC27" s="30">
        <f t="shared" si="5"/>
        <v>0.36</v>
      </c>
      <c r="AD27" s="30">
        <f t="shared" si="6"/>
        <v>1</v>
      </c>
      <c r="AE27" s="30">
        <f t="shared" si="7"/>
        <v>0.42479999999999996</v>
      </c>
    </row>
    <row r="28" spans="1:31" ht="15.75" customHeight="1" x14ac:dyDescent="0.2">
      <c r="A28" s="5">
        <v>45878</v>
      </c>
      <c r="B28" s="5" t="s">
        <v>343</v>
      </c>
      <c r="C28" s="9">
        <v>41808</v>
      </c>
      <c r="D28" s="9">
        <v>41813</v>
      </c>
      <c r="E28" s="5" t="s">
        <v>62</v>
      </c>
      <c r="F28" s="5" t="s">
        <v>344</v>
      </c>
      <c r="G28" s="5" t="s">
        <v>345</v>
      </c>
      <c r="H28" s="5" t="s">
        <v>74</v>
      </c>
      <c r="I28" s="5" t="s">
        <v>346</v>
      </c>
      <c r="J28" s="5" t="s">
        <v>49</v>
      </c>
      <c r="K28" s="5" t="s">
        <v>37</v>
      </c>
      <c r="L28" s="5" t="s">
        <v>37</v>
      </c>
      <c r="M28" s="5" t="s">
        <v>37</v>
      </c>
      <c r="N28" s="5" t="s">
        <v>347</v>
      </c>
      <c r="O28" s="5" t="s">
        <v>39</v>
      </c>
      <c r="P28" s="5" t="s">
        <v>40</v>
      </c>
      <c r="Q28" s="5" t="s">
        <v>348</v>
      </c>
      <c r="R28" s="5">
        <v>5.91</v>
      </c>
      <c r="S28" s="5">
        <v>1</v>
      </c>
      <c r="T28" s="5">
        <v>0</v>
      </c>
      <c r="U28" s="5">
        <v>0.51</v>
      </c>
      <c r="V28" s="10">
        <v>0.91</v>
      </c>
      <c r="W28" s="5" t="s">
        <v>53</v>
      </c>
      <c r="X28">
        <f t="shared" si="0"/>
        <v>105.91</v>
      </c>
      <c r="Y28" s="28">
        <f t="shared" si="1"/>
        <v>5</v>
      </c>
      <c r="Z28">
        <f t="shared" si="2"/>
        <v>5.91</v>
      </c>
      <c r="AA28">
        <f t="shared" si="3"/>
        <v>5.91</v>
      </c>
      <c r="AB28" s="30">
        <f t="shared" si="4"/>
        <v>6.9737999999999998</v>
      </c>
      <c r="AC28" s="30">
        <f t="shared" si="5"/>
        <v>5.91</v>
      </c>
      <c r="AD28" s="30">
        <f t="shared" si="6"/>
        <v>7.0919999999999996</v>
      </c>
      <c r="AE28" s="30">
        <f t="shared" si="7"/>
        <v>0.6018</v>
      </c>
    </row>
    <row r="29" spans="1:31" ht="15.75" customHeight="1" x14ac:dyDescent="0.2">
      <c r="A29" s="5">
        <v>49599</v>
      </c>
      <c r="B29" s="5" t="s">
        <v>71</v>
      </c>
      <c r="C29" s="9">
        <v>40654</v>
      </c>
      <c r="D29" s="9">
        <v>40661</v>
      </c>
      <c r="E29" s="5" t="s">
        <v>62</v>
      </c>
      <c r="F29" s="5" t="s">
        <v>72</v>
      </c>
      <c r="G29" s="5" t="s">
        <v>73</v>
      </c>
      <c r="H29" s="5" t="s">
        <v>74</v>
      </c>
      <c r="I29" s="5" t="s">
        <v>65</v>
      </c>
      <c r="J29" s="5" t="s">
        <v>49</v>
      </c>
      <c r="K29" s="5" t="s">
        <v>37</v>
      </c>
      <c r="L29" s="5" t="s">
        <v>37</v>
      </c>
      <c r="M29" s="5" t="s">
        <v>37</v>
      </c>
      <c r="N29" s="5" t="s">
        <v>349</v>
      </c>
      <c r="O29" s="5" t="s">
        <v>99</v>
      </c>
      <c r="P29" s="5" t="s">
        <v>100</v>
      </c>
      <c r="Q29" s="5" t="s">
        <v>350</v>
      </c>
      <c r="R29" s="5">
        <v>23.91</v>
      </c>
      <c r="S29" s="5">
        <v>1</v>
      </c>
      <c r="T29" s="5">
        <v>0</v>
      </c>
      <c r="U29" s="5">
        <v>6.6899999999999995</v>
      </c>
      <c r="V29" s="10">
        <v>0.88</v>
      </c>
      <c r="W29" s="5" t="s">
        <v>42</v>
      </c>
      <c r="X29">
        <f t="shared" si="0"/>
        <v>123.91</v>
      </c>
      <c r="Y29" s="28">
        <f t="shared" si="1"/>
        <v>23.03</v>
      </c>
      <c r="Z29">
        <f t="shared" si="2"/>
        <v>23.91</v>
      </c>
      <c r="AA29">
        <f t="shared" si="3"/>
        <v>23.91</v>
      </c>
      <c r="AB29" s="30">
        <f t="shared" si="4"/>
        <v>28.213799999999999</v>
      </c>
      <c r="AC29" s="30">
        <f t="shared" si="5"/>
        <v>23.91</v>
      </c>
      <c r="AD29" s="30">
        <f t="shared" si="6"/>
        <v>1</v>
      </c>
      <c r="AE29" s="30">
        <f t="shared" si="7"/>
        <v>7.8941999999999988</v>
      </c>
    </row>
    <row r="30" spans="1:31" ht="15.75" customHeight="1" x14ac:dyDescent="0.2">
      <c r="A30" s="5">
        <v>44134</v>
      </c>
      <c r="B30" s="5" t="s">
        <v>351</v>
      </c>
      <c r="C30" s="9">
        <v>41309</v>
      </c>
      <c r="D30" s="9">
        <v>41316</v>
      </c>
      <c r="E30" s="5" t="s">
        <v>62</v>
      </c>
      <c r="F30" s="5" t="s">
        <v>147</v>
      </c>
      <c r="G30" s="5" t="s">
        <v>148</v>
      </c>
      <c r="H30" s="5" t="s">
        <v>47</v>
      </c>
      <c r="I30" s="5" t="s">
        <v>65</v>
      </c>
      <c r="J30" s="5" t="s">
        <v>49</v>
      </c>
      <c r="K30" s="5" t="s">
        <v>37</v>
      </c>
      <c r="L30" s="5" t="s">
        <v>37</v>
      </c>
      <c r="M30" s="5" t="s">
        <v>37</v>
      </c>
      <c r="N30" s="5" t="s">
        <v>352</v>
      </c>
      <c r="O30" s="5" t="s">
        <v>39</v>
      </c>
      <c r="P30" s="5" t="s">
        <v>40</v>
      </c>
      <c r="Q30" s="5" t="s">
        <v>353</v>
      </c>
      <c r="R30" s="5">
        <v>6.12</v>
      </c>
      <c r="S30" s="5">
        <v>1</v>
      </c>
      <c r="T30" s="5">
        <v>0</v>
      </c>
      <c r="U30" s="5">
        <v>0.24</v>
      </c>
      <c r="V30" s="10">
        <v>0.87</v>
      </c>
      <c r="W30" s="5" t="s">
        <v>172</v>
      </c>
      <c r="X30">
        <f t="shared" si="0"/>
        <v>106.12</v>
      </c>
      <c r="Y30" s="28">
        <f t="shared" si="1"/>
        <v>5.25</v>
      </c>
      <c r="Z30">
        <f t="shared" si="2"/>
        <v>6.12</v>
      </c>
      <c r="AA30">
        <f t="shared" si="3"/>
        <v>6.12</v>
      </c>
      <c r="AB30" s="30">
        <f t="shared" si="4"/>
        <v>7.2215999999999996</v>
      </c>
      <c r="AC30" s="30">
        <f t="shared" si="5"/>
        <v>6.12</v>
      </c>
      <c r="AD30" s="30">
        <f t="shared" si="6"/>
        <v>1</v>
      </c>
      <c r="AE30" s="30">
        <f t="shared" si="7"/>
        <v>0.28319999999999995</v>
      </c>
    </row>
    <row r="31" spans="1:31" ht="15.75" customHeight="1" x14ac:dyDescent="0.2">
      <c r="A31" s="5">
        <v>47401</v>
      </c>
      <c r="B31" s="5" t="s">
        <v>354</v>
      </c>
      <c r="C31" s="9">
        <v>41233</v>
      </c>
      <c r="D31" s="9">
        <v>41239</v>
      </c>
      <c r="E31" s="5" t="s">
        <v>62</v>
      </c>
      <c r="F31" s="5" t="s">
        <v>355</v>
      </c>
      <c r="G31" s="5" t="s">
        <v>356</v>
      </c>
      <c r="H31" s="5" t="s">
        <v>74</v>
      </c>
      <c r="I31" s="5" t="s">
        <v>357</v>
      </c>
      <c r="J31" s="5" t="s">
        <v>36</v>
      </c>
      <c r="K31" s="5" t="s">
        <v>37</v>
      </c>
      <c r="L31" s="5" t="s">
        <v>37</v>
      </c>
      <c r="M31" s="5" t="s">
        <v>37</v>
      </c>
      <c r="N31" s="5" t="s">
        <v>358</v>
      </c>
      <c r="O31" s="5" t="s">
        <v>39</v>
      </c>
      <c r="P31" s="5" t="s">
        <v>159</v>
      </c>
      <c r="Q31" s="5" t="s">
        <v>359</v>
      </c>
      <c r="R31" s="5">
        <v>23.759999999999998</v>
      </c>
      <c r="S31" s="5">
        <v>1</v>
      </c>
      <c r="T31" s="5">
        <v>0</v>
      </c>
      <c r="U31" s="5">
        <v>5.9399999999999995</v>
      </c>
      <c r="V31" s="10">
        <v>0.8</v>
      </c>
      <c r="W31" s="5" t="s">
        <v>42</v>
      </c>
      <c r="X31">
        <f t="shared" si="0"/>
        <v>123.75999999999999</v>
      </c>
      <c r="Y31" s="28">
        <f t="shared" si="1"/>
        <v>22.959999999999997</v>
      </c>
      <c r="Z31">
        <f t="shared" si="2"/>
        <v>23.759999999999998</v>
      </c>
      <c r="AA31">
        <f t="shared" si="3"/>
        <v>23.759999999999998</v>
      </c>
      <c r="AB31" s="30">
        <f t="shared" si="4"/>
        <v>28.036799999999996</v>
      </c>
      <c r="AC31" s="30">
        <f t="shared" si="5"/>
        <v>5.9399999999999995</v>
      </c>
      <c r="AD31" s="30">
        <f t="shared" si="6"/>
        <v>28.511999999999997</v>
      </c>
      <c r="AE31" s="30">
        <f t="shared" si="7"/>
        <v>7.009199999999999</v>
      </c>
    </row>
    <row r="32" spans="1:31" ht="15.75" customHeight="1" x14ac:dyDescent="0.2">
      <c r="A32" s="5">
        <v>47115</v>
      </c>
      <c r="B32" s="5" t="s">
        <v>360</v>
      </c>
      <c r="C32" s="9">
        <v>41507</v>
      </c>
      <c r="D32" s="9">
        <v>41514</v>
      </c>
      <c r="E32" s="5" t="s">
        <v>62</v>
      </c>
      <c r="F32" s="5" t="s">
        <v>361</v>
      </c>
      <c r="G32" s="5" t="s">
        <v>362</v>
      </c>
      <c r="H32" s="5" t="s">
        <v>74</v>
      </c>
      <c r="I32" s="5" t="s">
        <v>363</v>
      </c>
      <c r="J32" s="5" t="s">
        <v>36</v>
      </c>
      <c r="K32" s="5" t="s">
        <v>37</v>
      </c>
      <c r="L32" s="5" t="s">
        <v>37</v>
      </c>
      <c r="M32" s="5" t="s">
        <v>37</v>
      </c>
      <c r="N32" s="5" t="s">
        <v>364</v>
      </c>
      <c r="O32" s="5" t="s">
        <v>39</v>
      </c>
      <c r="P32" s="5" t="s">
        <v>114</v>
      </c>
      <c r="Q32" s="5" t="s">
        <v>365</v>
      </c>
      <c r="R32" s="5">
        <v>20.100000000000001</v>
      </c>
      <c r="S32" s="5">
        <v>2</v>
      </c>
      <c r="T32" s="5">
        <v>0</v>
      </c>
      <c r="U32" s="5">
        <v>9.84</v>
      </c>
      <c r="V32" s="10">
        <v>0.78</v>
      </c>
      <c r="W32" s="5" t="s">
        <v>42</v>
      </c>
      <c r="X32">
        <f t="shared" si="0"/>
        <v>120.1</v>
      </c>
      <c r="Y32" s="28">
        <f t="shared" si="1"/>
        <v>19.32</v>
      </c>
      <c r="Z32">
        <f t="shared" si="2"/>
        <v>40.200000000000003</v>
      </c>
      <c r="AA32">
        <f t="shared" si="3"/>
        <v>10.050000000000001</v>
      </c>
      <c r="AB32" s="30">
        <f t="shared" si="4"/>
        <v>47.436</v>
      </c>
      <c r="AC32" s="30">
        <f t="shared" si="5"/>
        <v>9.84</v>
      </c>
      <c r="AD32" s="30">
        <f t="shared" si="6"/>
        <v>24.12</v>
      </c>
      <c r="AE32" s="30">
        <f t="shared" si="7"/>
        <v>11.611199999999998</v>
      </c>
    </row>
    <row r="33" spans="1:31" ht="15.75" customHeight="1" x14ac:dyDescent="0.2">
      <c r="A33" s="5">
        <v>47453</v>
      </c>
      <c r="B33" s="5" t="s">
        <v>366</v>
      </c>
      <c r="C33" s="9">
        <v>41905</v>
      </c>
      <c r="D33" s="9">
        <v>41910</v>
      </c>
      <c r="E33" s="5" t="s">
        <v>62</v>
      </c>
      <c r="F33" s="5" t="s">
        <v>367</v>
      </c>
      <c r="G33" s="5" t="s">
        <v>368</v>
      </c>
      <c r="H33" s="5" t="s">
        <v>47</v>
      </c>
      <c r="I33" s="5" t="s">
        <v>65</v>
      </c>
      <c r="J33" s="5" t="s">
        <v>49</v>
      </c>
      <c r="K33" s="5" t="s">
        <v>37</v>
      </c>
      <c r="L33" s="5" t="s">
        <v>37</v>
      </c>
      <c r="M33" s="5" t="s">
        <v>37</v>
      </c>
      <c r="N33" s="5" t="s">
        <v>369</v>
      </c>
      <c r="O33" s="5" t="s">
        <v>39</v>
      </c>
      <c r="P33" s="5" t="s">
        <v>51</v>
      </c>
      <c r="Q33" s="5" t="s">
        <v>370</v>
      </c>
      <c r="R33" s="5">
        <v>16.98</v>
      </c>
      <c r="S33" s="5">
        <v>1</v>
      </c>
      <c r="T33" s="5">
        <v>0</v>
      </c>
      <c r="U33" s="5">
        <v>2.88</v>
      </c>
      <c r="V33" s="10">
        <v>0.77</v>
      </c>
      <c r="W33" s="5" t="s">
        <v>42</v>
      </c>
      <c r="X33">
        <f t="shared" si="0"/>
        <v>116.98</v>
      </c>
      <c r="Y33" s="28">
        <f t="shared" si="1"/>
        <v>16.21</v>
      </c>
      <c r="Z33">
        <f t="shared" si="2"/>
        <v>16.98</v>
      </c>
      <c r="AA33">
        <f t="shared" si="3"/>
        <v>16.98</v>
      </c>
      <c r="AB33" s="30">
        <f t="shared" si="4"/>
        <v>20.0364</v>
      </c>
      <c r="AC33" s="30">
        <f t="shared" si="5"/>
        <v>16.98</v>
      </c>
      <c r="AD33" s="30">
        <f t="shared" si="6"/>
        <v>1</v>
      </c>
      <c r="AE33" s="30">
        <f t="shared" si="7"/>
        <v>3.3983999999999996</v>
      </c>
    </row>
    <row r="34" spans="1:31" ht="15.75" customHeight="1" x14ac:dyDescent="0.2">
      <c r="A34" s="5">
        <v>46195</v>
      </c>
      <c r="B34" s="5" t="s">
        <v>332</v>
      </c>
      <c r="C34" s="9">
        <v>41586</v>
      </c>
      <c r="D34" s="9">
        <v>41590</v>
      </c>
      <c r="E34" s="5" t="s">
        <v>62</v>
      </c>
      <c r="F34" s="5" t="s">
        <v>333</v>
      </c>
      <c r="G34" s="5" t="s">
        <v>334</v>
      </c>
      <c r="H34" s="5" t="s">
        <v>74</v>
      </c>
      <c r="I34" s="5" t="s">
        <v>203</v>
      </c>
      <c r="J34" s="5" t="s">
        <v>150</v>
      </c>
      <c r="K34" s="5" t="s">
        <v>37</v>
      </c>
      <c r="L34" s="5" t="s">
        <v>37</v>
      </c>
      <c r="M34" s="5" t="s">
        <v>37</v>
      </c>
      <c r="N34" s="5" t="s">
        <v>318</v>
      </c>
      <c r="O34" s="5" t="s">
        <v>39</v>
      </c>
      <c r="P34" s="5" t="s">
        <v>40</v>
      </c>
      <c r="Q34" s="5" t="s">
        <v>319</v>
      </c>
      <c r="R34" s="5">
        <v>8.76</v>
      </c>
      <c r="S34" s="5">
        <v>1</v>
      </c>
      <c r="T34" s="5">
        <v>0</v>
      </c>
      <c r="U34" s="5">
        <v>4.0200000000000005</v>
      </c>
      <c r="V34" s="10">
        <v>0.75</v>
      </c>
      <c r="W34" s="5" t="s">
        <v>42</v>
      </c>
      <c r="X34">
        <f t="shared" si="0"/>
        <v>108.76</v>
      </c>
      <c r="Y34" s="28">
        <f t="shared" si="1"/>
        <v>8.01</v>
      </c>
      <c r="Z34">
        <f t="shared" si="2"/>
        <v>8.76</v>
      </c>
      <c r="AA34">
        <f t="shared" si="3"/>
        <v>8.76</v>
      </c>
      <c r="AB34" s="30">
        <f t="shared" si="4"/>
        <v>10.336799999999998</v>
      </c>
      <c r="AC34" s="30">
        <f t="shared" si="5"/>
        <v>4.0200000000000005</v>
      </c>
      <c r="AD34" s="30">
        <f t="shared" si="6"/>
        <v>10.511999999999999</v>
      </c>
      <c r="AE34" s="30">
        <f t="shared" si="7"/>
        <v>4.7436000000000007</v>
      </c>
    </row>
    <row r="35" spans="1:31" ht="15.75" customHeight="1" x14ac:dyDescent="0.2">
      <c r="A35" s="5">
        <v>49925</v>
      </c>
      <c r="B35" s="5" t="s">
        <v>371</v>
      </c>
      <c r="C35" s="9">
        <v>41630</v>
      </c>
      <c r="D35" s="9">
        <v>41632</v>
      </c>
      <c r="E35" s="5" t="s">
        <v>31</v>
      </c>
      <c r="F35" s="5" t="s">
        <v>372</v>
      </c>
      <c r="G35" s="5" t="s">
        <v>373</v>
      </c>
      <c r="H35" s="5" t="s">
        <v>74</v>
      </c>
      <c r="I35" s="5" t="s">
        <v>374</v>
      </c>
      <c r="J35" s="5" t="s">
        <v>49</v>
      </c>
      <c r="K35" s="5" t="s">
        <v>37</v>
      </c>
      <c r="L35" s="5" t="s">
        <v>37</v>
      </c>
      <c r="M35" s="5" t="s">
        <v>37</v>
      </c>
      <c r="N35" s="5" t="s">
        <v>375</v>
      </c>
      <c r="O35" s="5" t="s">
        <v>39</v>
      </c>
      <c r="P35" s="5" t="s">
        <v>40</v>
      </c>
      <c r="Q35" s="5" t="s">
        <v>376</v>
      </c>
      <c r="R35" s="5">
        <v>7.98</v>
      </c>
      <c r="S35" s="5">
        <v>2</v>
      </c>
      <c r="T35" s="5">
        <v>0</v>
      </c>
      <c r="U35" s="5">
        <v>0.84000000000000008</v>
      </c>
      <c r="V35" s="10">
        <v>0.73</v>
      </c>
      <c r="W35" s="5" t="s">
        <v>53</v>
      </c>
      <c r="X35">
        <f t="shared" si="0"/>
        <v>107.98</v>
      </c>
      <c r="Y35" s="28">
        <f t="shared" si="1"/>
        <v>7.25</v>
      </c>
      <c r="Z35">
        <f t="shared" si="2"/>
        <v>15.96</v>
      </c>
      <c r="AA35">
        <f t="shared" si="3"/>
        <v>3.99</v>
      </c>
      <c r="AB35" s="30">
        <f t="shared" si="4"/>
        <v>18.832799999999999</v>
      </c>
      <c r="AC35" s="30">
        <f t="shared" si="5"/>
        <v>15.96</v>
      </c>
      <c r="AD35" s="30">
        <f t="shared" si="6"/>
        <v>9.5760000000000005</v>
      </c>
      <c r="AE35" s="30">
        <f t="shared" si="7"/>
        <v>0</v>
      </c>
    </row>
    <row r="36" spans="1:31" ht="15.75" customHeight="1" x14ac:dyDescent="0.2">
      <c r="A36" s="5">
        <v>47176</v>
      </c>
      <c r="B36" s="5" t="s">
        <v>377</v>
      </c>
      <c r="C36" s="9">
        <v>41249</v>
      </c>
      <c r="D36" s="9">
        <v>41251</v>
      </c>
      <c r="E36" s="5" t="s">
        <v>184</v>
      </c>
      <c r="F36" s="5" t="s">
        <v>378</v>
      </c>
      <c r="G36" s="5" t="s">
        <v>379</v>
      </c>
      <c r="H36" s="5" t="s">
        <v>34</v>
      </c>
      <c r="I36" s="5" t="s">
        <v>380</v>
      </c>
      <c r="J36" s="5" t="s">
        <v>257</v>
      </c>
      <c r="K36" s="5" t="s">
        <v>37</v>
      </c>
      <c r="L36" s="5" t="s">
        <v>37</v>
      </c>
      <c r="M36" s="5" t="s">
        <v>37</v>
      </c>
      <c r="N36" s="5" t="s">
        <v>381</v>
      </c>
      <c r="O36" s="5" t="s">
        <v>39</v>
      </c>
      <c r="P36" s="5" t="s">
        <v>114</v>
      </c>
      <c r="Q36" s="5" t="s">
        <v>382</v>
      </c>
      <c r="R36" s="5">
        <v>27.93</v>
      </c>
      <c r="S36" s="5">
        <v>1</v>
      </c>
      <c r="T36" s="5">
        <v>0</v>
      </c>
      <c r="U36" s="5">
        <v>3.06</v>
      </c>
      <c r="V36" s="10">
        <v>0.71</v>
      </c>
      <c r="W36" s="5" t="s">
        <v>53</v>
      </c>
      <c r="X36">
        <f t="shared" si="0"/>
        <v>127.93</v>
      </c>
      <c r="Y36" s="28">
        <f t="shared" si="1"/>
        <v>27.22</v>
      </c>
      <c r="Z36">
        <f t="shared" si="2"/>
        <v>27.93</v>
      </c>
      <c r="AA36">
        <f t="shared" si="3"/>
        <v>27.93</v>
      </c>
      <c r="AB36" s="30">
        <f t="shared" si="4"/>
        <v>32.9574</v>
      </c>
      <c r="AC36" s="30">
        <f t="shared" si="5"/>
        <v>3.06</v>
      </c>
      <c r="AD36" s="30">
        <f t="shared" si="6"/>
        <v>1</v>
      </c>
      <c r="AE36" s="30">
        <f t="shared" si="7"/>
        <v>3.6107999999999998</v>
      </c>
    </row>
    <row r="37" spans="1:31" ht="15.75" customHeight="1" x14ac:dyDescent="0.2">
      <c r="A37" s="5">
        <v>49934</v>
      </c>
      <c r="B37" s="5" t="s">
        <v>383</v>
      </c>
      <c r="C37" s="9">
        <v>41894</v>
      </c>
      <c r="D37" s="9">
        <v>41899</v>
      </c>
      <c r="E37" s="5" t="s">
        <v>62</v>
      </c>
      <c r="F37" s="5" t="s">
        <v>384</v>
      </c>
      <c r="G37" s="5" t="s">
        <v>385</v>
      </c>
      <c r="H37" s="5" t="s">
        <v>74</v>
      </c>
      <c r="I37" s="5" t="s">
        <v>380</v>
      </c>
      <c r="J37" s="5" t="s">
        <v>257</v>
      </c>
      <c r="K37" s="5" t="s">
        <v>37</v>
      </c>
      <c r="L37" s="5" t="s">
        <v>37</v>
      </c>
      <c r="M37" s="5" t="s">
        <v>37</v>
      </c>
      <c r="N37" s="5" t="s">
        <v>386</v>
      </c>
      <c r="O37" s="5" t="s">
        <v>39</v>
      </c>
      <c r="P37" s="5" t="s">
        <v>131</v>
      </c>
      <c r="Q37" s="5" t="s">
        <v>387</v>
      </c>
      <c r="R37" s="5">
        <v>8.8500000000000014</v>
      </c>
      <c r="S37" s="5">
        <v>1</v>
      </c>
      <c r="T37" s="5">
        <v>0</v>
      </c>
      <c r="U37" s="5">
        <v>4.0500000000000007</v>
      </c>
      <c r="V37" s="10">
        <v>0.7</v>
      </c>
      <c r="W37" s="5" t="s">
        <v>42</v>
      </c>
      <c r="X37">
        <f t="shared" si="0"/>
        <v>108.85</v>
      </c>
      <c r="Y37" s="28">
        <f t="shared" si="1"/>
        <v>8.1500000000000021</v>
      </c>
      <c r="Z37">
        <f t="shared" si="2"/>
        <v>8.8500000000000014</v>
      </c>
      <c r="AA37">
        <f t="shared" si="3"/>
        <v>8.8500000000000014</v>
      </c>
      <c r="AB37" s="30">
        <f t="shared" si="4"/>
        <v>10.443000000000001</v>
      </c>
      <c r="AC37" s="30">
        <f t="shared" si="5"/>
        <v>4.0500000000000007</v>
      </c>
      <c r="AD37" s="30">
        <f t="shared" si="6"/>
        <v>10.620000000000001</v>
      </c>
      <c r="AE37" s="30">
        <f t="shared" si="7"/>
        <v>4.7790000000000008</v>
      </c>
    </row>
    <row r="38" spans="1:31" ht="15.75" customHeight="1" x14ac:dyDescent="0.2">
      <c r="A38" s="5">
        <v>50626</v>
      </c>
      <c r="B38" s="5" t="s">
        <v>388</v>
      </c>
      <c r="C38" s="9">
        <v>41961</v>
      </c>
      <c r="D38" s="9">
        <v>41965</v>
      </c>
      <c r="E38" s="5" t="s">
        <v>62</v>
      </c>
      <c r="F38" s="5" t="s">
        <v>389</v>
      </c>
      <c r="G38" s="5" t="s">
        <v>390</v>
      </c>
      <c r="H38" s="5" t="s">
        <v>34</v>
      </c>
      <c r="I38" s="5" t="s">
        <v>391</v>
      </c>
      <c r="J38" s="5" t="s">
        <v>49</v>
      </c>
      <c r="K38" s="5" t="s">
        <v>37</v>
      </c>
      <c r="L38" s="5" t="s">
        <v>37</v>
      </c>
      <c r="M38" s="5" t="s">
        <v>37</v>
      </c>
      <c r="N38" s="5" t="s">
        <v>392</v>
      </c>
      <c r="O38" s="5" t="s">
        <v>39</v>
      </c>
      <c r="P38" s="5" t="s">
        <v>330</v>
      </c>
      <c r="Q38" s="5" t="s">
        <v>393</v>
      </c>
      <c r="R38" s="5">
        <v>10.29</v>
      </c>
      <c r="S38" s="5">
        <v>1</v>
      </c>
      <c r="T38" s="5">
        <v>0</v>
      </c>
      <c r="U38" s="5">
        <v>0.72</v>
      </c>
      <c r="V38" s="10">
        <v>0.7</v>
      </c>
      <c r="W38" s="5" t="s">
        <v>42</v>
      </c>
      <c r="X38">
        <f t="shared" si="0"/>
        <v>110.28999999999999</v>
      </c>
      <c r="Y38" s="28">
        <f t="shared" si="1"/>
        <v>9.59</v>
      </c>
      <c r="Z38">
        <f t="shared" si="2"/>
        <v>10.29</v>
      </c>
      <c r="AA38">
        <f t="shared" si="3"/>
        <v>10.29</v>
      </c>
      <c r="AB38" s="30">
        <f t="shared" si="4"/>
        <v>12.142199999999999</v>
      </c>
      <c r="AC38" s="30">
        <f t="shared" si="5"/>
        <v>10.29</v>
      </c>
      <c r="AD38" s="30">
        <f t="shared" si="6"/>
        <v>1</v>
      </c>
      <c r="AE38" s="30">
        <f t="shared" si="7"/>
        <v>0.84959999999999991</v>
      </c>
    </row>
    <row r="39" spans="1:31" ht="15.75" customHeight="1" x14ac:dyDescent="0.2">
      <c r="A39" s="5">
        <v>44525</v>
      </c>
      <c r="B39" s="5" t="s">
        <v>394</v>
      </c>
      <c r="C39" s="9">
        <v>41816</v>
      </c>
      <c r="D39" s="9">
        <v>41818</v>
      </c>
      <c r="E39" s="5" t="s">
        <v>31</v>
      </c>
      <c r="F39" s="5" t="s">
        <v>395</v>
      </c>
      <c r="G39" s="5" t="s">
        <v>396</v>
      </c>
      <c r="H39" s="5" t="s">
        <v>34</v>
      </c>
      <c r="I39" s="5" t="s">
        <v>48</v>
      </c>
      <c r="J39" s="5" t="s">
        <v>49</v>
      </c>
      <c r="K39" s="5" t="s">
        <v>37</v>
      </c>
      <c r="L39" s="5" t="s">
        <v>37</v>
      </c>
      <c r="M39" s="5" t="s">
        <v>37</v>
      </c>
      <c r="N39" s="5" t="s">
        <v>397</v>
      </c>
      <c r="O39" s="5" t="s">
        <v>39</v>
      </c>
      <c r="P39" s="5" t="s">
        <v>131</v>
      </c>
      <c r="Q39" s="5" t="s">
        <v>398</v>
      </c>
      <c r="R39" s="5">
        <v>4.17</v>
      </c>
      <c r="S39" s="5">
        <v>1</v>
      </c>
      <c r="T39" s="5">
        <v>0</v>
      </c>
      <c r="U39" s="5">
        <v>1.1400000000000001</v>
      </c>
      <c r="V39" s="10">
        <v>0.69</v>
      </c>
      <c r="W39" s="5" t="s">
        <v>133</v>
      </c>
      <c r="X39">
        <f t="shared" si="0"/>
        <v>104.17</v>
      </c>
      <c r="Y39" s="28">
        <f t="shared" si="1"/>
        <v>3.48</v>
      </c>
      <c r="Z39">
        <f t="shared" si="2"/>
        <v>4.17</v>
      </c>
      <c r="AA39">
        <f t="shared" si="3"/>
        <v>4.17</v>
      </c>
      <c r="AB39" s="30">
        <f t="shared" si="4"/>
        <v>4.9205999999999994</v>
      </c>
      <c r="AC39" s="30">
        <f t="shared" si="5"/>
        <v>4.17</v>
      </c>
      <c r="AD39" s="30">
        <f t="shared" si="6"/>
        <v>1</v>
      </c>
      <c r="AE39" s="30">
        <f t="shared" si="7"/>
        <v>0</v>
      </c>
    </row>
    <row r="40" spans="1:31" ht="15.75" customHeight="1" x14ac:dyDescent="0.2">
      <c r="A40" s="5">
        <v>48446</v>
      </c>
      <c r="B40" s="5" t="s">
        <v>399</v>
      </c>
      <c r="C40" s="9">
        <v>40851</v>
      </c>
      <c r="D40" s="9">
        <v>40854</v>
      </c>
      <c r="E40" s="5" t="s">
        <v>31</v>
      </c>
      <c r="F40" s="5" t="s">
        <v>400</v>
      </c>
      <c r="G40" s="5" t="s">
        <v>401</v>
      </c>
      <c r="H40" s="5" t="s">
        <v>47</v>
      </c>
      <c r="I40" s="5" t="s">
        <v>245</v>
      </c>
      <c r="J40" s="5" t="s">
        <v>49</v>
      </c>
      <c r="K40" s="5" t="s">
        <v>37</v>
      </c>
      <c r="L40" s="5" t="s">
        <v>37</v>
      </c>
      <c r="M40" s="5" t="s">
        <v>37</v>
      </c>
      <c r="N40" s="5" t="s">
        <v>402</v>
      </c>
      <c r="O40" s="5" t="s">
        <v>39</v>
      </c>
      <c r="P40" s="5" t="s">
        <v>330</v>
      </c>
      <c r="Q40" s="5" t="s">
        <v>403</v>
      </c>
      <c r="R40" s="5">
        <v>17.190000000000001</v>
      </c>
      <c r="S40" s="5">
        <v>1</v>
      </c>
      <c r="T40" s="5">
        <v>0</v>
      </c>
      <c r="U40" s="5">
        <v>6.51</v>
      </c>
      <c r="V40" s="10">
        <v>0.69</v>
      </c>
      <c r="W40" s="5" t="s">
        <v>42</v>
      </c>
      <c r="X40">
        <f t="shared" si="0"/>
        <v>117.19</v>
      </c>
      <c r="Y40" s="28">
        <f t="shared" si="1"/>
        <v>16.5</v>
      </c>
      <c r="Z40">
        <f t="shared" si="2"/>
        <v>17.190000000000001</v>
      </c>
      <c r="AA40">
        <f t="shared" si="3"/>
        <v>17.190000000000001</v>
      </c>
      <c r="AB40" s="30">
        <f t="shared" si="4"/>
        <v>20.284200000000002</v>
      </c>
      <c r="AC40" s="30">
        <f t="shared" si="5"/>
        <v>17.190000000000001</v>
      </c>
      <c r="AD40" s="30">
        <f t="shared" si="6"/>
        <v>1</v>
      </c>
      <c r="AE40" s="30">
        <f t="shared" si="7"/>
        <v>0</v>
      </c>
    </row>
    <row r="41" spans="1:31" ht="15.75" customHeight="1" x14ac:dyDescent="0.2">
      <c r="A41" s="5">
        <v>48814</v>
      </c>
      <c r="B41" s="5" t="s">
        <v>404</v>
      </c>
      <c r="C41" s="9">
        <v>41626</v>
      </c>
      <c r="D41" s="9">
        <v>41628</v>
      </c>
      <c r="E41" s="5" t="s">
        <v>31</v>
      </c>
      <c r="F41" s="5" t="s">
        <v>405</v>
      </c>
      <c r="G41" s="5" t="s">
        <v>406</v>
      </c>
      <c r="H41" s="5" t="s">
        <v>47</v>
      </c>
      <c r="I41" s="5" t="s">
        <v>58</v>
      </c>
      <c r="J41" s="5" t="s">
        <v>59</v>
      </c>
      <c r="K41" s="5" t="s">
        <v>37</v>
      </c>
      <c r="L41" s="5" t="s">
        <v>37</v>
      </c>
      <c r="M41" s="5" t="s">
        <v>37</v>
      </c>
      <c r="N41" s="5" t="s">
        <v>407</v>
      </c>
      <c r="O41" s="5" t="s">
        <v>39</v>
      </c>
      <c r="P41" s="5" t="s">
        <v>40</v>
      </c>
      <c r="Q41" s="5" t="s">
        <v>408</v>
      </c>
      <c r="R41" s="5">
        <v>16.079999999999998</v>
      </c>
      <c r="S41" s="5">
        <v>2</v>
      </c>
      <c r="T41" s="5">
        <v>0</v>
      </c>
      <c r="U41" s="5">
        <v>6.7200000000000006</v>
      </c>
      <c r="V41" s="10">
        <v>0.66</v>
      </c>
      <c r="W41" s="5" t="s">
        <v>53</v>
      </c>
      <c r="X41">
        <f t="shared" si="0"/>
        <v>116.08</v>
      </c>
      <c r="Y41" s="28">
        <f t="shared" si="1"/>
        <v>15.419999999999998</v>
      </c>
      <c r="Z41">
        <f t="shared" si="2"/>
        <v>32.159999999999997</v>
      </c>
      <c r="AA41">
        <f t="shared" si="3"/>
        <v>8.0399999999999991</v>
      </c>
      <c r="AB41" s="30">
        <f t="shared" si="4"/>
        <v>37.948799999999991</v>
      </c>
      <c r="AC41" s="30">
        <f t="shared" si="5"/>
        <v>6.7200000000000006</v>
      </c>
      <c r="AD41" s="30">
        <f t="shared" si="6"/>
        <v>2</v>
      </c>
      <c r="AE41" s="30">
        <f t="shared" si="7"/>
        <v>0</v>
      </c>
    </row>
    <row r="42" spans="1:31" ht="15.75" customHeight="1" x14ac:dyDescent="0.2">
      <c r="A42" s="5">
        <v>49670</v>
      </c>
      <c r="B42" s="5" t="s">
        <v>44</v>
      </c>
      <c r="C42" s="9">
        <v>40890</v>
      </c>
      <c r="D42" s="9">
        <v>40892</v>
      </c>
      <c r="E42" s="5" t="s">
        <v>31</v>
      </c>
      <c r="F42" s="5" t="s">
        <v>45</v>
      </c>
      <c r="G42" s="5" t="s">
        <v>46</v>
      </c>
      <c r="H42" s="5" t="s">
        <v>47</v>
      </c>
      <c r="I42" s="5" t="s">
        <v>48</v>
      </c>
      <c r="J42" s="5" t="s">
        <v>49</v>
      </c>
      <c r="K42" s="5" t="s">
        <v>37</v>
      </c>
      <c r="L42" s="5" t="s">
        <v>37</v>
      </c>
      <c r="M42" s="5" t="s">
        <v>37</v>
      </c>
      <c r="N42" s="5" t="s">
        <v>409</v>
      </c>
      <c r="O42" s="5" t="s">
        <v>39</v>
      </c>
      <c r="P42" s="5" t="s">
        <v>131</v>
      </c>
      <c r="Q42" s="5" t="s">
        <v>410</v>
      </c>
      <c r="R42" s="5">
        <v>6.48</v>
      </c>
      <c r="S42" s="5">
        <v>1</v>
      </c>
      <c r="T42" s="5">
        <v>0</v>
      </c>
      <c r="U42" s="5">
        <v>0.06</v>
      </c>
      <c r="V42" s="10">
        <v>0.63</v>
      </c>
      <c r="W42" s="5" t="s">
        <v>53</v>
      </c>
      <c r="X42">
        <f t="shared" si="0"/>
        <v>106.48</v>
      </c>
      <c r="Y42" s="28">
        <f t="shared" si="1"/>
        <v>5.8500000000000005</v>
      </c>
      <c r="Z42">
        <f t="shared" si="2"/>
        <v>6.48</v>
      </c>
      <c r="AA42">
        <f t="shared" si="3"/>
        <v>6.48</v>
      </c>
      <c r="AB42" s="30">
        <f t="shared" si="4"/>
        <v>7.6463999999999999</v>
      </c>
      <c r="AC42" s="30">
        <f t="shared" si="5"/>
        <v>6.48</v>
      </c>
      <c r="AD42" s="30">
        <f t="shared" si="6"/>
        <v>1</v>
      </c>
      <c r="AE42" s="30">
        <f t="shared" si="7"/>
        <v>0</v>
      </c>
    </row>
    <row r="43" spans="1:31" ht="15.75" customHeight="1" x14ac:dyDescent="0.2">
      <c r="A43" s="5">
        <v>48405</v>
      </c>
      <c r="B43" s="5" t="s">
        <v>285</v>
      </c>
      <c r="C43" s="9">
        <v>41698</v>
      </c>
      <c r="D43" s="9">
        <v>41703</v>
      </c>
      <c r="E43" s="5" t="s">
        <v>62</v>
      </c>
      <c r="F43" s="5" t="s">
        <v>286</v>
      </c>
      <c r="G43" s="5" t="s">
        <v>287</v>
      </c>
      <c r="H43" s="5" t="s">
        <v>34</v>
      </c>
      <c r="I43" s="5" t="s">
        <v>288</v>
      </c>
      <c r="J43" s="5" t="s">
        <v>49</v>
      </c>
      <c r="K43" s="5" t="s">
        <v>37</v>
      </c>
      <c r="L43" s="5" t="s">
        <v>37</v>
      </c>
      <c r="M43" s="5" t="s">
        <v>37</v>
      </c>
      <c r="N43" s="5" t="s">
        <v>411</v>
      </c>
      <c r="O43" s="5" t="s">
        <v>39</v>
      </c>
      <c r="P43" s="5" t="s">
        <v>51</v>
      </c>
      <c r="Q43" s="5" t="s">
        <v>412</v>
      </c>
      <c r="R43" s="5">
        <v>16.049999999999997</v>
      </c>
      <c r="S43" s="5">
        <v>1</v>
      </c>
      <c r="T43" s="5">
        <v>0</v>
      </c>
      <c r="U43" s="5">
        <v>1.59</v>
      </c>
      <c r="V43" s="10">
        <v>0.62</v>
      </c>
      <c r="W43" s="5" t="s">
        <v>42</v>
      </c>
      <c r="X43">
        <f t="shared" si="0"/>
        <v>116.05</v>
      </c>
      <c r="Y43" s="28">
        <f t="shared" si="1"/>
        <v>15.429999999999998</v>
      </c>
      <c r="Z43">
        <f t="shared" si="2"/>
        <v>16.049999999999997</v>
      </c>
      <c r="AA43">
        <f t="shared" si="3"/>
        <v>16.049999999999997</v>
      </c>
      <c r="AB43" s="30">
        <f t="shared" si="4"/>
        <v>18.938999999999997</v>
      </c>
      <c r="AC43" s="30">
        <f t="shared" si="5"/>
        <v>16.049999999999997</v>
      </c>
      <c r="AD43" s="30">
        <f t="shared" si="6"/>
        <v>1</v>
      </c>
      <c r="AE43" s="30">
        <f t="shared" si="7"/>
        <v>1.8762000000000001</v>
      </c>
    </row>
    <row r="44" spans="1:31" ht="15.75" customHeight="1" x14ac:dyDescent="0.2">
      <c r="A44" s="5">
        <v>45990</v>
      </c>
      <c r="B44" s="5" t="s">
        <v>413</v>
      </c>
      <c r="C44" s="9">
        <v>41184</v>
      </c>
      <c r="D44" s="9">
        <v>41189</v>
      </c>
      <c r="E44" s="5" t="s">
        <v>62</v>
      </c>
      <c r="F44" s="5" t="s">
        <v>414</v>
      </c>
      <c r="G44" s="5" t="s">
        <v>415</v>
      </c>
      <c r="H44" s="5" t="s">
        <v>34</v>
      </c>
      <c r="I44" s="5" t="s">
        <v>203</v>
      </c>
      <c r="J44" s="5" t="s">
        <v>150</v>
      </c>
      <c r="K44" s="5" t="s">
        <v>37</v>
      </c>
      <c r="L44" s="5" t="s">
        <v>37</v>
      </c>
      <c r="M44" s="5" t="s">
        <v>37</v>
      </c>
      <c r="N44" s="5" t="s">
        <v>416</v>
      </c>
      <c r="O44" s="5" t="s">
        <v>39</v>
      </c>
      <c r="P44" s="5" t="s">
        <v>40</v>
      </c>
      <c r="Q44" s="5" t="s">
        <v>417</v>
      </c>
      <c r="R44" s="5">
        <v>6.66</v>
      </c>
      <c r="S44" s="5">
        <v>1</v>
      </c>
      <c r="T44" s="5">
        <v>0</v>
      </c>
      <c r="U44" s="5">
        <v>0.57000000000000006</v>
      </c>
      <c r="V44" s="10">
        <v>0.6</v>
      </c>
      <c r="W44" s="5" t="s">
        <v>42</v>
      </c>
      <c r="X44">
        <f t="shared" si="0"/>
        <v>106.66</v>
      </c>
      <c r="Y44" s="28">
        <f t="shared" si="1"/>
        <v>6.0600000000000005</v>
      </c>
      <c r="Z44">
        <f t="shared" si="2"/>
        <v>6.66</v>
      </c>
      <c r="AA44">
        <f t="shared" si="3"/>
        <v>6.66</v>
      </c>
      <c r="AB44" s="30">
        <f t="shared" si="4"/>
        <v>7.8587999999999996</v>
      </c>
      <c r="AC44" s="30">
        <f t="shared" si="5"/>
        <v>0.57000000000000006</v>
      </c>
      <c r="AD44" s="30">
        <f t="shared" si="6"/>
        <v>1</v>
      </c>
      <c r="AE44" s="30">
        <f t="shared" si="7"/>
        <v>0.67260000000000009</v>
      </c>
    </row>
    <row r="45" spans="1:31" ht="15.75" customHeight="1" x14ac:dyDescent="0.2">
      <c r="A45" s="5">
        <v>46366</v>
      </c>
      <c r="B45" s="5" t="s">
        <v>418</v>
      </c>
      <c r="C45" s="9">
        <v>41996</v>
      </c>
      <c r="D45" s="9">
        <v>41998</v>
      </c>
      <c r="E45" s="5" t="s">
        <v>31</v>
      </c>
      <c r="F45" s="5" t="s">
        <v>419</v>
      </c>
      <c r="G45" s="5" t="s">
        <v>420</v>
      </c>
      <c r="H45" s="5" t="s">
        <v>47</v>
      </c>
      <c r="I45" s="5" t="s">
        <v>35</v>
      </c>
      <c r="J45" s="5" t="s">
        <v>36</v>
      </c>
      <c r="K45" s="5" t="s">
        <v>37</v>
      </c>
      <c r="L45" s="5" t="s">
        <v>37</v>
      </c>
      <c r="M45" s="5" t="s">
        <v>37</v>
      </c>
      <c r="N45" s="5" t="s">
        <v>421</v>
      </c>
      <c r="O45" s="5" t="s">
        <v>67</v>
      </c>
      <c r="P45" s="5" t="s">
        <v>68</v>
      </c>
      <c r="Q45" s="5" t="s">
        <v>422</v>
      </c>
      <c r="R45" s="5">
        <v>3863.88</v>
      </c>
      <c r="S45" s="5">
        <v>6</v>
      </c>
      <c r="T45" s="5">
        <v>0</v>
      </c>
      <c r="U45" s="5">
        <v>1159.02</v>
      </c>
      <c r="V45" s="10">
        <v>546.55999999999995</v>
      </c>
      <c r="W45" s="5" t="s">
        <v>133</v>
      </c>
      <c r="X45">
        <f t="shared" si="0"/>
        <v>3963.88</v>
      </c>
      <c r="Y45" s="28">
        <f t="shared" si="1"/>
        <v>3317.32</v>
      </c>
      <c r="Z45">
        <f t="shared" si="2"/>
        <v>23183.279999999999</v>
      </c>
      <c r="AA45">
        <f t="shared" si="3"/>
        <v>643.98</v>
      </c>
      <c r="AB45" s="30">
        <f t="shared" si="4"/>
        <v>27356.270399999998</v>
      </c>
      <c r="AC45" s="30">
        <f t="shared" si="5"/>
        <v>1159.02</v>
      </c>
      <c r="AD45" s="30">
        <f t="shared" si="6"/>
        <v>6</v>
      </c>
      <c r="AE45" s="30">
        <f t="shared" si="7"/>
        <v>0</v>
      </c>
    </row>
    <row r="46" spans="1:31" ht="15.75" customHeight="1" x14ac:dyDescent="0.2">
      <c r="A46" s="5">
        <v>50638</v>
      </c>
      <c r="B46" s="5" t="s">
        <v>291</v>
      </c>
      <c r="C46" s="9">
        <v>41089</v>
      </c>
      <c r="D46" s="9">
        <v>41093</v>
      </c>
      <c r="E46" s="5" t="s">
        <v>31</v>
      </c>
      <c r="F46" s="5" t="s">
        <v>292</v>
      </c>
      <c r="G46" s="5" t="s">
        <v>293</v>
      </c>
      <c r="H46" s="5" t="s">
        <v>74</v>
      </c>
      <c r="I46" s="5" t="s">
        <v>149</v>
      </c>
      <c r="J46" s="5" t="s">
        <v>150</v>
      </c>
      <c r="K46" s="5" t="s">
        <v>37</v>
      </c>
      <c r="L46" s="5" t="s">
        <v>37</v>
      </c>
      <c r="M46" s="5" t="s">
        <v>37</v>
      </c>
      <c r="N46" s="5" t="s">
        <v>423</v>
      </c>
      <c r="O46" s="5" t="s">
        <v>67</v>
      </c>
      <c r="P46" s="5" t="s">
        <v>76</v>
      </c>
      <c r="Q46" s="5" t="s">
        <v>424</v>
      </c>
      <c r="R46" s="5">
        <v>1513.56</v>
      </c>
      <c r="S46" s="5">
        <v>4</v>
      </c>
      <c r="T46" s="5">
        <v>0</v>
      </c>
      <c r="U46" s="5">
        <v>741.59999999999991</v>
      </c>
      <c r="V46" s="10">
        <v>184.84</v>
      </c>
      <c r="W46" s="5" t="s">
        <v>53</v>
      </c>
      <c r="X46">
        <f t="shared" si="0"/>
        <v>1613.56</v>
      </c>
      <c r="Y46" s="28">
        <f t="shared" si="1"/>
        <v>1328.72</v>
      </c>
      <c r="Z46">
        <f t="shared" si="2"/>
        <v>6054.24</v>
      </c>
      <c r="AA46">
        <f t="shared" si="3"/>
        <v>378.39</v>
      </c>
      <c r="AB46" s="30">
        <f t="shared" si="4"/>
        <v>7144.0031999999992</v>
      </c>
      <c r="AC46" s="30">
        <f t="shared" si="5"/>
        <v>741.59999999999991</v>
      </c>
      <c r="AD46" s="30">
        <f t="shared" si="6"/>
        <v>4</v>
      </c>
      <c r="AE46" s="30">
        <f t="shared" si="7"/>
        <v>0</v>
      </c>
    </row>
    <row r="47" spans="1:31" ht="15.75" customHeight="1" x14ac:dyDescent="0.2">
      <c r="A47" s="5">
        <v>44228</v>
      </c>
      <c r="B47" s="5" t="s">
        <v>227</v>
      </c>
      <c r="C47" s="9">
        <v>40603</v>
      </c>
      <c r="D47" s="9">
        <v>40606</v>
      </c>
      <c r="E47" s="5" t="s">
        <v>184</v>
      </c>
      <c r="F47" s="5" t="s">
        <v>228</v>
      </c>
      <c r="G47" s="5" t="s">
        <v>229</v>
      </c>
      <c r="H47" s="5" t="s">
        <v>74</v>
      </c>
      <c r="I47" s="5" t="s">
        <v>95</v>
      </c>
      <c r="J47" s="5" t="s">
        <v>49</v>
      </c>
      <c r="K47" s="5" t="s">
        <v>37</v>
      </c>
      <c r="L47" s="5" t="s">
        <v>37</v>
      </c>
      <c r="M47" s="5" t="s">
        <v>37</v>
      </c>
      <c r="N47" s="5" t="s">
        <v>425</v>
      </c>
      <c r="O47" s="5" t="s">
        <v>39</v>
      </c>
      <c r="P47" s="5" t="s">
        <v>51</v>
      </c>
      <c r="Q47" s="5" t="s">
        <v>426</v>
      </c>
      <c r="R47" s="5">
        <v>551.16000000000008</v>
      </c>
      <c r="S47" s="5">
        <v>4</v>
      </c>
      <c r="T47" s="5">
        <v>0</v>
      </c>
      <c r="U47" s="5">
        <v>71.64</v>
      </c>
      <c r="V47" s="10">
        <v>164.36</v>
      </c>
      <c r="W47" s="5" t="s">
        <v>53</v>
      </c>
      <c r="X47">
        <f t="shared" si="0"/>
        <v>651.16000000000008</v>
      </c>
      <c r="Y47" s="28">
        <f t="shared" si="1"/>
        <v>386.80000000000007</v>
      </c>
      <c r="Z47">
        <f t="shared" si="2"/>
        <v>2204.6400000000003</v>
      </c>
      <c r="AA47">
        <f t="shared" si="3"/>
        <v>137.79000000000002</v>
      </c>
      <c r="AB47" s="30">
        <f t="shared" si="4"/>
        <v>2601.4752000000003</v>
      </c>
      <c r="AC47" s="30">
        <f t="shared" si="5"/>
        <v>2204.6400000000003</v>
      </c>
      <c r="AD47" s="30">
        <f t="shared" si="6"/>
        <v>661.39200000000005</v>
      </c>
      <c r="AE47" s="30">
        <f t="shared" si="7"/>
        <v>84.535200000000003</v>
      </c>
    </row>
    <row r="48" spans="1:31" ht="15.75" customHeight="1" x14ac:dyDescent="0.2">
      <c r="A48" s="5">
        <v>45849</v>
      </c>
      <c r="B48" s="5" t="s">
        <v>427</v>
      </c>
      <c r="C48" s="9">
        <v>41506</v>
      </c>
      <c r="D48" s="9">
        <v>41508</v>
      </c>
      <c r="E48" s="5" t="s">
        <v>184</v>
      </c>
      <c r="F48" s="5" t="s">
        <v>428</v>
      </c>
      <c r="G48" s="5" t="s">
        <v>429</v>
      </c>
      <c r="H48" s="5" t="s">
        <v>74</v>
      </c>
      <c r="I48" s="5" t="s">
        <v>35</v>
      </c>
      <c r="J48" s="5" t="s">
        <v>36</v>
      </c>
      <c r="K48" s="5" t="s">
        <v>37</v>
      </c>
      <c r="L48" s="5" t="s">
        <v>37</v>
      </c>
      <c r="M48" s="5" t="s">
        <v>37</v>
      </c>
      <c r="N48" s="5" t="s">
        <v>430</v>
      </c>
      <c r="O48" s="5" t="s">
        <v>67</v>
      </c>
      <c r="P48" s="5" t="s">
        <v>68</v>
      </c>
      <c r="Q48" s="5" t="s">
        <v>431</v>
      </c>
      <c r="R48" s="5">
        <v>557.76</v>
      </c>
      <c r="S48" s="5">
        <v>4</v>
      </c>
      <c r="T48" s="5">
        <v>0</v>
      </c>
      <c r="U48" s="5">
        <v>228.60000000000002</v>
      </c>
      <c r="V48" s="10">
        <v>149.13</v>
      </c>
      <c r="W48" s="5" t="s">
        <v>53</v>
      </c>
      <c r="X48">
        <f t="shared" si="0"/>
        <v>657.76</v>
      </c>
      <c r="Y48" s="28">
        <f t="shared" si="1"/>
        <v>408.63</v>
      </c>
      <c r="Z48">
        <f t="shared" si="2"/>
        <v>2231.04</v>
      </c>
      <c r="AA48">
        <f t="shared" si="3"/>
        <v>139.44</v>
      </c>
      <c r="AB48" s="30">
        <f t="shared" si="4"/>
        <v>2632.6271999999999</v>
      </c>
      <c r="AC48" s="30">
        <f t="shared" si="5"/>
        <v>228.60000000000002</v>
      </c>
      <c r="AD48" s="30">
        <f t="shared" si="6"/>
        <v>4</v>
      </c>
      <c r="AE48" s="30">
        <f t="shared" si="7"/>
        <v>269.74799999999999</v>
      </c>
    </row>
    <row r="49" spans="1:31" ht="15.75" customHeight="1" x14ac:dyDescent="0.2">
      <c r="A49" s="5">
        <v>42900</v>
      </c>
      <c r="B49" s="5" t="s">
        <v>432</v>
      </c>
      <c r="C49" s="9">
        <v>41519</v>
      </c>
      <c r="D49" s="9">
        <v>41521</v>
      </c>
      <c r="E49" s="5" t="s">
        <v>184</v>
      </c>
      <c r="F49" s="5" t="s">
        <v>243</v>
      </c>
      <c r="G49" s="5" t="s">
        <v>244</v>
      </c>
      <c r="H49" s="5" t="s">
        <v>74</v>
      </c>
      <c r="I49" s="5" t="s">
        <v>95</v>
      </c>
      <c r="J49" s="5" t="s">
        <v>49</v>
      </c>
      <c r="K49" s="5" t="s">
        <v>37</v>
      </c>
      <c r="L49" s="5" t="s">
        <v>37</v>
      </c>
      <c r="M49" s="5" t="s">
        <v>37</v>
      </c>
      <c r="N49" s="5" t="s">
        <v>433</v>
      </c>
      <c r="O49" s="5" t="s">
        <v>99</v>
      </c>
      <c r="P49" s="5" t="s">
        <v>434</v>
      </c>
      <c r="Q49" s="5" t="s">
        <v>435</v>
      </c>
      <c r="R49" s="5">
        <v>533.6099999999999</v>
      </c>
      <c r="S49" s="5">
        <v>1</v>
      </c>
      <c r="T49" s="5">
        <v>0</v>
      </c>
      <c r="U49" s="5">
        <v>170.73</v>
      </c>
      <c r="V49" s="10">
        <v>133.38</v>
      </c>
      <c r="W49" s="5" t="s">
        <v>133</v>
      </c>
      <c r="X49">
        <f t="shared" si="0"/>
        <v>633.6099999999999</v>
      </c>
      <c r="Y49" s="28">
        <f t="shared" si="1"/>
        <v>400.2299999999999</v>
      </c>
      <c r="Z49">
        <f t="shared" si="2"/>
        <v>533.6099999999999</v>
      </c>
      <c r="AA49">
        <f t="shared" si="3"/>
        <v>533.6099999999999</v>
      </c>
      <c r="AB49" s="30">
        <f t="shared" si="4"/>
        <v>629.6597999999999</v>
      </c>
      <c r="AC49" s="30">
        <f t="shared" si="5"/>
        <v>533.6099999999999</v>
      </c>
      <c r="AD49" s="30">
        <f t="shared" si="6"/>
        <v>1</v>
      </c>
      <c r="AE49" s="30">
        <f t="shared" si="7"/>
        <v>201.46139999999997</v>
      </c>
    </row>
    <row r="50" spans="1:31" ht="15.75" customHeight="1" x14ac:dyDescent="0.2">
      <c r="A50" s="5">
        <v>50103</v>
      </c>
      <c r="B50" s="5" t="s">
        <v>436</v>
      </c>
      <c r="C50" s="9">
        <v>41652</v>
      </c>
      <c r="D50" s="9">
        <v>41654</v>
      </c>
      <c r="E50" s="5" t="s">
        <v>31</v>
      </c>
      <c r="F50" s="5" t="s">
        <v>437</v>
      </c>
      <c r="G50" s="5" t="s">
        <v>438</v>
      </c>
      <c r="H50" s="5" t="s">
        <v>34</v>
      </c>
      <c r="I50" s="5" t="s">
        <v>112</v>
      </c>
      <c r="J50" s="5" t="s">
        <v>49</v>
      </c>
      <c r="K50" s="5" t="s">
        <v>37</v>
      </c>
      <c r="L50" s="5" t="s">
        <v>37</v>
      </c>
      <c r="M50" s="5" t="s">
        <v>37</v>
      </c>
      <c r="N50" s="5" t="s">
        <v>439</v>
      </c>
      <c r="O50" s="5" t="s">
        <v>99</v>
      </c>
      <c r="P50" s="5" t="s">
        <v>125</v>
      </c>
      <c r="Q50" s="5" t="s">
        <v>440</v>
      </c>
      <c r="R50" s="5">
        <v>743.58</v>
      </c>
      <c r="S50" s="5">
        <v>6</v>
      </c>
      <c r="T50" s="5">
        <v>0</v>
      </c>
      <c r="U50" s="5">
        <v>371.7</v>
      </c>
      <c r="V50" s="10">
        <v>120.86</v>
      </c>
      <c r="W50" s="5" t="s">
        <v>53</v>
      </c>
      <c r="X50">
        <f t="shared" si="0"/>
        <v>843.58</v>
      </c>
      <c r="Y50" s="28">
        <f t="shared" si="1"/>
        <v>622.72</v>
      </c>
      <c r="Z50">
        <f t="shared" si="2"/>
        <v>4461.4800000000005</v>
      </c>
      <c r="AA50">
        <f t="shared" si="3"/>
        <v>123.93</v>
      </c>
      <c r="AB50" s="30">
        <f t="shared" si="4"/>
        <v>5264.5464000000002</v>
      </c>
      <c r="AC50" s="30">
        <f t="shared" si="5"/>
        <v>4461.4800000000005</v>
      </c>
      <c r="AD50" s="30">
        <f t="shared" si="6"/>
        <v>6</v>
      </c>
      <c r="AE50" s="30">
        <f t="shared" si="7"/>
        <v>0</v>
      </c>
    </row>
    <row r="51" spans="1:31" ht="15.75" customHeight="1" x14ac:dyDescent="0.2">
      <c r="A51" s="5">
        <v>46561</v>
      </c>
      <c r="B51" s="5" t="s">
        <v>441</v>
      </c>
      <c r="C51" s="9">
        <v>41067</v>
      </c>
      <c r="D51" s="9">
        <v>41071</v>
      </c>
      <c r="E51" s="5" t="s">
        <v>62</v>
      </c>
      <c r="F51" s="5" t="s">
        <v>442</v>
      </c>
      <c r="G51" s="5" t="s">
        <v>443</v>
      </c>
      <c r="H51" s="5" t="s">
        <v>74</v>
      </c>
      <c r="I51" s="5" t="s">
        <v>95</v>
      </c>
      <c r="J51" s="5" t="s">
        <v>49</v>
      </c>
      <c r="K51" s="5" t="s">
        <v>37</v>
      </c>
      <c r="L51" s="5" t="s">
        <v>37</v>
      </c>
      <c r="M51" s="5" t="s">
        <v>37</v>
      </c>
      <c r="N51" s="5" t="s">
        <v>444</v>
      </c>
      <c r="O51" s="5" t="s">
        <v>39</v>
      </c>
      <c r="P51" s="5" t="s">
        <v>212</v>
      </c>
      <c r="Q51" s="5" t="s">
        <v>445</v>
      </c>
      <c r="R51" s="5">
        <v>1084.68</v>
      </c>
      <c r="S51" s="5">
        <v>2</v>
      </c>
      <c r="T51" s="5">
        <v>0</v>
      </c>
      <c r="U51" s="5">
        <v>488.09999999999997</v>
      </c>
      <c r="V51" s="10">
        <v>109.66</v>
      </c>
      <c r="W51" s="5" t="s">
        <v>42</v>
      </c>
      <c r="X51">
        <f t="shared" si="0"/>
        <v>1184.68</v>
      </c>
      <c r="Y51" s="28">
        <f t="shared" si="1"/>
        <v>975.0200000000001</v>
      </c>
      <c r="Z51">
        <f t="shared" si="2"/>
        <v>2169.36</v>
      </c>
      <c r="AA51">
        <f t="shared" si="3"/>
        <v>542.34</v>
      </c>
      <c r="AB51" s="30">
        <f t="shared" si="4"/>
        <v>2559.8447999999999</v>
      </c>
      <c r="AC51" s="30">
        <f t="shared" si="5"/>
        <v>2169.36</v>
      </c>
      <c r="AD51" s="30">
        <f t="shared" si="6"/>
        <v>1301.616</v>
      </c>
      <c r="AE51" s="30">
        <f t="shared" si="7"/>
        <v>575.95799999999997</v>
      </c>
    </row>
    <row r="52" spans="1:31" ht="15.75" customHeight="1" x14ac:dyDescent="0.2">
      <c r="A52" s="5">
        <v>41402</v>
      </c>
      <c r="B52" s="5" t="s">
        <v>446</v>
      </c>
      <c r="C52" s="9">
        <v>41453</v>
      </c>
      <c r="D52" s="9">
        <v>41455</v>
      </c>
      <c r="E52" s="5" t="s">
        <v>184</v>
      </c>
      <c r="F52" s="5" t="s">
        <v>447</v>
      </c>
      <c r="G52" s="5" t="s">
        <v>448</v>
      </c>
      <c r="H52" s="5" t="s">
        <v>74</v>
      </c>
      <c r="I52" s="5" t="s">
        <v>35</v>
      </c>
      <c r="J52" s="5" t="s">
        <v>36</v>
      </c>
      <c r="K52" s="5" t="s">
        <v>37</v>
      </c>
      <c r="L52" s="5" t="s">
        <v>37</v>
      </c>
      <c r="M52" s="5" t="s">
        <v>37</v>
      </c>
      <c r="N52" s="5" t="s">
        <v>449</v>
      </c>
      <c r="O52" s="5" t="s">
        <v>67</v>
      </c>
      <c r="P52" s="5" t="s">
        <v>450</v>
      </c>
      <c r="Q52" s="5" t="s">
        <v>451</v>
      </c>
      <c r="R52" s="5">
        <v>266.25000000000006</v>
      </c>
      <c r="S52" s="5">
        <v>1</v>
      </c>
      <c r="T52" s="5">
        <v>0</v>
      </c>
      <c r="U52" s="5">
        <v>79.86</v>
      </c>
      <c r="V52" s="10">
        <v>98.72</v>
      </c>
      <c r="W52" s="5" t="s">
        <v>133</v>
      </c>
      <c r="X52">
        <f t="shared" si="0"/>
        <v>366.25000000000006</v>
      </c>
      <c r="Y52" s="28">
        <f t="shared" si="1"/>
        <v>167.53000000000006</v>
      </c>
      <c r="Z52">
        <f t="shared" si="2"/>
        <v>266.25000000000006</v>
      </c>
      <c r="AA52">
        <f t="shared" si="3"/>
        <v>266.25000000000006</v>
      </c>
      <c r="AB52" s="30">
        <f t="shared" si="4"/>
        <v>314.17500000000007</v>
      </c>
      <c r="AC52" s="30">
        <f t="shared" si="5"/>
        <v>79.86</v>
      </c>
      <c r="AD52" s="30">
        <f t="shared" si="6"/>
        <v>1</v>
      </c>
      <c r="AE52" s="30">
        <f t="shared" si="7"/>
        <v>94.234799999999993</v>
      </c>
    </row>
    <row r="53" spans="1:31" ht="15.75" customHeight="1" x14ac:dyDescent="0.2"/>
    <row r="54" spans="1:31" ht="15.75" customHeight="1" x14ac:dyDescent="0.2"/>
    <row r="55" spans="1:31" ht="15.75" customHeight="1" x14ac:dyDescent="0.2"/>
    <row r="56" spans="1:31" ht="15.75" customHeight="1" x14ac:dyDescent="0.2"/>
    <row r="57" spans="1:31" ht="15.75" customHeight="1" x14ac:dyDescent="0.2"/>
    <row r="58" spans="1:31" ht="15.75" customHeight="1" x14ac:dyDescent="0.2"/>
    <row r="59" spans="1:31" ht="15.75" customHeight="1" x14ac:dyDescent="0.2"/>
    <row r="60" spans="1:31" ht="15.75" customHeight="1" x14ac:dyDescent="0.2"/>
    <row r="61" spans="1:31" ht="15.75" customHeight="1" x14ac:dyDescent="0.2"/>
    <row r="62" spans="1:31" ht="15.75" customHeight="1" x14ac:dyDescent="0.2"/>
    <row r="63" spans="1:31" ht="15.75" customHeight="1" x14ac:dyDescent="0.2"/>
    <row r="64" spans="1:3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5"/>
  <sheetViews>
    <sheetView zoomScale="80" zoomScaleNormal="80" workbookViewId="0">
      <selection activeCell="H12" sqref="H12"/>
    </sheetView>
  </sheetViews>
  <sheetFormatPr baseColWidth="10" defaultColWidth="12.5" defaultRowHeight="15" customHeight="1" x14ac:dyDescent="0.2"/>
  <sheetData>
    <row r="1" spans="1:33" x14ac:dyDescent="0.2">
      <c r="A1" s="4" t="s">
        <v>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3" x14ac:dyDescent="0.2">
      <c r="A2" s="20" t="s">
        <v>260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">
      <c r="A3" s="32" t="s">
        <v>452</v>
      </c>
      <c r="B3" s="32"/>
      <c r="C3" s="32"/>
      <c r="D3" s="32"/>
      <c r="E3" s="32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3" x14ac:dyDescent="0.2">
      <c r="A4" s="32" t="s">
        <v>453</v>
      </c>
      <c r="B4" s="32"/>
      <c r="C4" s="32"/>
      <c r="D4" s="32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">
      <c r="A5" s="32" t="s">
        <v>454</v>
      </c>
      <c r="B5" s="32"/>
      <c r="C5" s="32"/>
      <c r="D5" s="32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3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">
      <c r="A8" s="21" t="s">
        <v>5</v>
      </c>
      <c r="B8" s="21" t="s">
        <v>6</v>
      </c>
      <c r="C8" s="21" t="s">
        <v>7</v>
      </c>
      <c r="D8" s="21" t="s">
        <v>8</v>
      </c>
      <c r="E8" s="21" t="s">
        <v>9</v>
      </c>
      <c r="F8" s="21" t="s">
        <v>10</v>
      </c>
      <c r="G8" s="8" t="s">
        <v>11</v>
      </c>
      <c r="H8" s="21" t="s">
        <v>12</v>
      </c>
      <c r="I8" s="21" t="s">
        <v>13</v>
      </c>
      <c r="J8" s="21" t="s">
        <v>14</v>
      </c>
      <c r="K8" s="21" t="s">
        <v>15</v>
      </c>
      <c r="L8" s="21" t="s">
        <v>16</v>
      </c>
      <c r="M8" s="21" t="s">
        <v>17</v>
      </c>
      <c r="N8" s="8" t="s">
        <v>18</v>
      </c>
      <c r="O8" s="21" t="s">
        <v>19</v>
      </c>
      <c r="P8" s="8" t="s">
        <v>20</v>
      </c>
      <c r="Q8" s="21" t="s">
        <v>21</v>
      </c>
      <c r="R8" s="21" t="s">
        <v>22</v>
      </c>
      <c r="S8" s="21" t="s">
        <v>23</v>
      </c>
      <c r="T8" s="21" t="s">
        <v>24</v>
      </c>
      <c r="U8" s="21" t="s">
        <v>25</v>
      </c>
      <c r="V8" s="21" t="s">
        <v>26</v>
      </c>
      <c r="W8" s="21" t="s">
        <v>27</v>
      </c>
      <c r="X8" s="20"/>
      <c r="Y8" s="20"/>
      <c r="Z8" s="2" t="s">
        <v>10</v>
      </c>
      <c r="AA8" s="2" t="s">
        <v>11</v>
      </c>
      <c r="AB8" s="20"/>
      <c r="AC8" s="20"/>
      <c r="AD8" s="2" t="s">
        <v>18</v>
      </c>
      <c r="AE8" s="2" t="s">
        <v>19</v>
      </c>
      <c r="AF8" s="2" t="s">
        <v>20</v>
      </c>
      <c r="AG8" s="2" t="s">
        <v>21</v>
      </c>
    </row>
    <row r="9" spans="1:33" ht="16" x14ac:dyDescent="0.2">
      <c r="A9" s="22">
        <v>46366</v>
      </c>
      <c r="B9" s="20" t="s">
        <v>418</v>
      </c>
      <c r="C9" s="23">
        <v>41996</v>
      </c>
      <c r="D9" s="23">
        <v>41998</v>
      </c>
      <c r="E9" s="20" t="s">
        <v>31</v>
      </c>
      <c r="F9" s="20" t="s">
        <v>419</v>
      </c>
      <c r="G9" s="20" t="str">
        <f>VLOOKUP(F9,$Z$8:$AA$41,2,0)</f>
        <v>Stuart Van</v>
      </c>
      <c r="H9" s="20" t="s">
        <v>47</v>
      </c>
      <c r="I9" s="20" t="s">
        <v>35</v>
      </c>
      <c r="J9" s="20" t="s">
        <v>36</v>
      </c>
      <c r="K9" s="20" t="s">
        <v>37</v>
      </c>
      <c r="L9" s="20" t="s">
        <v>37</v>
      </c>
      <c r="M9" s="20" t="s">
        <v>37</v>
      </c>
      <c r="N9" s="5" t="str">
        <f>_xlfn.XLOOKUP(Q9,$AG$8:$AG$44,$AD$8:$AD$44,1,0)</f>
        <v>TEC-MOT-10000554</v>
      </c>
      <c r="O9" s="20" t="s">
        <v>67</v>
      </c>
      <c r="P9" s="20" t="str">
        <f>_xlfn.XLOOKUP(Q9,$AG$8:$AG$44,$AF$8:$AF$44,1,0)</f>
        <v>Phones</v>
      </c>
      <c r="Q9" s="20" t="s">
        <v>422</v>
      </c>
      <c r="R9" s="22">
        <v>3863.88</v>
      </c>
      <c r="S9" s="22">
        <v>6</v>
      </c>
      <c r="T9" s="22">
        <v>0</v>
      </c>
      <c r="U9" s="22">
        <v>1159.02</v>
      </c>
      <c r="V9" s="24">
        <v>546.55999999999995</v>
      </c>
      <c r="W9" s="20" t="s">
        <v>133</v>
      </c>
      <c r="X9" s="20"/>
      <c r="Y9" s="20"/>
      <c r="Z9" s="20" t="s">
        <v>419</v>
      </c>
      <c r="AA9" s="20" t="s">
        <v>420</v>
      </c>
      <c r="AB9" s="20"/>
      <c r="AC9" s="20"/>
      <c r="AD9" s="20" t="s">
        <v>421</v>
      </c>
      <c r="AE9" s="20" t="s">
        <v>67</v>
      </c>
      <c r="AF9" s="20" t="s">
        <v>68</v>
      </c>
      <c r="AG9" s="20" t="s">
        <v>422</v>
      </c>
    </row>
    <row r="10" spans="1:33" ht="16" x14ac:dyDescent="0.2">
      <c r="A10" s="22">
        <v>50773</v>
      </c>
      <c r="B10" s="20" t="s">
        <v>455</v>
      </c>
      <c r="C10" s="23">
        <v>41510</v>
      </c>
      <c r="D10" s="23">
        <v>41512</v>
      </c>
      <c r="E10" s="20" t="s">
        <v>31</v>
      </c>
      <c r="F10" s="20" t="s">
        <v>456</v>
      </c>
      <c r="G10" s="20" t="str">
        <f t="shared" ref="G10:G46" si="0">VLOOKUP(F10,$Z$8:$AA$41,2,0)</f>
        <v>Dianna Wilson</v>
      </c>
      <c r="H10" s="20" t="s">
        <v>34</v>
      </c>
      <c r="I10" s="20" t="s">
        <v>346</v>
      </c>
      <c r="J10" s="20" t="s">
        <v>49</v>
      </c>
      <c r="K10" s="20" t="s">
        <v>37</v>
      </c>
      <c r="L10" s="20" t="s">
        <v>37</v>
      </c>
      <c r="M10" s="20" t="s">
        <v>37</v>
      </c>
      <c r="N10" s="5" t="str">
        <f t="shared" ref="N10:N46" si="1">_xlfn.XLOOKUP(Q10,$AG$8:$AG$44,$AD$8:$AD$44,1,0)</f>
        <v>TEC-HEW-10003829</v>
      </c>
      <c r="O10" s="20" t="s">
        <v>67</v>
      </c>
      <c r="P10" s="20" t="str">
        <f t="shared" ref="P10:P46" si="2">_xlfn.XLOOKUP(Q10,$AG$8:$AG$44,$AF$8:$AF$44,1,0)</f>
        <v>Copiers</v>
      </c>
      <c r="Q10" s="20" t="s">
        <v>424</v>
      </c>
      <c r="R10" s="22">
        <v>2270.34</v>
      </c>
      <c r="S10" s="22">
        <v>6</v>
      </c>
      <c r="T10" s="22">
        <v>0</v>
      </c>
      <c r="U10" s="22">
        <v>1112.3999999999999</v>
      </c>
      <c r="V10" s="24">
        <v>294.25</v>
      </c>
      <c r="W10" s="20" t="s">
        <v>42</v>
      </c>
      <c r="X10" s="20"/>
      <c r="Y10" s="20"/>
      <c r="Z10" s="20" t="s">
        <v>456</v>
      </c>
      <c r="AA10" s="20" t="s">
        <v>457</v>
      </c>
      <c r="AB10" s="20"/>
      <c r="AC10" s="20"/>
      <c r="AD10" s="20" t="s">
        <v>423</v>
      </c>
      <c r="AE10" s="20" t="s">
        <v>67</v>
      </c>
      <c r="AF10" s="20" t="s">
        <v>76</v>
      </c>
      <c r="AG10" s="20" t="s">
        <v>424</v>
      </c>
    </row>
    <row r="11" spans="1:33" ht="16" x14ac:dyDescent="0.2">
      <c r="A11" s="22">
        <v>45096</v>
      </c>
      <c r="B11" s="20" t="s">
        <v>458</v>
      </c>
      <c r="C11" s="23">
        <v>41097</v>
      </c>
      <c r="D11" s="23">
        <v>41099</v>
      </c>
      <c r="E11" s="20" t="s">
        <v>184</v>
      </c>
      <c r="F11" s="20" t="s">
        <v>459</v>
      </c>
      <c r="G11" s="20" t="str">
        <f t="shared" si="0"/>
        <v>Rob Haberlin</v>
      </c>
      <c r="H11" s="20" t="s">
        <v>74</v>
      </c>
      <c r="I11" s="20" t="s">
        <v>380</v>
      </c>
      <c r="J11" s="20" t="s">
        <v>257</v>
      </c>
      <c r="K11" s="20" t="s">
        <v>37</v>
      </c>
      <c r="L11" s="20" t="s">
        <v>37</v>
      </c>
      <c r="M11" s="20" t="s">
        <v>37</v>
      </c>
      <c r="N11" s="5" t="str">
        <f t="shared" si="1"/>
        <v>OFF-BRE-10002706</v>
      </c>
      <c r="O11" s="20" t="s">
        <v>39</v>
      </c>
      <c r="P11" s="20" t="str">
        <f t="shared" si="2"/>
        <v>Appliances</v>
      </c>
      <c r="Q11" s="20" t="s">
        <v>460</v>
      </c>
      <c r="R11" s="22">
        <v>1799.1</v>
      </c>
      <c r="S11" s="22">
        <v>6</v>
      </c>
      <c r="T11" s="22">
        <v>0</v>
      </c>
      <c r="U11" s="22">
        <v>593.64</v>
      </c>
      <c r="V11" s="24">
        <v>274.75</v>
      </c>
      <c r="W11" s="20" t="s">
        <v>53</v>
      </c>
      <c r="X11" s="20"/>
      <c r="Y11" s="20"/>
      <c r="Z11" s="20" t="s">
        <v>459</v>
      </c>
      <c r="AA11" s="20" t="s">
        <v>461</v>
      </c>
      <c r="AB11" s="20"/>
      <c r="AC11" s="20"/>
      <c r="AD11" s="20" t="s">
        <v>462</v>
      </c>
      <c r="AE11" s="20" t="s">
        <v>39</v>
      </c>
      <c r="AF11" s="20" t="s">
        <v>212</v>
      </c>
      <c r="AG11" s="20" t="s">
        <v>460</v>
      </c>
    </row>
    <row r="12" spans="1:33" ht="16" x14ac:dyDescent="0.2">
      <c r="A12" s="22">
        <v>49924</v>
      </c>
      <c r="B12" s="20" t="s">
        <v>371</v>
      </c>
      <c r="C12" s="23">
        <v>41630</v>
      </c>
      <c r="D12" s="23">
        <v>41632</v>
      </c>
      <c r="E12" s="20" t="s">
        <v>31</v>
      </c>
      <c r="F12" s="20" t="s">
        <v>372</v>
      </c>
      <c r="G12" s="20" t="str">
        <f t="shared" si="0"/>
        <v>Shahid Shariari</v>
      </c>
      <c r="H12" s="20" t="s">
        <v>74</v>
      </c>
      <c r="I12" s="20" t="s">
        <v>374</v>
      </c>
      <c r="J12" s="20" t="s">
        <v>49</v>
      </c>
      <c r="K12" s="20" t="s">
        <v>37</v>
      </c>
      <c r="L12" s="20" t="s">
        <v>37</v>
      </c>
      <c r="M12" s="20" t="s">
        <v>37</v>
      </c>
      <c r="N12" s="5" t="str">
        <f t="shared" si="1"/>
        <v>OFF-ROG-10002294</v>
      </c>
      <c r="O12" s="20" t="s">
        <v>39</v>
      </c>
      <c r="P12" s="20" t="str">
        <f t="shared" si="2"/>
        <v>Storage</v>
      </c>
      <c r="Q12" s="20" t="s">
        <v>463</v>
      </c>
      <c r="R12" s="22">
        <v>1704.96</v>
      </c>
      <c r="S12" s="22">
        <v>12</v>
      </c>
      <c r="T12" s="22">
        <v>0</v>
      </c>
      <c r="U12" s="22">
        <v>272.52</v>
      </c>
      <c r="V12" s="24">
        <v>233.11</v>
      </c>
      <c r="W12" s="20" t="s">
        <v>53</v>
      </c>
      <c r="X12" s="20"/>
      <c r="Y12" s="20"/>
      <c r="Z12" s="20" t="s">
        <v>372</v>
      </c>
      <c r="AA12" s="20" t="s">
        <v>373</v>
      </c>
      <c r="AB12" s="20"/>
      <c r="AC12" s="20"/>
      <c r="AD12" s="20" t="s">
        <v>464</v>
      </c>
      <c r="AE12" s="20" t="s">
        <v>39</v>
      </c>
      <c r="AF12" s="20" t="s">
        <v>51</v>
      </c>
      <c r="AG12" s="20" t="s">
        <v>463</v>
      </c>
    </row>
    <row r="13" spans="1:33" ht="16" x14ac:dyDescent="0.2">
      <c r="A13" s="22">
        <v>46300</v>
      </c>
      <c r="B13" s="20" t="s">
        <v>465</v>
      </c>
      <c r="C13" s="23">
        <v>41920</v>
      </c>
      <c r="D13" s="23">
        <v>41920</v>
      </c>
      <c r="E13" s="20" t="s">
        <v>109</v>
      </c>
      <c r="F13" s="20" t="s">
        <v>466</v>
      </c>
      <c r="G13" s="20" t="str">
        <f t="shared" si="0"/>
        <v>Scott Williamson</v>
      </c>
      <c r="H13" s="20" t="s">
        <v>74</v>
      </c>
      <c r="I13" s="20" t="s">
        <v>82</v>
      </c>
      <c r="J13" s="20" t="s">
        <v>49</v>
      </c>
      <c r="K13" s="20" t="s">
        <v>37</v>
      </c>
      <c r="L13" s="20" t="s">
        <v>37</v>
      </c>
      <c r="M13" s="20" t="s">
        <v>37</v>
      </c>
      <c r="N13" s="5" t="str">
        <f t="shared" si="1"/>
        <v>FUR-HON-10001558</v>
      </c>
      <c r="O13" s="20" t="s">
        <v>99</v>
      </c>
      <c r="P13" s="20" t="str">
        <f t="shared" si="2"/>
        <v>Chairs</v>
      </c>
      <c r="Q13" s="20" t="s">
        <v>467</v>
      </c>
      <c r="R13" s="22">
        <v>967.32000000000016</v>
      </c>
      <c r="S13" s="22">
        <v>6</v>
      </c>
      <c r="T13" s="22">
        <v>0</v>
      </c>
      <c r="U13" s="22">
        <v>270.71999999999997</v>
      </c>
      <c r="V13" s="24">
        <v>193.25</v>
      </c>
      <c r="W13" s="20" t="s">
        <v>42</v>
      </c>
      <c r="X13" s="20"/>
      <c r="Y13" s="20"/>
      <c r="Z13" s="20" t="s">
        <v>466</v>
      </c>
      <c r="AA13" s="20" t="s">
        <v>468</v>
      </c>
      <c r="AB13" s="20"/>
      <c r="AC13" s="20"/>
      <c r="AD13" s="20" t="s">
        <v>469</v>
      </c>
      <c r="AE13" s="20" t="s">
        <v>99</v>
      </c>
      <c r="AF13" s="20" t="s">
        <v>225</v>
      </c>
      <c r="AG13" s="20" t="s">
        <v>467</v>
      </c>
    </row>
    <row r="14" spans="1:33" ht="16" x14ac:dyDescent="0.2">
      <c r="A14" s="22">
        <v>50638</v>
      </c>
      <c r="B14" s="20" t="s">
        <v>291</v>
      </c>
      <c r="C14" s="23">
        <v>41089</v>
      </c>
      <c r="D14" s="23">
        <v>41093</v>
      </c>
      <c r="E14" s="20" t="s">
        <v>31</v>
      </c>
      <c r="F14" s="20" t="s">
        <v>292</v>
      </c>
      <c r="G14" s="20" t="str">
        <f t="shared" si="0"/>
        <v>Bart Folk</v>
      </c>
      <c r="H14" s="20" t="s">
        <v>74</v>
      </c>
      <c r="I14" s="20" t="s">
        <v>149</v>
      </c>
      <c r="J14" s="20" t="s">
        <v>150</v>
      </c>
      <c r="K14" s="20" t="s">
        <v>37</v>
      </c>
      <c r="L14" s="20" t="s">
        <v>37</v>
      </c>
      <c r="M14" s="20" t="s">
        <v>37</v>
      </c>
      <c r="N14" s="5" t="str">
        <f t="shared" si="1"/>
        <v>TEC-HEW-10003829</v>
      </c>
      <c r="O14" s="20" t="s">
        <v>67</v>
      </c>
      <c r="P14" s="20" t="str">
        <f t="shared" si="2"/>
        <v>Copiers</v>
      </c>
      <c r="Q14" s="20" t="s">
        <v>424</v>
      </c>
      <c r="R14" s="22">
        <v>1513.56</v>
      </c>
      <c r="S14" s="22">
        <v>4</v>
      </c>
      <c r="T14" s="22">
        <v>0</v>
      </c>
      <c r="U14" s="22">
        <v>741.59999999999991</v>
      </c>
      <c r="V14" s="24">
        <v>184.84</v>
      </c>
      <c r="W14" s="20" t="s">
        <v>53</v>
      </c>
      <c r="X14" s="20"/>
      <c r="Y14" s="20"/>
      <c r="Z14" s="20" t="s">
        <v>292</v>
      </c>
      <c r="AA14" s="20" t="s">
        <v>293</v>
      </c>
      <c r="AB14" s="20"/>
      <c r="AC14" s="20"/>
      <c r="AD14" s="20" t="s">
        <v>425</v>
      </c>
      <c r="AE14" s="20" t="s">
        <v>39</v>
      </c>
      <c r="AF14" s="20" t="s">
        <v>51</v>
      </c>
      <c r="AG14" s="20" t="s">
        <v>426</v>
      </c>
    </row>
    <row r="15" spans="1:33" ht="16" x14ac:dyDescent="0.2">
      <c r="A15" s="22">
        <v>44228</v>
      </c>
      <c r="B15" s="20" t="s">
        <v>227</v>
      </c>
      <c r="C15" s="23">
        <v>40603</v>
      </c>
      <c r="D15" s="23">
        <v>40606</v>
      </c>
      <c r="E15" s="20" t="s">
        <v>184</v>
      </c>
      <c r="F15" s="20" t="s">
        <v>228</v>
      </c>
      <c r="G15" s="20" t="str">
        <f t="shared" si="0"/>
        <v>Tom Prescott</v>
      </c>
      <c r="H15" s="20" t="s">
        <v>74</v>
      </c>
      <c r="I15" s="20" t="s">
        <v>95</v>
      </c>
      <c r="J15" s="20" t="s">
        <v>49</v>
      </c>
      <c r="K15" s="20" t="s">
        <v>37</v>
      </c>
      <c r="L15" s="20" t="s">
        <v>37</v>
      </c>
      <c r="M15" s="20" t="s">
        <v>37</v>
      </c>
      <c r="N15" s="5" t="str">
        <f t="shared" si="1"/>
        <v>OFF-FEL-10001405</v>
      </c>
      <c r="O15" s="20" t="s">
        <v>39</v>
      </c>
      <c r="P15" s="20" t="str">
        <f t="shared" si="2"/>
        <v>Storage</v>
      </c>
      <c r="Q15" s="20" t="s">
        <v>426</v>
      </c>
      <c r="R15" s="22">
        <v>551.16000000000008</v>
      </c>
      <c r="S15" s="22">
        <v>4</v>
      </c>
      <c r="T15" s="22">
        <v>0</v>
      </c>
      <c r="U15" s="22">
        <v>71.64</v>
      </c>
      <c r="V15" s="24">
        <v>164.36</v>
      </c>
      <c r="W15" s="20" t="s">
        <v>53</v>
      </c>
      <c r="X15" s="20"/>
      <c r="Y15" s="20"/>
      <c r="Z15" s="20" t="s">
        <v>228</v>
      </c>
      <c r="AA15" s="20" t="s">
        <v>229</v>
      </c>
      <c r="AB15" s="20"/>
      <c r="AC15" s="20"/>
      <c r="AD15" s="20" t="s">
        <v>430</v>
      </c>
      <c r="AE15" s="20" t="s">
        <v>67</v>
      </c>
      <c r="AF15" s="20" t="s">
        <v>68</v>
      </c>
      <c r="AG15" s="20" t="s">
        <v>431</v>
      </c>
    </row>
    <row r="16" spans="1:33" ht="16" x14ac:dyDescent="0.2">
      <c r="A16" s="22">
        <v>45849</v>
      </c>
      <c r="B16" s="20" t="s">
        <v>427</v>
      </c>
      <c r="C16" s="23">
        <v>41506</v>
      </c>
      <c r="D16" s="23">
        <v>41508</v>
      </c>
      <c r="E16" s="20" t="s">
        <v>184</v>
      </c>
      <c r="F16" s="20" t="s">
        <v>428</v>
      </c>
      <c r="G16" s="20" t="str">
        <f t="shared" si="0"/>
        <v>Toby Carlisle</v>
      </c>
      <c r="H16" s="20" t="s">
        <v>74</v>
      </c>
      <c r="I16" s="20" t="s">
        <v>35</v>
      </c>
      <c r="J16" s="20" t="s">
        <v>36</v>
      </c>
      <c r="K16" s="20" t="s">
        <v>37</v>
      </c>
      <c r="L16" s="20" t="s">
        <v>37</v>
      </c>
      <c r="M16" s="20" t="s">
        <v>37</v>
      </c>
      <c r="N16" s="5" t="str">
        <f t="shared" si="1"/>
        <v>TEC-SAM-10000779</v>
      </c>
      <c r="O16" s="20" t="s">
        <v>67</v>
      </c>
      <c r="P16" s="20" t="str">
        <f t="shared" si="2"/>
        <v>Phones</v>
      </c>
      <c r="Q16" s="20" t="s">
        <v>431</v>
      </c>
      <c r="R16" s="22">
        <v>557.76</v>
      </c>
      <c r="S16" s="22">
        <v>4</v>
      </c>
      <c r="T16" s="22">
        <v>0</v>
      </c>
      <c r="U16" s="22">
        <v>228.60000000000002</v>
      </c>
      <c r="V16" s="24">
        <v>149.13</v>
      </c>
      <c r="W16" s="20" t="s">
        <v>53</v>
      </c>
      <c r="X16" s="20"/>
      <c r="Y16" s="20"/>
      <c r="Z16" s="20" t="s">
        <v>428</v>
      </c>
      <c r="AA16" s="20" t="s">
        <v>429</v>
      </c>
      <c r="AB16" s="20"/>
      <c r="AC16" s="20"/>
      <c r="AD16" s="20" t="s">
        <v>433</v>
      </c>
      <c r="AE16" s="20" t="s">
        <v>99</v>
      </c>
      <c r="AF16" s="20" t="s">
        <v>434</v>
      </c>
      <c r="AG16" s="20" t="s">
        <v>435</v>
      </c>
    </row>
    <row r="17" spans="1:33" ht="16" x14ac:dyDescent="0.2">
      <c r="A17" s="22">
        <v>42900</v>
      </c>
      <c r="B17" s="20" t="s">
        <v>432</v>
      </c>
      <c r="C17" s="23">
        <v>41519</v>
      </c>
      <c r="D17" s="23">
        <v>41521</v>
      </c>
      <c r="E17" s="20" t="s">
        <v>184</v>
      </c>
      <c r="F17" s="20" t="s">
        <v>243</v>
      </c>
      <c r="G17" s="20" t="str">
        <f t="shared" si="0"/>
        <v>Chris Cortes</v>
      </c>
      <c r="H17" s="20" t="s">
        <v>74</v>
      </c>
      <c r="I17" s="20" t="s">
        <v>95</v>
      </c>
      <c r="J17" s="20" t="s">
        <v>49</v>
      </c>
      <c r="K17" s="20" t="s">
        <v>37</v>
      </c>
      <c r="L17" s="20" t="s">
        <v>37</v>
      </c>
      <c r="M17" s="20" t="s">
        <v>37</v>
      </c>
      <c r="N17" s="5" t="str">
        <f t="shared" si="1"/>
        <v>FUR-BEV-10004919</v>
      </c>
      <c r="O17" s="20" t="s">
        <v>99</v>
      </c>
      <c r="P17" s="20" t="str">
        <f t="shared" si="2"/>
        <v>Tables</v>
      </c>
      <c r="Q17" s="20" t="s">
        <v>435</v>
      </c>
      <c r="R17" s="22">
        <v>533.6099999999999</v>
      </c>
      <c r="S17" s="22">
        <v>1</v>
      </c>
      <c r="T17" s="22">
        <v>0</v>
      </c>
      <c r="U17" s="22">
        <v>170.73</v>
      </c>
      <c r="V17" s="24">
        <v>133.38</v>
      </c>
      <c r="W17" s="20" t="s">
        <v>133</v>
      </c>
      <c r="X17" s="20"/>
      <c r="Y17" s="20"/>
      <c r="Z17" s="20" t="s">
        <v>243</v>
      </c>
      <c r="AA17" s="20" t="s">
        <v>244</v>
      </c>
      <c r="AB17" s="20"/>
      <c r="AC17" s="20"/>
      <c r="AD17" s="20" t="s">
        <v>439</v>
      </c>
      <c r="AE17" s="20" t="s">
        <v>99</v>
      </c>
      <c r="AF17" s="20" t="s">
        <v>125</v>
      </c>
      <c r="AG17" s="20" t="s">
        <v>440</v>
      </c>
    </row>
    <row r="18" spans="1:33" ht="16" x14ac:dyDescent="0.2">
      <c r="A18" s="22">
        <v>50103</v>
      </c>
      <c r="B18" s="20" t="s">
        <v>436</v>
      </c>
      <c r="C18" s="23">
        <v>41652</v>
      </c>
      <c r="D18" s="23">
        <v>41654</v>
      </c>
      <c r="E18" s="20" t="s">
        <v>31</v>
      </c>
      <c r="F18" s="20" t="s">
        <v>437</v>
      </c>
      <c r="G18" s="20" t="str">
        <f t="shared" si="0"/>
        <v>Bradley Talbott</v>
      </c>
      <c r="H18" s="20" t="s">
        <v>34</v>
      </c>
      <c r="I18" s="20" t="s">
        <v>112</v>
      </c>
      <c r="J18" s="20" t="s">
        <v>49</v>
      </c>
      <c r="K18" s="20" t="s">
        <v>37</v>
      </c>
      <c r="L18" s="20" t="s">
        <v>37</v>
      </c>
      <c r="M18" s="20" t="s">
        <v>37</v>
      </c>
      <c r="N18" s="5" t="str">
        <f t="shared" si="1"/>
        <v>FUR-IKE-10001301</v>
      </c>
      <c r="O18" s="20" t="s">
        <v>99</v>
      </c>
      <c r="P18" s="20" t="str">
        <f t="shared" si="2"/>
        <v>Bookcases</v>
      </c>
      <c r="Q18" s="20" t="s">
        <v>440</v>
      </c>
      <c r="R18" s="22">
        <v>743.58</v>
      </c>
      <c r="S18" s="22">
        <v>6</v>
      </c>
      <c r="T18" s="22">
        <v>0</v>
      </c>
      <c r="U18" s="22">
        <v>371.7</v>
      </c>
      <c r="V18" s="24">
        <v>120.86</v>
      </c>
      <c r="W18" s="20" t="s">
        <v>53</v>
      </c>
      <c r="X18" s="20"/>
      <c r="Y18" s="20"/>
      <c r="Z18" s="20" t="s">
        <v>437</v>
      </c>
      <c r="AA18" s="20" t="s">
        <v>438</v>
      </c>
      <c r="AB18" s="20"/>
      <c r="AC18" s="20"/>
      <c r="AD18" s="20" t="s">
        <v>444</v>
      </c>
      <c r="AE18" s="20" t="s">
        <v>39</v>
      </c>
      <c r="AF18" s="20" t="s">
        <v>212</v>
      </c>
      <c r="AG18" s="20" t="s">
        <v>445</v>
      </c>
    </row>
    <row r="19" spans="1:33" ht="16" x14ac:dyDescent="0.2">
      <c r="A19" s="22">
        <v>46561</v>
      </c>
      <c r="B19" s="20" t="s">
        <v>441</v>
      </c>
      <c r="C19" s="23">
        <v>41067</v>
      </c>
      <c r="D19" s="23">
        <v>41071</v>
      </c>
      <c r="E19" s="20" t="s">
        <v>62</v>
      </c>
      <c r="F19" s="20" t="s">
        <v>442</v>
      </c>
      <c r="G19" s="20" t="str">
        <f t="shared" si="0"/>
        <v>Andrew Allen</v>
      </c>
      <c r="H19" s="20" t="s">
        <v>74</v>
      </c>
      <c r="I19" s="20" t="s">
        <v>95</v>
      </c>
      <c r="J19" s="20" t="s">
        <v>49</v>
      </c>
      <c r="K19" s="20" t="s">
        <v>37</v>
      </c>
      <c r="L19" s="20" t="s">
        <v>37</v>
      </c>
      <c r="M19" s="20" t="s">
        <v>37</v>
      </c>
      <c r="N19" s="5" t="str">
        <f t="shared" si="1"/>
        <v>OFF-HAM-10004917</v>
      </c>
      <c r="O19" s="20" t="s">
        <v>39</v>
      </c>
      <c r="P19" s="20" t="str">
        <f t="shared" si="2"/>
        <v>Appliances</v>
      </c>
      <c r="Q19" s="20" t="s">
        <v>445</v>
      </c>
      <c r="R19" s="22">
        <v>1084.68</v>
      </c>
      <c r="S19" s="22">
        <v>2</v>
      </c>
      <c r="T19" s="22">
        <v>0</v>
      </c>
      <c r="U19" s="22">
        <v>488.09999999999997</v>
      </c>
      <c r="V19" s="24">
        <v>109.66</v>
      </c>
      <c r="W19" s="20" t="s">
        <v>42</v>
      </c>
      <c r="X19" s="20"/>
      <c r="Y19" s="20"/>
      <c r="Z19" s="20" t="s">
        <v>442</v>
      </c>
      <c r="AA19" s="20" t="s">
        <v>443</v>
      </c>
      <c r="AB19" s="20"/>
      <c r="AC19" s="20"/>
      <c r="AD19" s="20" t="s">
        <v>449</v>
      </c>
      <c r="AE19" s="20" t="s">
        <v>67</v>
      </c>
      <c r="AF19" s="20" t="s">
        <v>450</v>
      </c>
      <c r="AG19" s="20" t="s">
        <v>451</v>
      </c>
    </row>
    <row r="20" spans="1:33" ht="16" x14ac:dyDescent="0.2">
      <c r="A20" s="22">
        <v>41402</v>
      </c>
      <c r="B20" s="20" t="s">
        <v>446</v>
      </c>
      <c r="C20" s="23">
        <v>41453</v>
      </c>
      <c r="D20" s="23">
        <v>41455</v>
      </c>
      <c r="E20" s="20" t="s">
        <v>184</v>
      </c>
      <c r="F20" s="20" t="s">
        <v>447</v>
      </c>
      <c r="G20" s="20" t="str">
        <f t="shared" si="0"/>
        <v>Natalie Fritzler</v>
      </c>
      <c r="H20" s="20" t="s">
        <v>74</v>
      </c>
      <c r="I20" s="20" t="s">
        <v>35</v>
      </c>
      <c r="J20" s="20" t="s">
        <v>36</v>
      </c>
      <c r="K20" s="20" t="s">
        <v>37</v>
      </c>
      <c r="L20" s="20" t="s">
        <v>37</v>
      </c>
      <c r="M20" s="20" t="s">
        <v>37</v>
      </c>
      <c r="N20" s="5" t="str">
        <f t="shared" si="1"/>
        <v>TEC-KON-10002194</v>
      </c>
      <c r="O20" s="20" t="s">
        <v>67</v>
      </c>
      <c r="P20" s="20" t="str">
        <f t="shared" si="2"/>
        <v>Machines</v>
      </c>
      <c r="Q20" s="20" t="s">
        <v>451</v>
      </c>
      <c r="R20" s="22">
        <v>266.25000000000006</v>
      </c>
      <c r="S20" s="22">
        <v>1</v>
      </c>
      <c r="T20" s="22">
        <v>0</v>
      </c>
      <c r="U20" s="22">
        <v>79.86</v>
      </c>
      <c r="V20" s="24">
        <v>98.72</v>
      </c>
      <c r="W20" s="20" t="s">
        <v>133</v>
      </c>
      <c r="X20" s="20"/>
      <c r="Y20" s="20"/>
      <c r="Z20" s="20" t="s">
        <v>447</v>
      </c>
      <c r="AA20" s="20" t="s">
        <v>448</v>
      </c>
      <c r="AB20" s="20"/>
      <c r="AC20" s="20"/>
      <c r="AD20" s="20" t="s">
        <v>470</v>
      </c>
      <c r="AE20" s="20" t="s">
        <v>67</v>
      </c>
      <c r="AF20" s="20" t="s">
        <v>450</v>
      </c>
      <c r="AG20" s="20" t="s">
        <v>471</v>
      </c>
    </row>
    <row r="21" spans="1:33" ht="16" x14ac:dyDescent="0.2">
      <c r="A21" s="22">
        <v>43876</v>
      </c>
      <c r="B21" s="20" t="s">
        <v>315</v>
      </c>
      <c r="C21" s="23">
        <v>41932</v>
      </c>
      <c r="D21" s="23">
        <v>41934</v>
      </c>
      <c r="E21" s="20" t="s">
        <v>184</v>
      </c>
      <c r="F21" s="20" t="s">
        <v>316</v>
      </c>
      <c r="G21" s="20" t="str">
        <f t="shared" si="0"/>
        <v>Jonathan Doherty</v>
      </c>
      <c r="H21" s="20" t="s">
        <v>47</v>
      </c>
      <c r="I21" s="20" t="s">
        <v>169</v>
      </c>
      <c r="J21" s="20" t="s">
        <v>49</v>
      </c>
      <c r="K21" s="20" t="s">
        <v>37</v>
      </c>
      <c r="L21" s="20" t="s">
        <v>37</v>
      </c>
      <c r="M21" s="20" t="s">
        <v>37</v>
      </c>
      <c r="N21" s="5" t="str">
        <f t="shared" si="1"/>
        <v>TEC-STA-10004181</v>
      </c>
      <c r="O21" s="20" t="s">
        <v>67</v>
      </c>
      <c r="P21" s="20" t="str">
        <f t="shared" si="2"/>
        <v>Machines</v>
      </c>
      <c r="Q21" s="20" t="s">
        <v>471</v>
      </c>
      <c r="R21" s="22">
        <v>300.18000000000006</v>
      </c>
      <c r="S21" s="22">
        <v>1</v>
      </c>
      <c r="T21" s="22">
        <v>0</v>
      </c>
      <c r="U21" s="22">
        <v>33</v>
      </c>
      <c r="V21" s="24">
        <v>95.49</v>
      </c>
      <c r="W21" s="20" t="s">
        <v>133</v>
      </c>
      <c r="X21" s="20"/>
      <c r="Y21" s="20"/>
      <c r="Z21" s="20" t="s">
        <v>316</v>
      </c>
      <c r="AA21" s="20" t="s">
        <v>317</v>
      </c>
      <c r="AB21" s="20"/>
      <c r="AC21" s="20"/>
      <c r="AD21" s="20" t="s">
        <v>472</v>
      </c>
      <c r="AE21" s="20" t="s">
        <v>67</v>
      </c>
      <c r="AF21" s="20" t="s">
        <v>90</v>
      </c>
      <c r="AG21" s="20" t="s">
        <v>473</v>
      </c>
    </row>
    <row r="22" spans="1:33" ht="16" x14ac:dyDescent="0.2">
      <c r="A22" s="22">
        <v>50299</v>
      </c>
      <c r="B22" s="20" t="s">
        <v>474</v>
      </c>
      <c r="C22" s="23">
        <v>41688</v>
      </c>
      <c r="D22" s="23">
        <v>41693</v>
      </c>
      <c r="E22" s="20" t="s">
        <v>31</v>
      </c>
      <c r="F22" s="20" t="s">
        <v>475</v>
      </c>
      <c r="G22" s="20" t="str">
        <f t="shared" si="0"/>
        <v>Jim Karlsson</v>
      </c>
      <c r="H22" s="20" t="s">
        <v>74</v>
      </c>
      <c r="I22" s="20" t="s">
        <v>65</v>
      </c>
      <c r="J22" s="20" t="s">
        <v>49</v>
      </c>
      <c r="K22" s="20" t="s">
        <v>37</v>
      </c>
      <c r="L22" s="20" t="s">
        <v>37</v>
      </c>
      <c r="M22" s="20" t="s">
        <v>37</v>
      </c>
      <c r="N22" s="5" t="str">
        <f t="shared" si="1"/>
        <v>TEC-SAN-10000235</v>
      </c>
      <c r="O22" s="20" t="s">
        <v>67</v>
      </c>
      <c r="P22" s="20" t="str">
        <f t="shared" si="2"/>
        <v>Accessories</v>
      </c>
      <c r="Q22" s="20" t="s">
        <v>473</v>
      </c>
      <c r="R22" s="22">
        <v>1539.3600000000001</v>
      </c>
      <c r="S22" s="22">
        <v>6</v>
      </c>
      <c r="T22" s="22">
        <v>0</v>
      </c>
      <c r="U22" s="22">
        <v>646.37999999999988</v>
      </c>
      <c r="V22" s="24">
        <v>93.09</v>
      </c>
      <c r="W22" s="20" t="s">
        <v>42</v>
      </c>
      <c r="X22" s="20"/>
      <c r="Y22" s="20"/>
      <c r="Z22" s="20" t="s">
        <v>475</v>
      </c>
      <c r="AA22" s="20" t="s">
        <v>476</v>
      </c>
      <c r="AB22" s="20"/>
      <c r="AC22" s="20"/>
      <c r="AD22" s="20" t="s">
        <v>477</v>
      </c>
      <c r="AE22" s="20" t="s">
        <v>67</v>
      </c>
      <c r="AF22" s="20" t="s">
        <v>450</v>
      </c>
      <c r="AG22" s="20" t="s">
        <v>478</v>
      </c>
    </row>
    <row r="23" spans="1:33" ht="16" x14ac:dyDescent="0.2">
      <c r="A23" s="22">
        <v>47776</v>
      </c>
      <c r="B23" s="20" t="s">
        <v>479</v>
      </c>
      <c r="C23" s="23">
        <v>40856</v>
      </c>
      <c r="D23" s="23">
        <v>40858</v>
      </c>
      <c r="E23" s="20" t="s">
        <v>31</v>
      </c>
      <c r="F23" s="20" t="s">
        <v>480</v>
      </c>
      <c r="G23" s="20" t="str">
        <f t="shared" si="0"/>
        <v>Patrick Bzostek</v>
      </c>
      <c r="H23" s="20" t="s">
        <v>34</v>
      </c>
      <c r="I23" s="20" t="s">
        <v>245</v>
      </c>
      <c r="J23" s="20" t="s">
        <v>49</v>
      </c>
      <c r="K23" s="20" t="s">
        <v>37</v>
      </c>
      <c r="L23" s="20" t="s">
        <v>37</v>
      </c>
      <c r="M23" s="20" t="s">
        <v>37</v>
      </c>
      <c r="N23" s="5" t="str">
        <f t="shared" si="1"/>
        <v>TEC-STA-10004536</v>
      </c>
      <c r="O23" s="20" t="s">
        <v>67</v>
      </c>
      <c r="P23" s="20" t="str">
        <f t="shared" si="2"/>
        <v>Machines</v>
      </c>
      <c r="Q23" s="20" t="s">
        <v>478</v>
      </c>
      <c r="R23" s="22">
        <v>1</v>
      </c>
      <c r="S23" s="22">
        <v>2</v>
      </c>
      <c r="T23" s="22">
        <v>0</v>
      </c>
      <c r="U23" s="22">
        <v>18.059999999999999</v>
      </c>
      <c r="V23" s="24">
        <v>92.65</v>
      </c>
      <c r="W23" s="20" t="s">
        <v>53</v>
      </c>
      <c r="X23" s="20"/>
      <c r="Y23" s="20"/>
      <c r="Z23" s="20" t="s">
        <v>480</v>
      </c>
      <c r="AA23" s="20" t="s">
        <v>481</v>
      </c>
      <c r="AB23" s="20"/>
      <c r="AC23" s="20"/>
      <c r="AD23" s="20" t="s">
        <v>482</v>
      </c>
      <c r="AE23" s="20" t="s">
        <v>39</v>
      </c>
      <c r="AF23" s="20" t="s">
        <v>51</v>
      </c>
      <c r="AG23" s="20" t="s">
        <v>483</v>
      </c>
    </row>
    <row r="24" spans="1:33" ht="16" x14ac:dyDescent="0.2">
      <c r="A24" s="22">
        <v>45163</v>
      </c>
      <c r="B24" s="20" t="s">
        <v>173</v>
      </c>
      <c r="C24" s="23">
        <v>41062</v>
      </c>
      <c r="D24" s="23">
        <v>41066</v>
      </c>
      <c r="E24" s="20" t="s">
        <v>62</v>
      </c>
      <c r="F24" s="20" t="s">
        <v>174</v>
      </c>
      <c r="G24" s="20" t="str">
        <f t="shared" si="0"/>
        <v>Jack Lebron</v>
      </c>
      <c r="H24" s="20" t="s">
        <v>74</v>
      </c>
      <c r="I24" s="20" t="s">
        <v>176</v>
      </c>
      <c r="J24" s="20" t="s">
        <v>49</v>
      </c>
      <c r="K24" s="20" t="s">
        <v>37</v>
      </c>
      <c r="L24" s="20" t="s">
        <v>37</v>
      </c>
      <c r="M24" s="20" t="s">
        <v>37</v>
      </c>
      <c r="N24" s="5" t="str">
        <f t="shared" si="1"/>
        <v>OFF-TEN-10004194</v>
      </c>
      <c r="O24" s="20" t="s">
        <v>39</v>
      </c>
      <c r="P24" s="20" t="str">
        <f t="shared" si="2"/>
        <v>Storage</v>
      </c>
      <c r="Q24" s="20" t="s">
        <v>483</v>
      </c>
      <c r="R24" s="22">
        <v>538.44000000000005</v>
      </c>
      <c r="S24" s="22">
        <v>4</v>
      </c>
      <c r="T24" s="22">
        <v>0</v>
      </c>
      <c r="U24" s="22">
        <v>252.95999999999998</v>
      </c>
      <c r="V24" s="24">
        <v>88.05</v>
      </c>
      <c r="W24" s="20" t="s">
        <v>53</v>
      </c>
      <c r="X24" s="20"/>
      <c r="Y24" s="20"/>
      <c r="Z24" s="20" t="s">
        <v>174</v>
      </c>
      <c r="AA24" s="20" t="s">
        <v>175</v>
      </c>
      <c r="AB24" s="20"/>
      <c r="AC24" s="20"/>
      <c r="AD24" s="20" t="s">
        <v>484</v>
      </c>
      <c r="AE24" s="20" t="s">
        <v>67</v>
      </c>
      <c r="AF24" s="20" t="s">
        <v>76</v>
      </c>
      <c r="AG24" s="20" t="s">
        <v>485</v>
      </c>
    </row>
    <row r="25" spans="1:33" ht="16" x14ac:dyDescent="0.2">
      <c r="A25" s="22">
        <v>50931</v>
      </c>
      <c r="B25" s="20" t="s">
        <v>486</v>
      </c>
      <c r="C25" s="23">
        <v>40848</v>
      </c>
      <c r="D25" s="23">
        <v>40852</v>
      </c>
      <c r="E25" s="20" t="s">
        <v>31</v>
      </c>
      <c r="F25" s="20" t="s">
        <v>487</v>
      </c>
      <c r="G25" s="20" t="str">
        <f t="shared" si="0"/>
        <v>Logan Currie</v>
      </c>
      <c r="H25" s="20" t="s">
        <v>74</v>
      </c>
      <c r="I25" s="20" t="s">
        <v>488</v>
      </c>
      <c r="J25" s="20" t="s">
        <v>257</v>
      </c>
      <c r="K25" s="20" t="s">
        <v>37</v>
      </c>
      <c r="L25" s="20" t="s">
        <v>37</v>
      </c>
      <c r="M25" s="20" t="s">
        <v>37</v>
      </c>
      <c r="N25" s="5" t="str">
        <f t="shared" si="1"/>
        <v>TEC-CAN-10003392</v>
      </c>
      <c r="O25" s="20" t="s">
        <v>67</v>
      </c>
      <c r="P25" s="20" t="str">
        <f t="shared" si="2"/>
        <v>Copiers</v>
      </c>
      <c r="Q25" s="20" t="s">
        <v>485</v>
      </c>
      <c r="R25" s="22">
        <v>527.16</v>
      </c>
      <c r="S25" s="22">
        <v>2</v>
      </c>
      <c r="T25" s="22">
        <v>0</v>
      </c>
      <c r="U25" s="22">
        <v>131.76</v>
      </c>
      <c r="V25" s="24">
        <v>82.29</v>
      </c>
      <c r="W25" s="20" t="s">
        <v>42</v>
      </c>
      <c r="X25" s="20"/>
      <c r="Y25" s="20"/>
      <c r="Z25" s="20" t="s">
        <v>487</v>
      </c>
      <c r="AA25" s="20" t="s">
        <v>489</v>
      </c>
      <c r="AB25" s="20"/>
      <c r="AC25" s="20"/>
      <c r="AD25" s="20" t="s">
        <v>490</v>
      </c>
      <c r="AE25" s="20" t="s">
        <v>39</v>
      </c>
      <c r="AF25" s="20" t="s">
        <v>212</v>
      </c>
      <c r="AG25" s="20" t="s">
        <v>491</v>
      </c>
    </row>
    <row r="26" spans="1:33" ht="16" x14ac:dyDescent="0.2">
      <c r="A26" s="22">
        <v>42662</v>
      </c>
      <c r="B26" s="20" t="s">
        <v>492</v>
      </c>
      <c r="C26" s="23">
        <v>40745</v>
      </c>
      <c r="D26" s="23">
        <v>40750</v>
      </c>
      <c r="E26" s="20" t="s">
        <v>62</v>
      </c>
      <c r="F26" s="20" t="s">
        <v>493</v>
      </c>
      <c r="G26" s="20" t="str">
        <f t="shared" si="0"/>
        <v>Ellis Ballard</v>
      </c>
      <c r="H26" s="20" t="s">
        <v>47</v>
      </c>
      <c r="I26" s="20" t="s">
        <v>380</v>
      </c>
      <c r="J26" s="20" t="s">
        <v>257</v>
      </c>
      <c r="K26" s="20" t="s">
        <v>37</v>
      </c>
      <c r="L26" s="20" t="s">
        <v>37</v>
      </c>
      <c r="M26" s="20" t="s">
        <v>37</v>
      </c>
      <c r="N26" s="5" t="str">
        <f t="shared" si="1"/>
        <v>OFF-HAM-10003663</v>
      </c>
      <c r="O26" s="20" t="s">
        <v>39</v>
      </c>
      <c r="P26" s="20" t="str">
        <f t="shared" si="2"/>
        <v>Appliances</v>
      </c>
      <c r="Q26" s="20" t="s">
        <v>491</v>
      </c>
      <c r="R26" s="22">
        <v>1083.54</v>
      </c>
      <c r="S26" s="22">
        <v>2</v>
      </c>
      <c r="T26" s="22">
        <v>0</v>
      </c>
      <c r="U26" s="22">
        <v>400.86</v>
      </c>
      <c r="V26" s="24">
        <v>76.319999999999993</v>
      </c>
      <c r="W26" s="20" t="s">
        <v>42</v>
      </c>
      <c r="X26" s="20"/>
      <c r="Y26" s="20"/>
      <c r="Z26" s="20" t="s">
        <v>493</v>
      </c>
      <c r="AA26" s="20" t="s">
        <v>494</v>
      </c>
      <c r="AB26" s="20"/>
      <c r="AC26" s="20"/>
      <c r="AD26" s="20" t="s">
        <v>495</v>
      </c>
      <c r="AE26" s="20" t="s">
        <v>99</v>
      </c>
      <c r="AF26" s="20" t="s">
        <v>125</v>
      </c>
      <c r="AG26" s="20" t="s">
        <v>496</v>
      </c>
    </row>
    <row r="27" spans="1:33" ht="16" x14ac:dyDescent="0.2">
      <c r="A27" s="22">
        <v>43878</v>
      </c>
      <c r="B27" s="20" t="s">
        <v>315</v>
      </c>
      <c r="C27" s="23">
        <v>41932</v>
      </c>
      <c r="D27" s="23">
        <v>41934</v>
      </c>
      <c r="E27" s="20" t="s">
        <v>184</v>
      </c>
      <c r="F27" s="20" t="s">
        <v>316</v>
      </c>
      <c r="G27" s="20" t="str">
        <f t="shared" si="0"/>
        <v>Jonathan Doherty</v>
      </c>
      <c r="H27" s="20" t="s">
        <v>47</v>
      </c>
      <c r="I27" s="20" t="s">
        <v>169</v>
      </c>
      <c r="J27" s="20" t="s">
        <v>49</v>
      </c>
      <c r="K27" s="20" t="s">
        <v>37</v>
      </c>
      <c r="L27" s="20" t="s">
        <v>37</v>
      </c>
      <c r="M27" s="20" t="s">
        <v>37</v>
      </c>
      <c r="N27" s="5" t="str">
        <f t="shared" si="1"/>
        <v>FUR-BUS-10002639</v>
      </c>
      <c r="O27" s="20" t="s">
        <v>99</v>
      </c>
      <c r="P27" s="20" t="str">
        <f t="shared" si="2"/>
        <v>Bookcases</v>
      </c>
      <c r="Q27" s="20" t="s">
        <v>496</v>
      </c>
      <c r="R27" s="22">
        <v>253.02</v>
      </c>
      <c r="S27" s="22">
        <v>2</v>
      </c>
      <c r="T27" s="22">
        <v>0</v>
      </c>
      <c r="U27" s="22">
        <v>106.26</v>
      </c>
      <c r="V27" s="24">
        <v>76.25</v>
      </c>
      <c r="W27" s="20" t="s">
        <v>133</v>
      </c>
      <c r="X27" s="20"/>
      <c r="Y27" s="20"/>
      <c r="Z27" s="20" t="s">
        <v>497</v>
      </c>
      <c r="AA27" s="20" t="s">
        <v>498</v>
      </c>
      <c r="AB27" s="20"/>
      <c r="AC27" s="20"/>
      <c r="AD27" s="20" t="s">
        <v>499</v>
      </c>
      <c r="AE27" s="20" t="s">
        <v>99</v>
      </c>
      <c r="AF27" s="20" t="s">
        <v>125</v>
      </c>
      <c r="AG27" s="20" t="s">
        <v>500</v>
      </c>
    </row>
    <row r="28" spans="1:33" ht="16" x14ac:dyDescent="0.2">
      <c r="A28" s="22">
        <v>42147</v>
      </c>
      <c r="B28" s="20" t="s">
        <v>501</v>
      </c>
      <c r="C28" s="23">
        <v>41970</v>
      </c>
      <c r="D28" s="23">
        <v>41975</v>
      </c>
      <c r="E28" s="20" t="s">
        <v>62</v>
      </c>
      <c r="F28" s="20" t="s">
        <v>497</v>
      </c>
      <c r="G28" s="20" t="str">
        <f t="shared" si="0"/>
        <v>Dan Campbell</v>
      </c>
      <c r="H28" s="20" t="s">
        <v>74</v>
      </c>
      <c r="I28" s="20" t="s">
        <v>176</v>
      </c>
      <c r="J28" s="20" t="s">
        <v>49</v>
      </c>
      <c r="K28" s="20" t="s">
        <v>37</v>
      </c>
      <c r="L28" s="20" t="s">
        <v>37</v>
      </c>
      <c r="M28" s="20" t="s">
        <v>37</v>
      </c>
      <c r="N28" s="5" t="str">
        <f t="shared" si="1"/>
        <v>FUR-SAF-10002846</v>
      </c>
      <c r="O28" s="20" t="s">
        <v>99</v>
      </c>
      <c r="P28" s="20" t="str">
        <f t="shared" si="2"/>
        <v>Bookcases</v>
      </c>
      <c r="Q28" s="20" t="s">
        <v>500</v>
      </c>
      <c r="R28" s="22">
        <v>1758</v>
      </c>
      <c r="S28" s="22">
        <v>4</v>
      </c>
      <c r="T28" s="22">
        <v>0</v>
      </c>
      <c r="U28" s="22">
        <v>70.320000000000007</v>
      </c>
      <c r="V28" s="24">
        <v>75.28</v>
      </c>
      <c r="W28" s="20" t="s">
        <v>42</v>
      </c>
      <c r="X28" s="20"/>
      <c r="Y28" s="20"/>
      <c r="Z28" s="20" t="s">
        <v>355</v>
      </c>
      <c r="AA28" s="20" t="s">
        <v>356</v>
      </c>
      <c r="AB28" s="20"/>
      <c r="AC28" s="20"/>
      <c r="AD28" s="20" t="s">
        <v>502</v>
      </c>
      <c r="AE28" s="20" t="s">
        <v>67</v>
      </c>
      <c r="AF28" s="20" t="s">
        <v>68</v>
      </c>
      <c r="AG28" s="20" t="s">
        <v>503</v>
      </c>
    </row>
    <row r="29" spans="1:33" ht="16" x14ac:dyDescent="0.2">
      <c r="A29" s="22">
        <v>47400</v>
      </c>
      <c r="B29" s="20" t="s">
        <v>354</v>
      </c>
      <c r="C29" s="23">
        <v>41233</v>
      </c>
      <c r="D29" s="23">
        <v>41239</v>
      </c>
      <c r="E29" s="20" t="s">
        <v>62</v>
      </c>
      <c r="F29" s="20" t="s">
        <v>355</v>
      </c>
      <c r="G29" s="20" t="str">
        <f t="shared" si="0"/>
        <v>Janet Lee</v>
      </c>
      <c r="H29" s="20" t="s">
        <v>74</v>
      </c>
      <c r="I29" s="20" t="s">
        <v>357</v>
      </c>
      <c r="J29" s="20" t="s">
        <v>36</v>
      </c>
      <c r="K29" s="20" t="s">
        <v>37</v>
      </c>
      <c r="L29" s="20" t="s">
        <v>37</v>
      </c>
      <c r="M29" s="20" t="s">
        <v>37</v>
      </c>
      <c r="N29" s="5" t="str">
        <f t="shared" si="1"/>
        <v>TEC-CIS-10001717</v>
      </c>
      <c r="O29" s="20" t="s">
        <v>67</v>
      </c>
      <c r="P29" s="20" t="str">
        <f t="shared" si="2"/>
        <v>Phones</v>
      </c>
      <c r="Q29" s="20" t="s">
        <v>503</v>
      </c>
      <c r="R29" s="22">
        <v>654.24</v>
      </c>
      <c r="S29" s="22">
        <v>1</v>
      </c>
      <c r="T29" s="22">
        <v>0</v>
      </c>
      <c r="U29" s="22">
        <v>287.85000000000002</v>
      </c>
      <c r="V29" s="24">
        <v>73.010000000000005</v>
      </c>
      <c r="W29" s="20" t="s">
        <v>42</v>
      </c>
      <c r="X29" s="20"/>
      <c r="Y29" s="20"/>
      <c r="Z29" s="20" t="s">
        <v>504</v>
      </c>
      <c r="AA29" s="20" t="s">
        <v>505</v>
      </c>
      <c r="AB29" s="20"/>
      <c r="AC29" s="20"/>
      <c r="AD29" s="20" t="s">
        <v>506</v>
      </c>
      <c r="AE29" s="20" t="s">
        <v>39</v>
      </c>
      <c r="AF29" s="20" t="s">
        <v>212</v>
      </c>
      <c r="AG29" s="20" t="s">
        <v>507</v>
      </c>
    </row>
    <row r="30" spans="1:33" ht="16" x14ac:dyDescent="0.2">
      <c r="A30" s="22">
        <v>43881</v>
      </c>
      <c r="B30" s="20" t="s">
        <v>315</v>
      </c>
      <c r="C30" s="23">
        <v>41932</v>
      </c>
      <c r="D30" s="23">
        <v>41934</v>
      </c>
      <c r="E30" s="20" t="s">
        <v>184</v>
      </c>
      <c r="F30" s="20" t="s">
        <v>316</v>
      </c>
      <c r="G30" s="20" t="str">
        <f t="shared" si="0"/>
        <v>Jonathan Doherty</v>
      </c>
      <c r="H30" s="20" t="s">
        <v>47</v>
      </c>
      <c r="I30" s="20" t="s">
        <v>169</v>
      </c>
      <c r="J30" s="20" t="s">
        <v>49</v>
      </c>
      <c r="K30" s="20" t="s">
        <v>37</v>
      </c>
      <c r="L30" s="20" t="s">
        <v>37</v>
      </c>
      <c r="M30" s="20" t="s">
        <v>37</v>
      </c>
      <c r="N30" s="5" t="str">
        <f t="shared" si="1"/>
        <v>OFF-CUI-10000105</v>
      </c>
      <c r="O30" s="20" t="s">
        <v>39</v>
      </c>
      <c r="P30" s="20" t="str">
        <f t="shared" si="2"/>
        <v>Appliances</v>
      </c>
      <c r="Q30" s="20" t="s">
        <v>507</v>
      </c>
      <c r="R30" s="22">
        <v>277.89</v>
      </c>
      <c r="S30" s="22">
        <v>1</v>
      </c>
      <c r="T30" s="22">
        <v>0</v>
      </c>
      <c r="U30" s="22">
        <v>13.89</v>
      </c>
      <c r="V30" s="24">
        <v>72.599999999999994</v>
      </c>
      <c r="W30" s="20" t="s">
        <v>133</v>
      </c>
      <c r="X30" s="20"/>
      <c r="Y30" s="20"/>
      <c r="Z30" s="20" t="s">
        <v>508</v>
      </c>
      <c r="AA30" s="20" t="s">
        <v>509</v>
      </c>
      <c r="AB30" s="20"/>
      <c r="AC30" s="20"/>
      <c r="AD30" s="20" t="s">
        <v>510</v>
      </c>
      <c r="AE30" s="20" t="s">
        <v>99</v>
      </c>
      <c r="AF30" s="20" t="s">
        <v>125</v>
      </c>
      <c r="AG30" s="20" t="s">
        <v>511</v>
      </c>
    </row>
    <row r="31" spans="1:33" ht="16" x14ac:dyDescent="0.2">
      <c r="A31" s="22">
        <v>47014</v>
      </c>
      <c r="B31" s="20" t="s">
        <v>512</v>
      </c>
      <c r="C31" s="23">
        <v>41579</v>
      </c>
      <c r="D31" s="23">
        <v>41581</v>
      </c>
      <c r="E31" s="20" t="s">
        <v>184</v>
      </c>
      <c r="F31" s="20" t="s">
        <v>504</v>
      </c>
      <c r="G31" s="20" t="str">
        <f t="shared" si="0"/>
        <v>Erica Smith</v>
      </c>
      <c r="H31" s="20" t="s">
        <v>74</v>
      </c>
      <c r="I31" s="20" t="s">
        <v>65</v>
      </c>
      <c r="J31" s="20" t="s">
        <v>49</v>
      </c>
      <c r="K31" s="20" t="s">
        <v>37</v>
      </c>
      <c r="L31" s="20" t="s">
        <v>37</v>
      </c>
      <c r="M31" s="20" t="s">
        <v>37</v>
      </c>
      <c r="N31" s="5" t="str">
        <f t="shared" si="1"/>
        <v>FUR-IKE-10004160</v>
      </c>
      <c r="O31" s="20" t="s">
        <v>99</v>
      </c>
      <c r="P31" s="20" t="str">
        <f t="shared" si="2"/>
        <v>Bookcases</v>
      </c>
      <c r="Q31" s="20" t="s">
        <v>511</v>
      </c>
      <c r="R31" s="22">
        <v>735.48</v>
      </c>
      <c r="S31" s="22">
        <v>6</v>
      </c>
      <c r="T31" s="22">
        <v>0</v>
      </c>
      <c r="U31" s="22">
        <v>271.98</v>
      </c>
      <c r="V31" s="24">
        <v>72.34</v>
      </c>
      <c r="W31" s="20" t="s">
        <v>53</v>
      </c>
      <c r="X31" s="20"/>
      <c r="Y31" s="20"/>
      <c r="Z31" s="20" t="s">
        <v>513</v>
      </c>
      <c r="AA31" s="20" t="s">
        <v>514</v>
      </c>
      <c r="AB31" s="20"/>
      <c r="AC31" s="20"/>
      <c r="AD31" s="20" t="s">
        <v>515</v>
      </c>
      <c r="AE31" s="20" t="s">
        <v>39</v>
      </c>
      <c r="AF31" s="20" t="s">
        <v>51</v>
      </c>
      <c r="AG31" s="20" t="s">
        <v>516</v>
      </c>
    </row>
    <row r="32" spans="1:33" ht="16" x14ac:dyDescent="0.2">
      <c r="A32" s="22">
        <v>43224</v>
      </c>
      <c r="B32" s="20" t="s">
        <v>517</v>
      </c>
      <c r="C32" s="23">
        <v>41816</v>
      </c>
      <c r="D32" s="23">
        <v>41820</v>
      </c>
      <c r="E32" s="20" t="s">
        <v>62</v>
      </c>
      <c r="F32" s="20" t="s">
        <v>508</v>
      </c>
      <c r="G32" s="20" t="str">
        <f t="shared" si="0"/>
        <v>Jennifer Patt</v>
      </c>
      <c r="H32" s="20" t="s">
        <v>47</v>
      </c>
      <c r="I32" s="20" t="s">
        <v>518</v>
      </c>
      <c r="J32" s="20" t="s">
        <v>257</v>
      </c>
      <c r="K32" s="20" t="s">
        <v>37</v>
      </c>
      <c r="L32" s="20" t="s">
        <v>37</v>
      </c>
      <c r="M32" s="20" t="s">
        <v>37</v>
      </c>
      <c r="N32" s="5" t="str">
        <f t="shared" si="1"/>
        <v>OFF-ROG-10003898</v>
      </c>
      <c r="O32" s="20" t="s">
        <v>39</v>
      </c>
      <c r="P32" s="20" t="str">
        <f t="shared" si="2"/>
        <v>Storage</v>
      </c>
      <c r="Q32" s="20" t="s">
        <v>516</v>
      </c>
      <c r="R32" s="22">
        <v>423.29999999999995</v>
      </c>
      <c r="S32" s="22">
        <v>2</v>
      </c>
      <c r="T32" s="22">
        <v>0</v>
      </c>
      <c r="U32" s="22">
        <v>186.24</v>
      </c>
      <c r="V32" s="24">
        <v>71.12</v>
      </c>
      <c r="W32" s="20" t="s">
        <v>53</v>
      </c>
      <c r="X32" s="20"/>
      <c r="Y32" s="20"/>
      <c r="Z32" s="20" t="s">
        <v>519</v>
      </c>
      <c r="AA32" s="20" t="s">
        <v>520</v>
      </c>
      <c r="AB32" s="20"/>
      <c r="AC32" s="20"/>
      <c r="AD32" s="20" t="s">
        <v>521</v>
      </c>
      <c r="AE32" s="20" t="s">
        <v>99</v>
      </c>
      <c r="AF32" s="20" t="s">
        <v>225</v>
      </c>
      <c r="AG32" s="20" t="s">
        <v>522</v>
      </c>
    </row>
    <row r="33" spans="1:33" ht="16" x14ac:dyDescent="0.2">
      <c r="A33" s="22">
        <v>44230</v>
      </c>
      <c r="B33" s="20" t="s">
        <v>227</v>
      </c>
      <c r="C33" s="23">
        <v>40603</v>
      </c>
      <c r="D33" s="23">
        <v>40606</v>
      </c>
      <c r="E33" s="20" t="s">
        <v>184</v>
      </c>
      <c r="F33" s="20" t="s">
        <v>228</v>
      </c>
      <c r="G33" s="20" t="str">
        <f t="shared" si="0"/>
        <v>Tom Prescott</v>
      </c>
      <c r="H33" s="20" t="s">
        <v>74</v>
      </c>
      <c r="I33" s="20" t="s">
        <v>95</v>
      </c>
      <c r="J33" s="20" t="s">
        <v>49</v>
      </c>
      <c r="K33" s="20" t="s">
        <v>37</v>
      </c>
      <c r="L33" s="20" t="s">
        <v>37</v>
      </c>
      <c r="M33" s="20" t="s">
        <v>37</v>
      </c>
      <c r="N33" s="5" t="str">
        <f t="shared" si="1"/>
        <v>FUR-HAR-10001792</v>
      </c>
      <c r="O33" s="20" t="s">
        <v>99</v>
      </c>
      <c r="P33" s="20" t="str">
        <f t="shared" si="2"/>
        <v>Chairs</v>
      </c>
      <c r="Q33" s="20" t="s">
        <v>522</v>
      </c>
      <c r="R33" s="22">
        <v>246.48000000000002</v>
      </c>
      <c r="S33" s="22">
        <v>4</v>
      </c>
      <c r="T33" s="22">
        <v>0</v>
      </c>
      <c r="U33" s="22">
        <v>105.96000000000001</v>
      </c>
      <c r="V33" s="24">
        <v>65.81</v>
      </c>
      <c r="W33" s="20" t="s">
        <v>53</v>
      </c>
      <c r="X33" s="20"/>
      <c r="Y33" s="20"/>
      <c r="Z33" s="20" t="s">
        <v>523</v>
      </c>
      <c r="AA33" s="20" t="s">
        <v>524</v>
      </c>
      <c r="AB33" s="20"/>
      <c r="AC33" s="20"/>
      <c r="AD33" s="20" t="s">
        <v>50</v>
      </c>
      <c r="AE33" s="20" t="s">
        <v>39</v>
      </c>
      <c r="AF33" s="20" t="s">
        <v>51</v>
      </c>
      <c r="AG33" s="20" t="s">
        <v>52</v>
      </c>
    </row>
    <row r="34" spans="1:33" ht="16" x14ac:dyDescent="0.2">
      <c r="A34" s="22">
        <v>50480</v>
      </c>
      <c r="B34" s="20" t="s">
        <v>525</v>
      </c>
      <c r="C34" s="23">
        <v>41503</v>
      </c>
      <c r="D34" s="23">
        <v>41503</v>
      </c>
      <c r="E34" s="20" t="s">
        <v>109</v>
      </c>
      <c r="F34" s="20" t="s">
        <v>513</v>
      </c>
      <c r="G34" s="20" t="str">
        <f t="shared" si="0"/>
        <v>Dan Lawera</v>
      </c>
      <c r="H34" s="20" t="s">
        <v>74</v>
      </c>
      <c r="I34" s="20" t="s">
        <v>380</v>
      </c>
      <c r="J34" s="20" t="s">
        <v>257</v>
      </c>
      <c r="K34" s="20" t="s">
        <v>37</v>
      </c>
      <c r="L34" s="20" t="s">
        <v>37</v>
      </c>
      <c r="M34" s="20" t="s">
        <v>37</v>
      </c>
      <c r="N34" s="5" t="str">
        <f t="shared" si="1"/>
        <v>OFF-ELD-10000151</v>
      </c>
      <c r="O34" s="20" t="s">
        <v>39</v>
      </c>
      <c r="P34" s="20" t="str">
        <f t="shared" si="2"/>
        <v>Storage</v>
      </c>
      <c r="Q34" s="20" t="s">
        <v>52</v>
      </c>
      <c r="R34" s="22">
        <v>255.78000000000003</v>
      </c>
      <c r="S34" s="22">
        <v>2</v>
      </c>
      <c r="T34" s="22">
        <v>0</v>
      </c>
      <c r="U34" s="22">
        <v>30.660000000000004</v>
      </c>
      <c r="V34" s="24">
        <v>65.790000000000006</v>
      </c>
      <c r="W34" s="20" t="s">
        <v>53</v>
      </c>
      <c r="X34" s="20"/>
      <c r="Y34" s="20"/>
      <c r="Z34" s="20" t="s">
        <v>526</v>
      </c>
      <c r="AA34" s="20" t="s">
        <v>527</v>
      </c>
      <c r="AB34" s="20"/>
      <c r="AC34" s="20"/>
      <c r="AD34" s="20" t="s">
        <v>528</v>
      </c>
      <c r="AE34" s="20" t="s">
        <v>39</v>
      </c>
      <c r="AF34" s="20" t="s">
        <v>51</v>
      </c>
      <c r="AG34" s="20" t="s">
        <v>529</v>
      </c>
    </row>
    <row r="35" spans="1:33" ht="16" x14ac:dyDescent="0.2">
      <c r="A35" s="22">
        <v>46236</v>
      </c>
      <c r="B35" s="20" t="s">
        <v>530</v>
      </c>
      <c r="C35" s="23">
        <v>41681</v>
      </c>
      <c r="D35" s="23">
        <v>41684</v>
      </c>
      <c r="E35" s="20" t="s">
        <v>184</v>
      </c>
      <c r="F35" s="20" t="s">
        <v>519</v>
      </c>
      <c r="G35" s="20" t="str">
        <f t="shared" si="0"/>
        <v>Don Miller</v>
      </c>
      <c r="H35" s="20" t="s">
        <v>47</v>
      </c>
      <c r="I35" s="20" t="s">
        <v>156</v>
      </c>
      <c r="J35" s="20" t="s">
        <v>157</v>
      </c>
      <c r="K35" s="20" t="s">
        <v>37</v>
      </c>
      <c r="L35" s="20" t="s">
        <v>37</v>
      </c>
      <c r="M35" s="20" t="s">
        <v>37</v>
      </c>
      <c r="N35" s="5" t="str">
        <f t="shared" si="1"/>
        <v>OFF-ROG-10002132</v>
      </c>
      <c r="O35" s="20" t="s">
        <v>39</v>
      </c>
      <c r="P35" s="20" t="str">
        <f t="shared" si="2"/>
        <v>Storage</v>
      </c>
      <c r="Q35" s="20" t="s">
        <v>529</v>
      </c>
      <c r="R35" s="22">
        <v>212.10000000000002</v>
      </c>
      <c r="S35" s="22">
        <v>1</v>
      </c>
      <c r="T35" s="22">
        <v>0</v>
      </c>
      <c r="U35" s="22">
        <v>80.58</v>
      </c>
      <c r="V35" s="24">
        <v>65.349999999999994</v>
      </c>
      <c r="W35" s="20" t="s">
        <v>133</v>
      </c>
      <c r="X35" s="20"/>
      <c r="Y35" s="20"/>
      <c r="Z35" s="20" t="s">
        <v>531</v>
      </c>
      <c r="AA35" s="20" t="s">
        <v>532</v>
      </c>
      <c r="AB35" s="20"/>
      <c r="AC35" s="20"/>
      <c r="AD35" s="20" t="s">
        <v>533</v>
      </c>
      <c r="AE35" s="20" t="s">
        <v>39</v>
      </c>
      <c r="AF35" s="20" t="s">
        <v>212</v>
      </c>
      <c r="AG35" s="20" t="s">
        <v>534</v>
      </c>
    </row>
    <row r="36" spans="1:33" ht="16" x14ac:dyDescent="0.2">
      <c r="A36" s="22">
        <v>43838</v>
      </c>
      <c r="B36" s="20" t="s">
        <v>535</v>
      </c>
      <c r="C36" s="23">
        <v>41565</v>
      </c>
      <c r="D36" s="23">
        <v>41567</v>
      </c>
      <c r="E36" s="20" t="s">
        <v>31</v>
      </c>
      <c r="F36" s="20" t="s">
        <v>523</v>
      </c>
      <c r="G36" s="20" t="str">
        <f t="shared" si="0"/>
        <v>Nathan Gelder</v>
      </c>
      <c r="H36" s="20" t="s">
        <v>74</v>
      </c>
      <c r="I36" s="20" t="s">
        <v>536</v>
      </c>
      <c r="J36" s="20" t="s">
        <v>257</v>
      </c>
      <c r="K36" s="20" t="s">
        <v>37</v>
      </c>
      <c r="L36" s="20" t="s">
        <v>37</v>
      </c>
      <c r="M36" s="20" t="s">
        <v>37</v>
      </c>
      <c r="N36" s="5" t="str">
        <f t="shared" si="1"/>
        <v>OFF-HOO-10001783</v>
      </c>
      <c r="O36" s="20" t="s">
        <v>39</v>
      </c>
      <c r="P36" s="20" t="str">
        <f t="shared" si="2"/>
        <v>Appliances</v>
      </c>
      <c r="Q36" s="20" t="s">
        <v>534</v>
      </c>
      <c r="R36" s="22">
        <v>617.28</v>
      </c>
      <c r="S36" s="22">
        <v>2</v>
      </c>
      <c r="T36" s="22">
        <v>0</v>
      </c>
      <c r="U36" s="22">
        <v>123.42</v>
      </c>
      <c r="V36" s="24">
        <v>65.33</v>
      </c>
      <c r="W36" s="20" t="s">
        <v>53</v>
      </c>
      <c r="X36" s="20"/>
      <c r="Y36" s="20"/>
      <c r="Z36" s="20" t="s">
        <v>201</v>
      </c>
      <c r="AA36" s="20" t="s">
        <v>202</v>
      </c>
      <c r="AB36" s="20"/>
      <c r="AC36" s="20"/>
      <c r="AD36" s="20" t="s">
        <v>537</v>
      </c>
      <c r="AE36" s="20" t="s">
        <v>67</v>
      </c>
      <c r="AF36" s="20" t="s">
        <v>76</v>
      </c>
      <c r="AG36" s="20" t="s">
        <v>538</v>
      </c>
    </row>
    <row r="37" spans="1:33" ht="16" x14ac:dyDescent="0.2">
      <c r="A37" s="22">
        <v>49075</v>
      </c>
      <c r="B37" s="20" t="s">
        <v>539</v>
      </c>
      <c r="C37" s="23">
        <v>41277</v>
      </c>
      <c r="D37" s="23">
        <v>41279</v>
      </c>
      <c r="E37" s="20" t="s">
        <v>31</v>
      </c>
      <c r="F37" s="20" t="s">
        <v>526</v>
      </c>
      <c r="G37" s="20" t="str">
        <f t="shared" si="0"/>
        <v>Tony Chapman</v>
      </c>
      <c r="H37" s="20" t="s">
        <v>34</v>
      </c>
      <c r="I37" s="20" t="s">
        <v>540</v>
      </c>
      <c r="J37" s="20" t="s">
        <v>49</v>
      </c>
      <c r="K37" s="20" t="s">
        <v>37</v>
      </c>
      <c r="L37" s="20" t="s">
        <v>37</v>
      </c>
      <c r="M37" s="20" t="s">
        <v>37</v>
      </c>
      <c r="N37" s="5" t="str">
        <f t="shared" si="1"/>
        <v>TEC-HEW-10002501</v>
      </c>
      <c r="O37" s="20" t="s">
        <v>67</v>
      </c>
      <c r="P37" s="20" t="str">
        <f t="shared" si="2"/>
        <v>Copiers</v>
      </c>
      <c r="Q37" s="20" t="s">
        <v>538</v>
      </c>
      <c r="R37" s="22">
        <v>319.92</v>
      </c>
      <c r="S37" s="22">
        <v>1</v>
      </c>
      <c r="T37" s="22">
        <v>0</v>
      </c>
      <c r="U37" s="22">
        <v>15.99</v>
      </c>
      <c r="V37" s="24">
        <v>62</v>
      </c>
      <c r="W37" s="20" t="s">
        <v>53</v>
      </c>
      <c r="X37" s="20"/>
      <c r="Y37" s="20"/>
      <c r="Z37" s="20" t="s">
        <v>541</v>
      </c>
      <c r="AA37" s="20" t="s">
        <v>542</v>
      </c>
      <c r="AB37" s="20"/>
      <c r="AC37" s="20"/>
      <c r="AD37" s="20" t="s">
        <v>543</v>
      </c>
      <c r="AE37" s="20" t="s">
        <v>67</v>
      </c>
      <c r="AF37" s="20" t="s">
        <v>90</v>
      </c>
      <c r="AG37" s="20" t="s">
        <v>544</v>
      </c>
    </row>
    <row r="38" spans="1:33" ht="16" x14ac:dyDescent="0.2">
      <c r="A38" s="22">
        <v>50300</v>
      </c>
      <c r="B38" s="20" t="s">
        <v>474</v>
      </c>
      <c r="C38" s="23">
        <v>41688</v>
      </c>
      <c r="D38" s="23">
        <v>41693</v>
      </c>
      <c r="E38" s="20" t="s">
        <v>31</v>
      </c>
      <c r="F38" s="20" t="s">
        <v>475</v>
      </c>
      <c r="G38" s="20" t="str">
        <f t="shared" si="0"/>
        <v>Jim Karlsson</v>
      </c>
      <c r="H38" s="20" t="s">
        <v>74</v>
      </c>
      <c r="I38" s="20" t="s">
        <v>65</v>
      </c>
      <c r="J38" s="20" t="s">
        <v>49</v>
      </c>
      <c r="K38" s="20" t="s">
        <v>37</v>
      </c>
      <c r="L38" s="20" t="s">
        <v>37</v>
      </c>
      <c r="M38" s="20" t="s">
        <v>37</v>
      </c>
      <c r="N38" s="5" t="str">
        <f t="shared" si="1"/>
        <v>TEC-SAN-10003238</v>
      </c>
      <c r="O38" s="20" t="s">
        <v>67</v>
      </c>
      <c r="P38" s="20" t="str">
        <f t="shared" si="2"/>
        <v>Accessories</v>
      </c>
      <c r="Q38" s="20" t="s">
        <v>544</v>
      </c>
      <c r="R38" s="22">
        <v>508.32</v>
      </c>
      <c r="S38" s="22">
        <v>2</v>
      </c>
      <c r="T38" s="22">
        <v>0</v>
      </c>
      <c r="U38" s="22">
        <v>203.28000000000003</v>
      </c>
      <c r="V38" s="24">
        <v>61.55</v>
      </c>
      <c r="W38" s="20" t="s">
        <v>42</v>
      </c>
      <c r="X38" s="20"/>
      <c r="Y38" s="20"/>
      <c r="Z38" s="20" t="s">
        <v>545</v>
      </c>
      <c r="AA38" s="20" t="s">
        <v>546</v>
      </c>
      <c r="AB38" s="20"/>
      <c r="AC38" s="20"/>
      <c r="AD38" s="20" t="s">
        <v>547</v>
      </c>
      <c r="AE38" s="20" t="s">
        <v>67</v>
      </c>
      <c r="AF38" s="20" t="s">
        <v>76</v>
      </c>
      <c r="AG38" s="20" t="s">
        <v>548</v>
      </c>
    </row>
    <row r="39" spans="1:33" ht="16" x14ac:dyDescent="0.2">
      <c r="A39" s="22">
        <v>44333</v>
      </c>
      <c r="B39" s="20" t="s">
        <v>549</v>
      </c>
      <c r="C39" s="23">
        <v>41506</v>
      </c>
      <c r="D39" s="23">
        <v>41509</v>
      </c>
      <c r="E39" s="20" t="s">
        <v>31</v>
      </c>
      <c r="F39" s="20" t="s">
        <v>531</v>
      </c>
      <c r="G39" s="20" t="str">
        <f t="shared" si="0"/>
        <v>Daniel Byrd</v>
      </c>
      <c r="H39" s="20" t="s">
        <v>34</v>
      </c>
      <c r="I39" s="20" t="s">
        <v>48</v>
      </c>
      <c r="J39" s="20" t="s">
        <v>49</v>
      </c>
      <c r="K39" s="20" t="s">
        <v>37</v>
      </c>
      <c r="L39" s="20" t="s">
        <v>37</v>
      </c>
      <c r="M39" s="20" t="s">
        <v>37</v>
      </c>
      <c r="N39" s="5" t="str">
        <f t="shared" si="1"/>
        <v>TEC-BRO-10002345</v>
      </c>
      <c r="O39" s="20" t="s">
        <v>67</v>
      </c>
      <c r="P39" s="20" t="str">
        <f t="shared" si="2"/>
        <v>Copiers</v>
      </c>
      <c r="Q39" s="20" t="s">
        <v>548</v>
      </c>
      <c r="R39" s="22">
        <v>587.76</v>
      </c>
      <c r="S39" s="22">
        <v>4</v>
      </c>
      <c r="T39" s="22">
        <v>0</v>
      </c>
      <c r="U39" s="22">
        <v>146.88</v>
      </c>
      <c r="V39" s="24">
        <v>61</v>
      </c>
      <c r="W39" s="20" t="s">
        <v>53</v>
      </c>
      <c r="X39" s="20"/>
      <c r="Y39" s="20"/>
      <c r="Z39" s="20" t="s">
        <v>128</v>
      </c>
      <c r="AA39" s="20" t="s">
        <v>129</v>
      </c>
      <c r="AB39" s="20"/>
      <c r="AC39" s="20"/>
      <c r="AD39" s="20" t="s">
        <v>550</v>
      </c>
      <c r="AE39" s="20" t="s">
        <v>39</v>
      </c>
      <c r="AF39" s="20" t="s">
        <v>51</v>
      </c>
      <c r="AG39" s="20" t="s">
        <v>551</v>
      </c>
    </row>
    <row r="40" spans="1:33" ht="16" x14ac:dyDescent="0.2">
      <c r="A40" s="22">
        <v>46609</v>
      </c>
      <c r="B40" s="20" t="s">
        <v>200</v>
      </c>
      <c r="C40" s="23">
        <v>41876</v>
      </c>
      <c r="D40" s="23">
        <v>41882</v>
      </c>
      <c r="E40" s="20" t="s">
        <v>62</v>
      </c>
      <c r="F40" s="20" t="s">
        <v>201</v>
      </c>
      <c r="G40" s="20" t="str">
        <f t="shared" si="0"/>
        <v>Doug O'Connell</v>
      </c>
      <c r="H40" s="20" t="s">
        <v>74</v>
      </c>
      <c r="I40" s="20" t="s">
        <v>203</v>
      </c>
      <c r="J40" s="20" t="s">
        <v>150</v>
      </c>
      <c r="K40" s="20" t="s">
        <v>37</v>
      </c>
      <c r="L40" s="20" t="s">
        <v>37</v>
      </c>
      <c r="M40" s="20" t="s">
        <v>37</v>
      </c>
      <c r="N40" s="5" t="str">
        <f t="shared" si="1"/>
        <v>OFF-FEL-10004665</v>
      </c>
      <c r="O40" s="20" t="s">
        <v>39</v>
      </c>
      <c r="P40" s="20" t="str">
        <f t="shared" si="2"/>
        <v>Storage</v>
      </c>
      <c r="Q40" s="20" t="s">
        <v>551</v>
      </c>
      <c r="R40" s="22">
        <v>829.31999999999994</v>
      </c>
      <c r="S40" s="22">
        <v>4</v>
      </c>
      <c r="T40" s="22">
        <v>0</v>
      </c>
      <c r="U40" s="22">
        <v>215.52</v>
      </c>
      <c r="V40" s="24">
        <v>60.81</v>
      </c>
      <c r="W40" s="20" t="s">
        <v>42</v>
      </c>
      <c r="X40" s="20"/>
      <c r="Y40" s="20"/>
      <c r="Z40" s="20" t="s">
        <v>405</v>
      </c>
      <c r="AA40" s="20" t="s">
        <v>406</v>
      </c>
      <c r="AB40" s="20"/>
      <c r="AC40" s="20"/>
      <c r="AD40" s="20" t="s">
        <v>552</v>
      </c>
      <c r="AE40" s="20" t="s">
        <v>39</v>
      </c>
      <c r="AF40" s="20" t="s">
        <v>212</v>
      </c>
      <c r="AG40" s="20" t="s">
        <v>553</v>
      </c>
    </row>
    <row r="41" spans="1:33" ht="16" x14ac:dyDescent="0.2">
      <c r="A41" s="22">
        <v>49953</v>
      </c>
      <c r="B41" s="20" t="s">
        <v>554</v>
      </c>
      <c r="C41" s="23">
        <v>41015</v>
      </c>
      <c r="D41" s="23">
        <v>41018</v>
      </c>
      <c r="E41" s="20" t="s">
        <v>184</v>
      </c>
      <c r="F41" s="20" t="s">
        <v>541</v>
      </c>
      <c r="G41" s="20" t="str">
        <f t="shared" si="0"/>
        <v>Cathy Armstrong</v>
      </c>
      <c r="H41" s="20" t="s">
        <v>34</v>
      </c>
      <c r="I41" s="20" t="s">
        <v>391</v>
      </c>
      <c r="J41" s="20" t="s">
        <v>49</v>
      </c>
      <c r="K41" s="20" t="s">
        <v>37</v>
      </c>
      <c r="L41" s="20" t="s">
        <v>37</v>
      </c>
      <c r="M41" s="20" t="s">
        <v>37</v>
      </c>
      <c r="N41" s="5" t="str">
        <f t="shared" si="1"/>
        <v>OFF-CUI-10000140</v>
      </c>
      <c r="O41" s="20" t="s">
        <v>39</v>
      </c>
      <c r="P41" s="20" t="str">
        <f t="shared" si="2"/>
        <v>Appliances</v>
      </c>
      <c r="Q41" s="20" t="s">
        <v>553</v>
      </c>
      <c r="R41" s="22">
        <v>558.41999999999996</v>
      </c>
      <c r="S41" s="22">
        <v>2</v>
      </c>
      <c r="T41" s="22">
        <v>0</v>
      </c>
      <c r="U41" s="22">
        <v>0</v>
      </c>
      <c r="V41" s="24">
        <v>60.8</v>
      </c>
      <c r="W41" s="20" t="s">
        <v>42</v>
      </c>
      <c r="X41" s="20"/>
      <c r="Y41" s="20"/>
      <c r="Z41" s="20" t="s">
        <v>215</v>
      </c>
      <c r="AA41" s="20" t="s">
        <v>216</v>
      </c>
      <c r="AB41" s="20"/>
      <c r="AC41" s="20"/>
      <c r="AD41" s="20" t="s">
        <v>555</v>
      </c>
      <c r="AE41" s="20" t="s">
        <v>39</v>
      </c>
      <c r="AF41" s="20" t="s">
        <v>114</v>
      </c>
      <c r="AG41" s="20" t="s">
        <v>556</v>
      </c>
    </row>
    <row r="42" spans="1:33" ht="16" x14ac:dyDescent="0.2">
      <c r="A42" s="22">
        <v>47228</v>
      </c>
      <c r="B42" s="20" t="s">
        <v>557</v>
      </c>
      <c r="C42" s="23">
        <v>41295</v>
      </c>
      <c r="D42" s="23">
        <v>41295</v>
      </c>
      <c r="E42" s="20" t="s">
        <v>109</v>
      </c>
      <c r="F42" s="20" t="s">
        <v>545</v>
      </c>
      <c r="G42" s="20" t="str">
        <f t="shared" si="0"/>
        <v>Alan Barnes</v>
      </c>
      <c r="H42" s="20" t="s">
        <v>74</v>
      </c>
      <c r="I42" s="20" t="s">
        <v>117</v>
      </c>
      <c r="J42" s="20" t="s">
        <v>49</v>
      </c>
      <c r="K42" s="20" t="s">
        <v>37</v>
      </c>
      <c r="L42" s="20" t="s">
        <v>37</v>
      </c>
      <c r="M42" s="20" t="s">
        <v>37</v>
      </c>
      <c r="N42" s="5" t="str">
        <f t="shared" si="1"/>
        <v>OFF-BIN-10000712</v>
      </c>
      <c r="O42" s="20" t="s">
        <v>39</v>
      </c>
      <c r="P42" s="20" t="str">
        <f t="shared" si="2"/>
        <v>Art</v>
      </c>
      <c r="Q42" s="20" t="s">
        <v>556</v>
      </c>
      <c r="R42" s="22">
        <v>410.87999999999994</v>
      </c>
      <c r="S42" s="22">
        <v>8</v>
      </c>
      <c r="T42" s="22">
        <v>0</v>
      </c>
      <c r="U42" s="22">
        <v>78</v>
      </c>
      <c r="V42" s="24">
        <v>59.79</v>
      </c>
      <c r="W42" s="20" t="s">
        <v>53</v>
      </c>
      <c r="X42" s="20"/>
      <c r="Y42" s="20"/>
      <c r="Z42" s="20"/>
      <c r="AA42" s="20"/>
      <c r="AB42" s="20"/>
      <c r="AC42" s="20"/>
      <c r="AD42" s="20" t="s">
        <v>558</v>
      </c>
      <c r="AE42" s="20" t="s">
        <v>39</v>
      </c>
      <c r="AF42" s="20" t="s">
        <v>114</v>
      </c>
      <c r="AG42" s="20" t="s">
        <v>559</v>
      </c>
    </row>
    <row r="43" spans="1:33" ht="16" x14ac:dyDescent="0.2">
      <c r="A43" s="22">
        <v>48286</v>
      </c>
      <c r="B43" s="20" t="s">
        <v>127</v>
      </c>
      <c r="C43" s="23">
        <v>41855</v>
      </c>
      <c r="D43" s="23">
        <v>41855</v>
      </c>
      <c r="E43" s="20" t="s">
        <v>109</v>
      </c>
      <c r="F43" s="20" t="s">
        <v>128</v>
      </c>
      <c r="G43" s="20" t="str">
        <f t="shared" si="0"/>
        <v>Roger Barcio</v>
      </c>
      <c r="H43" s="20" t="s">
        <v>34</v>
      </c>
      <c r="I43" s="20" t="s">
        <v>35</v>
      </c>
      <c r="J43" s="20" t="s">
        <v>36</v>
      </c>
      <c r="K43" s="20" t="s">
        <v>37</v>
      </c>
      <c r="L43" s="20" t="s">
        <v>37</v>
      </c>
      <c r="M43" s="20" t="s">
        <v>37</v>
      </c>
      <c r="N43" s="5" t="str">
        <f t="shared" si="1"/>
        <v>OFF-STA-10000155</v>
      </c>
      <c r="O43" s="20" t="s">
        <v>39</v>
      </c>
      <c r="P43" s="20" t="str">
        <f t="shared" si="2"/>
        <v>Art</v>
      </c>
      <c r="Q43" s="20" t="s">
        <v>559</v>
      </c>
      <c r="R43" s="22">
        <v>111.84</v>
      </c>
      <c r="S43" s="22">
        <v>4</v>
      </c>
      <c r="T43" s="22">
        <v>0</v>
      </c>
      <c r="U43" s="22">
        <v>4.4399999999999995</v>
      </c>
      <c r="V43" s="24">
        <v>53.9</v>
      </c>
      <c r="W43" s="20" t="s">
        <v>133</v>
      </c>
      <c r="X43" s="20"/>
      <c r="Y43" s="20"/>
      <c r="Z43" s="20"/>
      <c r="AA43" s="20"/>
      <c r="AB43" s="20"/>
      <c r="AC43" s="20"/>
      <c r="AD43" s="20" t="s">
        <v>560</v>
      </c>
      <c r="AE43" s="20" t="s">
        <v>39</v>
      </c>
      <c r="AF43" s="20" t="s">
        <v>212</v>
      </c>
      <c r="AG43" s="20" t="s">
        <v>561</v>
      </c>
    </row>
    <row r="44" spans="1:33" ht="16" x14ac:dyDescent="0.2">
      <c r="A44" s="22">
        <v>50641</v>
      </c>
      <c r="B44" s="20" t="s">
        <v>291</v>
      </c>
      <c r="C44" s="23">
        <v>41089</v>
      </c>
      <c r="D44" s="23">
        <v>41093</v>
      </c>
      <c r="E44" s="20" t="s">
        <v>31</v>
      </c>
      <c r="F44" s="20" t="s">
        <v>292</v>
      </c>
      <c r="G44" s="20" t="str">
        <f t="shared" si="0"/>
        <v>Bart Folk</v>
      </c>
      <c r="H44" s="20" t="s">
        <v>74</v>
      </c>
      <c r="I44" s="20" t="s">
        <v>149</v>
      </c>
      <c r="J44" s="20" t="s">
        <v>150</v>
      </c>
      <c r="K44" s="20" t="s">
        <v>37</v>
      </c>
      <c r="L44" s="20" t="s">
        <v>37</v>
      </c>
      <c r="M44" s="20" t="s">
        <v>37</v>
      </c>
      <c r="N44" s="5" t="str">
        <f t="shared" si="1"/>
        <v>OFF-HOO-10000445</v>
      </c>
      <c r="O44" s="20" t="s">
        <v>39</v>
      </c>
      <c r="P44" s="20" t="str">
        <f t="shared" si="2"/>
        <v>Appliances</v>
      </c>
      <c r="Q44" s="20" t="s">
        <v>561</v>
      </c>
      <c r="R44" s="22">
        <v>525.68999999999994</v>
      </c>
      <c r="S44" s="22">
        <v>1</v>
      </c>
      <c r="T44" s="22">
        <v>0</v>
      </c>
      <c r="U44" s="22">
        <v>162.96</v>
      </c>
      <c r="V44" s="24">
        <v>53.73</v>
      </c>
      <c r="W44" s="20" t="s">
        <v>53</v>
      </c>
      <c r="X44" s="20"/>
      <c r="Y44" s="20"/>
      <c r="Z44" s="20"/>
      <c r="AA44" s="20"/>
      <c r="AB44" s="20"/>
      <c r="AC44" s="20"/>
      <c r="AD44" s="20" t="s">
        <v>562</v>
      </c>
      <c r="AE44" s="20" t="s">
        <v>39</v>
      </c>
      <c r="AF44" s="20" t="s">
        <v>212</v>
      </c>
      <c r="AG44" s="20" t="s">
        <v>563</v>
      </c>
    </row>
    <row r="45" spans="1:33" ht="16" x14ac:dyDescent="0.2">
      <c r="A45" s="22">
        <v>48812</v>
      </c>
      <c r="B45" s="20" t="s">
        <v>404</v>
      </c>
      <c r="C45" s="23">
        <v>41626</v>
      </c>
      <c r="D45" s="23">
        <v>41628</v>
      </c>
      <c r="E45" s="20" t="s">
        <v>31</v>
      </c>
      <c r="F45" s="20" t="s">
        <v>405</v>
      </c>
      <c r="G45" s="20" t="str">
        <f t="shared" si="0"/>
        <v>Gene Hale</v>
      </c>
      <c r="H45" s="20" t="s">
        <v>47</v>
      </c>
      <c r="I45" s="20" t="s">
        <v>58</v>
      </c>
      <c r="J45" s="20" t="s">
        <v>59</v>
      </c>
      <c r="K45" s="20" t="s">
        <v>37</v>
      </c>
      <c r="L45" s="20" t="s">
        <v>37</v>
      </c>
      <c r="M45" s="20" t="s">
        <v>37</v>
      </c>
      <c r="N45" s="5" t="str">
        <f t="shared" si="1"/>
        <v>OFF-HOO-10004243</v>
      </c>
      <c r="O45" s="20" t="s">
        <v>39</v>
      </c>
      <c r="P45" s="20" t="str">
        <f t="shared" si="2"/>
        <v>Appliances</v>
      </c>
      <c r="Q45" s="20" t="s">
        <v>563</v>
      </c>
      <c r="R45" s="22">
        <v>308.07</v>
      </c>
      <c r="S45" s="22">
        <v>1</v>
      </c>
      <c r="T45" s="22">
        <v>0</v>
      </c>
      <c r="U45" s="22">
        <v>30.78</v>
      </c>
      <c r="V45" s="24">
        <v>53.55</v>
      </c>
      <c r="W45" s="20" t="s">
        <v>53</v>
      </c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spans="1:33" ht="16" x14ac:dyDescent="0.2">
      <c r="A46" s="22">
        <v>49032</v>
      </c>
      <c r="B46" s="20" t="s">
        <v>214</v>
      </c>
      <c r="C46" s="23">
        <v>40666</v>
      </c>
      <c r="D46" s="23">
        <v>40672</v>
      </c>
      <c r="E46" s="20" t="s">
        <v>62</v>
      </c>
      <c r="F46" s="20" t="s">
        <v>215</v>
      </c>
      <c r="G46" s="20" t="str">
        <f t="shared" si="0"/>
        <v>Cindy Chapman</v>
      </c>
      <c r="H46" s="20" t="s">
        <v>74</v>
      </c>
      <c r="I46" s="20" t="s">
        <v>65</v>
      </c>
      <c r="J46" s="20" t="s">
        <v>49</v>
      </c>
      <c r="K46" s="20" t="s">
        <v>37</v>
      </c>
      <c r="L46" s="20" t="s">
        <v>37</v>
      </c>
      <c r="M46" s="20" t="s">
        <v>37</v>
      </c>
      <c r="N46" s="5" t="str">
        <f t="shared" si="1"/>
        <v>TEC-STA-10004181</v>
      </c>
      <c r="O46" s="20" t="s">
        <v>67</v>
      </c>
      <c r="P46" s="20" t="str">
        <f t="shared" si="2"/>
        <v>Machines</v>
      </c>
      <c r="Q46" s="20" t="s">
        <v>471</v>
      </c>
      <c r="R46" s="22">
        <v>600.36000000000013</v>
      </c>
      <c r="S46" s="22">
        <v>2</v>
      </c>
      <c r="T46" s="22">
        <v>0</v>
      </c>
      <c r="U46" s="22">
        <v>66</v>
      </c>
      <c r="V46" s="24">
        <v>52.98</v>
      </c>
      <c r="W46" s="20" t="s">
        <v>42</v>
      </c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spans="1:33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spans="1:33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:33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spans="1:33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spans="1:33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:33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1:33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33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33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spans="1:33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3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3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spans="1:33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:33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:33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3" spans="1:33" ht="15" customHeight="1" x14ac:dyDescent="0.2">
      <c r="O63" t="s">
        <v>675</v>
      </c>
      <c r="P63">
        <v>14520</v>
      </c>
    </row>
    <row r="115" spans="2:3" ht="15" customHeight="1" x14ac:dyDescent="0.2">
      <c r="B115" t="e">
        <f>+-ZX</f>
        <v>#NAME?</v>
      </c>
      <c r="C115" t="s">
        <v>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zoomScale="90" zoomScaleNormal="90" workbookViewId="0">
      <selection activeCell="F3" sqref="F3"/>
    </sheetView>
  </sheetViews>
  <sheetFormatPr baseColWidth="10" defaultColWidth="12.5" defaultRowHeight="15" customHeight="1" x14ac:dyDescent="0.2"/>
  <cols>
    <col min="1" max="1" width="9.5" customWidth="1"/>
    <col min="2" max="2" width="12.5" customWidth="1"/>
    <col min="3" max="4" width="11.33203125" bestFit="1" customWidth="1"/>
    <col min="5" max="5" width="12.5" customWidth="1"/>
    <col min="6" max="6" width="11" customWidth="1"/>
    <col min="7" max="7" width="15.83203125" customWidth="1"/>
    <col min="8" max="8" width="10.1640625" customWidth="1"/>
    <col min="9" max="9" width="10" customWidth="1"/>
    <col min="10" max="10" width="13.5" customWidth="1"/>
    <col min="11" max="11" width="8.33203125" bestFit="1" customWidth="1"/>
    <col min="12" max="12" width="7.83203125" bestFit="1" customWidth="1"/>
    <col min="13" max="13" width="6.83203125" customWidth="1"/>
    <col min="14" max="14" width="16.5" customWidth="1"/>
    <col min="15" max="15" width="12.1640625" customWidth="1"/>
    <col min="16" max="16" width="11.5" customWidth="1"/>
    <col min="17" max="17" width="48.83203125" customWidth="1"/>
    <col min="18" max="18" width="6.1640625" customWidth="1"/>
    <col min="19" max="19" width="7.83203125" customWidth="1"/>
    <col min="20" max="20" width="8.1640625" customWidth="1"/>
    <col min="21" max="21" width="6.1640625" customWidth="1"/>
    <col min="22" max="22" width="12" customWidth="1"/>
    <col min="23" max="23" width="11.83203125" customWidth="1"/>
    <col min="24" max="26" width="10.5" customWidth="1"/>
  </cols>
  <sheetData>
    <row r="1" spans="1:23" x14ac:dyDescent="0.2">
      <c r="A1" s="4" t="s">
        <v>4</v>
      </c>
    </row>
    <row r="2" spans="1:23" x14ac:dyDescent="0.2">
      <c r="A2" s="5" t="s">
        <v>564</v>
      </c>
      <c r="F2" s="33" t="s">
        <v>677</v>
      </c>
      <c r="G2" s="33"/>
    </row>
    <row r="3" spans="1:23" x14ac:dyDescent="0.2">
      <c r="A3" s="5" t="s">
        <v>565</v>
      </c>
      <c r="J3" s="33" t="s">
        <v>674</v>
      </c>
      <c r="K3" s="33"/>
      <c r="L3" s="33"/>
      <c r="M3" s="33"/>
    </row>
    <row r="6" spans="1:23" x14ac:dyDescent="0.2">
      <c r="A6" s="25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20</v>
      </c>
      <c r="Q6" s="6" t="s">
        <v>21</v>
      </c>
      <c r="R6" s="6" t="s">
        <v>22</v>
      </c>
      <c r="S6" s="6" t="s">
        <v>23</v>
      </c>
      <c r="T6" s="6" t="s">
        <v>24</v>
      </c>
      <c r="U6" s="6" t="s">
        <v>25</v>
      </c>
      <c r="V6" s="6" t="s">
        <v>26</v>
      </c>
      <c r="W6" s="6" t="s">
        <v>27</v>
      </c>
    </row>
    <row r="7" spans="1:23" ht="16" x14ac:dyDescent="0.2">
      <c r="A7" s="5">
        <v>48087</v>
      </c>
      <c r="B7" s="5" t="s">
        <v>566</v>
      </c>
      <c r="C7" s="9">
        <v>40562</v>
      </c>
      <c r="D7" s="9">
        <v>40565</v>
      </c>
      <c r="E7" s="5" t="s">
        <v>31</v>
      </c>
      <c r="F7" s="5" t="s">
        <v>567</v>
      </c>
      <c r="G7" s="5" t="s">
        <v>568</v>
      </c>
      <c r="H7" s="5" t="s">
        <v>47</v>
      </c>
      <c r="I7" s="5" t="s">
        <v>156</v>
      </c>
      <c r="J7" s="5" t="s">
        <v>157</v>
      </c>
      <c r="K7" s="5" t="s">
        <v>37</v>
      </c>
      <c r="L7" s="5" t="s">
        <v>37</v>
      </c>
      <c r="M7" s="5" t="s">
        <v>37</v>
      </c>
      <c r="N7" s="5" t="s">
        <v>569</v>
      </c>
      <c r="O7" s="5" t="s">
        <v>39</v>
      </c>
      <c r="P7" s="5" t="s">
        <v>330</v>
      </c>
      <c r="Q7" s="5" t="s">
        <v>570</v>
      </c>
      <c r="R7" s="5">
        <v>16.29</v>
      </c>
      <c r="S7" s="5">
        <v>1</v>
      </c>
      <c r="T7" s="5">
        <v>0</v>
      </c>
      <c r="U7" s="5">
        <v>5.6999999999999993</v>
      </c>
      <c r="V7" s="10">
        <v>1.4</v>
      </c>
      <c r="W7" s="5" t="s">
        <v>42</v>
      </c>
    </row>
    <row r="8" spans="1:23" ht="16" x14ac:dyDescent="0.2">
      <c r="A8" s="5">
        <v>43635</v>
      </c>
      <c r="B8" s="5" t="s">
        <v>571</v>
      </c>
      <c r="C8" s="9">
        <v>41627</v>
      </c>
      <c r="D8" s="9">
        <v>41632</v>
      </c>
      <c r="E8" s="5" t="s">
        <v>62</v>
      </c>
      <c r="F8" s="5" t="s">
        <v>572</v>
      </c>
      <c r="G8" s="5" t="s">
        <v>573</v>
      </c>
      <c r="H8" s="5" t="s">
        <v>74</v>
      </c>
      <c r="I8" s="5" t="s">
        <v>169</v>
      </c>
      <c r="J8" s="5" t="s">
        <v>49</v>
      </c>
      <c r="K8" s="5" t="s">
        <v>37</v>
      </c>
      <c r="L8" s="5" t="s">
        <v>37</v>
      </c>
      <c r="M8" s="5" t="s">
        <v>37</v>
      </c>
      <c r="N8" s="5" t="s">
        <v>574</v>
      </c>
      <c r="O8" s="5" t="s">
        <v>39</v>
      </c>
      <c r="P8" s="5" t="s">
        <v>114</v>
      </c>
      <c r="Q8" s="5" t="s">
        <v>575</v>
      </c>
      <c r="R8" s="5">
        <v>24.36</v>
      </c>
      <c r="S8" s="5">
        <v>1</v>
      </c>
      <c r="T8" s="5">
        <v>0</v>
      </c>
      <c r="U8" s="5">
        <v>9.7200000000000006</v>
      </c>
      <c r="V8" s="10">
        <v>1.38</v>
      </c>
      <c r="W8" s="5" t="s">
        <v>42</v>
      </c>
    </row>
    <row r="9" spans="1:23" ht="16" x14ac:dyDescent="0.2">
      <c r="A9" s="5">
        <v>45850</v>
      </c>
      <c r="B9" s="5" t="s">
        <v>427</v>
      </c>
      <c r="C9" s="9">
        <v>41506</v>
      </c>
      <c r="D9" s="9">
        <v>41508</v>
      </c>
      <c r="E9" s="5" t="s">
        <v>184</v>
      </c>
      <c r="F9" s="5" t="s">
        <v>428</v>
      </c>
      <c r="G9" s="5" t="s">
        <v>429</v>
      </c>
      <c r="H9" s="5" t="s">
        <v>74</v>
      </c>
      <c r="I9" s="5" t="s">
        <v>35</v>
      </c>
      <c r="J9" s="5" t="s">
        <v>36</v>
      </c>
      <c r="K9" s="5" t="s">
        <v>37</v>
      </c>
      <c r="L9" s="5" t="s">
        <v>37</v>
      </c>
      <c r="M9" s="5" t="s">
        <v>37</v>
      </c>
      <c r="N9" s="5" t="s">
        <v>576</v>
      </c>
      <c r="O9" s="5" t="s">
        <v>39</v>
      </c>
      <c r="P9" s="5" t="s">
        <v>330</v>
      </c>
      <c r="Q9" s="5" t="s">
        <v>577</v>
      </c>
      <c r="R9" s="5">
        <v>11.43</v>
      </c>
      <c r="S9" s="5">
        <v>1</v>
      </c>
      <c r="T9" s="5">
        <v>0</v>
      </c>
      <c r="U9" s="5">
        <v>4.8899999999999997</v>
      </c>
      <c r="V9" s="10">
        <v>1.38</v>
      </c>
      <c r="W9" s="5" t="s">
        <v>53</v>
      </c>
    </row>
    <row r="10" spans="1:23" ht="16" x14ac:dyDescent="0.2">
      <c r="A10" s="5">
        <v>48407</v>
      </c>
      <c r="B10" s="5" t="s">
        <v>285</v>
      </c>
      <c r="C10" s="9">
        <v>41698</v>
      </c>
      <c r="D10" s="9">
        <v>41703</v>
      </c>
      <c r="E10" s="5" t="s">
        <v>62</v>
      </c>
      <c r="F10" s="5" t="s">
        <v>286</v>
      </c>
      <c r="G10" s="5" t="s">
        <v>287</v>
      </c>
      <c r="H10" s="5" t="s">
        <v>34</v>
      </c>
      <c r="I10" s="5" t="s">
        <v>288</v>
      </c>
      <c r="J10" s="5" t="s">
        <v>49</v>
      </c>
      <c r="K10" s="5" t="s">
        <v>37</v>
      </c>
      <c r="L10" s="5" t="s">
        <v>37</v>
      </c>
      <c r="M10" s="5" t="s">
        <v>37</v>
      </c>
      <c r="N10" s="5" t="s">
        <v>578</v>
      </c>
      <c r="O10" s="5" t="s">
        <v>39</v>
      </c>
      <c r="P10" s="5" t="s">
        <v>131</v>
      </c>
      <c r="Q10" s="5" t="s">
        <v>579</v>
      </c>
      <c r="R10" s="5">
        <v>20.16</v>
      </c>
      <c r="S10" s="5">
        <v>2</v>
      </c>
      <c r="T10" s="5">
        <v>0</v>
      </c>
      <c r="U10" s="5">
        <v>6.42</v>
      </c>
      <c r="V10" s="10">
        <v>1.38</v>
      </c>
      <c r="W10" s="5" t="s">
        <v>42</v>
      </c>
    </row>
    <row r="11" spans="1:23" ht="16" x14ac:dyDescent="0.2">
      <c r="A11" s="5">
        <v>46082</v>
      </c>
      <c r="B11" s="5" t="s">
        <v>580</v>
      </c>
      <c r="C11" s="9">
        <v>40647</v>
      </c>
      <c r="D11" s="9">
        <v>40653</v>
      </c>
      <c r="E11" s="5" t="s">
        <v>62</v>
      </c>
      <c r="F11" s="5" t="s">
        <v>581</v>
      </c>
      <c r="G11" s="5" t="s">
        <v>582</v>
      </c>
      <c r="H11" s="5" t="s">
        <v>74</v>
      </c>
      <c r="I11" s="5" t="s">
        <v>35</v>
      </c>
      <c r="J11" s="5" t="s">
        <v>36</v>
      </c>
      <c r="K11" s="5" t="s">
        <v>37</v>
      </c>
      <c r="L11" s="5" t="s">
        <v>37</v>
      </c>
      <c r="M11" s="5" t="s">
        <v>37</v>
      </c>
      <c r="N11" s="5" t="s">
        <v>583</v>
      </c>
      <c r="O11" s="5" t="s">
        <v>39</v>
      </c>
      <c r="P11" s="5" t="s">
        <v>131</v>
      </c>
      <c r="Q11" s="5" t="s">
        <v>584</v>
      </c>
      <c r="R11" s="5">
        <v>8.3999999999999986</v>
      </c>
      <c r="S11" s="5">
        <v>1</v>
      </c>
      <c r="T11" s="5">
        <v>0</v>
      </c>
      <c r="U11" s="5">
        <v>0.06</v>
      </c>
      <c r="V11" s="10">
        <v>1.31</v>
      </c>
      <c r="W11" s="5" t="s">
        <v>172</v>
      </c>
    </row>
    <row r="12" spans="1:23" ht="16" x14ac:dyDescent="0.2">
      <c r="A12" s="5">
        <v>50100</v>
      </c>
      <c r="B12" s="5" t="s">
        <v>585</v>
      </c>
      <c r="C12" s="9">
        <v>41898</v>
      </c>
      <c r="D12" s="9">
        <v>41902</v>
      </c>
      <c r="E12" s="5" t="s">
        <v>62</v>
      </c>
      <c r="F12" s="5" t="s">
        <v>586</v>
      </c>
      <c r="G12" s="5" t="s">
        <v>587</v>
      </c>
      <c r="H12" s="5" t="s">
        <v>34</v>
      </c>
      <c r="I12" s="5" t="s">
        <v>35</v>
      </c>
      <c r="J12" s="5" t="s">
        <v>36</v>
      </c>
      <c r="K12" s="5" t="s">
        <v>37</v>
      </c>
      <c r="L12" s="5" t="s">
        <v>37</v>
      </c>
      <c r="M12" s="5" t="s">
        <v>37</v>
      </c>
      <c r="N12" s="5" t="s">
        <v>588</v>
      </c>
      <c r="O12" s="5" t="s">
        <v>39</v>
      </c>
      <c r="P12" s="5" t="s">
        <v>131</v>
      </c>
      <c r="Q12" s="5" t="s">
        <v>589</v>
      </c>
      <c r="R12" s="5">
        <v>10.95</v>
      </c>
      <c r="S12" s="5">
        <v>1</v>
      </c>
      <c r="T12" s="5">
        <v>0</v>
      </c>
      <c r="U12" s="5">
        <v>2.4000000000000004</v>
      </c>
      <c r="V12" s="10">
        <v>1.3</v>
      </c>
      <c r="W12" s="5" t="s">
        <v>53</v>
      </c>
    </row>
    <row r="13" spans="1:23" ht="16" x14ac:dyDescent="0.2">
      <c r="A13" s="5">
        <v>50597</v>
      </c>
      <c r="B13" s="5" t="s">
        <v>590</v>
      </c>
      <c r="C13" s="9">
        <v>41067</v>
      </c>
      <c r="D13" s="9">
        <v>41072</v>
      </c>
      <c r="E13" s="5" t="s">
        <v>62</v>
      </c>
      <c r="F13" s="5" t="s">
        <v>591</v>
      </c>
      <c r="G13" s="5" t="s">
        <v>592</v>
      </c>
      <c r="H13" s="5" t="s">
        <v>47</v>
      </c>
      <c r="I13" s="5" t="s">
        <v>123</v>
      </c>
      <c r="J13" s="5" t="s">
        <v>49</v>
      </c>
      <c r="K13" s="5" t="s">
        <v>37</v>
      </c>
      <c r="L13" s="5" t="s">
        <v>37</v>
      </c>
      <c r="M13" s="5" t="s">
        <v>37</v>
      </c>
      <c r="N13" s="5" t="s">
        <v>593</v>
      </c>
      <c r="O13" s="5" t="s">
        <v>39</v>
      </c>
      <c r="P13" s="5" t="s">
        <v>114</v>
      </c>
      <c r="Q13" s="5" t="s">
        <v>594</v>
      </c>
      <c r="R13" s="5">
        <v>13.200000000000001</v>
      </c>
      <c r="S13" s="5">
        <v>1</v>
      </c>
      <c r="T13" s="5">
        <v>0</v>
      </c>
      <c r="U13" s="5">
        <v>0.24</v>
      </c>
      <c r="V13" s="10">
        <v>1.3</v>
      </c>
      <c r="W13" s="5" t="s">
        <v>42</v>
      </c>
    </row>
    <row r="14" spans="1:23" ht="16" x14ac:dyDescent="0.2">
      <c r="A14" s="5">
        <v>49601</v>
      </c>
      <c r="B14" s="5" t="s">
        <v>71</v>
      </c>
      <c r="C14" s="9">
        <v>40654</v>
      </c>
      <c r="D14" s="9">
        <v>40661</v>
      </c>
      <c r="E14" s="5" t="s">
        <v>62</v>
      </c>
      <c r="F14" s="5" t="s">
        <v>72</v>
      </c>
      <c r="G14" s="5" t="s">
        <v>73</v>
      </c>
      <c r="H14" s="5" t="s">
        <v>74</v>
      </c>
      <c r="I14" s="5" t="s">
        <v>65</v>
      </c>
      <c r="J14" s="5" t="s">
        <v>49</v>
      </c>
      <c r="K14" s="5" t="s">
        <v>37</v>
      </c>
      <c r="L14" s="5" t="s">
        <v>37</v>
      </c>
      <c r="M14" s="5" t="s">
        <v>37</v>
      </c>
      <c r="N14" s="5" t="s">
        <v>595</v>
      </c>
      <c r="O14" s="5" t="s">
        <v>39</v>
      </c>
      <c r="P14" s="5" t="s">
        <v>114</v>
      </c>
      <c r="Q14" s="5" t="s">
        <v>596</v>
      </c>
      <c r="R14" s="5">
        <v>49.47</v>
      </c>
      <c r="S14" s="5">
        <v>1</v>
      </c>
      <c r="T14" s="5">
        <v>0</v>
      </c>
      <c r="U14" s="5">
        <v>7.89</v>
      </c>
      <c r="V14" s="10">
        <v>1.22</v>
      </c>
      <c r="W14" s="5" t="s">
        <v>42</v>
      </c>
    </row>
    <row r="15" spans="1:23" ht="16" x14ac:dyDescent="0.2">
      <c r="A15" s="5">
        <v>41959</v>
      </c>
      <c r="B15" s="5" t="s">
        <v>597</v>
      </c>
      <c r="C15" s="9">
        <v>40631</v>
      </c>
      <c r="D15" s="9">
        <v>40633</v>
      </c>
      <c r="E15" s="5" t="s">
        <v>184</v>
      </c>
      <c r="F15" s="5" t="s">
        <v>598</v>
      </c>
      <c r="G15" s="5" t="s">
        <v>599</v>
      </c>
      <c r="H15" s="5" t="s">
        <v>34</v>
      </c>
      <c r="I15" s="5" t="s">
        <v>357</v>
      </c>
      <c r="J15" s="5" t="s">
        <v>36</v>
      </c>
      <c r="K15" s="5" t="s">
        <v>37</v>
      </c>
      <c r="L15" s="5" t="s">
        <v>37</v>
      </c>
      <c r="M15" s="5" t="s">
        <v>37</v>
      </c>
      <c r="N15" s="5" t="s">
        <v>600</v>
      </c>
      <c r="O15" s="5" t="s">
        <v>39</v>
      </c>
      <c r="P15" s="5" t="s">
        <v>40</v>
      </c>
      <c r="Q15" s="5" t="s">
        <v>601</v>
      </c>
      <c r="R15" s="5">
        <v>4.5300000000000011</v>
      </c>
      <c r="S15" s="5">
        <v>1</v>
      </c>
      <c r="T15" s="5">
        <v>0</v>
      </c>
      <c r="U15" s="5">
        <v>2.25</v>
      </c>
      <c r="V15" s="10">
        <v>1.19</v>
      </c>
      <c r="W15" s="5" t="s">
        <v>133</v>
      </c>
    </row>
    <row r="16" spans="1:23" ht="16" x14ac:dyDescent="0.2">
      <c r="A16" s="5">
        <v>43432</v>
      </c>
      <c r="B16" s="5" t="s">
        <v>120</v>
      </c>
      <c r="C16" s="9">
        <v>41435</v>
      </c>
      <c r="D16" s="9">
        <v>41437</v>
      </c>
      <c r="E16" s="5" t="s">
        <v>31</v>
      </c>
      <c r="F16" s="5" t="s">
        <v>121</v>
      </c>
      <c r="G16" s="5" t="s">
        <v>122</v>
      </c>
      <c r="H16" s="5" t="s">
        <v>47</v>
      </c>
      <c r="I16" s="5" t="s">
        <v>123</v>
      </c>
      <c r="J16" s="5" t="s">
        <v>49</v>
      </c>
      <c r="K16" s="5" t="s">
        <v>37</v>
      </c>
      <c r="L16" s="5" t="s">
        <v>37</v>
      </c>
      <c r="M16" s="5" t="s">
        <v>37</v>
      </c>
      <c r="N16" s="5" t="s">
        <v>602</v>
      </c>
      <c r="O16" s="5" t="s">
        <v>39</v>
      </c>
      <c r="P16" s="5" t="s">
        <v>51</v>
      </c>
      <c r="Q16" s="5" t="s">
        <v>603</v>
      </c>
      <c r="R16" s="5">
        <v>9.3299999999999983</v>
      </c>
      <c r="S16" s="5">
        <v>1</v>
      </c>
      <c r="T16" s="5">
        <v>0</v>
      </c>
      <c r="U16" s="5">
        <v>2.9699999999999998</v>
      </c>
      <c r="V16" s="10">
        <v>1.17</v>
      </c>
      <c r="W16" s="5" t="s">
        <v>53</v>
      </c>
    </row>
    <row r="17" spans="1:23" ht="16" x14ac:dyDescent="0.2">
      <c r="A17" s="5">
        <v>46939</v>
      </c>
      <c r="B17" s="5" t="s">
        <v>604</v>
      </c>
      <c r="C17" s="9">
        <v>41599</v>
      </c>
      <c r="D17" s="9">
        <v>41604</v>
      </c>
      <c r="E17" s="5" t="s">
        <v>62</v>
      </c>
      <c r="F17" s="5" t="s">
        <v>605</v>
      </c>
      <c r="G17" s="5" t="s">
        <v>606</v>
      </c>
      <c r="H17" s="5" t="s">
        <v>74</v>
      </c>
      <c r="I17" s="5" t="s">
        <v>374</v>
      </c>
      <c r="J17" s="5" t="s">
        <v>49</v>
      </c>
      <c r="K17" s="5" t="s">
        <v>37</v>
      </c>
      <c r="L17" s="5" t="s">
        <v>37</v>
      </c>
      <c r="M17" s="5" t="s">
        <v>37</v>
      </c>
      <c r="N17" s="5" t="s">
        <v>607</v>
      </c>
      <c r="O17" s="5" t="s">
        <v>39</v>
      </c>
      <c r="P17" s="5" t="s">
        <v>40</v>
      </c>
      <c r="Q17" s="5" t="s">
        <v>608</v>
      </c>
      <c r="R17" s="5">
        <v>19.560000000000002</v>
      </c>
      <c r="S17" s="5">
        <v>4</v>
      </c>
      <c r="T17" s="5">
        <v>0</v>
      </c>
      <c r="U17" s="5">
        <v>4.68</v>
      </c>
      <c r="V17" s="10">
        <v>1.1599999999999999</v>
      </c>
      <c r="W17" s="5" t="s">
        <v>42</v>
      </c>
    </row>
    <row r="18" spans="1:23" ht="16" x14ac:dyDescent="0.2">
      <c r="A18" s="5">
        <v>48915</v>
      </c>
      <c r="B18" s="5" t="s">
        <v>280</v>
      </c>
      <c r="C18" s="9">
        <v>41998</v>
      </c>
      <c r="D18" s="9">
        <v>42004</v>
      </c>
      <c r="E18" s="5" t="s">
        <v>62</v>
      </c>
      <c r="F18" s="5" t="s">
        <v>281</v>
      </c>
      <c r="G18" s="5" t="s">
        <v>282</v>
      </c>
      <c r="H18" s="5" t="s">
        <v>47</v>
      </c>
      <c r="I18" s="5" t="s">
        <v>156</v>
      </c>
      <c r="J18" s="5" t="s">
        <v>157</v>
      </c>
      <c r="K18" s="5" t="s">
        <v>37</v>
      </c>
      <c r="L18" s="5" t="s">
        <v>37</v>
      </c>
      <c r="M18" s="5" t="s">
        <v>37</v>
      </c>
      <c r="N18" s="5" t="s">
        <v>283</v>
      </c>
      <c r="O18" s="5" t="s">
        <v>39</v>
      </c>
      <c r="P18" s="5" t="s">
        <v>40</v>
      </c>
      <c r="Q18" s="5" t="s">
        <v>284</v>
      </c>
      <c r="R18" s="5">
        <v>13.439999999999998</v>
      </c>
      <c r="S18" s="5">
        <v>2</v>
      </c>
      <c r="T18" s="5">
        <v>0</v>
      </c>
      <c r="U18" s="5">
        <v>5.64</v>
      </c>
      <c r="V18" s="10">
        <v>1.1100000000000001</v>
      </c>
      <c r="W18" s="5" t="s">
        <v>42</v>
      </c>
    </row>
    <row r="19" spans="1:23" ht="16" x14ac:dyDescent="0.2">
      <c r="A19" s="5">
        <v>48404</v>
      </c>
      <c r="B19" s="5" t="s">
        <v>285</v>
      </c>
      <c r="C19" s="9">
        <v>41698</v>
      </c>
      <c r="D19" s="9">
        <v>41703</v>
      </c>
      <c r="E19" s="5" t="s">
        <v>62</v>
      </c>
      <c r="F19" s="5" t="s">
        <v>286</v>
      </c>
      <c r="G19" s="5" t="s">
        <v>287</v>
      </c>
      <c r="H19" s="5" t="s">
        <v>34</v>
      </c>
      <c r="I19" s="5" t="s">
        <v>288</v>
      </c>
      <c r="J19" s="5" t="s">
        <v>49</v>
      </c>
      <c r="K19" s="5" t="s">
        <v>37</v>
      </c>
      <c r="L19" s="5" t="s">
        <v>37</v>
      </c>
      <c r="M19" s="5" t="s">
        <v>37</v>
      </c>
      <c r="N19" s="5" t="s">
        <v>289</v>
      </c>
      <c r="O19" s="5" t="s">
        <v>39</v>
      </c>
      <c r="P19" s="5" t="s">
        <v>144</v>
      </c>
      <c r="Q19" s="5" t="s">
        <v>290</v>
      </c>
      <c r="R19" s="5">
        <v>15.599999999999998</v>
      </c>
      <c r="S19" s="5">
        <v>2</v>
      </c>
      <c r="T19" s="5">
        <v>0</v>
      </c>
      <c r="U19" s="5">
        <v>2.46</v>
      </c>
      <c r="V19" s="10">
        <v>1.08</v>
      </c>
      <c r="W19" s="5" t="s">
        <v>42</v>
      </c>
    </row>
    <row r="20" spans="1:23" ht="16" x14ac:dyDescent="0.2">
      <c r="A20" s="5">
        <v>50642</v>
      </c>
      <c r="B20" s="5" t="s">
        <v>291</v>
      </c>
      <c r="C20" s="9">
        <v>41089</v>
      </c>
      <c r="D20" s="9">
        <v>41093</v>
      </c>
      <c r="E20" s="5" t="s">
        <v>31</v>
      </c>
      <c r="F20" s="5" t="s">
        <v>292</v>
      </c>
      <c r="G20" s="5" t="s">
        <v>293</v>
      </c>
      <c r="H20" s="5" t="s">
        <v>74</v>
      </c>
      <c r="I20" s="5" t="s">
        <v>149</v>
      </c>
      <c r="J20" s="5" t="s">
        <v>150</v>
      </c>
      <c r="K20" s="5" t="s">
        <v>37</v>
      </c>
      <c r="L20" s="5" t="s">
        <v>37</v>
      </c>
      <c r="M20" s="5" t="s">
        <v>37</v>
      </c>
      <c r="N20" s="5" t="s">
        <v>294</v>
      </c>
      <c r="O20" s="5" t="s">
        <v>39</v>
      </c>
      <c r="P20" s="5" t="s">
        <v>40</v>
      </c>
      <c r="Q20" s="5" t="s">
        <v>295</v>
      </c>
      <c r="R20" s="5">
        <v>13.379999999999999</v>
      </c>
      <c r="S20" s="5">
        <v>2</v>
      </c>
      <c r="T20" s="5">
        <v>0</v>
      </c>
      <c r="U20" s="5">
        <v>3.42</v>
      </c>
      <c r="V20" s="10">
        <v>1.08</v>
      </c>
      <c r="W20" s="5" t="s">
        <v>53</v>
      </c>
    </row>
    <row r="21" spans="1:23" ht="15.75" customHeight="1" x14ac:dyDescent="0.2">
      <c r="A21" s="5">
        <v>50857</v>
      </c>
      <c r="B21" s="5" t="s">
        <v>296</v>
      </c>
      <c r="C21" s="9">
        <v>41663</v>
      </c>
      <c r="D21" s="9">
        <v>41667</v>
      </c>
      <c r="E21" s="5" t="s">
        <v>62</v>
      </c>
      <c r="F21" s="5" t="s">
        <v>297</v>
      </c>
      <c r="G21" s="5" t="s">
        <v>298</v>
      </c>
      <c r="H21" s="5" t="s">
        <v>47</v>
      </c>
      <c r="I21" s="5" t="s">
        <v>112</v>
      </c>
      <c r="J21" s="5" t="s">
        <v>49</v>
      </c>
      <c r="K21" s="5" t="s">
        <v>37</v>
      </c>
      <c r="L21" s="5" t="s">
        <v>37</v>
      </c>
      <c r="M21" s="5" t="s">
        <v>37</v>
      </c>
      <c r="N21" s="5" t="s">
        <v>299</v>
      </c>
      <c r="O21" s="5" t="s">
        <v>39</v>
      </c>
      <c r="P21" s="5" t="s">
        <v>300</v>
      </c>
      <c r="Q21" s="5" t="s">
        <v>301</v>
      </c>
      <c r="R21" s="5">
        <v>21.99</v>
      </c>
      <c r="S21" s="5">
        <v>1</v>
      </c>
      <c r="T21" s="5">
        <v>0</v>
      </c>
      <c r="U21" s="5">
        <v>10.11</v>
      </c>
      <c r="V21" s="10">
        <v>1.07</v>
      </c>
      <c r="W21" s="5" t="s">
        <v>42</v>
      </c>
    </row>
    <row r="22" spans="1:23" ht="15.75" customHeight="1" x14ac:dyDescent="0.2">
      <c r="A22" s="5">
        <v>46354</v>
      </c>
      <c r="B22" s="5" t="s">
        <v>302</v>
      </c>
      <c r="C22" s="9">
        <v>40870</v>
      </c>
      <c r="D22" s="9">
        <v>40873</v>
      </c>
      <c r="E22" s="5" t="s">
        <v>184</v>
      </c>
      <c r="F22" s="5" t="s">
        <v>303</v>
      </c>
      <c r="G22" s="5" t="s">
        <v>304</v>
      </c>
      <c r="H22" s="5" t="s">
        <v>47</v>
      </c>
      <c r="I22" s="5" t="s">
        <v>176</v>
      </c>
      <c r="J22" s="5" t="s">
        <v>49</v>
      </c>
      <c r="K22" s="5" t="s">
        <v>37</v>
      </c>
      <c r="L22" s="5" t="s">
        <v>37</v>
      </c>
      <c r="M22" s="5" t="s">
        <v>37</v>
      </c>
      <c r="N22" s="5" t="s">
        <v>305</v>
      </c>
      <c r="O22" s="5" t="s">
        <v>39</v>
      </c>
      <c r="P22" s="5" t="s">
        <v>300</v>
      </c>
      <c r="Q22" s="5" t="s">
        <v>306</v>
      </c>
      <c r="R22" s="5">
        <v>114</v>
      </c>
      <c r="S22" s="5">
        <v>4</v>
      </c>
      <c r="T22" s="5">
        <v>0</v>
      </c>
      <c r="U22" s="5">
        <v>11.399999999999999</v>
      </c>
      <c r="V22" s="10">
        <v>1.05</v>
      </c>
      <c r="W22" s="5" t="s">
        <v>53</v>
      </c>
    </row>
    <row r="23" spans="1:23" ht="15.75" customHeight="1" x14ac:dyDescent="0.2">
      <c r="A23" s="5">
        <v>43732</v>
      </c>
      <c r="B23" s="5" t="s">
        <v>307</v>
      </c>
      <c r="C23" s="9">
        <v>41716</v>
      </c>
      <c r="D23" s="9">
        <v>41720</v>
      </c>
      <c r="E23" s="5" t="s">
        <v>62</v>
      </c>
      <c r="F23" s="5" t="s">
        <v>167</v>
      </c>
      <c r="G23" s="5" t="s">
        <v>168</v>
      </c>
      <c r="H23" s="5" t="s">
        <v>74</v>
      </c>
      <c r="I23" s="5" t="s">
        <v>203</v>
      </c>
      <c r="J23" s="5" t="s">
        <v>150</v>
      </c>
      <c r="K23" s="5" t="s">
        <v>37</v>
      </c>
      <c r="L23" s="5" t="s">
        <v>37</v>
      </c>
      <c r="M23" s="5" t="s">
        <v>37</v>
      </c>
      <c r="N23" s="5" t="s">
        <v>308</v>
      </c>
      <c r="O23" s="5" t="s">
        <v>39</v>
      </c>
      <c r="P23" s="5" t="s">
        <v>131</v>
      </c>
      <c r="Q23" s="5" t="s">
        <v>309</v>
      </c>
      <c r="R23" s="5">
        <v>9.24</v>
      </c>
      <c r="S23" s="5">
        <v>1</v>
      </c>
      <c r="T23" s="5">
        <v>0</v>
      </c>
      <c r="U23" s="5">
        <v>2.8499999999999996</v>
      </c>
      <c r="V23" s="10">
        <v>1.03</v>
      </c>
      <c r="W23" s="5" t="s">
        <v>42</v>
      </c>
    </row>
    <row r="24" spans="1:23" ht="15.75" customHeight="1" x14ac:dyDescent="0.2">
      <c r="A24" s="5">
        <v>49350</v>
      </c>
      <c r="B24" s="5" t="s">
        <v>310</v>
      </c>
      <c r="C24" s="9">
        <v>40812</v>
      </c>
      <c r="D24" s="9">
        <v>40815</v>
      </c>
      <c r="E24" s="5" t="s">
        <v>31</v>
      </c>
      <c r="F24" s="5" t="s">
        <v>311</v>
      </c>
      <c r="G24" s="5" t="s">
        <v>312</v>
      </c>
      <c r="H24" s="5" t="s">
        <v>74</v>
      </c>
      <c r="I24" s="5" t="s">
        <v>82</v>
      </c>
      <c r="J24" s="5" t="s">
        <v>49</v>
      </c>
      <c r="K24" s="5" t="s">
        <v>37</v>
      </c>
      <c r="L24" s="5" t="s">
        <v>37</v>
      </c>
      <c r="M24" s="5" t="s">
        <v>37</v>
      </c>
      <c r="N24" s="5" t="s">
        <v>313</v>
      </c>
      <c r="O24" s="5" t="s">
        <v>39</v>
      </c>
      <c r="P24" s="5" t="s">
        <v>114</v>
      </c>
      <c r="Q24" s="5" t="s">
        <v>314</v>
      </c>
      <c r="R24" s="5">
        <v>29.849999999999998</v>
      </c>
      <c r="S24" s="5">
        <v>1</v>
      </c>
      <c r="T24" s="5">
        <v>0</v>
      </c>
      <c r="U24" s="5">
        <v>6.84</v>
      </c>
      <c r="V24" s="10">
        <v>1.01</v>
      </c>
      <c r="W24" s="5" t="s">
        <v>42</v>
      </c>
    </row>
    <row r="25" spans="1:23" ht="15.75" customHeight="1" x14ac:dyDescent="0.2">
      <c r="A25" s="5">
        <v>43880</v>
      </c>
      <c r="B25" s="5" t="s">
        <v>315</v>
      </c>
      <c r="C25" s="9">
        <v>41932</v>
      </c>
      <c r="D25" s="9">
        <v>41934</v>
      </c>
      <c r="E25" s="5" t="s">
        <v>184</v>
      </c>
      <c r="F25" s="5" t="s">
        <v>316</v>
      </c>
      <c r="G25" s="5" t="s">
        <v>317</v>
      </c>
      <c r="H25" s="5" t="s">
        <v>47</v>
      </c>
      <c r="I25" s="5" t="s">
        <v>169</v>
      </c>
      <c r="J25" s="5" t="s">
        <v>49</v>
      </c>
      <c r="K25" s="5" t="s">
        <v>37</v>
      </c>
      <c r="L25" s="5" t="s">
        <v>37</v>
      </c>
      <c r="M25" s="5" t="s">
        <v>37</v>
      </c>
      <c r="N25" s="5" t="s">
        <v>318</v>
      </c>
      <c r="O25" s="5" t="s">
        <v>39</v>
      </c>
      <c r="P25" s="5" t="s">
        <v>40</v>
      </c>
      <c r="Q25" s="5" t="s">
        <v>319</v>
      </c>
      <c r="R25" s="5">
        <v>8.76</v>
      </c>
      <c r="S25" s="5">
        <v>1</v>
      </c>
      <c r="T25" s="5">
        <v>0</v>
      </c>
      <c r="U25" s="5">
        <v>4.0200000000000005</v>
      </c>
      <c r="V25" s="10">
        <v>1</v>
      </c>
      <c r="W25" s="5" t="s">
        <v>133</v>
      </c>
    </row>
    <row r="26" spans="1:23" ht="15.75" customHeight="1" x14ac:dyDescent="0.2">
      <c r="A26" s="5">
        <v>41437</v>
      </c>
      <c r="B26" s="5" t="s">
        <v>320</v>
      </c>
      <c r="C26" s="9">
        <v>40988</v>
      </c>
      <c r="D26" s="9">
        <v>40993</v>
      </c>
      <c r="E26" s="5" t="s">
        <v>31</v>
      </c>
      <c r="F26" s="5" t="s">
        <v>321</v>
      </c>
      <c r="G26" s="5" t="s">
        <v>322</v>
      </c>
      <c r="H26" s="5" t="s">
        <v>74</v>
      </c>
      <c r="I26" s="5" t="s">
        <v>149</v>
      </c>
      <c r="J26" s="5" t="s">
        <v>150</v>
      </c>
      <c r="K26" s="5" t="s">
        <v>37</v>
      </c>
      <c r="L26" s="5" t="s">
        <v>37</v>
      </c>
      <c r="M26" s="5" t="s">
        <v>37</v>
      </c>
      <c r="N26" s="5" t="s">
        <v>323</v>
      </c>
      <c r="O26" s="5" t="s">
        <v>99</v>
      </c>
      <c r="P26" s="5" t="s">
        <v>100</v>
      </c>
      <c r="Q26" s="5" t="s">
        <v>324</v>
      </c>
      <c r="R26" s="5">
        <v>25.23</v>
      </c>
      <c r="S26" s="5">
        <v>1</v>
      </c>
      <c r="T26" s="5">
        <v>0</v>
      </c>
      <c r="U26" s="5">
        <v>6.0299999999999994</v>
      </c>
      <c r="V26" s="10">
        <v>0.99</v>
      </c>
      <c r="W26" s="5" t="s">
        <v>42</v>
      </c>
    </row>
    <row r="27" spans="1:23" ht="15.75" customHeight="1" x14ac:dyDescent="0.2">
      <c r="A27" s="5">
        <v>43402</v>
      </c>
      <c r="B27" s="5" t="s">
        <v>325</v>
      </c>
      <c r="C27" s="9">
        <v>41891</v>
      </c>
      <c r="D27" s="9">
        <v>41897</v>
      </c>
      <c r="E27" s="5" t="s">
        <v>62</v>
      </c>
      <c r="F27" s="5" t="s">
        <v>326</v>
      </c>
      <c r="G27" s="5" t="s">
        <v>327</v>
      </c>
      <c r="H27" s="5" t="s">
        <v>74</v>
      </c>
      <c r="I27" s="5" t="s">
        <v>328</v>
      </c>
      <c r="J27" s="5" t="s">
        <v>59</v>
      </c>
      <c r="K27" s="5" t="s">
        <v>37</v>
      </c>
      <c r="L27" s="5" t="s">
        <v>37</v>
      </c>
      <c r="M27" s="5" t="s">
        <v>37</v>
      </c>
      <c r="N27" s="5" t="s">
        <v>329</v>
      </c>
      <c r="O27" s="5" t="s">
        <v>39</v>
      </c>
      <c r="P27" s="5" t="s">
        <v>330</v>
      </c>
      <c r="Q27" s="5" t="s">
        <v>331</v>
      </c>
      <c r="R27" s="5">
        <v>16.71</v>
      </c>
      <c r="S27" s="5">
        <v>1</v>
      </c>
      <c r="T27" s="5">
        <v>0</v>
      </c>
      <c r="U27" s="5">
        <v>4.17</v>
      </c>
      <c r="V27" s="10">
        <v>0.97</v>
      </c>
      <c r="W27" s="5" t="s">
        <v>42</v>
      </c>
    </row>
    <row r="28" spans="1:23" ht="15.75" customHeight="1" x14ac:dyDescent="0.2">
      <c r="A28" s="5">
        <v>46196</v>
      </c>
      <c r="B28" s="5" t="s">
        <v>332</v>
      </c>
      <c r="C28" s="9">
        <v>41586</v>
      </c>
      <c r="D28" s="9">
        <v>41590</v>
      </c>
      <c r="E28" s="5" t="s">
        <v>62</v>
      </c>
      <c r="F28" s="5" t="s">
        <v>333</v>
      </c>
      <c r="G28" s="5" t="s">
        <v>334</v>
      </c>
      <c r="H28" s="5" t="s">
        <v>74</v>
      </c>
      <c r="I28" s="5" t="s">
        <v>203</v>
      </c>
      <c r="J28" s="5" t="s">
        <v>150</v>
      </c>
      <c r="K28" s="5" t="s">
        <v>37</v>
      </c>
      <c r="L28" s="5" t="s">
        <v>37</v>
      </c>
      <c r="M28" s="5" t="s">
        <v>37</v>
      </c>
      <c r="N28" s="5" t="s">
        <v>335</v>
      </c>
      <c r="O28" s="5" t="s">
        <v>39</v>
      </c>
      <c r="P28" s="5" t="s">
        <v>40</v>
      </c>
      <c r="Q28" s="5" t="s">
        <v>336</v>
      </c>
      <c r="R28" s="5">
        <v>13.29</v>
      </c>
      <c r="S28" s="5">
        <v>1</v>
      </c>
      <c r="T28" s="5">
        <v>0</v>
      </c>
      <c r="U28" s="5">
        <v>0.39</v>
      </c>
      <c r="V28" s="10">
        <v>0.95</v>
      </c>
      <c r="W28" s="5" t="s">
        <v>42</v>
      </c>
    </row>
    <row r="29" spans="1:23" ht="15.75" customHeight="1" x14ac:dyDescent="0.2">
      <c r="A29" s="5">
        <v>50430</v>
      </c>
      <c r="B29" s="5" t="s">
        <v>337</v>
      </c>
      <c r="C29" s="9">
        <v>41587</v>
      </c>
      <c r="D29" s="9">
        <v>41592</v>
      </c>
      <c r="E29" s="5" t="s">
        <v>62</v>
      </c>
      <c r="F29" s="5" t="s">
        <v>338</v>
      </c>
      <c r="G29" s="5" t="s">
        <v>339</v>
      </c>
      <c r="H29" s="5" t="s">
        <v>47</v>
      </c>
      <c r="I29" s="5" t="s">
        <v>340</v>
      </c>
      <c r="J29" s="5" t="s">
        <v>257</v>
      </c>
      <c r="K29" s="5" t="s">
        <v>37</v>
      </c>
      <c r="L29" s="5" t="s">
        <v>37</v>
      </c>
      <c r="M29" s="5" t="s">
        <v>37</v>
      </c>
      <c r="N29" s="5" t="s">
        <v>341</v>
      </c>
      <c r="O29" s="5" t="s">
        <v>39</v>
      </c>
      <c r="P29" s="5" t="s">
        <v>144</v>
      </c>
      <c r="Q29" s="5" t="s">
        <v>342</v>
      </c>
      <c r="R29" s="5">
        <v>38.549999999999997</v>
      </c>
      <c r="S29" s="5">
        <v>1</v>
      </c>
      <c r="T29" s="5">
        <v>0</v>
      </c>
      <c r="U29" s="5">
        <v>0.36</v>
      </c>
      <c r="V29" s="10">
        <v>0.95</v>
      </c>
      <c r="W29" s="5" t="s">
        <v>42</v>
      </c>
    </row>
    <row r="30" spans="1:23" ht="15.75" customHeight="1" x14ac:dyDescent="0.2">
      <c r="A30" s="5">
        <v>45878</v>
      </c>
      <c r="B30" s="5" t="s">
        <v>343</v>
      </c>
      <c r="C30" s="9">
        <v>41808</v>
      </c>
      <c r="D30" s="9">
        <v>41813</v>
      </c>
      <c r="E30" s="5" t="s">
        <v>62</v>
      </c>
      <c r="F30" s="5" t="s">
        <v>344</v>
      </c>
      <c r="G30" s="5" t="s">
        <v>345</v>
      </c>
      <c r="H30" s="5" t="s">
        <v>74</v>
      </c>
      <c r="I30" s="5" t="s">
        <v>346</v>
      </c>
      <c r="J30" s="5" t="s">
        <v>49</v>
      </c>
      <c r="K30" s="5" t="s">
        <v>37</v>
      </c>
      <c r="L30" s="5" t="s">
        <v>37</v>
      </c>
      <c r="M30" s="5" t="s">
        <v>37</v>
      </c>
      <c r="N30" s="5" t="s">
        <v>347</v>
      </c>
      <c r="O30" s="5" t="s">
        <v>39</v>
      </c>
      <c r="P30" s="5" t="s">
        <v>40</v>
      </c>
      <c r="Q30" s="5" t="s">
        <v>348</v>
      </c>
      <c r="R30" s="5">
        <v>5.91</v>
      </c>
      <c r="S30" s="5">
        <v>1</v>
      </c>
      <c r="T30" s="5">
        <v>0</v>
      </c>
      <c r="U30" s="5">
        <v>0.51</v>
      </c>
      <c r="V30" s="10">
        <v>0.91</v>
      </c>
      <c r="W30" s="5" t="s">
        <v>53</v>
      </c>
    </row>
    <row r="31" spans="1:23" ht="15.75" customHeight="1" x14ac:dyDescent="0.2">
      <c r="A31" s="5">
        <v>49599</v>
      </c>
      <c r="B31" s="5" t="s">
        <v>71</v>
      </c>
      <c r="C31" s="9">
        <v>40654</v>
      </c>
      <c r="D31" s="9">
        <v>40661</v>
      </c>
      <c r="E31" s="5" t="s">
        <v>62</v>
      </c>
      <c r="F31" s="5" t="s">
        <v>72</v>
      </c>
      <c r="G31" s="5" t="s">
        <v>73</v>
      </c>
      <c r="H31" s="5" t="s">
        <v>74</v>
      </c>
      <c r="I31" s="5" t="s">
        <v>65</v>
      </c>
      <c r="J31" s="5" t="s">
        <v>49</v>
      </c>
      <c r="K31" s="5" t="s">
        <v>37</v>
      </c>
      <c r="L31" s="5" t="s">
        <v>37</v>
      </c>
      <c r="M31" s="5" t="s">
        <v>37</v>
      </c>
      <c r="N31" s="5" t="s">
        <v>349</v>
      </c>
      <c r="O31" s="5" t="s">
        <v>99</v>
      </c>
      <c r="P31" s="5" t="s">
        <v>100</v>
      </c>
      <c r="Q31" s="5" t="s">
        <v>350</v>
      </c>
      <c r="R31" s="5">
        <v>23.91</v>
      </c>
      <c r="S31" s="5">
        <v>1</v>
      </c>
      <c r="T31" s="5">
        <v>0</v>
      </c>
      <c r="U31" s="5">
        <v>6.6899999999999995</v>
      </c>
      <c r="V31" s="10">
        <v>0.88</v>
      </c>
      <c r="W31" s="5" t="s">
        <v>42</v>
      </c>
    </row>
    <row r="32" spans="1:23" ht="15.75" customHeight="1" x14ac:dyDescent="0.2">
      <c r="A32" s="5">
        <v>44134</v>
      </c>
      <c r="B32" s="5" t="s">
        <v>351</v>
      </c>
      <c r="C32" s="9">
        <v>41309</v>
      </c>
      <c r="D32" s="9">
        <v>41316</v>
      </c>
      <c r="E32" s="5" t="s">
        <v>62</v>
      </c>
      <c r="F32" s="5" t="s">
        <v>147</v>
      </c>
      <c r="G32" s="5" t="s">
        <v>148</v>
      </c>
      <c r="H32" s="5" t="s">
        <v>47</v>
      </c>
      <c r="I32" s="5" t="s">
        <v>65</v>
      </c>
      <c r="J32" s="5" t="s">
        <v>49</v>
      </c>
      <c r="K32" s="5" t="s">
        <v>37</v>
      </c>
      <c r="L32" s="5" t="s">
        <v>37</v>
      </c>
      <c r="M32" s="5" t="s">
        <v>37</v>
      </c>
      <c r="N32" s="5" t="s">
        <v>352</v>
      </c>
      <c r="O32" s="5" t="s">
        <v>39</v>
      </c>
      <c r="P32" s="5" t="s">
        <v>40</v>
      </c>
      <c r="Q32" s="5" t="s">
        <v>353</v>
      </c>
      <c r="R32" s="5">
        <v>6.12</v>
      </c>
      <c r="S32" s="5">
        <v>1</v>
      </c>
      <c r="T32" s="5">
        <v>0</v>
      </c>
      <c r="U32" s="5">
        <v>0.24</v>
      </c>
      <c r="V32" s="10">
        <v>0.87</v>
      </c>
      <c r="W32" s="5" t="s">
        <v>172</v>
      </c>
    </row>
    <row r="33" spans="1:23" ht="15.75" customHeight="1" x14ac:dyDescent="0.2">
      <c r="A33" s="5">
        <v>47401</v>
      </c>
      <c r="B33" s="5" t="s">
        <v>354</v>
      </c>
      <c r="C33" s="9">
        <v>41233</v>
      </c>
      <c r="D33" s="9">
        <v>41239</v>
      </c>
      <c r="E33" s="5" t="s">
        <v>62</v>
      </c>
      <c r="F33" s="5" t="s">
        <v>355</v>
      </c>
      <c r="G33" s="5" t="s">
        <v>356</v>
      </c>
      <c r="H33" s="5" t="s">
        <v>74</v>
      </c>
      <c r="I33" s="5" t="s">
        <v>357</v>
      </c>
      <c r="J33" s="5" t="s">
        <v>36</v>
      </c>
      <c r="K33" s="5" t="s">
        <v>37</v>
      </c>
      <c r="L33" s="5" t="s">
        <v>37</v>
      </c>
      <c r="M33" s="5" t="s">
        <v>37</v>
      </c>
      <c r="N33" s="5" t="s">
        <v>358</v>
      </c>
      <c r="O33" s="5" t="s">
        <v>39</v>
      </c>
      <c r="P33" s="5" t="s">
        <v>159</v>
      </c>
      <c r="Q33" s="5" t="s">
        <v>359</v>
      </c>
      <c r="R33" s="5">
        <v>23.759999999999998</v>
      </c>
      <c r="S33" s="5">
        <v>1</v>
      </c>
      <c r="T33" s="5">
        <v>0</v>
      </c>
      <c r="U33" s="5">
        <v>5.9399999999999995</v>
      </c>
      <c r="V33" s="10">
        <v>0.8</v>
      </c>
      <c r="W33" s="5" t="s">
        <v>42</v>
      </c>
    </row>
    <row r="34" spans="1:23" ht="15.75" customHeight="1" x14ac:dyDescent="0.2">
      <c r="A34" s="5">
        <v>47115</v>
      </c>
      <c r="B34" s="5" t="s">
        <v>360</v>
      </c>
      <c r="C34" s="9">
        <v>41507</v>
      </c>
      <c r="D34" s="9">
        <v>41514</v>
      </c>
      <c r="E34" s="5" t="s">
        <v>62</v>
      </c>
      <c r="F34" s="5" t="s">
        <v>361</v>
      </c>
      <c r="G34" s="5" t="s">
        <v>362</v>
      </c>
      <c r="H34" s="5" t="s">
        <v>74</v>
      </c>
      <c r="I34" s="5" t="s">
        <v>363</v>
      </c>
      <c r="J34" s="5" t="s">
        <v>36</v>
      </c>
      <c r="K34" s="5" t="s">
        <v>37</v>
      </c>
      <c r="L34" s="5" t="s">
        <v>37</v>
      </c>
      <c r="M34" s="5" t="s">
        <v>37</v>
      </c>
      <c r="N34" s="5" t="s">
        <v>364</v>
      </c>
      <c r="O34" s="5" t="s">
        <v>39</v>
      </c>
      <c r="P34" s="5" t="s">
        <v>114</v>
      </c>
      <c r="Q34" s="5" t="s">
        <v>365</v>
      </c>
      <c r="R34" s="5">
        <v>20.100000000000001</v>
      </c>
      <c r="S34" s="5">
        <v>2</v>
      </c>
      <c r="T34" s="5">
        <v>0</v>
      </c>
      <c r="U34" s="5">
        <v>9.84</v>
      </c>
      <c r="V34" s="10">
        <v>0.78</v>
      </c>
      <c r="W34" s="5" t="s">
        <v>42</v>
      </c>
    </row>
    <row r="35" spans="1:23" ht="15.75" customHeight="1" x14ac:dyDescent="0.2">
      <c r="A35" s="5">
        <v>47453</v>
      </c>
      <c r="B35" s="5" t="s">
        <v>366</v>
      </c>
      <c r="C35" s="9">
        <v>41905</v>
      </c>
      <c r="D35" s="9">
        <v>41910</v>
      </c>
      <c r="E35" s="5" t="s">
        <v>62</v>
      </c>
      <c r="F35" s="5" t="s">
        <v>367</v>
      </c>
      <c r="G35" s="5" t="s">
        <v>368</v>
      </c>
      <c r="H35" s="5" t="s">
        <v>47</v>
      </c>
      <c r="I35" s="5" t="s">
        <v>65</v>
      </c>
      <c r="J35" s="5" t="s">
        <v>49</v>
      </c>
      <c r="K35" s="5" t="s">
        <v>37</v>
      </c>
      <c r="L35" s="5" t="s">
        <v>37</v>
      </c>
      <c r="M35" s="5" t="s">
        <v>37</v>
      </c>
      <c r="N35" s="5" t="s">
        <v>369</v>
      </c>
      <c r="O35" s="5" t="s">
        <v>39</v>
      </c>
      <c r="P35" s="5" t="s">
        <v>51</v>
      </c>
      <c r="Q35" s="5" t="s">
        <v>370</v>
      </c>
      <c r="R35" s="5">
        <v>16.98</v>
      </c>
      <c r="S35" s="5">
        <v>1</v>
      </c>
      <c r="T35" s="5">
        <v>0</v>
      </c>
      <c r="U35" s="5">
        <v>2.88</v>
      </c>
      <c r="V35" s="10">
        <v>0.77</v>
      </c>
      <c r="W35" s="5" t="s">
        <v>42</v>
      </c>
    </row>
    <row r="36" spans="1:23" ht="15.75" customHeight="1" x14ac:dyDescent="0.2">
      <c r="A36" s="5">
        <v>46195</v>
      </c>
      <c r="B36" s="5" t="s">
        <v>332</v>
      </c>
      <c r="C36" s="9">
        <v>41586</v>
      </c>
      <c r="D36" s="9">
        <v>41590</v>
      </c>
      <c r="E36" s="5" t="s">
        <v>62</v>
      </c>
      <c r="F36" s="5" t="s">
        <v>333</v>
      </c>
      <c r="G36" s="5" t="s">
        <v>334</v>
      </c>
      <c r="H36" s="5" t="s">
        <v>74</v>
      </c>
      <c r="I36" s="5" t="s">
        <v>203</v>
      </c>
      <c r="J36" s="5" t="s">
        <v>150</v>
      </c>
      <c r="K36" s="5" t="s">
        <v>37</v>
      </c>
      <c r="L36" s="5" t="s">
        <v>37</v>
      </c>
      <c r="M36" s="5" t="s">
        <v>37</v>
      </c>
      <c r="N36" s="5" t="s">
        <v>318</v>
      </c>
      <c r="O36" s="5" t="s">
        <v>39</v>
      </c>
      <c r="P36" s="5" t="s">
        <v>40</v>
      </c>
      <c r="Q36" s="5" t="s">
        <v>319</v>
      </c>
      <c r="R36" s="5">
        <v>8.76</v>
      </c>
      <c r="S36" s="5">
        <v>1</v>
      </c>
      <c r="T36" s="5">
        <v>0</v>
      </c>
      <c r="U36" s="5">
        <v>4.0200000000000005</v>
      </c>
      <c r="V36" s="10">
        <v>0.75</v>
      </c>
      <c r="W36" s="5" t="s">
        <v>42</v>
      </c>
    </row>
    <row r="37" spans="1:23" ht="15.75" customHeight="1" x14ac:dyDescent="0.2">
      <c r="A37" s="5">
        <v>49925</v>
      </c>
      <c r="B37" s="5" t="s">
        <v>371</v>
      </c>
      <c r="C37" s="9">
        <v>41630</v>
      </c>
      <c r="D37" s="9">
        <v>41632</v>
      </c>
      <c r="E37" s="5" t="s">
        <v>31</v>
      </c>
      <c r="F37" s="5" t="s">
        <v>372</v>
      </c>
      <c r="G37" s="5" t="s">
        <v>373</v>
      </c>
      <c r="H37" s="5" t="s">
        <v>74</v>
      </c>
      <c r="I37" s="5" t="s">
        <v>374</v>
      </c>
      <c r="J37" s="5" t="s">
        <v>49</v>
      </c>
      <c r="K37" s="5" t="s">
        <v>37</v>
      </c>
      <c r="L37" s="5" t="s">
        <v>37</v>
      </c>
      <c r="M37" s="5" t="s">
        <v>37</v>
      </c>
      <c r="N37" s="5" t="s">
        <v>375</v>
      </c>
      <c r="O37" s="5" t="s">
        <v>39</v>
      </c>
      <c r="P37" s="5" t="s">
        <v>40</v>
      </c>
      <c r="Q37" s="5" t="s">
        <v>376</v>
      </c>
      <c r="R37" s="5">
        <v>7.98</v>
      </c>
      <c r="S37" s="5">
        <v>2</v>
      </c>
      <c r="T37" s="5">
        <v>0</v>
      </c>
      <c r="U37" s="5">
        <v>0.84000000000000008</v>
      </c>
      <c r="V37" s="10">
        <v>0.73</v>
      </c>
      <c r="W37" s="5" t="s">
        <v>53</v>
      </c>
    </row>
    <row r="38" spans="1:23" ht="15.75" customHeight="1" x14ac:dyDescent="0.2">
      <c r="A38" s="5">
        <v>47176</v>
      </c>
      <c r="B38" s="5" t="s">
        <v>377</v>
      </c>
      <c r="C38" s="9">
        <v>41249</v>
      </c>
      <c r="D38" s="9">
        <v>41251</v>
      </c>
      <c r="E38" s="5" t="s">
        <v>184</v>
      </c>
      <c r="F38" s="5" t="s">
        <v>378</v>
      </c>
      <c r="G38" s="5" t="s">
        <v>379</v>
      </c>
      <c r="H38" s="5" t="s">
        <v>34</v>
      </c>
      <c r="I38" s="5" t="s">
        <v>380</v>
      </c>
      <c r="J38" s="5" t="s">
        <v>257</v>
      </c>
      <c r="K38" s="5" t="s">
        <v>37</v>
      </c>
      <c r="L38" s="5" t="s">
        <v>37</v>
      </c>
      <c r="M38" s="5" t="s">
        <v>37</v>
      </c>
      <c r="N38" s="5" t="s">
        <v>381</v>
      </c>
      <c r="O38" s="5" t="s">
        <v>39</v>
      </c>
      <c r="P38" s="5" t="s">
        <v>114</v>
      </c>
      <c r="Q38" s="5" t="s">
        <v>382</v>
      </c>
      <c r="R38" s="5">
        <v>27.93</v>
      </c>
      <c r="S38" s="5">
        <v>1</v>
      </c>
      <c r="T38" s="5">
        <v>0</v>
      </c>
      <c r="U38" s="5">
        <v>3.06</v>
      </c>
      <c r="V38" s="10">
        <v>0.71</v>
      </c>
      <c r="W38" s="5" t="s">
        <v>53</v>
      </c>
    </row>
    <row r="39" spans="1:23" ht="15.75" customHeight="1" x14ac:dyDescent="0.2">
      <c r="A39" s="5">
        <v>49934</v>
      </c>
      <c r="B39" s="5" t="s">
        <v>383</v>
      </c>
      <c r="C39" s="9">
        <v>41894</v>
      </c>
      <c r="D39" s="9">
        <v>41899</v>
      </c>
      <c r="E39" s="5" t="s">
        <v>62</v>
      </c>
      <c r="F39" s="5" t="s">
        <v>384</v>
      </c>
      <c r="G39" s="5" t="s">
        <v>385</v>
      </c>
      <c r="H39" s="5" t="s">
        <v>74</v>
      </c>
      <c r="I39" s="5" t="s">
        <v>380</v>
      </c>
      <c r="J39" s="5" t="s">
        <v>257</v>
      </c>
      <c r="K39" s="5" t="s">
        <v>37</v>
      </c>
      <c r="L39" s="5" t="s">
        <v>37</v>
      </c>
      <c r="M39" s="5" t="s">
        <v>37</v>
      </c>
      <c r="N39" s="5" t="s">
        <v>386</v>
      </c>
      <c r="O39" s="5" t="s">
        <v>39</v>
      </c>
      <c r="P39" s="5" t="s">
        <v>131</v>
      </c>
      <c r="Q39" s="5" t="s">
        <v>387</v>
      </c>
      <c r="R39" s="5">
        <v>8.8500000000000014</v>
      </c>
      <c r="S39" s="5">
        <v>1</v>
      </c>
      <c r="T39" s="5">
        <v>0</v>
      </c>
      <c r="U39" s="5">
        <v>4.0500000000000007</v>
      </c>
      <c r="V39" s="10">
        <v>0.7</v>
      </c>
      <c r="W39" s="5" t="s">
        <v>42</v>
      </c>
    </row>
    <row r="40" spans="1:23" ht="15.75" customHeight="1" x14ac:dyDescent="0.2">
      <c r="A40" s="5">
        <v>50626</v>
      </c>
      <c r="B40" s="5" t="s">
        <v>388</v>
      </c>
      <c r="C40" s="9">
        <v>41961</v>
      </c>
      <c r="D40" s="9">
        <v>41965</v>
      </c>
      <c r="E40" s="5" t="s">
        <v>62</v>
      </c>
      <c r="F40" s="5" t="s">
        <v>389</v>
      </c>
      <c r="G40" s="5" t="s">
        <v>390</v>
      </c>
      <c r="H40" s="5" t="s">
        <v>34</v>
      </c>
      <c r="I40" s="5" t="s">
        <v>391</v>
      </c>
      <c r="J40" s="5" t="s">
        <v>49</v>
      </c>
      <c r="K40" s="5" t="s">
        <v>37</v>
      </c>
      <c r="L40" s="5" t="s">
        <v>37</v>
      </c>
      <c r="M40" s="5" t="s">
        <v>37</v>
      </c>
      <c r="N40" s="5" t="s">
        <v>392</v>
      </c>
      <c r="O40" s="5" t="s">
        <v>39</v>
      </c>
      <c r="P40" s="5" t="s">
        <v>330</v>
      </c>
      <c r="Q40" s="5" t="s">
        <v>393</v>
      </c>
      <c r="R40" s="5">
        <v>10.29</v>
      </c>
      <c r="S40" s="5">
        <v>1</v>
      </c>
      <c r="T40" s="5">
        <v>0</v>
      </c>
      <c r="U40" s="5">
        <v>0.72</v>
      </c>
      <c r="V40" s="10">
        <v>0.7</v>
      </c>
      <c r="W40" s="5" t="s">
        <v>42</v>
      </c>
    </row>
    <row r="41" spans="1:23" ht="15.75" customHeight="1" x14ac:dyDescent="0.2">
      <c r="A41" s="5">
        <v>44525</v>
      </c>
      <c r="B41" s="5" t="s">
        <v>394</v>
      </c>
      <c r="C41" s="9">
        <v>41816</v>
      </c>
      <c r="D41" s="9">
        <v>41818</v>
      </c>
      <c r="E41" s="5" t="s">
        <v>31</v>
      </c>
      <c r="F41" s="5" t="s">
        <v>395</v>
      </c>
      <c r="G41" s="5" t="s">
        <v>396</v>
      </c>
      <c r="H41" s="5" t="s">
        <v>34</v>
      </c>
      <c r="I41" s="5" t="s">
        <v>48</v>
      </c>
      <c r="J41" s="5" t="s">
        <v>49</v>
      </c>
      <c r="K41" s="5" t="s">
        <v>37</v>
      </c>
      <c r="L41" s="5" t="s">
        <v>37</v>
      </c>
      <c r="M41" s="5" t="s">
        <v>37</v>
      </c>
      <c r="N41" s="5" t="s">
        <v>397</v>
      </c>
      <c r="O41" s="5" t="s">
        <v>39</v>
      </c>
      <c r="P41" s="5" t="s">
        <v>131</v>
      </c>
      <c r="Q41" s="5" t="s">
        <v>398</v>
      </c>
      <c r="R41" s="5">
        <v>4.17</v>
      </c>
      <c r="S41" s="5">
        <v>1</v>
      </c>
      <c r="T41" s="5">
        <v>0</v>
      </c>
      <c r="U41" s="5">
        <v>1.1400000000000001</v>
      </c>
      <c r="V41" s="10">
        <v>0.69</v>
      </c>
      <c r="W41" s="5" t="s">
        <v>133</v>
      </c>
    </row>
    <row r="42" spans="1:23" ht="15.75" customHeight="1" x14ac:dyDescent="0.2">
      <c r="A42" s="5">
        <v>48446</v>
      </c>
      <c r="B42" s="5" t="s">
        <v>399</v>
      </c>
      <c r="C42" s="9">
        <v>40851</v>
      </c>
      <c r="D42" s="9">
        <v>40854</v>
      </c>
      <c r="E42" s="5" t="s">
        <v>31</v>
      </c>
      <c r="F42" s="5" t="s">
        <v>400</v>
      </c>
      <c r="G42" s="5" t="s">
        <v>401</v>
      </c>
      <c r="H42" s="5" t="s">
        <v>47</v>
      </c>
      <c r="I42" s="5" t="s">
        <v>245</v>
      </c>
      <c r="J42" s="5" t="s">
        <v>49</v>
      </c>
      <c r="K42" s="5" t="s">
        <v>37</v>
      </c>
      <c r="L42" s="5" t="s">
        <v>37</v>
      </c>
      <c r="M42" s="5" t="s">
        <v>37</v>
      </c>
      <c r="N42" s="5" t="s">
        <v>402</v>
      </c>
      <c r="O42" s="5" t="s">
        <v>39</v>
      </c>
      <c r="P42" s="5" t="s">
        <v>330</v>
      </c>
      <c r="Q42" s="5" t="s">
        <v>403</v>
      </c>
      <c r="R42" s="5">
        <v>17.190000000000001</v>
      </c>
      <c r="S42" s="5">
        <v>1</v>
      </c>
      <c r="T42" s="5">
        <v>0</v>
      </c>
      <c r="U42" s="5">
        <v>6.51</v>
      </c>
      <c r="V42" s="10">
        <v>0.69</v>
      </c>
      <c r="W42" s="5" t="s">
        <v>42</v>
      </c>
    </row>
    <row r="43" spans="1:23" ht="15.75" customHeight="1" x14ac:dyDescent="0.2">
      <c r="A43" s="5">
        <v>48814</v>
      </c>
      <c r="B43" s="5" t="s">
        <v>404</v>
      </c>
      <c r="C43" s="9">
        <v>41626</v>
      </c>
      <c r="D43" s="9">
        <v>41628</v>
      </c>
      <c r="E43" s="5" t="s">
        <v>31</v>
      </c>
      <c r="F43" s="5" t="s">
        <v>405</v>
      </c>
      <c r="G43" s="5" t="s">
        <v>406</v>
      </c>
      <c r="H43" s="5" t="s">
        <v>47</v>
      </c>
      <c r="I43" s="5" t="s">
        <v>58</v>
      </c>
      <c r="J43" s="5" t="s">
        <v>59</v>
      </c>
      <c r="K43" s="5" t="s">
        <v>37</v>
      </c>
      <c r="L43" s="5" t="s">
        <v>37</v>
      </c>
      <c r="M43" s="5" t="s">
        <v>37</v>
      </c>
      <c r="N43" s="5" t="s">
        <v>407</v>
      </c>
      <c r="O43" s="5" t="s">
        <v>39</v>
      </c>
      <c r="P43" s="5" t="s">
        <v>40</v>
      </c>
      <c r="Q43" s="5" t="s">
        <v>408</v>
      </c>
      <c r="R43" s="5">
        <v>16.079999999999998</v>
      </c>
      <c r="S43" s="5">
        <v>2</v>
      </c>
      <c r="T43" s="5">
        <v>0</v>
      </c>
      <c r="U43" s="5">
        <v>6.7200000000000006</v>
      </c>
      <c r="V43" s="10">
        <v>0.66</v>
      </c>
      <c r="W43" s="5" t="s">
        <v>53</v>
      </c>
    </row>
    <row r="44" spans="1:23" ht="15.75" customHeight="1" x14ac:dyDescent="0.2">
      <c r="A44" s="5">
        <v>49670</v>
      </c>
      <c r="B44" s="5" t="s">
        <v>44</v>
      </c>
      <c r="C44" s="9">
        <v>40890</v>
      </c>
      <c r="D44" s="9">
        <v>40892</v>
      </c>
      <c r="E44" s="5" t="s">
        <v>31</v>
      </c>
      <c r="F44" s="5" t="s">
        <v>45</v>
      </c>
      <c r="G44" s="5" t="s">
        <v>46</v>
      </c>
      <c r="H44" s="5" t="s">
        <v>47</v>
      </c>
      <c r="I44" s="5" t="s">
        <v>48</v>
      </c>
      <c r="J44" s="5" t="s">
        <v>49</v>
      </c>
      <c r="K44" s="5" t="s">
        <v>37</v>
      </c>
      <c r="L44" s="5" t="s">
        <v>37</v>
      </c>
      <c r="M44" s="5" t="s">
        <v>37</v>
      </c>
      <c r="N44" s="5" t="s">
        <v>409</v>
      </c>
      <c r="O44" s="5" t="s">
        <v>39</v>
      </c>
      <c r="P44" s="5" t="s">
        <v>131</v>
      </c>
      <c r="Q44" s="5" t="s">
        <v>410</v>
      </c>
      <c r="R44" s="5">
        <v>6.48</v>
      </c>
      <c r="S44" s="5">
        <v>1</v>
      </c>
      <c r="T44" s="5">
        <v>0</v>
      </c>
      <c r="U44" s="5">
        <v>0.06</v>
      </c>
      <c r="V44" s="10">
        <v>0.63</v>
      </c>
      <c r="W44" s="5" t="s">
        <v>53</v>
      </c>
    </row>
    <row r="45" spans="1:23" ht="15.75" customHeight="1" x14ac:dyDescent="0.2">
      <c r="A45" s="5">
        <v>48405</v>
      </c>
      <c r="B45" s="5" t="s">
        <v>285</v>
      </c>
      <c r="C45" s="9">
        <v>41698</v>
      </c>
      <c r="D45" s="9">
        <v>41703</v>
      </c>
      <c r="E45" s="5" t="s">
        <v>62</v>
      </c>
      <c r="F45" s="5" t="s">
        <v>286</v>
      </c>
      <c r="G45" s="5" t="s">
        <v>287</v>
      </c>
      <c r="H45" s="5" t="s">
        <v>34</v>
      </c>
      <c r="I45" s="5" t="s">
        <v>288</v>
      </c>
      <c r="J45" s="5" t="s">
        <v>49</v>
      </c>
      <c r="K45" s="5" t="s">
        <v>37</v>
      </c>
      <c r="L45" s="5" t="s">
        <v>37</v>
      </c>
      <c r="M45" s="5" t="s">
        <v>37</v>
      </c>
      <c r="N45" s="5" t="s">
        <v>411</v>
      </c>
      <c r="O45" s="5" t="s">
        <v>39</v>
      </c>
      <c r="P45" s="5" t="s">
        <v>51</v>
      </c>
      <c r="Q45" s="5" t="s">
        <v>412</v>
      </c>
      <c r="R45" s="5">
        <v>16.049999999999997</v>
      </c>
      <c r="S45" s="5">
        <v>1</v>
      </c>
      <c r="T45" s="5">
        <v>0</v>
      </c>
      <c r="U45" s="5">
        <v>1.59</v>
      </c>
      <c r="V45" s="10">
        <v>0.62</v>
      </c>
      <c r="W45" s="5" t="s">
        <v>42</v>
      </c>
    </row>
    <row r="46" spans="1:23" ht="15.75" customHeight="1" x14ac:dyDescent="0.2">
      <c r="A46" s="5">
        <v>45990</v>
      </c>
      <c r="B46" s="5" t="s">
        <v>413</v>
      </c>
      <c r="C46" s="9">
        <v>41184</v>
      </c>
      <c r="D46" s="9">
        <v>41189</v>
      </c>
      <c r="E46" s="5" t="s">
        <v>62</v>
      </c>
      <c r="F46" s="5" t="s">
        <v>414</v>
      </c>
      <c r="G46" s="5" t="s">
        <v>415</v>
      </c>
      <c r="H46" s="5" t="s">
        <v>34</v>
      </c>
      <c r="I46" s="5" t="s">
        <v>203</v>
      </c>
      <c r="J46" s="5" t="s">
        <v>150</v>
      </c>
      <c r="K46" s="5" t="s">
        <v>37</v>
      </c>
      <c r="L46" s="5" t="s">
        <v>37</v>
      </c>
      <c r="M46" s="5" t="s">
        <v>37</v>
      </c>
      <c r="N46" s="5" t="s">
        <v>416</v>
      </c>
      <c r="O46" s="5" t="s">
        <v>39</v>
      </c>
      <c r="P46" s="5" t="s">
        <v>40</v>
      </c>
      <c r="Q46" s="5" t="s">
        <v>417</v>
      </c>
      <c r="R46" s="5">
        <v>6.66</v>
      </c>
      <c r="S46" s="5">
        <v>1</v>
      </c>
      <c r="T46" s="5">
        <v>0</v>
      </c>
      <c r="U46" s="5">
        <v>0.57000000000000006</v>
      </c>
      <c r="V46" s="10">
        <v>0.6</v>
      </c>
      <c r="W46" s="5" t="s">
        <v>42</v>
      </c>
    </row>
    <row r="47" spans="1:23" ht="15.75" customHeight="1" x14ac:dyDescent="0.2">
      <c r="A47" s="5">
        <v>44118</v>
      </c>
      <c r="B47" s="5" t="s">
        <v>609</v>
      </c>
      <c r="C47" s="9">
        <v>41996</v>
      </c>
      <c r="D47" s="9">
        <v>42000</v>
      </c>
      <c r="E47" s="5" t="s">
        <v>62</v>
      </c>
      <c r="F47" s="5" t="s">
        <v>610</v>
      </c>
      <c r="G47" s="5" t="s">
        <v>611</v>
      </c>
      <c r="H47" s="5" t="s">
        <v>74</v>
      </c>
      <c r="I47" s="5" t="s">
        <v>35</v>
      </c>
      <c r="J47" s="5" t="s">
        <v>36</v>
      </c>
      <c r="K47" s="5" t="s">
        <v>37</v>
      </c>
      <c r="L47" s="5" t="s">
        <v>37</v>
      </c>
      <c r="M47" s="5" t="s">
        <v>37</v>
      </c>
      <c r="N47" s="5" t="s">
        <v>612</v>
      </c>
      <c r="O47" s="5" t="s">
        <v>39</v>
      </c>
      <c r="P47" s="5" t="s">
        <v>40</v>
      </c>
      <c r="Q47" s="5" t="s">
        <v>613</v>
      </c>
      <c r="R47" s="5">
        <v>28.799999999999997</v>
      </c>
      <c r="S47" s="5">
        <v>2</v>
      </c>
      <c r="T47" s="5">
        <v>0</v>
      </c>
      <c r="U47" s="5">
        <v>1.44</v>
      </c>
      <c r="V47" s="10">
        <v>0.59</v>
      </c>
      <c r="W47" s="5" t="s">
        <v>42</v>
      </c>
    </row>
    <row r="48" spans="1:23" ht="15.75" customHeight="1" x14ac:dyDescent="0.2">
      <c r="A48" s="5">
        <v>44112</v>
      </c>
      <c r="B48" s="5" t="s">
        <v>614</v>
      </c>
      <c r="C48" s="9">
        <v>41325</v>
      </c>
      <c r="D48" s="9">
        <v>41329</v>
      </c>
      <c r="E48" s="5" t="s">
        <v>62</v>
      </c>
      <c r="F48" s="5" t="s">
        <v>615</v>
      </c>
      <c r="G48" s="5" t="s">
        <v>616</v>
      </c>
      <c r="H48" s="5" t="s">
        <v>74</v>
      </c>
      <c r="I48" s="5" t="s">
        <v>617</v>
      </c>
      <c r="J48" s="5" t="s">
        <v>49</v>
      </c>
      <c r="K48" s="5" t="s">
        <v>37</v>
      </c>
      <c r="L48" s="5" t="s">
        <v>37</v>
      </c>
      <c r="M48" s="5" t="s">
        <v>37</v>
      </c>
      <c r="N48" s="5" t="s">
        <v>618</v>
      </c>
      <c r="O48" s="5" t="s">
        <v>39</v>
      </c>
      <c r="P48" s="5" t="s">
        <v>131</v>
      </c>
      <c r="Q48" s="5" t="s">
        <v>619</v>
      </c>
      <c r="R48" s="5">
        <v>6.8999999999999995</v>
      </c>
      <c r="S48" s="5">
        <v>1</v>
      </c>
      <c r="T48" s="5">
        <v>0</v>
      </c>
      <c r="U48" s="5">
        <v>2.46</v>
      </c>
      <c r="V48" s="10">
        <v>0.56999999999999995</v>
      </c>
      <c r="W48" s="5" t="s">
        <v>42</v>
      </c>
    </row>
    <row r="49" spans="1:23" ht="15.75" customHeight="1" x14ac:dyDescent="0.2">
      <c r="A49" s="5">
        <v>45883</v>
      </c>
      <c r="B49" s="5" t="s">
        <v>620</v>
      </c>
      <c r="C49" s="9">
        <v>41493</v>
      </c>
      <c r="D49" s="9">
        <v>41496</v>
      </c>
      <c r="E49" s="5" t="s">
        <v>184</v>
      </c>
      <c r="F49" s="5" t="s">
        <v>621</v>
      </c>
      <c r="G49" s="5" t="s">
        <v>622</v>
      </c>
      <c r="H49" s="5" t="s">
        <v>34</v>
      </c>
      <c r="I49" s="5" t="s">
        <v>340</v>
      </c>
      <c r="J49" s="5" t="s">
        <v>257</v>
      </c>
      <c r="K49" s="5" t="s">
        <v>37</v>
      </c>
      <c r="L49" s="5" t="s">
        <v>37</v>
      </c>
      <c r="M49" s="5" t="s">
        <v>37</v>
      </c>
      <c r="N49" s="5" t="s">
        <v>623</v>
      </c>
      <c r="O49" s="5" t="s">
        <v>39</v>
      </c>
      <c r="P49" s="5" t="s">
        <v>40</v>
      </c>
      <c r="Q49" s="5" t="s">
        <v>624</v>
      </c>
      <c r="R49" s="5">
        <v>12.36</v>
      </c>
      <c r="S49" s="5">
        <v>1</v>
      </c>
      <c r="T49" s="5">
        <v>0</v>
      </c>
      <c r="U49" s="5">
        <v>1.23</v>
      </c>
      <c r="V49" s="10">
        <v>0.56999999999999995</v>
      </c>
      <c r="W49" s="5" t="s">
        <v>42</v>
      </c>
    </row>
    <row r="50" spans="1:23" ht="15.75" customHeight="1" x14ac:dyDescent="0.2">
      <c r="A50" s="5">
        <v>43879</v>
      </c>
      <c r="B50" s="5" t="s">
        <v>315</v>
      </c>
      <c r="C50" s="9">
        <v>41932</v>
      </c>
      <c r="D50" s="9">
        <v>41934</v>
      </c>
      <c r="E50" s="5" t="s">
        <v>184</v>
      </c>
      <c r="F50" s="5" t="s">
        <v>316</v>
      </c>
      <c r="G50" s="5" t="s">
        <v>317</v>
      </c>
      <c r="H50" s="5" t="s">
        <v>47</v>
      </c>
      <c r="I50" s="5" t="s">
        <v>169</v>
      </c>
      <c r="J50" s="5" t="s">
        <v>49</v>
      </c>
      <c r="K50" s="5" t="s">
        <v>37</v>
      </c>
      <c r="L50" s="5" t="s">
        <v>37</v>
      </c>
      <c r="M50" s="5" t="s">
        <v>37</v>
      </c>
      <c r="N50" s="5" t="s">
        <v>375</v>
      </c>
      <c r="O50" s="5" t="s">
        <v>39</v>
      </c>
      <c r="P50" s="5" t="s">
        <v>40</v>
      </c>
      <c r="Q50" s="5" t="s">
        <v>376</v>
      </c>
      <c r="R50" s="5">
        <v>3.99</v>
      </c>
      <c r="S50" s="5">
        <v>1</v>
      </c>
      <c r="T50" s="5">
        <v>0</v>
      </c>
      <c r="U50" s="5">
        <v>0.42000000000000004</v>
      </c>
      <c r="V50" s="10">
        <v>0.54</v>
      </c>
      <c r="W50" s="5" t="s">
        <v>133</v>
      </c>
    </row>
    <row r="51" spans="1:23" ht="15.75" customHeight="1" x14ac:dyDescent="0.2">
      <c r="A51" s="5">
        <v>50954</v>
      </c>
      <c r="B51" s="5" t="s">
        <v>625</v>
      </c>
      <c r="C51" s="9">
        <v>41064</v>
      </c>
      <c r="D51" s="9">
        <v>41068</v>
      </c>
      <c r="E51" s="5" t="s">
        <v>62</v>
      </c>
      <c r="F51" s="5" t="s">
        <v>626</v>
      </c>
      <c r="G51" s="5" t="s">
        <v>627</v>
      </c>
      <c r="H51" s="5" t="s">
        <v>74</v>
      </c>
      <c r="I51" s="5" t="s">
        <v>149</v>
      </c>
      <c r="J51" s="5" t="s">
        <v>150</v>
      </c>
      <c r="K51" s="5" t="s">
        <v>37</v>
      </c>
      <c r="L51" s="5" t="s">
        <v>37</v>
      </c>
      <c r="M51" s="5" t="s">
        <v>37</v>
      </c>
      <c r="N51" s="5" t="s">
        <v>628</v>
      </c>
      <c r="O51" s="5" t="s">
        <v>39</v>
      </c>
      <c r="P51" s="5" t="s">
        <v>40</v>
      </c>
      <c r="Q51" s="5" t="s">
        <v>629</v>
      </c>
      <c r="R51" s="5">
        <v>6.8400000000000007</v>
      </c>
      <c r="S51" s="5">
        <v>1</v>
      </c>
      <c r="T51" s="5">
        <v>0</v>
      </c>
      <c r="U51" s="5">
        <v>1.41</v>
      </c>
      <c r="V51" s="10">
        <v>0.54</v>
      </c>
      <c r="W51" s="5" t="s">
        <v>42</v>
      </c>
    </row>
    <row r="52" spans="1:23" ht="15.75" customHeight="1" x14ac:dyDescent="0.2">
      <c r="A52" s="5">
        <v>42162</v>
      </c>
      <c r="B52" s="5" t="s">
        <v>630</v>
      </c>
      <c r="C52" s="9">
        <v>41537</v>
      </c>
      <c r="D52" s="9">
        <v>41540</v>
      </c>
      <c r="E52" s="5" t="s">
        <v>31</v>
      </c>
      <c r="F52" s="5" t="s">
        <v>631</v>
      </c>
      <c r="G52" s="5" t="s">
        <v>632</v>
      </c>
      <c r="H52" s="5" t="s">
        <v>74</v>
      </c>
      <c r="I52" s="5" t="s">
        <v>203</v>
      </c>
      <c r="J52" s="5" t="s">
        <v>150</v>
      </c>
      <c r="K52" s="5" t="s">
        <v>37</v>
      </c>
      <c r="L52" s="5" t="s">
        <v>37</v>
      </c>
      <c r="M52" s="5" t="s">
        <v>37</v>
      </c>
      <c r="N52" s="5" t="s">
        <v>633</v>
      </c>
      <c r="O52" s="5" t="s">
        <v>39</v>
      </c>
      <c r="P52" s="5" t="s">
        <v>51</v>
      </c>
      <c r="Q52" s="5" t="s">
        <v>634</v>
      </c>
      <c r="R52" s="5">
        <v>26.4</v>
      </c>
      <c r="S52" s="5">
        <v>1</v>
      </c>
      <c r="T52" s="5">
        <v>0</v>
      </c>
      <c r="U52" s="5">
        <v>13.200000000000001</v>
      </c>
      <c r="V52" s="10">
        <v>0.53</v>
      </c>
      <c r="W52" s="5" t="s">
        <v>42</v>
      </c>
    </row>
    <row r="53" spans="1:23" ht="15.75" customHeight="1" x14ac:dyDescent="0.2">
      <c r="A53" s="5">
        <v>45877</v>
      </c>
      <c r="B53" s="5" t="s">
        <v>343</v>
      </c>
      <c r="C53" s="9">
        <v>41808</v>
      </c>
      <c r="D53" s="9">
        <v>41813</v>
      </c>
      <c r="E53" s="5" t="s">
        <v>62</v>
      </c>
      <c r="F53" s="5" t="s">
        <v>344</v>
      </c>
      <c r="G53" s="5" t="s">
        <v>345</v>
      </c>
      <c r="H53" s="5" t="s">
        <v>74</v>
      </c>
      <c r="I53" s="5" t="s">
        <v>346</v>
      </c>
      <c r="J53" s="5" t="s">
        <v>49</v>
      </c>
      <c r="K53" s="5" t="s">
        <v>37</v>
      </c>
      <c r="L53" s="5" t="s">
        <v>37</v>
      </c>
      <c r="M53" s="5" t="s">
        <v>37</v>
      </c>
      <c r="N53" s="5" t="s">
        <v>635</v>
      </c>
      <c r="O53" s="5" t="s">
        <v>99</v>
      </c>
      <c r="P53" s="5" t="s">
        <v>225</v>
      </c>
      <c r="Q53" s="5" t="s">
        <v>636</v>
      </c>
      <c r="R53" s="5">
        <v>84.72</v>
      </c>
      <c r="S53" s="5">
        <v>1</v>
      </c>
      <c r="T53" s="5">
        <v>0</v>
      </c>
      <c r="U53" s="5">
        <v>11.850000000000001</v>
      </c>
      <c r="V53" s="10">
        <v>0.5</v>
      </c>
      <c r="W53" s="5" t="s">
        <v>53</v>
      </c>
    </row>
    <row r="54" spans="1:23" ht="15.75" customHeight="1" x14ac:dyDescent="0.2">
      <c r="A54" s="5">
        <v>42462</v>
      </c>
      <c r="B54" s="5" t="s">
        <v>637</v>
      </c>
      <c r="C54" s="9">
        <v>41961</v>
      </c>
      <c r="D54" s="9">
        <v>41963</v>
      </c>
      <c r="E54" s="5" t="s">
        <v>31</v>
      </c>
      <c r="F54" s="5" t="s">
        <v>638</v>
      </c>
      <c r="G54" s="5" t="s">
        <v>639</v>
      </c>
      <c r="H54" s="5" t="s">
        <v>74</v>
      </c>
      <c r="I54" s="5" t="s">
        <v>488</v>
      </c>
      <c r="J54" s="5" t="s">
        <v>257</v>
      </c>
      <c r="K54" s="5" t="s">
        <v>37</v>
      </c>
      <c r="L54" s="5" t="s">
        <v>37</v>
      </c>
      <c r="M54" s="5" t="s">
        <v>37</v>
      </c>
      <c r="N54" s="5" t="s">
        <v>640</v>
      </c>
      <c r="O54" s="5" t="s">
        <v>39</v>
      </c>
      <c r="P54" s="5" t="s">
        <v>51</v>
      </c>
      <c r="Q54" s="5" t="s">
        <v>641</v>
      </c>
      <c r="R54" s="5">
        <v>18.75</v>
      </c>
      <c r="S54" s="5">
        <v>1</v>
      </c>
      <c r="T54" s="5">
        <v>0</v>
      </c>
      <c r="U54" s="5">
        <v>8.61</v>
      </c>
      <c r="V54" s="10">
        <v>0.49</v>
      </c>
      <c r="W54" s="5" t="s">
        <v>53</v>
      </c>
    </row>
    <row r="55" spans="1:23" ht="15.75" customHeight="1" x14ac:dyDescent="0.2">
      <c r="A55" s="5">
        <v>44851</v>
      </c>
      <c r="B55" s="5" t="s">
        <v>642</v>
      </c>
      <c r="C55" s="9">
        <v>41156</v>
      </c>
      <c r="D55" s="9">
        <v>41162</v>
      </c>
      <c r="E55" s="5" t="s">
        <v>62</v>
      </c>
      <c r="F55" s="5" t="s">
        <v>643</v>
      </c>
      <c r="G55" s="5" t="s">
        <v>644</v>
      </c>
      <c r="H55" s="5" t="s">
        <v>47</v>
      </c>
      <c r="I55" s="5" t="s">
        <v>156</v>
      </c>
      <c r="J55" s="5" t="s">
        <v>157</v>
      </c>
      <c r="K55" s="5" t="s">
        <v>37</v>
      </c>
      <c r="L55" s="5" t="s">
        <v>37</v>
      </c>
      <c r="M55" s="5" t="s">
        <v>37</v>
      </c>
      <c r="N55" s="5" t="s">
        <v>645</v>
      </c>
      <c r="O55" s="5" t="s">
        <v>39</v>
      </c>
      <c r="P55" s="5" t="s">
        <v>131</v>
      </c>
      <c r="Q55" s="5" t="s">
        <v>646</v>
      </c>
      <c r="R55" s="5">
        <v>11.85</v>
      </c>
      <c r="S55" s="5">
        <v>1</v>
      </c>
      <c r="T55" s="5">
        <v>0</v>
      </c>
      <c r="U55" s="5">
        <v>1.6500000000000001</v>
      </c>
      <c r="V55" s="10">
        <v>0.41</v>
      </c>
      <c r="W55" s="5" t="s">
        <v>42</v>
      </c>
    </row>
    <row r="56" spans="1:23" ht="15.75" customHeight="1" x14ac:dyDescent="0.2">
      <c r="A56" s="5">
        <v>47360</v>
      </c>
      <c r="B56" s="5" t="s">
        <v>647</v>
      </c>
      <c r="C56" s="9">
        <v>40719</v>
      </c>
      <c r="D56" s="9">
        <v>40722</v>
      </c>
      <c r="E56" s="5" t="s">
        <v>184</v>
      </c>
      <c r="F56" s="5" t="s">
        <v>648</v>
      </c>
      <c r="G56" s="5" t="s">
        <v>649</v>
      </c>
      <c r="H56" s="5" t="s">
        <v>47</v>
      </c>
      <c r="I56" s="5" t="s">
        <v>95</v>
      </c>
      <c r="J56" s="5" t="s">
        <v>49</v>
      </c>
      <c r="K56" s="5" t="s">
        <v>37</v>
      </c>
      <c r="L56" s="5" t="s">
        <v>37</v>
      </c>
      <c r="M56" s="5" t="s">
        <v>37</v>
      </c>
      <c r="N56" s="5" t="s">
        <v>650</v>
      </c>
      <c r="O56" s="5" t="s">
        <v>39</v>
      </c>
      <c r="P56" s="5" t="s">
        <v>114</v>
      </c>
      <c r="Q56" s="5" t="s">
        <v>651</v>
      </c>
      <c r="R56" s="5">
        <v>17.009999999999998</v>
      </c>
      <c r="S56" s="5">
        <v>1</v>
      </c>
      <c r="T56" s="5">
        <v>0</v>
      </c>
      <c r="U56" s="5">
        <v>7.14</v>
      </c>
      <c r="V56" s="10">
        <v>0.41</v>
      </c>
      <c r="W56" s="5" t="s">
        <v>133</v>
      </c>
    </row>
    <row r="57" spans="1:23" ht="15.75" customHeight="1" x14ac:dyDescent="0.2">
      <c r="A57" s="5">
        <v>42466</v>
      </c>
      <c r="B57" s="5" t="s">
        <v>652</v>
      </c>
      <c r="C57" s="9">
        <v>41857</v>
      </c>
      <c r="D57" s="9">
        <v>41859</v>
      </c>
      <c r="E57" s="5" t="s">
        <v>31</v>
      </c>
      <c r="F57" s="5" t="s">
        <v>653</v>
      </c>
      <c r="G57" s="5" t="s">
        <v>654</v>
      </c>
      <c r="H57" s="5" t="s">
        <v>47</v>
      </c>
      <c r="I57" s="5" t="s">
        <v>518</v>
      </c>
      <c r="J57" s="5" t="s">
        <v>257</v>
      </c>
      <c r="K57" s="5" t="s">
        <v>37</v>
      </c>
      <c r="L57" s="5" t="s">
        <v>37</v>
      </c>
      <c r="M57" s="5" t="s">
        <v>37</v>
      </c>
      <c r="N57" s="5" t="s">
        <v>655</v>
      </c>
      <c r="O57" s="5" t="s">
        <v>39</v>
      </c>
      <c r="P57" s="5" t="s">
        <v>40</v>
      </c>
      <c r="Q57" s="5" t="s">
        <v>656</v>
      </c>
      <c r="R57" s="5">
        <v>26.52</v>
      </c>
      <c r="S57" s="5">
        <v>2</v>
      </c>
      <c r="T57" s="5">
        <v>0</v>
      </c>
      <c r="U57" s="5">
        <v>12.18</v>
      </c>
      <c r="V57" s="10">
        <v>0.39</v>
      </c>
      <c r="W57" s="5" t="s">
        <v>53</v>
      </c>
    </row>
    <row r="58" spans="1:23" ht="15.75" customHeight="1" x14ac:dyDescent="0.2">
      <c r="A58" s="5">
        <v>43048</v>
      </c>
      <c r="B58" s="5" t="s">
        <v>657</v>
      </c>
      <c r="C58" s="9">
        <v>40807</v>
      </c>
      <c r="D58" s="9">
        <v>40810</v>
      </c>
      <c r="E58" s="5" t="s">
        <v>31</v>
      </c>
      <c r="F58" s="5" t="s">
        <v>658</v>
      </c>
      <c r="G58" s="5" t="s">
        <v>659</v>
      </c>
      <c r="H58" s="5" t="s">
        <v>74</v>
      </c>
      <c r="I58" s="5" t="s">
        <v>245</v>
      </c>
      <c r="J58" s="5" t="s">
        <v>49</v>
      </c>
      <c r="K58" s="5" t="s">
        <v>37</v>
      </c>
      <c r="L58" s="5" t="s">
        <v>37</v>
      </c>
      <c r="M58" s="5" t="s">
        <v>37</v>
      </c>
      <c r="N58" s="5" t="s">
        <v>660</v>
      </c>
      <c r="O58" s="5" t="s">
        <v>39</v>
      </c>
      <c r="P58" s="5" t="s">
        <v>131</v>
      </c>
      <c r="Q58" s="5" t="s">
        <v>661</v>
      </c>
      <c r="R58" s="5">
        <v>4.8000000000000007</v>
      </c>
      <c r="S58" s="5">
        <v>1</v>
      </c>
      <c r="T58" s="5">
        <v>0</v>
      </c>
      <c r="U58" s="5">
        <v>1.44</v>
      </c>
      <c r="V58" s="10">
        <v>0.35</v>
      </c>
      <c r="W58" s="5" t="s">
        <v>42</v>
      </c>
    </row>
    <row r="59" spans="1:23" ht="15.75" customHeight="1" x14ac:dyDescent="0.2">
      <c r="A59" s="5">
        <v>47403</v>
      </c>
      <c r="B59" s="5" t="s">
        <v>354</v>
      </c>
      <c r="C59" s="9">
        <v>41233</v>
      </c>
      <c r="D59" s="9">
        <v>41239</v>
      </c>
      <c r="E59" s="5" t="s">
        <v>62</v>
      </c>
      <c r="F59" s="5" t="s">
        <v>355</v>
      </c>
      <c r="G59" s="5" t="s">
        <v>356</v>
      </c>
      <c r="H59" s="5" t="s">
        <v>74</v>
      </c>
      <c r="I59" s="5" t="s">
        <v>357</v>
      </c>
      <c r="J59" s="5" t="s">
        <v>36</v>
      </c>
      <c r="K59" s="5" t="s">
        <v>37</v>
      </c>
      <c r="L59" s="5" t="s">
        <v>37</v>
      </c>
      <c r="M59" s="5" t="s">
        <v>37</v>
      </c>
      <c r="N59" s="5" t="s">
        <v>662</v>
      </c>
      <c r="O59" s="5" t="s">
        <v>39</v>
      </c>
      <c r="P59" s="5" t="s">
        <v>330</v>
      </c>
      <c r="Q59" s="5" t="s">
        <v>663</v>
      </c>
      <c r="R59" s="5">
        <v>12.93</v>
      </c>
      <c r="S59" s="5">
        <v>1</v>
      </c>
      <c r="T59" s="5">
        <v>0</v>
      </c>
      <c r="U59" s="5">
        <v>0.36</v>
      </c>
      <c r="V59" s="10">
        <v>0.15</v>
      </c>
      <c r="W59" s="5" t="s">
        <v>42</v>
      </c>
    </row>
    <row r="60" spans="1:23" ht="15.75" customHeight="1" x14ac:dyDescent="0.2">
      <c r="A60" s="5">
        <v>50818</v>
      </c>
      <c r="B60" s="5" t="s">
        <v>664</v>
      </c>
      <c r="C60" s="9">
        <v>41899</v>
      </c>
      <c r="D60" s="9">
        <v>41903</v>
      </c>
      <c r="E60" s="5" t="s">
        <v>62</v>
      </c>
      <c r="F60" s="5" t="s">
        <v>665</v>
      </c>
      <c r="G60" s="5" t="s">
        <v>666</v>
      </c>
      <c r="H60" s="5" t="s">
        <v>74</v>
      </c>
      <c r="I60" s="5" t="s">
        <v>169</v>
      </c>
      <c r="J60" s="5" t="s">
        <v>49</v>
      </c>
      <c r="K60" s="5" t="s">
        <v>37</v>
      </c>
      <c r="L60" s="5" t="s">
        <v>37</v>
      </c>
      <c r="M60" s="5" t="s">
        <v>37</v>
      </c>
      <c r="N60" s="5" t="s">
        <v>667</v>
      </c>
      <c r="O60" s="5" t="s">
        <v>39</v>
      </c>
      <c r="P60" s="5" t="s">
        <v>40</v>
      </c>
      <c r="Q60" s="5" t="s">
        <v>668</v>
      </c>
      <c r="R60" s="5">
        <v>6.99</v>
      </c>
      <c r="S60" s="5">
        <v>1</v>
      </c>
      <c r="T60" s="5">
        <v>0</v>
      </c>
      <c r="U60" s="5">
        <v>3.42</v>
      </c>
      <c r="V60" s="10">
        <v>0.15</v>
      </c>
      <c r="W60" s="5" t="s">
        <v>42</v>
      </c>
    </row>
    <row r="61" spans="1:23" ht="15.75" customHeight="1" x14ac:dyDescent="0.2">
      <c r="A61" s="5">
        <v>51055</v>
      </c>
      <c r="B61" s="5" t="s">
        <v>669</v>
      </c>
      <c r="C61" s="9">
        <v>41996</v>
      </c>
      <c r="D61" s="9">
        <v>41996</v>
      </c>
      <c r="E61" s="5" t="s">
        <v>109</v>
      </c>
      <c r="F61" s="5" t="s">
        <v>670</v>
      </c>
      <c r="G61" s="5" t="s">
        <v>671</v>
      </c>
      <c r="H61" s="5" t="s">
        <v>74</v>
      </c>
      <c r="I61" s="5" t="s">
        <v>156</v>
      </c>
      <c r="J61" s="5" t="s">
        <v>157</v>
      </c>
      <c r="K61" s="5" t="s">
        <v>37</v>
      </c>
      <c r="L61" s="5" t="s">
        <v>37</v>
      </c>
      <c r="M61" s="5" t="s">
        <v>37</v>
      </c>
      <c r="N61" s="5" t="s">
        <v>294</v>
      </c>
      <c r="O61" s="5" t="s">
        <v>39</v>
      </c>
      <c r="P61" s="5" t="s">
        <v>40</v>
      </c>
      <c r="Q61" s="5" t="s">
        <v>295</v>
      </c>
      <c r="R61" s="5">
        <v>6.6899999999999995</v>
      </c>
      <c r="S61" s="5">
        <v>1</v>
      </c>
      <c r="T61" s="5">
        <v>0</v>
      </c>
      <c r="U61" s="5">
        <v>1.71</v>
      </c>
      <c r="V61" s="10">
        <v>0.04</v>
      </c>
      <c r="W61" s="5" t="s">
        <v>42</v>
      </c>
    </row>
    <row r="62" spans="1:23" ht="15.75" customHeight="1" x14ac:dyDescent="0.2"/>
    <row r="63" spans="1:23" ht="15.75" customHeight="1" x14ac:dyDescent="0.2"/>
    <row r="64" spans="1:2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F2:G2"/>
    <mergeCell ref="J3:M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Fórmulas y funciones</vt:lpstr>
      <vt:lpstr>Cálculos y condiciones</vt:lpstr>
      <vt:lpstr>Búsqueda de Datos</vt:lpstr>
      <vt:lpstr>Análisis estadístico básico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Nieto</dc:creator>
  <cp:lastModifiedBy>Bryan Coronado</cp:lastModifiedBy>
  <dcterms:created xsi:type="dcterms:W3CDTF">2024-04-11T14:14:13Z</dcterms:created>
  <dcterms:modified xsi:type="dcterms:W3CDTF">2024-08-19T05:42:18Z</dcterms:modified>
</cp:coreProperties>
</file>