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35" windowHeight="13500"/>
  </bookViews>
  <sheets>
    <sheet name="封面" sheetId="1" r:id="rId1"/>
    <sheet name="装修计划表" sheetId="2" r:id="rId2"/>
    <sheet name="装修资金支出进度" sheetId="4" r:id="rId3"/>
    <sheet name="工程进展图" sheetId="3" r:id="rId4"/>
  </sheets>
  <definedNames>
    <definedName name="_xlnm._FilterDatabase" localSheetId="2" hidden="1">装修资金支出进度!$A$1:$K$40</definedName>
    <definedName name="XM">装修计划表!$E$4:$E$16</definedName>
  </definedNames>
  <calcPr calcId="144525"/>
</workbook>
</file>

<file path=xl/sharedStrings.xml><?xml version="1.0" encoding="utf-8"?>
<sst xmlns="http://schemas.openxmlformats.org/spreadsheetml/2006/main" count="140" uniqueCount="40">
  <si>
    <r>
      <rPr>
        <b/>
        <sz val="48"/>
        <color theme="0"/>
        <rFont val="微软雅黑"/>
        <charset val="134"/>
      </rPr>
      <t>装修</t>
    </r>
    <r>
      <rPr>
        <b/>
        <sz val="48"/>
        <color rgb="FFFFFF66"/>
        <rFont val="微软雅黑"/>
        <charset val="134"/>
      </rPr>
      <t>进度管理</t>
    </r>
    <r>
      <rPr>
        <b/>
        <sz val="48"/>
        <color theme="0"/>
        <rFont val="微软雅黑"/>
        <charset val="134"/>
      </rPr>
      <t>系统</t>
    </r>
  </si>
  <si>
    <t>装修时间计划安排</t>
  </si>
  <si>
    <t>装修预算计划安排</t>
  </si>
  <si>
    <t>步骤</t>
  </si>
  <si>
    <t>计划开始时间</t>
  </si>
  <si>
    <t>计划结束时间</t>
  </si>
  <si>
    <t>预算</t>
  </si>
  <si>
    <t>实际支出</t>
  </si>
  <si>
    <t>预算剩余</t>
  </si>
  <si>
    <t>装修全程时间安排</t>
  </si>
  <si>
    <t>装修预算总额</t>
  </si>
  <si>
    <t>房屋设计</t>
  </si>
  <si>
    <t>强电施工</t>
  </si>
  <si>
    <t>弱电施工</t>
  </si>
  <si>
    <t>水管施工</t>
  </si>
  <si>
    <t>泥水施工</t>
  </si>
  <si>
    <t>木工施工</t>
  </si>
  <si>
    <t>油漆墙面施工</t>
  </si>
  <si>
    <t>卫浴、厨房安装</t>
  </si>
  <si>
    <t>卫浴、厨房</t>
  </si>
  <si>
    <t>电气设备安装</t>
  </si>
  <si>
    <t>电气设备</t>
  </si>
  <si>
    <t>家用电器安装</t>
  </si>
  <si>
    <t>家用电器</t>
  </si>
  <si>
    <t>家具购置进场</t>
  </si>
  <si>
    <t>家具</t>
  </si>
  <si>
    <t>零星工程修补</t>
  </si>
  <si>
    <t>房屋打扫收尾</t>
  </si>
  <si>
    <t>支出时间</t>
  </si>
  <si>
    <t>支出金额</t>
  </si>
  <si>
    <t>所属工段</t>
  </si>
  <si>
    <t>备注</t>
  </si>
  <si>
    <t>无备注</t>
  </si>
  <si>
    <r>
      <rPr>
        <b/>
        <sz val="26"/>
        <color theme="1"/>
        <rFont val="微软雅黑"/>
        <charset val="134"/>
      </rPr>
      <t xml:space="preserve">               </t>
    </r>
    <r>
      <rPr>
        <b/>
        <sz val="36"/>
        <color theme="1"/>
        <rFont val="微软雅黑"/>
        <charset val="134"/>
      </rPr>
      <t xml:space="preserve">装  修  进  度  时  间  图 </t>
    </r>
  </si>
  <si>
    <t>开始时间：</t>
  </si>
  <si>
    <t>结束时间：</t>
  </si>
  <si>
    <t>进度百分比</t>
  </si>
  <si>
    <t>预计开始时间</t>
  </si>
  <si>
    <t>预计结束时间</t>
  </si>
  <si>
    <t>进展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</si>
</sst>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#,##0.00_ "/>
    <numFmt numFmtId="177" formatCode="#,##0.00_);[Red]\(#,##0.00\)"/>
  </numFmts>
  <fonts count="39">
    <font>
      <sz val="11"/>
      <color theme="1"/>
      <name val="宋体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26"/>
      <color theme="1"/>
      <name val="微软雅黑"/>
      <charset val="134"/>
    </font>
    <font>
      <b/>
      <sz val="11"/>
      <color theme="1"/>
      <name val="微软雅黑"/>
      <charset val="134"/>
    </font>
    <font>
      <sz val="6"/>
      <color theme="0"/>
      <name val="微软雅黑"/>
      <charset val="134"/>
    </font>
    <font>
      <sz val="9"/>
      <color theme="9" tint="0.799981688894314"/>
      <name val="微软雅黑"/>
      <charset val="134"/>
    </font>
    <font>
      <sz val="6"/>
      <color theme="1"/>
      <name val="微软雅黑"/>
      <charset val="134"/>
    </font>
    <font>
      <sz val="9"/>
      <color theme="1"/>
      <name val="微软雅黑"/>
      <charset val="134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20"/>
      <color theme="1"/>
      <name val="宋体"/>
      <charset val="134"/>
      <scheme val="minor"/>
    </font>
    <font>
      <sz val="16"/>
      <color theme="1"/>
      <name val="微软雅黑"/>
      <charset val="134"/>
    </font>
    <font>
      <b/>
      <sz val="20"/>
      <color theme="1"/>
      <name val="微软雅黑"/>
      <charset val="134"/>
    </font>
    <font>
      <sz val="20"/>
      <color theme="0"/>
      <name val="微软雅黑"/>
      <charset val="134"/>
    </font>
    <font>
      <b/>
      <sz val="48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36"/>
      <color theme="1"/>
      <name val="微软雅黑"/>
      <charset val="134"/>
    </font>
    <font>
      <b/>
      <sz val="48"/>
      <color theme="0"/>
      <name val="微软雅黑"/>
      <charset val="134"/>
    </font>
    <font>
      <b/>
      <sz val="48"/>
      <color rgb="FFFFFF66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1" fillId="0" borderId="0" applyFon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32" fillId="31" borderId="43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19" borderId="39" applyNumberFormat="0" applyFont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38" applyNumberFormat="0" applyFill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15" borderId="37" applyNumberFormat="0" applyAlignment="0" applyProtection="0">
      <alignment vertical="center"/>
    </xf>
    <xf numFmtId="0" fontId="35" fillId="15" borderId="43" applyNumberFormat="0" applyAlignment="0" applyProtection="0">
      <alignment vertical="center"/>
    </xf>
    <xf numFmtId="0" fontId="28" fillId="26" borderId="41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3" fillId="0" borderId="44" applyNumberFormat="0" applyFill="0" applyAlignment="0" applyProtection="0">
      <alignment vertical="center"/>
    </xf>
    <xf numFmtId="0" fontId="24" fillId="0" borderId="40" applyNumberFormat="0" applyFill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9" fontId="4" fillId="2" borderId="3" xfId="0" applyNumberFormat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4" fontId="4" fillId="3" borderId="8" xfId="0" applyNumberFormat="1" applyFont="1" applyFill="1" applyBorder="1" applyAlignment="1">
      <alignment horizontal="center" vertical="center"/>
    </xf>
    <xf numFmtId="9" fontId="4" fillId="3" borderId="9" xfId="0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14" fontId="4" fillId="3" borderId="0" xfId="0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0" borderId="1" xfId="0" applyBorder="1">
      <alignment vertical="center"/>
    </xf>
    <xf numFmtId="0" fontId="9" fillId="2" borderId="1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14" fontId="10" fillId="2" borderId="15" xfId="0" applyNumberFormat="1" applyFont="1" applyFill="1" applyBorder="1" applyAlignment="1">
      <alignment horizontal="center" vertical="center"/>
    </xf>
    <xf numFmtId="14" fontId="10" fillId="2" borderId="16" xfId="0" applyNumberFormat="1" applyFont="1" applyFill="1" applyBorder="1" applyAlignment="1">
      <alignment horizontal="center" vertical="center"/>
    </xf>
    <xf numFmtId="14" fontId="10" fillId="2" borderId="17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14" fontId="9" fillId="2" borderId="0" xfId="0" applyNumberFormat="1" applyFont="1" applyFill="1" applyBorder="1" applyAlignment="1">
      <alignment vertical="center"/>
    </xf>
    <xf numFmtId="14" fontId="4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9" fontId="4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4" borderId="18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2" fillId="2" borderId="22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10" fillId="5" borderId="22" xfId="0" applyFont="1" applyFill="1" applyBorder="1" applyAlignment="1">
      <alignment horizontal="center" vertical="center"/>
    </xf>
    <xf numFmtId="14" fontId="2" fillId="2" borderId="22" xfId="0" applyNumberFormat="1" applyFont="1" applyFill="1" applyBorder="1" applyAlignment="1">
      <alignment horizontal="center" vertical="center"/>
    </xf>
    <xf numFmtId="0" fontId="11" fillId="2" borderId="0" xfId="0" applyFont="1" applyFill="1">
      <alignment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>
      <alignment vertical="center"/>
    </xf>
    <xf numFmtId="0" fontId="12" fillId="2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4" fillId="2" borderId="0" xfId="0" applyFont="1" applyFill="1">
      <alignment vertical="center"/>
    </xf>
    <xf numFmtId="0" fontId="9" fillId="6" borderId="24" xfId="0" applyFont="1" applyFill="1" applyBorder="1" applyAlignment="1">
      <alignment horizontal="center" vertical="center"/>
    </xf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14" fontId="9" fillId="2" borderId="21" xfId="0" applyNumberFormat="1" applyFont="1" applyFill="1" applyBorder="1" applyAlignment="1">
      <alignment horizontal="center" vertical="center"/>
    </xf>
    <xf numFmtId="14" fontId="9" fillId="2" borderId="27" xfId="0" applyNumberFormat="1" applyFont="1" applyFill="1" applyBorder="1" applyAlignment="1">
      <alignment horizontal="center" vertical="center"/>
    </xf>
    <xf numFmtId="177" fontId="9" fillId="8" borderId="28" xfId="0" applyNumberFormat="1" applyFont="1" applyFill="1" applyBorder="1" applyAlignment="1">
      <alignment horizontal="center" vertical="center"/>
    </xf>
    <xf numFmtId="176" fontId="9" fillId="8" borderId="27" xfId="0" applyNumberFormat="1" applyFont="1" applyFill="1" applyBorder="1" applyAlignment="1">
      <alignment horizontal="center" vertical="center"/>
    </xf>
    <xf numFmtId="177" fontId="1" fillId="2" borderId="0" xfId="0" applyNumberFormat="1" applyFont="1" applyFill="1">
      <alignment vertical="center"/>
    </xf>
    <xf numFmtId="0" fontId="9" fillId="7" borderId="29" xfId="0" applyFont="1" applyFill="1" applyBorder="1" applyAlignment="1">
      <alignment horizontal="center" vertical="center"/>
    </xf>
    <xf numFmtId="14" fontId="9" fillId="2" borderId="30" xfId="0" applyNumberFormat="1" applyFont="1" applyFill="1" applyBorder="1" applyAlignment="1">
      <alignment horizontal="center" vertical="center"/>
    </xf>
    <xf numFmtId="14" fontId="9" fillId="2" borderId="31" xfId="0" applyNumberFormat="1" applyFont="1" applyFill="1" applyBorder="1" applyAlignment="1">
      <alignment horizontal="center" vertical="center"/>
    </xf>
    <xf numFmtId="177" fontId="9" fillId="2" borderId="32" xfId="0" applyNumberFormat="1" applyFont="1" applyFill="1" applyBorder="1" applyAlignment="1">
      <alignment horizontal="center" vertical="center"/>
    </xf>
    <xf numFmtId="176" fontId="9" fillId="8" borderId="31" xfId="0" applyNumberFormat="1" applyFont="1" applyFill="1" applyBorder="1" applyAlignment="1">
      <alignment horizontal="center" vertical="center"/>
    </xf>
    <xf numFmtId="0" fontId="9" fillId="7" borderId="33" xfId="0" applyFont="1" applyFill="1" applyBorder="1" applyAlignment="1">
      <alignment horizontal="center" vertical="center"/>
    </xf>
    <xf numFmtId="14" fontId="9" fillId="2" borderId="34" xfId="0" applyNumberFormat="1" applyFont="1" applyFill="1" applyBorder="1" applyAlignment="1">
      <alignment horizontal="center" vertical="center"/>
    </xf>
    <xf numFmtId="14" fontId="9" fillId="2" borderId="35" xfId="0" applyNumberFormat="1" applyFont="1" applyFill="1" applyBorder="1" applyAlignment="1">
      <alignment horizontal="center" vertical="center"/>
    </xf>
    <xf numFmtId="177" fontId="9" fillId="2" borderId="36" xfId="0" applyNumberFormat="1" applyFont="1" applyFill="1" applyBorder="1" applyAlignment="1">
      <alignment horizontal="center" vertical="center"/>
    </xf>
    <xf numFmtId="176" fontId="9" fillId="8" borderId="35" xfId="0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4" tint="0.399945066682943"/>
        </patternFill>
      </fill>
    </dxf>
    <dxf>
      <border>
        <right style="thin">
          <color rgb="FFFF0000"/>
        </right>
      </border>
    </dxf>
    <dxf>
      <fill>
        <patternFill patternType="solid">
          <bgColor theme="3" tint="0.599963377788629"/>
        </patternFill>
      </fill>
    </dxf>
  </dxfs>
  <tableStyles count="0" defaultTableStyle="TableStyleMedium9" defaultPivotStyle="PivotStyleLight16"/>
  <colors>
    <mruColors>
      <color rgb="00FF9999"/>
      <color rgb="00FF7C80"/>
      <color rgb="00FFFF66"/>
      <color rgb="00E6754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装修预算总支出情况</a:t>
            </a:r>
            <a:endParaRPr lang="zh-CN" altLang="en-US"/>
          </a:p>
        </c:rich>
      </c:tx>
      <c:layout/>
      <c:overlay val="0"/>
    </c:title>
    <c:autoTitleDeleted val="0"/>
    <c:view3D>
      <c:rotX val="30"/>
      <c:rotY val="15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Pt>
            <c:idx val="0"/>
            <c:bubble3D val="0"/>
          </c:dPt>
          <c:dPt>
            <c:idx val="1"/>
            <c:bubble3D val="0"/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装修计划表!$G$2:$H$2</c:f>
              <c:strCache>
                <c:ptCount val="2"/>
                <c:pt idx="0">
                  <c:v>实际支出</c:v>
                </c:pt>
                <c:pt idx="1">
                  <c:v>预算剩余</c:v>
                </c:pt>
              </c:strCache>
            </c:strRef>
          </c:cat>
          <c:val>
            <c:numRef>
              <c:f>装修计划表!$G$3:$H$3</c:f>
              <c:numCache>
                <c:formatCode>#,##0.00_ </c:formatCode>
                <c:ptCount val="2"/>
                <c:pt idx="0">
                  <c:v>53604</c:v>
                </c:pt>
                <c:pt idx="1" c:formatCode="#,##0.00_);[Red]\(#,##0.00\)">
                  <c:v>1307396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15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装修计划表!$F$2</c:f>
              <c:strCache>
                <c:ptCount val="1"/>
                <c:pt idx="0">
                  <c:v>预算</c:v>
                </c:pt>
              </c:strCache>
            </c:strRef>
          </c:tx>
          <c:invertIfNegative val="0"/>
          <c:dLbls>
            <c:delete val="1"/>
          </c:dLbls>
          <c:cat>
            <c:strRef>
              <c:f>装修计划表!$E$4:$E$10</c:f>
              <c:strCache>
                <c:ptCount val="7"/>
                <c:pt idx="0">
                  <c:v>房屋设计</c:v>
                </c:pt>
                <c:pt idx="1">
                  <c:v>强电施工</c:v>
                </c:pt>
                <c:pt idx="2">
                  <c:v>弱电施工</c:v>
                </c:pt>
                <c:pt idx="3">
                  <c:v>水管施工</c:v>
                </c:pt>
                <c:pt idx="4">
                  <c:v>泥水施工</c:v>
                </c:pt>
                <c:pt idx="5">
                  <c:v>木工施工</c:v>
                </c:pt>
                <c:pt idx="6">
                  <c:v>油漆墙面施工</c:v>
                </c:pt>
              </c:strCache>
            </c:strRef>
          </c:cat>
          <c:val>
            <c:numRef>
              <c:f>装修计划表!$F$4:$F$10</c:f>
              <c:numCache>
                <c:formatCode>#,##0.00_);[Red]\(#,##0.00\)</c:formatCode>
                <c:ptCount val="7"/>
                <c:pt idx="0">
                  <c:v>100000</c:v>
                </c:pt>
                <c:pt idx="1">
                  <c:v>10000</c:v>
                </c:pt>
                <c:pt idx="2">
                  <c:v>10000</c:v>
                </c:pt>
                <c:pt idx="3">
                  <c:v>12000</c:v>
                </c:pt>
                <c:pt idx="4">
                  <c:v>9000</c:v>
                </c:pt>
                <c:pt idx="5">
                  <c:v>500000</c:v>
                </c:pt>
                <c:pt idx="6">
                  <c:v>120000</c:v>
                </c:pt>
              </c:numCache>
            </c:numRef>
          </c:val>
        </c:ser>
        <c:ser>
          <c:idx val="1"/>
          <c:order val="1"/>
          <c:tx>
            <c:strRef>
              <c:f>装修计划表!$G$2</c:f>
              <c:strCache>
                <c:ptCount val="1"/>
                <c:pt idx="0">
                  <c:v>实际支出</c:v>
                </c:pt>
              </c:strCache>
            </c:strRef>
          </c:tx>
          <c:invertIfNegative val="0"/>
          <c:dLbls>
            <c:delete val="1"/>
          </c:dLbls>
          <c:cat>
            <c:strRef>
              <c:f>装修计划表!$E$4:$E$10</c:f>
              <c:strCache>
                <c:ptCount val="7"/>
                <c:pt idx="0">
                  <c:v>房屋设计</c:v>
                </c:pt>
                <c:pt idx="1">
                  <c:v>强电施工</c:v>
                </c:pt>
                <c:pt idx="2">
                  <c:v>弱电施工</c:v>
                </c:pt>
                <c:pt idx="3">
                  <c:v>水管施工</c:v>
                </c:pt>
                <c:pt idx="4">
                  <c:v>泥水施工</c:v>
                </c:pt>
                <c:pt idx="5">
                  <c:v>木工施工</c:v>
                </c:pt>
                <c:pt idx="6">
                  <c:v>油漆墙面施工</c:v>
                </c:pt>
              </c:strCache>
            </c:strRef>
          </c:cat>
          <c:val>
            <c:numRef>
              <c:f>装修计划表!$G$4:$G$10</c:f>
              <c:numCache>
                <c:formatCode>#,##0.00_ </c:formatCode>
                <c:ptCount val="7"/>
                <c:pt idx="0">
                  <c:v>3712</c:v>
                </c:pt>
                <c:pt idx="1">
                  <c:v>5436</c:v>
                </c:pt>
                <c:pt idx="2">
                  <c:v>3258</c:v>
                </c:pt>
                <c:pt idx="3">
                  <c:v>2792</c:v>
                </c:pt>
                <c:pt idx="4">
                  <c:v>3939</c:v>
                </c:pt>
                <c:pt idx="5">
                  <c:v>5250</c:v>
                </c:pt>
                <c:pt idx="6">
                  <c:v>5055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box"/>
        <c:axId val="250242944"/>
        <c:axId val="250244480"/>
      </c:bar3DChart>
      <c:catAx>
        <c:axId val="25024294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0244480"/>
        <c:crosses val="autoZero"/>
        <c:auto val="1"/>
        <c:lblAlgn val="ctr"/>
        <c:lblOffset val="100"/>
        <c:noMultiLvlLbl val="0"/>
      </c:catAx>
      <c:valAx>
        <c:axId val="250244480"/>
        <c:scaling>
          <c:orientation val="minMax"/>
        </c:scaling>
        <c:delete val="0"/>
        <c:axPos val="l"/>
        <c:majorGridlines/>
        <c:numFmt formatCode="#,##0.00;[Red]\-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024294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15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装修计划表!$F$2</c:f>
              <c:strCache>
                <c:ptCount val="1"/>
                <c:pt idx="0">
                  <c:v>预算</c:v>
                </c:pt>
              </c:strCache>
            </c:strRef>
          </c:tx>
          <c:invertIfNegative val="0"/>
          <c:dLbls>
            <c:delete val="1"/>
          </c:dLbls>
          <c:cat>
            <c:strRef>
              <c:f>装修计划表!$E$11:$E$16</c:f>
              <c:strCache>
                <c:ptCount val="6"/>
                <c:pt idx="0">
                  <c:v>卫浴、厨房</c:v>
                </c:pt>
                <c:pt idx="1">
                  <c:v>电气设备</c:v>
                </c:pt>
                <c:pt idx="2">
                  <c:v>家用电器</c:v>
                </c:pt>
                <c:pt idx="3">
                  <c:v>家具</c:v>
                </c:pt>
                <c:pt idx="4">
                  <c:v>零星工程修补</c:v>
                </c:pt>
                <c:pt idx="5">
                  <c:v>房屋打扫收尾</c:v>
                </c:pt>
              </c:strCache>
            </c:strRef>
          </c:cat>
          <c:val>
            <c:numRef>
              <c:f>装修计划表!$F$11:$F$16</c:f>
              <c:numCache>
                <c:formatCode>#,##0.00_);[Red]\(#,##0.00\)</c:formatCode>
                <c:ptCount val="6"/>
                <c:pt idx="0">
                  <c:v>80000</c:v>
                </c:pt>
                <c:pt idx="1">
                  <c:v>50000</c:v>
                </c:pt>
                <c:pt idx="2">
                  <c:v>200000</c:v>
                </c:pt>
                <c:pt idx="3">
                  <c:v>200000</c:v>
                </c:pt>
                <c:pt idx="4">
                  <c:v>50000</c:v>
                </c:pt>
                <c:pt idx="5">
                  <c:v>20000</c:v>
                </c:pt>
              </c:numCache>
            </c:numRef>
          </c:val>
        </c:ser>
        <c:ser>
          <c:idx val="1"/>
          <c:order val="1"/>
          <c:tx>
            <c:strRef>
              <c:f>装修计划表!$G$2</c:f>
              <c:strCache>
                <c:ptCount val="1"/>
                <c:pt idx="0">
                  <c:v>实际支出</c:v>
                </c:pt>
              </c:strCache>
            </c:strRef>
          </c:tx>
          <c:invertIfNegative val="0"/>
          <c:dLbls>
            <c:delete val="1"/>
          </c:dLbls>
          <c:cat>
            <c:strRef>
              <c:f>装修计划表!$E$11:$E$16</c:f>
              <c:strCache>
                <c:ptCount val="6"/>
                <c:pt idx="0">
                  <c:v>卫浴、厨房</c:v>
                </c:pt>
                <c:pt idx="1">
                  <c:v>电气设备</c:v>
                </c:pt>
                <c:pt idx="2">
                  <c:v>家用电器</c:v>
                </c:pt>
                <c:pt idx="3">
                  <c:v>家具</c:v>
                </c:pt>
                <c:pt idx="4">
                  <c:v>零星工程修补</c:v>
                </c:pt>
                <c:pt idx="5">
                  <c:v>房屋打扫收尾</c:v>
                </c:pt>
              </c:strCache>
            </c:strRef>
          </c:cat>
          <c:val>
            <c:numRef>
              <c:f>装修计划表!$G$11:$G$16</c:f>
              <c:numCache>
                <c:formatCode>#,##0.00_ </c:formatCode>
                <c:ptCount val="6"/>
                <c:pt idx="0">
                  <c:v>6686</c:v>
                </c:pt>
                <c:pt idx="1">
                  <c:v>3927</c:v>
                </c:pt>
                <c:pt idx="2">
                  <c:v>4011</c:v>
                </c:pt>
                <c:pt idx="3">
                  <c:v>1958</c:v>
                </c:pt>
                <c:pt idx="4">
                  <c:v>1820</c:v>
                </c:pt>
                <c:pt idx="5">
                  <c:v>5760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box"/>
        <c:axId val="250276096"/>
        <c:axId val="250277888"/>
      </c:bar3DChart>
      <c:catAx>
        <c:axId val="25027609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250277888"/>
        <c:crosses val="autoZero"/>
        <c:auto val="1"/>
        <c:lblAlgn val="ctr"/>
        <c:lblOffset val="100"/>
        <c:noMultiLvlLbl val="0"/>
      </c:catAx>
      <c:valAx>
        <c:axId val="250277888"/>
        <c:scaling>
          <c:orientation val="minMax"/>
        </c:scaling>
        <c:delete val="0"/>
        <c:axPos val="l"/>
        <c:majorGridlines/>
        <c:numFmt formatCode="#,##0.00;[Red]\-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2502760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</c:dTable>
    </c:plotArea>
    <c:plotVisOnly val="1"/>
    <c:dispBlanksAs val="gap"/>
    <c:showDLblsOverMax val="0"/>
  </c:chart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3.png"/><Relationship Id="rId5" Type="http://schemas.openxmlformats.org/officeDocument/2006/relationships/hyperlink" Target="#&#35013;&#20462;&#35745;&#21010;&#34920;!A1"/><Relationship Id="rId4" Type="http://schemas.openxmlformats.org/officeDocument/2006/relationships/image" Target="../media/image2.png"/><Relationship Id="rId3" Type="http://schemas.openxmlformats.org/officeDocument/2006/relationships/hyperlink" Target="#&#24037;&#31243;&#36827;&#23637;&#22270;!A1"/><Relationship Id="rId2" Type="http://schemas.openxmlformats.org/officeDocument/2006/relationships/image" Target="../media/image1.png"/><Relationship Id="rId1" Type="http://schemas.openxmlformats.org/officeDocument/2006/relationships/hyperlink" Target="#&#35013;&#20462;&#36164;&#37329;&#25903;&#20986;&#36827;&#24230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500063</xdr:colOff>
      <xdr:row>5</xdr:row>
      <xdr:rowOff>123600</xdr:rowOff>
    </xdr:from>
    <xdr:to>
      <xdr:col>7</xdr:col>
      <xdr:colOff>255270</xdr:colOff>
      <xdr:row>16</xdr:row>
      <xdr:rowOff>9525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2945" y="1732915"/>
          <a:ext cx="1812925" cy="1772285"/>
        </a:xfrm>
        <a:prstGeom prst="rect">
          <a:avLst/>
        </a:prstGeom>
      </xdr:spPr>
    </xdr:pic>
    <xdr:clientData/>
  </xdr:twoCellAnchor>
  <xdr:twoCellAnchor editAs="oneCell">
    <xdr:from>
      <xdr:col>8</xdr:col>
      <xdr:colOff>657225</xdr:colOff>
      <xdr:row>5</xdr:row>
      <xdr:rowOff>123600</xdr:rowOff>
    </xdr:from>
    <xdr:to>
      <xdr:col>11</xdr:col>
      <xdr:colOff>412432</xdr:colOff>
      <xdr:row>16</xdr:row>
      <xdr:rowOff>9525</xdr:rowOff>
    </xdr:to>
    <xdr:pic>
      <xdr:nvPicPr>
        <xdr:cNvPr id="3" name="图片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5" y="1732915"/>
          <a:ext cx="1812290" cy="1772285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5</xdr:row>
      <xdr:rowOff>123600</xdr:rowOff>
    </xdr:from>
    <xdr:to>
      <xdr:col>3</xdr:col>
      <xdr:colOff>98107</xdr:colOff>
      <xdr:row>16</xdr:row>
      <xdr:rowOff>9525</xdr:rowOff>
    </xdr:to>
    <xdr:pic>
      <xdr:nvPicPr>
        <xdr:cNvPr id="4" name="图片 3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732915"/>
          <a:ext cx="1812290" cy="1772285"/>
        </a:xfrm>
        <a:prstGeom prst="rect">
          <a:avLst/>
        </a:prstGeom>
      </xdr:spPr>
    </xdr:pic>
    <xdr:clientData/>
  </xdr:twoCellAnchor>
  <xdr:twoCellAnchor>
    <xdr:from>
      <xdr:col>0</xdr:col>
      <xdr:colOff>323848</xdr:colOff>
      <xdr:row>17</xdr:row>
      <xdr:rowOff>38100</xdr:rowOff>
    </xdr:from>
    <xdr:to>
      <xdr:col>2</xdr:col>
      <xdr:colOff>601048</xdr:colOff>
      <xdr:row>19</xdr:row>
      <xdr:rowOff>85726</xdr:rowOff>
    </xdr:to>
    <xdr:sp>
      <xdr:nvSpPr>
        <xdr:cNvPr id="5" name="矩形 4">
          <a:hlinkClick xmlns:r="http://schemas.openxmlformats.org/officeDocument/2006/relationships" r:id="rId5"/>
        </xdr:cNvPr>
        <xdr:cNvSpPr/>
      </xdr:nvSpPr>
      <xdr:spPr>
        <a:xfrm>
          <a:off x="323215" y="3705225"/>
          <a:ext cx="1649095" cy="39052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accent6">
                  <a:lumMod val="7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装修计划表</a:t>
          </a:r>
          <a:endParaRPr lang="zh-CN" altLang="en-US" sz="1600" b="1">
            <a:solidFill>
              <a:schemeClr val="accent6">
                <a:lumMod val="7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619610</xdr:colOff>
      <xdr:row>17</xdr:row>
      <xdr:rowOff>38100</xdr:rowOff>
    </xdr:from>
    <xdr:to>
      <xdr:col>7</xdr:col>
      <xdr:colOff>210036</xdr:colOff>
      <xdr:row>19</xdr:row>
      <xdr:rowOff>85726</xdr:rowOff>
    </xdr:to>
    <xdr:sp>
      <xdr:nvSpPr>
        <xdr:cNvPr id="6" name="矩形 5">
          <a:hlinkClick xmlns:r="http://schemas.openxmlformats.org/officeDocument/2006/relationships" r:id="rId1"/>
        </xdr:cNvPr>
        <xdr:cNvSpPr/>
      </xdr:nvSpPr>
      <xdr:spPr>
        <a:xfrm>
          <a:off x="3362325" y="3705225"/>
          <a:ext cx="1647825" cy="39052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accent6">
                  <a:lumMod val="7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资金支出进度</a:t>
          </a:r>
          <a:endParaRPr lang="zh-CN" altLang="en-US" sz="1600" b="1">
            <a:solidFill>
              <a:schemeClr val="accent6">
                <a:lumMod val="7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666748</xdr:colOff>
      <xdr:row>17</xdr:row>
      <xdr:rowOff>38100</xdr:rowOff>
    </xdr:from>
    <xdr:to>
      <xdr:col>11</xdr:col>
      <xdr:colOff>258148</xdr:colOff>
      <xdr:row>19</xdr:row>
      <xdr:rowOff>85726</xdr:rowOff>
    </xdr:to>
    <xdr:sp>
      <xdr:nvSpPr>
        <xdr:cNvPr id="7" name="矩形 6">
          <a:hlinkClick xmlns:r="http://schemas.openxmlformats.org/officeDocument/2006/relationships" r:id="rId3"/>
        </xdr:cNvPr>
        <xdr:cNvSpPr/>
      </xdr:nvSpPr>
      <xdr:spPr>
        <a:xfrm>
          <a:off x="6152515" y="3705225"/>
          <a:ext cx="1649095" cy="39052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accent6">
                  <a:lumMod val="7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工程进展图</a:t>
          </a:r>
          <a:endParaRPr lang="zh-CN" altLang="en-US" sz="1600" b="1">
            <a:solidFill>
              <a:schemeClr val="accent6">
                <a:lumMod val="7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257176</xdr:colOff>
      <xdr:row>0</xdr:row>
      <xdr:rowOff>219074</xdr:rowOff>
    </xdr:from>
    <xdr:to>
      <xdr:col>14</xdr:col>
      <xdr:colOff>311176</xdr:colOff>
      <xdr:row>16</xdr:row>
      <xdr:rowOff>171450</xdr:rowOff>
    </xdr:to>
    <xdr:graphicFrame>
      <xdr:nvGraphicFramePr>
        <xdr:cNvPr id="2" name="图表 1"/>
        <xdr:cNvGraphicFramePr/>
      </xdr:nvGraphicFramePr>
      <xdr:xfrm>
        <a:off x="3981450" y="218440"/>
        <a:ext cx="6911975" cy="3610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257174</xdr:colOff>
      <xdr:row>17</xdr:row>
      <xdr:rowOff>0</xdr:rowOff>
    </xdr:from>
    <xdr:to>
      <xdr:col>14</xdr:col>
      <xdr:colOff>311174</xdr:colOff>
      <xdr:row>29</xdr:row>
      <xdr:rowOff>0</xdr:rowOff>
    </xdr:to>
    <xdr:graphicFrame>
      <xdr:nvGraphicFramePr>
        <xdr:cNvPr id="4" name="图表 3"/>
        <xdr:cNvGraphicFramePr/>
      </xdr:nvGraphicFramePr>
      <xdr:xfrm>
        <a:off x="3980815" y="3886200"/>
        <a:ext cx="691261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257175</xdr:colOff>
      <xdr:row>29</xdr:row>
      <xdr:rowOff>85725</xdr:rowOff>
    </xdr:from>
    <xdr:to>
      <xdr:col>14</xdr:col>
      <xdr:colOff>311175</xdr:colOff>
      <xdr:row>41</xdr:row>
      <xdr:rowOff>85725</xdr:rowOff>
    </xdr:to>
    <xdr:graphicFrame>
      <xdr:nvGraphicFramePr>
        <xdr:cNvPr id="5" name="图表 4"/>
        <xdr:cNvGraphicFramePr/>
      </xdr:nvGraphicFramePr>
      <xdr:xfrm>
        <a:off x="3981450" y="6715125"/>
        <a:ext cx="69119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tabSelected="1" workbookViewId="0">
      <selection activeCell="I27" sqref="I27"/>
    </sheetView>
  </sheetViews>
  <sheetFormatPr defaultColWidth="9" defaultRowHeight="13.5"/>
  <cols>
    <col min="1" max="16384" width="9" style="53"/>
  </cols>
  <sheetData>
    <row r="1" spans="1:12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</row>
    <row r="2" spans="1:12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</row>
    <row r="4" spans="1:12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</row>
    <row r="5" ht="72.75" customHeight="1" spans="1:12">
      <c r="A5" s="85" t="s">
        <v>0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</row>
    <row r="6" spans="1:12">
      <c r="A6" s="84"/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</row>
    <row r="7" spans="1:12">
      <c r="A7" s="84"/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1:12">
      <c r="A8" s="84"/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</row>
    <row r="9" spans="1:12">
      <c r="A9" s="84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</row>
    <row r="10" spans="1:12">
      <c r="A10" s="84"/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</row>
    <row r="11" spans="1:12">
      <c r="A11" s="84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</row>
    <row r="12" spans="1:12">
      <c r="A12" s="84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</row>
    <row r="13" spans="1:12">
      <c r="A13" s="84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</row>
    <row r="14" spans="1:12">
      <c r="A14" s="84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</row>
    <row r="15" spans="1:1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</row>
    <row r="16" spans="1:12">
      <c r="A16" s="84"/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</row>
    <row r="17" spans="1:12">
      <c r="A17" s="84"/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</row>
    <row r="18" spans="1:12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</row>
    <row r="19" spans="1:12">
      <c r="A19" s="84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</row>
    <row r="20" spans="1:12">
      <c r="A20" s="84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</row>
    <row r="21" spans="1:12">
      <c r="A21" s="84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</row>
    <row r="22" spans="1:12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</row>
    <row r="23" spans="1:12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</row>
    <row r="24" spans="1:12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</row>
    <row r="25" spans="1:12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</row>
  </sheetData>
  <mergeCells count="3">
    <mergeCell ref="A5:L5"/>
    <mergeCell ref="A1:L4"/>
    <mergeCell ref="A6:L2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A25" sqref="A25"/>
    </sheetView>
  </sheetViews>
  <sheetFormatPr defaultColWidth="9" defaultRowHeight="18" customHeight="1" outlineLevelCol="7"/>
  <cols>
    <col min="1" max="1" width="24.375" style="57" customWidth="1"/>
    <col min="2" max="3" width="18.5" style="57" customWidth="1"/>
    <col min="4" max="4" width="9" style="53"/>
    <col min="5" max="5" width="18.375" style="58" customWidth="1"/>
    <col min="6" max="6" width="22.625" style="58" customWidth="1"/>
    <col min="7" max="7" width="22.625" style="59" customWidth="1"/>
    <col min="8" max="8" width="15" style="60" customWidth="1"/>
    <col min="9" max="16384" width="9" style="53"/>
  </cols>
  <sheetData>
    <row r="1" s="56" customFormat="1" ht="37.5" customHeight="1" spans="1:8">
      <c r="A1" s="61" t="s">
        <v>1</v>
      </c>
      <c r="B1" s="61"/>
      <c r="C1" s="61"/>
      <c r="E1" s="62" t="s">
        <v>2</v>
      </c>
      <c r="F1" s="62"/>
      <c r="G1" s="62"/>
      <c r="H1" s="63"/>
    </row>
    <row r="2" ht="27.75" customHeight="1" spans="1:8">
      <c r="A2" s="64" t="s">
        <v>3</v>
      </c>
      <c r="B2" s="65" t="s">
        <v>4</v>
      </c>
      <c r="C2" s="66" t="s">
        <v>5</v>
      </c>
      <c r="E2" s="64" t="s">
        <v>3</v>
      </c>
      <c r="F2" s="67" t="s">
        <v>6</v>
      </c>
      <c r="G2" s="66" t="s">
        <v>7</v>
      </c>
      <c r="H2" s="60" t="s">
        <v>8</v>
      </c>
    </row>
    <row r="3" ht="27.75" customHeight="1" spans="1:8">
      <c r="A3" s="68" t="s">
        <v>9</v>
      </c>
      <c r="B3" s="69">
        <v>43101</v>
      </c>
      <c r="C3" s="70">
        <v>43465</v>
      </c>
      <c r="E3" s="68" t="s">
        <v>10</v>
      </c>
      <c r="F3" s="71">
        <f>SUM(F4:F16)</f>
        <v>1361000</v>
      </c>
      <c r="G3" s="72">
        <f>SUM(装修资金支出进度!B:B)</f>
        <v>53604</v>
      </c>
      <c r="H3" s="73">
        <f>F3-G3</f>
        <v>1307396</v>
      </c>
    </row>
    <row r="4" ht="27.75" customHeight="1" spans="1:8">
      <c r="A4" s="74" t="s">
        <v>11</v>
      </c>
      <c r="B4" s="75">
        <v>43102</v>
      </c>
      <c r="C4" s="76">
        <v>43133</v>
      </c>
      <c r="E4" s="74" t="s">
        <v>11</v>
      </c>
      <c r="F4" s="77">
        <v>100000</v>
      </c>
      <c r="G4" s="78">
        <f>SUMIF(装修资金支出进度!C:C,E4,装修资金支出进度!B:B)</f>
        <v>3712</v>
      </c>
      <c r="H4" s="73">
        <f t="shared" ref="H4:H16" si="0">F4-G4</f>
        <v>96288</v>
      </c>
    </row>
    <row r="5" ht="27.75" customHeight="1" spans="1:8">
      <c r="A5" s="74" t="s">
        <v>12</v>
      </c>
      <c r="B5" s="75">
        <v>43146</v>
      </c>
      <c r="C5" s="76">
        <v>43190</v>
      </c>
      <c r="E5" s="74" t="s">
        <v>12</v>
      </c>
      <c r="F5" s="77">
        <v>10000</v>
      </c>
      <c r="G5" s="78">
        <f>SUMIF(装修资金支出进度!C:C,E5,装修资金支出进度!B:B)</f>
        <v>5436</v>
      </c>
      <c r="H5" s="73">
        <f t="shared" si="0"/>
        <v>4564</v>
      </c>
    </row>
    <row r="6" ht="27.75" customHeight="1" spans="1:8">
      <c r="A6" s="74" t="s">
        <v>13</v>
      </c>
      <c r="B6" s="75">
        <v>43153</v>
      </c>
      <c r="C6" s="76">
        <v>43174</v>
      </c>
      <c r="E6" s="74" t="s">
        <v>13</v>
      </c>
      <c r="F6" s="77">
        <v>10000</v>
      </c>
      <c r="G6" s="78">
        <f>SUMIF(装修资金支出进度!C:C,E6,装修资金支出进度!B:B)</f>
        <v>3258</v>
      </c>
      <c r="H6" s="73">
        <f t="shared" si="0"/>
        <v>6742</v>
      </c>
    </row>
    <row r="7" ht="27.75" customHeight="1" spans="1:8">
      <c r="A7" s="74" t="s">
        <v>14</v>
      </c>
      <c r="B7" s="75">
        <v>43142</v>
      </c>
      <c r="C7" s="76">
        <v>43184</v>
      </c>
      <c r="E7" s="74" t="s">
        <v>14</v>
      </c>
      <c r="F7" s="77">
        <v>12000</v>
      </c>
      <c r="G7" s="78">
        <f>SUMIF(装修资金支出进度!C:C,E7,装修资金支出进度!B:B)</f>
        <v>2792</v>
      </c>
      <c r="H7" s="73">
        <f t="shared" si="0"/>
        <v>9208</v>
      </c>
    </row>
    <row r="8" ht="27.75" customHeight="1" spans="1:8">
      <c r="A8" s="74" t="s">
        <v>15</v>
      </c>
      <c r="B8" s="75">
        <v>43202</v>
      </c>
      <c r="C8" s="76">
        <v>43292</v>
      </c>
      <c r="E8" s="74" t="s">
        <v>15</v>
      </c>
      <c r="F8" s="77">
        <v>9000</v>
      </c>
      <c r="G8" s="78">
        <f>SUMIF(装修资金支出进度!C:C,E8,装修资金支出进度!B:B)</f>
        <v>3939</v>
      </c>
      <c r="H8" s="73">
        <f t="shared" si="0"/>
        <v>5061</v>
      </c>
    </row>
    <row r="9" ht="27.75" customHeight="1" spans="1:8">
      <c r="A9" s="74" t="s">
        <v>16</v>
      </c>
      <c r="B9" s="75">
        <v>43319</v>
      </c>
      <c r="C9" s="76">
        <v>43393</v>
      </c>
      <c r="E9" s="74" t="s">
        <v>16</v>
      </c>
      <c r="F9" s="77">
        <v>500000</v>
      </c>
      <c r="G9" s="78">
        <f>SUMIF(装修资金支出进度!C:C,E9,装修资金支出进度!B:B)</f>
        <v>5250</v>
      </c>
      <c r="H9" s="73">
        <f t="shared" si="0"/>
        <v>494750</v>
      </c>
    </row>
    <row r="10" ht="27.75" customHeight="1" spans="1:8">
      <c r="A10" s="74" t="s">
        <v>17</v>
      </c>
      <c r="B10" s="75">
        <v>43398</v>
      </c>
      <c r="C10" s="76">
        <v>43414</v>
      </c>
      <c r="E10" s="74" t="s">
        <v>17</v>
      </c>
      <c r="F10" s="77">
        <v>120000</v>
      </c>
      <c r="G10" s="78">
        <f>SUMIF(装修资金支出进度!C:C,E10,装修资金支出进度!B:B)</f>
        <v>5055</v>
      </c>
      <c r="H10" s="73">
        <f t="shared" si="0"/>
        <v>114945</v>
      </c>
    </row>
    <row r="11" ht="27.75" customHeight="1" spans="1:8">
      <c r="A11" s="74" t="s">
        <v>18</v>
      </c>
      <c r="B11" s="75">
        <v>43419</v>
      </c>
      <c r="C11" s="76">
        <v>43424</v>
      </c>
      <c r="E11" s="74" t="s">
        <v>19</v>
      </c>
      <c r="F11" s="77">
        <v>80000</v>
      </c>
      <c r="G11" s="78">
        <f>SUMIF(装修资金支出进度!C:C,E11,装修资金支出进度!B:B)</f>
        <v>6686</v>
      </c>
      <c r="H11" s="73">
        <f t="shared" si="0"/>
        <v>73314</v>
      </c>
    </row>
    <row r="12" ht="27.75" customHeight="1" spans="1:8">
      <c r="A12" s="74" t="s">
        <v>20</v>
      </c>
      <c r="B12" s="75">
        <v>43402</v>
      </c>
      <c r="C12" s="76">
        <v>43414</v>
      </c>
      <c r="E12" s="74" t="s">
        <v>21</v>
      </c>
      <c r="F12" s="77">
        <v>50000</v>
      </c>
      <c r="G12" s="78">
        <f>SUMIF(装修资金支出进度!C:C,E12,装修资金支出进度!B:B)</f>
        <v>3927</v>
      </c>
      <c r="H12" s="73">
        <f t="shared" si="0"/>
        <v>46073</v>
      </c>
    </row>
    <row r="13" ht="27.75" customHeight="1" spans="1:8">
      <c r="A13" s="74" t="s">
        <v>22</v>
      </c>
      <c r="B13" s="75">
        <v>43416</v>
      </c>
      <c r="C13" s="76">
        <v>43424</v>
      </c>
      <c r="E13" s="74" t="s">
        <v>23</v>
      </c>
      <c r="F13" s="77">
        <v>200000</v>
      </c>
      <c r="G13" s="78">
        <f>SUMIF(装修资金支出进度!C:C,E13,装修资金支出进度!B:B)</f>
        <v>4011</v>
      </c>
      <c r="H13" s="73">
        <f t="shared" si="0"/>
        <v>195989</v>
      </c>
    </row>
    <row r="14" ht="27.75" customHeight="1" spans="1:8">
      <c r="A14" s="74" t="s">
        <v>24</v>
      </c>
      <c r="B14" s="75">
        <v>43426</v>
      </c>
      <c r="C14" s="76">
        <v>43439</v>
      </c>
      <c r="E14" s="74" t="s">
        <v>25</v>
      </c>
      <c r="F14" s="77">
        <v>200000</v>
      </c>
      <c r="G14" s="78">
        <f>SUMIF(装修资金支出进度!C:C,E14,装修资金支出进度!B:B)</f>
        <v>1958</v>
      </c>
      <c r="H14" s="73">
        <f t="shared" si="0"/>
        <v>198042</v>
      </c>
    </row>
    <row r="15" ht="27.75" customHeight="1" spans="1:8">
      <c r="A15" s="74" t="s">
        <v>26</v>
      </c>
      <c r="B15" s="75">
        <v>43444</v>
      </c>
      <c r="C15" s="76">
        <v>43449</v>
      </c>
      <c r="E15" s="74" t="s">
        <v>26</v>
      </c>
      <c r="F15" s="77">
        <v>50000</v>
      </c>
      <c r="G15" s="78">
        <f>SUMIF(装修资金支出进度!C:C,E15,装修资金支出进度!B:B)</f>
        <v>1820</v>
      </c>
      <c r="H15" s="73">
        <f t="shared" si="0"/>
        <v>48180</v>
      </c>
    </row>
    <row r="16" ht="27.75" customHeight="1" spans="1:8">
      <c r="A16" s="79" t="s">
        <v>27</v>
      </c>
      <c r="B16" s="80">
        <v>43449</v>
      </c>
      <c r="C16" s="81">
        <v>43464</v>
      </c>
      <c r="E16" s="79" t="s">
        <v>27</v>
      </c>
      <c r="F16" s="82">
        <v>20000</v>
      </c>
      <c r="G16" s="83">
        <f>SUMIF(装修资金支出进度!C:C,E16,装修资金支出进度!B:B)</f>
        <v>5760</v>
      </c>
      <c r="H16" s="73">
        <f t="shared" si="0"/>
        <v>14240</v>
      </c>
    </row>
  </sheetData>
  <mergeCells count="2">
    <mergeCell ref="A1:C1"/>
    <mergeCell ref="E1:G1"/>
  </mergeCells>
  <dataValidations count="2">
    <dataValidation type="date" operator="between" allowBlank="1" showInputMessage="1" showErrorMessage="1" sqref="B3:C3">
      <formula1>1</formula1>
      <formula2>55153</formula2>
    </dataValidation>
    <dataValidation type="date" operator="between" allowBlank="1" showInputMessage="1" showErrorMessage="1" sqref="B4:C16">
      <formula1>B3</formula1>
      <formula2>C3</formula2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"/>
  <sheetViews>
    <sheetView workbookViewId="0">
      <selection activeCell="A1" sqref="A1"/>
    </sheetView>
  </sheetViews>
  <sheetFormatPr defaultColWidth="9" defaultRowHeight="18" customHeight="1" outlineLevelCol="3"/>
  <cols>
    <col min="1" max="1" width="13.5" style="52" customWidth="1"/>
    <col min="2" max="2" width="11.5" style="52" customWidth="1"/>
    <col min="3" max="3" width="13.25" style="52" customWidth="1"/>
    <col min="4" max="4" width="10.625" style="52" customWidth="1"/>
    <col min="5" max="16384" width="9" style="53"/>
  </cols>
  <sheetData>
    <row r="1" s="51" customFormat="1" customHeight="1" spans="1:4">
      <c r="A1" s="54" t="s">
        <v>28</v>
      </c>
      <c r="B1" s="54" t="s">
        <v>29</v>
      </c>
      <c r="C1" s="54" t="s">
        <v>30</v>
      </c>
      <c r="D1" s="54" t="s">
        <v>31</v>
      </c>
    </row>
    <row r="2" s="51" customFormat="1" customHeight="1" spans="1:4">
      <c r="A2" s="55">
        <v>43101</v>
      </c>
      <c r="B2" s="52">
        <v>789</v>
      </c>
      <c r="C2" s="52" t="s">
        <v>11</v>
      </c>
      <c r="D2" s="52" t="s">
        <v>32</v>
      </c>
    </row>
    <row r="3" s="51" customFormat="1" customHeight="1" spans="1:4">
      <c r="A3" s="55">
        <v>43102</v>
      </c>
      <c r="B3" s="52">
        <v>2635</v>
      </c>
      <c r="C3" s="52" t="s">
        <v>12</v>
      </c>
      <c r="D3" s="52" t="s">
        <v>32</v>
      </c>
    </row>
    <row r="4" s="51" customFormat="1" customHeight="1" spans="1:4">
      <c r="A4" s="55">
        <v>43103</v>
      </c>
      <c r="B4" s="52">
        <v>224</v>
      </c>
      <c r="C4" s="52" t="s">
        <v>13</v>
      </c>
      <c r="D4" s="52" t="s">
        <v>32</v>
      </c>
    </row>
    <row r="5" s="51" customFormat="1" customHeight="1" spans="1:4">
      <c r="A5" s="55">
        <v>43104</v>
      </c>
      <c r="B5" s="52">
        <v>505</v>
      </c>
      <c r="C5" s="52" t="s">
        <v>14</v>
      </c>
      <c r="D5" s="52" t="s">
        <v>32</v>
      </c>
    </row>
    <row r="6" s="51" customFormat="1" customHeight="1" spans="1:4">
      <c r="A6" s="55">
        <v>43105</v>
      </c>
      <c r="B6" s="52">
        <v>1619</v>
      </c>
      <c r="C6" s="52" t="s">
        <v>15</v>
      </c>
      <c r="D6" s="52" t="s">
        <v>32</v>
      </c>
    </row>
    <row r="7" s="51" customFormat="1" customHeight="1" spans="1:4">
      <c r="A7" s="55">
        <v>43106</v>
      </c>
      <c r="B7" s="52">
        <v>2127</v>
      </c>
      <c r="C7" s="52" t="s">
        <v>16</v>
      </c>
      <c r="D7" s="52" t="s">
        <v>32</v>
      </c>
    </row>
    <row r="8" customHeight="1" spans="1:4">
      <c r="A8" s="55">
        <v>43107</v>
      </c>
      <c r="B8" s="52">
        <v>2726</v>
      </c>
      <c r="C8" s="52" t="s">
        <v>17</v>
      </c>
      <c r="D8" s="52" t="s">
        <v>32</v>
      </c>
    </row>
    <row r="9" customHeight="1" spans="1:4">
      <c r="A9" s="55">
        <v>43108</v>
      </c>
      <c r="B9" s="52">
        <v>2312</v>
      </c>
      <c r="C9" s="52" t="s">
        <v>19</v>
      </c>
      <c r="D9" s="52" t="s">
        <v>32</v>
      </c>
    </row>
    <row r="10" customHeight="1" spans="1:4">
      <c r="A10" s="55">
        <v>43109</v>
      </c>
      <c r="B10" s="52">
        <v>375</v>
      </c>
      <c r="C10" s="52" t="s">
        <v>21</v>
      </c>
      <c r="D10" s="52" t="s">
        <v>32</v>
      </c>
    </row>
    <row r="11" customHeight="1" spans="1:4">
      <c r="A11" s="55">
        <v>43110</v>
      </c>
      <c r="B11" s="52">
        <v>1204</v>
      </c>
      <c r="C11" s="52" t="s">
        <v>23</v>
      </c>
      <c r="D11" s="52" t="s">
        <v>32</v>
      </c>
    </row>
    <row r="12" customHeight="1" spans="1:4">
      <c r="A12" s="55">
        <v>43111</v>
      </c>
      <c r="B12" s="52">
        <v>370</v>
      </c>
      <c r="C12" s="52" t="s">
        <v>25</v>
      </c>
      <c r="D12" s="52" t="s">
        <v>32</v>
      </c>
    </row>
    <row r="13" customHeight="1" spans="1:4">
      <c r="A13" s="55">
        <v>43112</v>
      </c>
      <c r="B13" s="52">
        <v>372</v>
      </c>
      <c r="C13" s="52" t="s">
        <v>26</v>
      </c>
      <c r="D13" s="52" t="s">
        <v>32</v>
      </c>
    </row>
    <row r="14" customHeight="1" spans="1:4">
      <c r="A14" s="55">
        <v>43113</v>
      </c>
      <c r="B14" s="52">
        <v>2830</v>
      </c>
      <c r="C14" s="52" t="s">
        <v>27</v>
      </c>
      <c r="D14" s="52" t="s">
        <v>32</v>
      </c>
    </row>
    <row r="15" customHeight="1" spans="1:4">
      <c r="A15" s="55">
        <v>43114</v>
      </c>
      <c r="B15" s="52">
        <v>1544</v>
      </c>
      <c r="C15" s="52" t="s">
        <v>11</v>
      </c>
      <c r="D15" s="52" t="s">
        <v>32</v>
      </c>
    </row>
    <row r="16" customHeight="1" spans="1:4">
      <c r="A16" s="55">
        <v>43115</v>
      </c>
      <c r="B16" s="52">
        <v>1631</v>
      </c>
      <c r="C16" s="52" t="s">
        <v>12</v>
      </c>
      <c r="D16" s="52" t="s">
        <v>32</v>
      </c>
    </row>
    <row r="17" customHeight="1" spans="1:4">
      <c r="A17" s="55">
        <v>43116</v>
      </c>
      <c r="B17" s="52">
        <v>163</v>
      </c>
      <c r="C17" s="52" t="s">
        <v>13</v>
      </c>
      <c r="D17" s="52" t="s">
        <v>32</v>
      </c>
    </row>
    <row r="18" customHeight="1" spans="1:4">
      <c r="A18" s="55">
        <v>43117</v>
      </c>
      <c r="B18" s="52">
        <v>2179</v>
      </c>
      <c r="C18" s="52" t="s">
        <v>14</v>
      </c>
      <c r="D18" s="52" t="s">
        <v>32</v>
      </c>
    </row>
    <row r="19" customHeight="1" spans="1:4">
      <c r="A19" s="55">
        <v>43118</v>
      </c>
      <c r="B19" s="52">
        <v>1915</v>
      </c>
      <c r="C19" s="52" t="s">
        <v>15</v>
      </c>
      <c r="D19" s="52" t="s">
        <v>32</v>
      </c>
    </row>
    <row r="20" customHeight="1" spans="1:4">
      <c r="A20" s="55">
        <v>43119</v>
      </c>
      <c r="B20" s="52">
        <v>437</v>
      </c>
      <c r="C20" s="52" t="s">
        <v>16</v>
      </c>
      <c r="D20" s="52" t="s">
        <v>32</v>
      </c>
    </row>
    <row r="21" customHeight="1" spans="1:4">
      <c r="A21" s="55">
        <v>43120</v>
      </c>
      <c r="B21" s="52">
        <v>713</v>
      </c>
      <c r="C21" s="52" t="s">
        <v>17</v>
      </c>
      <c r="D21" s="52" t="s">
        <v>32</v>
      </c>
    </row>
    <row r="22" customHeight="1" spans="1:4">
      <c r="A22" s="55">
        <v>43121</v>
      </c>
      <c r="B22" s="52">
        <v>2796</v>
      </c>
      <c r="C22" s="52" t="s">
        <v>19</v>
      </c>
      <c r="D22" s="52" t="s">
        <v>32</v>
      </c>
    </row>
    <row r="23" customHeight="1" spans="1:4">
      <c r="A23" s="55">
        <v>43122</v>
      </c>
      <c r="B23" s="52">
        <v>2711</v>
      </c>
      <c r="C23" s="52" t="s">
        <v>21</v>
      </c>
      <c r="D23" s="52" t="s">
        <v>32</v>
      </c>
    </row>
    <row r="24" customHeight="1" spans="1:4">
      <c r="A24" s="55">
        <v>43123</v>
      </c>
      <c r="B24" s="52">
        <v>2193</v>
      </c>
      <c r="C24" s="52" t="s">
        <v>23</v>
      </c>
      <c r="D24" s="52" t="s">
        <v>32</v>
      </c>
    </row>
    <row r="25" customHeight="1" spans="1:4">
      <c r="A25" s="55">
        <v>43124</v>
      </c>
      <c r="B25" s="52">
        <v>224</v>
      </c>
      <c r="C25" s="52" t="s">
        <v>25</v>
      </c>
      <c r="D25" s="52" t="s">
        <v>32</v>
      </c>
    </row>
    <row r="26" customHeight="1" spans="1:4">
      <c r="A26" s="55">
        <v>43125</v>
      </c>
      <c r="B26" s="52">
        <v>376</v>
      </c>
      <c r="C26" s="52" t="s">
        <v>26</v>
      </c>
      <c r="D26" s="52" t="s">
        <v>32</v>
      </c>
    </row>
    <row r="27" customHeight="1" spans="1:4">
      <c r="A27" s="55">
        <v>43126</v>
      </c>
      <c r="B27" s="52">
        <v>922</v>
      </c>
      <c r="C27" s="52" t="s">
        <v>27</v>
      </c>
      <c r="D27" s="52" t="s">
        <v>32</v>
      </c>
    </row>
    <row r="28" customHeight="1" spans="1:4">
      <c r="A28" s="55">
        <v>43127</v>
      </c>
      <c r="B28" s="52">
        <v>1379</v>
      </c>
      <c r="C28" s="52" t="s">
        <v>11</v>
      </c>
      <c r="D28" s="52" t="s">
        <v>32</v>
      </c>
    </row>
    <row r="29" customHeight="1" spans="1:4">
      <c r="A29" s="55">
        <v>43128</v>
      </c>
      <c r="B29" s="52">
        <v>1170</v>
      </c>
      <c r="C29" s="52" t="s">
        <v>12</v>
      </c>
      <c r="D29" s="52" t="s">
        <v>32</v>
      </c>
    </row>
    <row r="30" customHeight="1" spans="1:4">
      <c r="A30" s="55">
        <v>43129</v>
      </c>
      <c r="B30" s="52">
        <v>2871</v>
      </c>
      <c r="C30" s="52" t="s">
        <v>13</v>
      </c>
      <c r="D30" s="52" t="s">
        <v>32</v>
      </c>
    </row>
    <row r="31" customHeight="1" spans="1:4">
      <c r="A31" s="55">
        <v>43130</v>
      </c>
      <c r="B31" s="52">
        <v>108</v>
      </c>
      <c r="C31" s="52" t="s">
        <v>14</v>
      </c>
      <c r="D31" s="52" t="s">
        <v>32</v>
      </c>
    </row>
    <row r="32" customHeight="1" spans="1:4">
      <c r="A32" s="55">
        <v>43131</v>
      </c>
      <c r="B32" s="52">
        <v>405</v>
      </c>
      <c r="C32" s="52" t="s">
        <v>15</v>
      </c>
      <c r="D32" s="52" t="s">
        <v>32</v>
      </c>
    </row>
    <row r="33" customHeight="1" spans="1:4">
      <c r="A33" s="55">
        <v>43132</v>
      </c>
      <c r="B33" s="52">
        <v>2686</v>
      </c>
      <c r="C33" s="52" t="s">
        <v>16</v>
      </c>
      <c r="D33" s="52" t="s">
        <v>32</v>
      </c>
    </row>
    <row r="34" customHeight="1" spans="1:4">
      <c r="A34" s="55">
        <v>43133</v>
      </c>
      <c r="B34" s="52">
        <v>1616</v>
      </c>
      <c r="C34" s="52" t="s">
        <v>17</v>
      </c>
      <c r="D34" s="52" t="s">
        <v>32</v>
      </c>
    </row>
    <row r="35" customHeight="1" spans="1:4">
      <c r="A35" s="55">
        <v>43134</v>
      </c>
      <c r="B35" s="52">
        <v>1578</v>
      </c>
      <c r="C35" s="52" t="s">
        <v>19</v>
      </c>
      <c r="D35" s="52" t="s">
        <v>32</v>
      </c>
    </row>
    <row r="36" customHeight="1" spans="1:4">
      <c r="A36" s="55">
        <v>43135</v>
      </c>
      <c r="B36" s="52">
        <v>841</v>
      </c>
      <c r="C36" s="52" t="s">
        <v>21</v>
      </c>
      <c r="D36" s="52" t="s">
        <v>32</v>
      </c>
    </row>
    <row r="37" customHeight="1" spans="1:4">
      <c r="A37" s="55">
        <v>43136</v>
      </c>
      <c r="B37" s="52">
        <v>614</v>
      </c>
      <c r="C37" s="52" t="s">
        <v>23</v>
      </c>
      <c r="D37" s="52" t="s">
        <v>32</v>
      </c>
    </row>
    <row r="38" customHeight="1" spans="1:4">
      <c r="A38" s="55">
        <v>43137</v>
      </c>
      <c r="B38" s="52">
        <v>1364</v>
      </c>
      <c r="C38" s="52" t="s">
        <v>25</v>
      </c>
      <c r="D38" s="52" t="s">
        <v>32</v>
      </c>
    </row>
    <row r="39" customHeight="1" spans="1:4">
      <c r="A39" s="55">
        <v>43138</v>
      </c>
      <c r="B39" s="52">
        <v>1072</v>
      </c>
      <c r="C39" s="52" t="s">
        <v>26</v>
      </c>
      <c r="D39" s="52" t="s">
        <v>32</v>
      </c>
    </row>
    <row r="40" customHeight="1" spans="1:4">
      <c r="A40" s="55">
        <v>43139</v>
      </c>
      <c r="B40" s="52">
        <v>2008</v>
      </c>
      <c r="C40" s="52" t="s">
        <v>27</v>
      </c>
      <c r="D40" s="52" t="s">
        <v>32</v>
      </c>
    </row>
  </sheetData>
  <dataValidations count="1">
    <dataValidation type="list" allowBlank="1" showInputMessage="1" showErrorMessage="1" sqref="C2:C1048576">
      <formula1>XM</formula1>
    </dataValidation>
  </dataValidation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D32"/>
  <sheetViews>
    <sheetView zoomScale="80" zoomScaleNormal="80" workbookViewId="0">
      <selection activeCell="DG38" sqref="DG38"/>
    </sheetView>
  </sheetViews>
  <sheetFormatPr defaultColWidth="9" defaultRowHeight="17.25" customHeight="1"/>
  <cols>
    <col min="1" max="1" width="4" style="2" customWidth="1"/>
    <col min="2" max="2" width="14.625" style="2" customWidth="1"/>
    <col min="3" max="3" width="12.75" style="2" customWidth="1"/>
    <col min="4" max="4" width="13" style="2" customWidth="1"/>
    <col min="5" max="5" width="8.75" style="2" customWidth="1"/>
    <col min="6" max="7" width="4.125" style="2" hidden="1" customWidth="1"/>
    <col min="8" max="107" width="1.5" style="2" customWidth="1"/>
    <col min="108" max="16384" width="9" style="2"/>
  </cols>
  <sheetData>
    <row r="2" ht="59.25" customHeight="1" spans="2:107">
      <c r="B2" s="3" t="s">
        <v>33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</row>
    <row r="3" ht="23.25" customHeight="1" spans="16:79">
      <c r="P3" s="30"/>
      <c r="Q3" s="30"/>
      <c r="R3" s="30"/>
      <c r="S3" s="30"/>
      <c r="T3" s="30"/>
      <c r="U3" s="30"/>
      <c r="V3" s="33" t="s">
        <v>34</v>
      </c>
      <c r="W3" s="34"/>
      <c r="X3" s="34"/>
      <c r="Y3" s="34"/>
      <c r="Z3" s="34"/>
      <c r="AA3" s="34"/>
      <c r="AB3" s="34"/>
      <c r="AC3" s="34"/>
      <c r="AD3" s="34"/>
      <c r="AE3" s="35"/>
      <c r="AF3" s="36">
        <f>装修计划表!B3</f>
        <v>43101</v>
      </c>
      <c r="AG3" s="37"/>
      <c r="AH3" s="37"/>
      <c r="AI3" s="37"/>
      <c r="AJ3" s="37"/>
      <c r="AK3" s="37"/>
      <c r="AL3" s="37"/>
      <c r="AM3" s="37"/>
      <c r="AN3" s="37"/>
      <c r="AO3" s="38"/>
      <c r="AP3" s="39"/>
      <c r="AQ3" s="39"/>
      <c r="AR3" s="39"/>
      <c r="AS3" s="39"/>
      <c r="AT3" s="39"/>
      <c r="AU3" s="39"/>
      <c r="AV3" s="30"/>
      <c r="AW3" s="30"/>
      <c r="AX3" s="30"/>
      <c r="AY3" s="30"/>
      <c r="AZ3" s="30"/>
      <c r="BA3" s="30"/>
      <c r="BB3" s="33" t="s">
        <v>35</v>
      </c>
      <c r="BC3" s="34"/>
      <c r="BD3" s="34"/>
      <c r="BE3" s="34"/>
      <c r="BF3" s="34"/>
      <c r="BG3" s="34"/>
      <c r="BH3" s="34"/>
      <c r="BI3" s="34"/>
      <c r="BJ3" s="34"/>
      <c r="BK3" s="35"/>
      <c r="BL3" s="36">
        <f>装修计划表!C3</f>
        <v>43465</v>
      </c>
      <c r="BM3" s="37"/>
      <c r="BN3" s="37"/>
      <c r="BO3" s="37"/>
      <c r="BP3" s="37"/>
      <c r="BQ3" s="37"/>
      <c r="BR3" s="37"/>
      <c r="BS3" s="37"/>
      <c r="BT3" s="37"/>
      <c r="BU3" s="38"/>
      <c r="BV3" s="40"/>
      <c r="BW3" s="40"/>
      <c r="BX3" s="30"/>
      <c r="BY3" s="30"/>
      <c r="BZ3" s="30"/>
      <c r="CA3" s="30"/>
    </row>
    <row r="4" ht="36.75" customHeight="1" spans="2:107">
      <c r="B4" s="4"/>
      <c r="C4" s="4"/>
      <c r="D4" s="4"/>
      <c r="E4" s="4"/>
      <c r="F4" s="4"/>
      <c r="G4" s="4"/>
      <c r="H4" s="5">
        <f>AF3</f>
        <v>43101</v>
      </c>
      <c r="I4" s="31"/>
      <c r="J4" s="31"/>
      <c r="K4" s="31"/>
      <c r="L4" s="31"/>
      <c r="M4" s="31"/>
      <c r="N4" s="31"/>
      <c r="O4" s="31"/>
      <c r="P4" s="32" t="s">
        <v>36</v>
      </c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41">
        <f>BL3</f>
        <v>43465</v>
      </c>
      <c r="CV4" s="42"/>
      <c r="CW4" s="42"/>
      <c r="CX4" s="42"/>
      <c r="CY4" s="42"/>
      <c r="CZ4" s="42"/>
      <c r="DA4" s="42"/>
      <c r="DB4" s="42"/>
      <c r="DC4" s="42"/>
    </row>
    <row r="5" customHeight="1" spans="2:108">
      <c r="B5" s="6"/>
      <c r="C5" s="6" t="s">
        <v>37</v>
      </c>
      <c r="D5" s="6" t="s">
        <v>38</v>
      </c>
      <c r="E5" s="7" t="s">
        <v>39</v>
      </c>
      <c r="F5" s="7"/>
      <c r="G5" s="7"/>
      <c r="H5" s="8">
        <v>0.01</v>
      </c>
      <c r="I5" s="8"/>
      <c r="J5" s="8"/>
      <c r="K5" s="8"/>
      <c r="L5" s="6"/>
      <c r="M5" s="6"/>
      <c r="N5" s="6"/>
      <c r="O5" s="6"/>
      <c r="P5" s="6"/>
      <c r="Q5" s="8">
        <v>0.1</v>
      </c>
      <c r="R5" s="8"/>
      <c r="S5" s="8"/>
      <c r="T5" s="8"/>
      <c r="U5" s="6"/>
      <c r="V5" s="6"/>
      <c r="W5" s="6"/>
      <c r="X5" s="6"/>
      <c r="Y5" s="6"/>
      <c r="Z5" s="6"/>
      <c r="AA5" s="8">
        <v>0.2</v>
      </c>
      <c r="AB5" s="8"/>
      <c r="AC5" s="8"/>
      <c r="AD5" s="8"/>
      <c r="AE5" s="6"/>
      <c r="AF5" s="6"/>
      <c r="AG5" s="6"/>
      <c r="AH5" s="6"/>
      <c r="AI5" s="6"/>
      <c r="AJ5" s="6"/>
      <c r="AK5" s="8">
        <v>0.3</v>
      </c>
      <c r="AL5" s="8"/>
      <c r="AM5" s="8"/>
      <c r="AN5" s="8"/>
      <c r="AO5" s="6"/>
      <c r="AP5" s="6"/>
      <c r="AQ5" s="6"/>
      <c r="AR5" s="6"/>
      <c r="AS5" s="6"/>
      <c r="AT5" s="6"/>
      <c r="AU5" s="8">
        <v>0.4</v>
      </c>
      <c r="AV5" s="8"/>
      <c r="AW5" s="8"/>
      <c r="AX5" s="8"/>
      <c r="AY5" s="6"/>
      <c r="AZ5" s="6"/>
      <c r="BA5" s="6"/>
      <c r="BB5" s="6"/>
      <c r="BC5" s="6"/>
      <c r="BD5" s="6"/>
      <c r="BE5" s="8">
        <v>0.5</v>
      </c>
      <c r="BF5" s="8"/>
      <c r="BG5" s="8"/>
      <c r="BH5" s="8"/>
      <c r="BI5" s="6"/>
      <c r="BJ5" s="6"/>
      <c r="BK5" s="6"/>
      <c r="BL5" s="6"/>
      <c r="BM5" s="6"/>
      <c r="BN5" s="6"/>
      <c r="BO5" s="8">
        <v>0.6</v>
      </c>
      <c r="BP5" s="8"/>
      <c r="BQ5" s="8"/>
      <c r="BR5" s="8"/>
      <c r="BS5" s="6"/>
      <c r="BT5" s="6"/>
      <c r="BU5" s="6"/>
      <c r="BV5" s="6"/>
      <c r="BW5" s="6"/>
      <c r="BX5" s="6"/>
      <c r="BY5" s="8">
        <v>0.7</v>
      </c>
      <c r="BZ5" s="8"/>
      <c r="CA5" s="8"/>
      <c r="CB5" s="8"/>
      <c r="CC5" s="6"/>
      <c r="CD5" s="6"/>
      <c r="CE5" s="6"/>
      <c r="CF5" s="6"/>
      <c r="CG5" s="6"/>
      <c r="CH5" s="6"/>
      <c r="CI5" s="8">
        <v>0.8</v>
      </c>
      <c r="CJ5" s="8"/>
      <c r="CK5" s="8"/>
      <c r="CL5" s="8"/>
      <c r="CM5" s="6"/>
      <c r="CN5" s="6"/>
      <c r="CO5" s="6"/>
      <c r="CP5" s="6"/>
      <c r="CQ5" s="6"/>
      <c r="CR5" s="6"/>
      <c r="CS5" s="8">
        <v>0.9</v>
      </c>
      <c r="CT5" s="8"/>
      <c r="CU5" s="8"/>
      <c r="CV5" s="8"/>
      <c r="CW5" s="6"/>
      <c r="CX5" s="6"/>
      <c r="CY5" s="6"/>
      <c r="CZ5" s="6"/>
      <c r="DA5" s="6"/>
      <c r="DB5" s="6"/>
      <c r="DC5" s="43">
        <v>1</v>
      </c>
      <c r="DD5" s="44"/>
    </row>
    <row r="6" s="1" customFormat="1" ht="8.25" customHeight="1" spans="2:107">
      <c r="B6" s="9"/>
      <c r="C6" s="10"/>
      <c r="D6" s="10"/>
      <c r="E6" s="11"/>
      <c r="F6" s="12">
        <f ca="1">ROUND(((TODAY()-AF3+1)/(BL3-AF3+1))*100,0)</f>
        <v>162</v>
      </c>
      <c r="G6" s="13"/>
      <c r="H6" s="14">
        <v>1</v>
      </c>
      <c r="I6" s="14">
        <v>2</v>
      </c>
      <c r="J6" s="14">
        <v>3</v>
      </c>
      <c r="K6" s="14">
        <v>4</v>
      </c>
      <c r="L6" s="14">
        <v>5</v>
      </c>
      <c r="M6" s="14">
        <v>6</v>
      </c>
      <c r="N6" s="14">
        <v>7</v>
      </c>
      <c r="O6" s="14">
        <v>8</v>
      </c>
      <c r="P6" s="14">
        <v>9</v>
      </c>
      <c r="Q6" s="14">
        <v>10</v>
      </c>
      <c r="R6" s="14">
        <v>11</v>
      </c>
      <c r="S6" s="14">
        <v>12</v>
      </c>
      <c r="T6" s="14">
        <v>13</v>
      </c>
      <c r="U6" s="14">
        <v>14</v>
      </c>
      <c r="V6" s="14">
        <v>15</v>
      </c>
      <c r="W6" s="14">
        <v>16</v>
      </c>
      <c r="X6" s="14">
        <v>17</v>
      </c>
      <c r="Y6" s="14">
        <v>18</v>
      </c>
      <c r="Z6" s="14">
        <v>19</v>
      </c>
      <c r="AA6" s="14">
        <v>20</v>
      </c>
      <c r="AB6" s="14">
        <v>21</v>
      </c>
      <c r="AC6" s="14">
        <v>22</v>
      </c>
      <c r="AD6" s="14">
        <v>23</v>
      </c>
      <c r="AE6" s="14">
        <v>24</v>
      </c>
      <c r="AF6" s="14">
        <v>25</v>
      </c>
      <c r="AG6" s="14">
        <v>26</v>
      </c>
      <c r="AH6" s="14">
        <v>27</v>
      </c>
      <c r="AI6" s="14">
        <v>28</v>
      </c>
      <c r="AJ6" s="14">
        <v>29</v>
      </c>
      <c r="AK6" s="14">
        <v>30</v>
      </c>
      <c r="AL6" s="14">
        <v>31</v>
      </c>
      <c r="AM6" s="14">
        <v>32</v>
      </c>
      <c r="AN6" s="14">
        <v>33</v>
      </c>
      <c r="AO6" s="14">
        <v>34</v>
      </c>
      <c r="AP6" s="14">
        <v>35</v>
      </c>
      <c r="AQ6" s="14">
        <v>36</v>
      </c>
      <c r="AR6" s="14">
        <v>37</v>
      </c>
      <c r="AS6" s="14">
        <v>38</v>
      </c>
      <c r="AT6" s="14">
        <v>39</v>
      </c>
      <c r="AU6" s="14">
        <v>40</v>
      </c>
      <c r="AV6" s="14">
        <v>41</v>
      </c>
      <c r="AW6" s="14">
        <v>42</v>
      </c>
      <c r="AX6" s="14">
        <v>43</v>
      </c>
      <c r="AY6" s="14">
        <v>44</v>
      </c>
      <c r="AZ6" s="14">
        <v>45</v>
      </c>
      <c r="BA6" s="14">
        <v>46</v>
      </c>
      <c r="BB6" s="14">
        <v>47</v>
      </c>
      <c r="BC6" s="14">
        <v>48</v>
      </c>
      <c r="BD6" s="14">
        <v>49</v>
      </c>
      <c r="BE6" s="14">
        <v>50</v>
      </c>
      <c r="BF6" s="14">
        <v>51</v>
      </c>
      <c r="BG6" s="14">
        <v>52</v>
      </c>
      <c r="BH6" s="14">
        <v>53</v>
      </c>
      <c r="BI6" s="14">
        <v>54</v>
      </c>
      <c r="BJ6" s="14">
        <v>55</v>
      </c>
      <c r="BK6" s="14">
        <v>56</v>
      </c>
      <c r="BL6" s="14">
        <v>57</v>
      </c>
      <c r="BM6" s="14">
        <v>58</v>
      </c>
      <c r="BN6" s="14">
        <v>59</v>
      </c>
      <c r="BO6" s="14">
        <v>60</v>
      </c>
      <c r="BP6" s="14">
        <v>61</v>
      </c>
      <c r="BQ6" s="14">
        <v>62</v>
      </c>
      <c r="BR6" s="14">
        <v>63</v>
      </c>
      <c r="BS6" s="14">
        <v>64</v>
      </c>
      <c r="BT6" s="14">
        <v>65</v>
      </c>
      <c r="BU6" s="14">
        <v>66</v>
      </c>
      <c r="BV6" s="14">
        <v>67</v>
      </c>
      <c r="BW6" s="14">
        <v>68</v>
      </c>
      <c r="BX6" s="14">
        <v>69</v>
      </c>
      <c r="BY6" s="14">
        <v>70</v>
      </c>
      <c r="BZ6" s="14">
        <v>71</v>
      </c>
      <c r="CA6" s="14">
        <v>72</v>
      </c>
      <c r="CB6" s="14">
        <v>73</v>
      </c>
      <c r="CC6" s="14">
        <v>74</v>
      </c>
      <c r="CD6" s="14">
        <v>75</v>
      </c>
      <c r="CE6" s="14">
        <v>76</v>
      </c>
      <c r="CF6" s="14">
        <v>77</v>
      </c>
      <c r="CG6" s="14">
        <v>78</v>
      </c>
      <c r="CH6" s="14">
        <v>79</v>
      </c>
      <c r="CI6" s="14">
        <v>80</v>
      </c>
      <c r="CJ6" s="14">
        <v>81</v>
      </c>
      <c r="CK6" s="14">
        <v>82</v>
      </c>
      <c r="CL6" s="14">
        <v>83</v>
      </c>
      <c r="CM6" s="14">
        <v>84</v>
      </c>
      <c r="CN6" s="14">
        <v>85</v>
      </c>
      <c r="CO6" s="14">
        <v>86</v>
      </c>
      <c r="CP6" s="14">
        <v>87</v>
      </c>
      <c r="CQ6" s="14">
        <v>88</v>
      </c>
      <c r="CR6" s="14">
        <v>89</v>
      </c>
      <c r="CS6" s="14">
        <v>90</v>
      </c>
      <c r="CT6" s="14">
        <v>91</v>
      </c>
      <c r="CU6" s="14">
        <v>92</v>
      </c>
      <c r="CV6" s="14">
        <v>93</v>
      </c>
      <c r="CW6" s="14">
        <v>94</v>
      </c>
      <c r="CX6" s="14">
        <v>95</v>
      </c>
      <c r="CY6" s="14">
        <v>96</v>
      </c>
      <c r="CZ6" s="14">
        <v>97</v>
      </c>
      <c r="DA6" s="14">
        <v>98</v>
      </c>
      <c r="DB6" s="14">
        <v>99</v>
      </c>
      <c r="DC6" s="45">
        <v>100</v>
      </c>
    </row>
    <row r="7" customHeight="1" spans="2:107">
      <c r="B7" s="15" t="s">
        <v>11</v>
      </c>
      <c r="C7" s="16">
        <f>装修计划表!B4</f>
        <v>43102</v>
      </c>
      <c r="D7" s="16">
        <f>装修计划表!C4</f>
        <v>43133</v>
      </c>
      <c r="E7" s="17">
        <v>1</v>
      </c>
      <c r="F7" s="18">
        <f>ROUND(((C7-$AF$3+1)/($BL$3-$AF$3+1))*100,0)</f>
        <v>1</v>
      </c>
      <c r="G7" s="19">
        <f>ROUND(((D7-C7+1)/($BL$3-$AF$3+1))*100,0)</f>
        <v>9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46"/>
    </row>
    <row r="8" ht="8.25" customHeight="1" spans="2:107">
      <c r="B8" s="21"/>
      <c r="C8" s="22"/>
      <c r="D8" s="22"/>
      <c r="E8" s="23"/>
      <c r="F8" s="18"/>
      <c r="G8" s="19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47"/>
    </row>
    <row r="9" customHeight="1" spans="2:107">
      <c r="B9" s="15" t="s">
        <v>12</v>
      </c>
      <c r="C9" s="16">
        <f>装修计划表!B5</f>
        <v>43146</v>
      </c>
      <c r="D9" s="16">
        <f>装修计划表!C5</f>
        <v>43190</v>
      </c>
      <c r="E9" s="17">
        <v>1</v>
      </c>
      <c r="F9" s="18">
        <f t="shared" ref="F9:F31" si="0">ROUND(((C9-$AF$3+1)/($BL$3-$AF$3+1))*100,0)</f>
        <v>13</v>
      </c>
      <c r="G9" s="19">
        <f t="shared" ref="G9:G31" si="1">ROUND(((D9-C9+1)/($BL$3-$AF$3+1))*100,0)</f>
        <v>12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48"/>
    </row>
    <row r="10" ht="8.25" customHeight="1" spans="2:107">
      <c r="B10" s="21"/>
      <c r="C10" s="22"/>
      <c r="D10" s="22"/>
      <c r="E10" s="23"/>
      <c r="F10" s="18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49"/>
    </row>
    <row r="11" customHeight="1" spans="2:107">
      <c r="B11" s="15" t="s">
        <v>13</v>
      </c>
      <c r="C11" s="16">
        <f>装修计划表!B6</f>
        <v>43153</v>
      </c>
      <c r="D11" s="16">
        <f>装修计划表!C6</f>
        <v>43174</v>
      </c>
      <c r="E11" s="17">
        <v>1</v>
      </c>
      <c r="F11" s="18">
        <f t="shared" si="0"/>
        <v>15</v>
      </c>
      <c r="G11" s="19">
        <f t="shared" si="1"/>
        <v>6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48"/>
    </row>
    <row r="12" ht="8.25" customHeight="1" spans="2:107">
      <c r="B12" s="21"/>
      <c r="C12" s="22"/>
      <c r="D12" s="22"/>
      <c r="E12" s="23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49"/>
    </row>
    <row r="13" customHeight="1" spans="2:107">
      <c r="B13" s="15" t="s">
        <v>14</v>
      </c>
      <c r="C13" s="16">
        <f>装修计划表!B7</f>
        <v>43142</v>
      </c>
      <c r="D13" s="16">
        <f>装修计划表!C7</f>
        <v>43184</v>
      </c>
      <c r="E13" s="17">
        <v>1</v>
      </c>
      <c r="F13" s="18">
        <f t="shared" si="0"/>
        <v>12</v>
      </c>
      <c r="G13" s="19">
        <f t="shared" si="1"/>
        <v>12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48"/>
    </row>
    <row r="14" ht="8.25" customHeight="1" spans="2:107">
      <c r="B14" s="21"/>
      <c r="C14" s="22"/>
      <c r="D14" s="22"/>
      <c r="E14" s="23"/>
      <c r="F14" s="18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49"/>
    </row>
    <row r="15" customHeight="1" spans="2:107">
      <c r="B15" s="15" t="s">
        <v>15</v>
      </c>
      <c r="C15" s="16">
        <f>装修计划表!B8</f>
        <v>43202</v>
      </c>
      <c r="D15" s="16">
        <f>装修计划表!C8</f>
        <v>43292</v>
      </c>
      <c r="E15" s="17">
        <v>0.05</v>
      </c>
      <c r="F15" s="18">
        <f t="shared" si="0"/>
        <v>28</v>
      </c>
      <c r="G15" s="19">
        <f t="shared" si="1"/>
        <v>25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48"/>
    </row>
    <row r="16" ht="8.25" customHeight="1" spans="2:107">
      <c r="B16" s="21"/>
      <c r="C16" s="22"/>
      <c r="D16" s="22"/>
      <c r="E16" s="23"/>
      <c r="F16" s="18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49"/>
    </row>
    <row r="17" customHeight="1" spans="2:107">
      <c r="B17" s="15" t="s">
        <v>16</v>
      </c>
      <c r="C17" s="16">
        <f>装修计划表!B9</f>
        <v>43319</v>
      </c>
      <c r="D17" s="16">
        <f>装修计划表!C9</f>
        <v>43393</v>
      </c>
      <c r="E17" s="17">
        <v>0</v>
      </c>
      <c r="F17" s="18">
        <f t="shared" si="0"/>
        <v>60</v>
      </c>
      <c r="G17" s="19">
        <f t="shared" si="1"/>
        <v>21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48"/>
    </row>
    <row r="18" ht="8.25" customHeight="1" spans="2:107">
      <c r="B18" s="21"/>
      <c r="C18" s="22"/>
      <c r="D18" s="22"/>
      <c r="E18" s="23"/>
      <c r="F18" s="18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49"/>
    </row>
    <row r="19" customHeight="1" spans="2:107">
      <c r="B19" s="15" t="s">
        <v>17</v>
      </c>
      <c r="C19" s="16">
        <f>装修计划表!B10</f>
        <v>43398</v>
      </c>
      <c r="D19" s="16">
        <f>装修计划表!C10</f>
        <v>43414</v>
      </c>
      <c r="E19" s="17">
        <v>0</v>
      </c>
      <c r="F19" s="18">
        <f t="shared" si="0"/>
        <v>82</v>
      </c>
      <c r="G19" s="19">
        <f t="shared" si="1"/>
        <v>5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48"/>
    </row>
    <row r="20" ht="8.25" customHeight="1" spans="2:107">
      <c r="B20" s="21"/>
      <c r="C20" s="22"/>
      <c r="D20" s="22"/>
      <c r="E20" s="23"/>
      <c r="F20" s="18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49"/>
    </row>
    <row r="21" customHeight="1" spans="2:107">
      <c r="B21" s="15" t="s">
        <v>18</v>
      </c>
      <c r="C21" s="16">
        <f>装修计划表!B11</f>
        <v>43419</v>
      </c>
      <c r="D21" s="16">
        <f>装修计划表!C11</f>
        <v>43424</v>
      </c>
      <c r="E21" s="17">
        <v>0</v>
      </c>
      <c r="F21" s="18">
        <f t="shared" si="0"/>
        <v>87</v>
      </c>
      <c r="G21" s="19">
        <f t="shared" si="1"/>
        <v>2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48"/>
    </row>
    <row r="22" ht="8.25" customHeight="1" spans="2:107">
      <c r="B22" s="21"/>
      <c r="C22" s="22"/>
      <c r="D22" s="22"/>
      <c r="E22" s="23"/>
      <c r="F22" s="18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49"/>
    </row>
    <row r="23" customHeight="1" spans="2:107">
      <c r="B23" s="15" t="s">
        <v>20</v>
      </c>
      <c r="C23" s="16">
        <f>装修计划表!B12</f>
        <v>43402</v>
      </c>
      <c r="D23" s="16">
        <f>装修计划表!C12</f>
        <v>43414</v>
      </c>
      <c r="E23" s="17">
        <v>0</v>
      </c>
      <c r="F23" s="18">
        <f t="shared" si="0"/>
        <v>83</v>
      </c>
      <c r="G23" s="19">
        <f t="shared" si="1"/>
        <v>4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48"/>
    </row>
    <row r="24" ht="8.25" customHeight="1" spans="2:107">
      <c r="B24" s="21"/>
      <c r="C24" s="22"/>
      <c r="D24" s="22"/>
      <c r="E24" s="23"/>
      <c r="F24" s="18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49"/>
    </row>
    <row r="25" customHeight="1" spans="2:107">
      <c r="B25" s="15" t="s">
        <v>22</v>
      </c>
      <c r="C25" s="16">
        <f>装修计划表!B13</f>
        <v>43416</v>
      </c>
      <c r="D25" s="16">
        <f>装修计划表!C13</f>
        <v>43424</v>
      </c>
      <c r="E25" s="17">
        <v>0</v>
      </c>
      <c r="F25" s="18">
        <f t="shared" si="0"/>
        <v>87</v>
      </c>
      <c r="G25" s="19">
        <f t="shared" si="1"/>
        <v>2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48"/>
    </row>
    <row r="26" ht="8.25" customHeight="1" spans="2:107">
      <c r="B26" s="21"/>
      <c r="C26" s="22"/>
      <c r="D26" s="22"/>
      <c r="E26" s="23"/>
      <c r="F26" s="18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49"/>
    </row>
    <row r="27" customHeight="1" spans="2:107">
      <c r="B27" s="15" t="s">
        <v>24</v>
      </c>
      <c r="C27" s="16">
        <f>装修计划表!B14</f>
        <v>43426</v>
      </c>
      <c r="D27" s="16">
        <f>装修计划表!C14</f>
        <v>43439</v>
      </c>
      <c r="E27" s="17">
        <v>0</v>
      </c>
      <c r="F27" s="18">
        <f t="shared" si="0"/>
        <v>89</v>
      </c>
      <c r="G27" s="19">
        <f t="shared" si="1"/>
        <v>4</v>
      </c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48"/>
    </row>
    <row r="28" ht="8.25" customHeight="1" spans="2:107">
      <c r="B28" s="21"/>
      <c r="C28" s="22"/>
      <c r="D28" s="22"/>
      <c r="E28" s="23"/>
      <c r="F28" s="18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49"/>
    </row>
    <row r="29" customHeight="1" spans="2:107">
      <c r="B29" s="15" t="s">
        <v>26</v>
      </c>
      <c r="C29" s="16">
        <f>装修计划表!B15</f>
        <v>43444</v>
      </c>
      <c r="D29" s="16">
        <f>装修计划表!C15</f>
        <v>43449</v>
      </c>
      <c r="E29" s="17">
        <v>0</v>
      </c>
      <c r="F29" s="18">
        <f t="shared" si="0"/>
        <v>94</v>
      </c>
      <c r="G29" s="19">
        <f t="shared" si="1"/>
        <v>2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48"/>
    </row>
    <row r="30" ht="8.25" customHeight="1" spans="2:107">
      <c r="B30" s="21"/>
      <c r="C30" s="22"/>
      <c r="D30" s="22"/>
      <c r="E30" s="23"/>
      <c r="F30" s="18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49"/>
    </row>
    <row r="31" customHeight="1" spans="2:107">
      <c r="B31" s="15" t="s">
        <v>27</v>
      </c>
      <c r="C31" s="16">
        <f>装修计划表!B16</f>
        <v>43449</v>
      </c>
      <c r="D31" s="16">
        <f>装修计划表!C16</f>
        <v>43464</v>
      </c>
      <c r="E31" s="17">
        <v>0</v>
      </c>
      <c r="F31" s="18">
        <f t="shared" si="0"/>
        <v>96</v>
      </c>
      <c r="G31" s="19">
        <f t="shared" si="1"/>
        <v>4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48"/>
    </row>
    <row r="32" ht="8.25" customHeight="1" spans="2:107">
      <c r="B32" s="26"/>
      <c r="C32" s="27"/>
      <c r="D32" s="27"/>
      <c r="E32" s="28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50"/>
    </row>
  </sheetData>
  <mergeCells count="24">
    <mergeCell ref="B2:DC2"/>
    <mergeCell ref="H3:O3"/>
    <mergeCell ref="V3:AE3"/>
    <mergeCell ref="AF3:AO3"/>
    <mergeCell ref="BB3:BK3"/>
    <mergeCell ref="BL3:BU3"/>
    <mergeCell ref="CB3:CI3"/>
    <mergeCell ref="CJ3:CQ3"/>
    <mergeCell ref="CR3:DC3"/>
    <mergeCell ref="H4:O4"/>
    <mergeCell ref="P4:CT4"/>
    <mergeCell ref="CU4:DC4"/>
    <mergeCell ref="E5:G5"/>
    <mergeCell ref="H5:K5"/>
    <mergeCell ref="Q5:T5"/>
    <mergeCell ref="AA5:AD5"/>
    <mergeCell ref="AK5:AN5"/>
    <mergeCell ref="AU5:AX5"/>
    <mergeCell ref="BE5:BH5"/>
    <mergeCell ref="BO5:BR5"/>
    <mergeCell ref="BY5:CB5"/>
    <mergeCell ref="CI5:CL5"/>
    <mergeCell ref="CS5:CV5"/>
    <mergeCell ref="DC5:DD5"/>
  </mergeCells>
  <conditionalFormatting sqref="H7:DC7">
    <cfRule type="expression" dxfId="0" priority="40">
      <formula>AND(H6&gt;=$F$7,H6&lt;=$G$7+$F$7)</formula>
    </cfRule>
    <cfRule type="expression" dxfId="1" priority="25">
      <formula>H6=$F$6</formula>
    </cfRule>
  </conditionalFormatting>
  <conditionalFormatting sqref="H8:DC8">
    <cfRule type="expression" dxfId="1" priority="24">
      <formula>H6=$F$6</formula>
    </cfRule>
  </conditionalFormatting>
  <conditionalFormatting sqref="H9:DC9">
    <cfRule type="expression" dxfId="2" priority="39">
      <formula>AND(H6&gt;=$F$9,H6&lt;=$G$9+$F$9)</formula>
    </cfRule>
    <cfRule type="expression" dxfId="1" priority="23">
      <formula>H6=$F$6</formula>
    </cfRule>
  </conditionalFormatting>
  <conditionalFormatting sqref="H10:DC10">
    <cfRule type="expression" dxfId="1" priority="22">
      <formula>H6=$F$6</formula>
    </cfRule>
  </conditionalFormatting>
  <conditionalFormatting sqref="H11:DC11">
    <cfRule type="expression" dxfId="2" priority="38">
      <formula>AND(H6&gt;=$F$11,H6&lt;=$G$11+$F$11)</formula>
    </cfRule>
    <cfRule type="expression" dxfId="1" priority="21">
      <formula>H6=$F$6</formula>
    </cfRule>
  </conditionalFormatting>
  <conditionalFormatting sqref="H12:DC12">
    <cfRule type="expression" dxfId="1" priority="20">
      <formula>H6=$F$6</formula>
    </cfRule>
  </conditionalFormatting>
  <conditionalFormatting sqref="H13:DC13">
    <cfRule type="expression" dxfId="2" priority="37">
      <formula>AND(H6&gt;=$F$13,H6&lt;=$G$13+$F$13)</formula>
    </cfRule>
    <cfRule type="expression" dxfId="1" priority="19">
      <formula>H6=$F$6</formula>
    </cfRule>
  </conditionalFormatting>
  <conditionalFormatting sqref="H14:DC14">
    <cfRule type="expression" dxfId="1" priority="18">
      <formula>H6=$F$6</formula>
    </cfRule>
  </conditionalFormatting>
  <conditionalFormatting sqref="H15:DC15">
    <cfRule type="expression" dxfId="2" priority="36">
      <formula>AND(H6&gt;=$F$15,H6&lt;=$G$15+$F$15)</formula>
    </cfRule>
    <cfRule type="expression" dxfId="1" priority="17">
      <formula>H6=$F$6</formula>
    </cfRule>
  </conditionalFormatting>
  <conditionalFormatting sqref="H16:DC16">
    <cfRule type="expression" dxfId="1" priority="16">
      <formula>H6=$F$6</formula>
    </cfRule>
  </conditionalFormatting>
  <conditionalFormatting sqref="H17:DC17">
    <cfRule type="expression" dxfId="2" priority="35">
      <formula>AND(H6&gt;=$F$17,H6&lt;=$G$17+$F$17)</formula>
    </cfRule>
    <cfRule type="expression" dxfId="1" priority="15">
      <formula>H6=$F$6</formula>
    </cfRule>
  </conditionalFormatting>
  <conditionalFormatting sqref="H18:DC18">
    <cfRule type="expression" dxfId="1" priority="14">
      <formula>H6=$F$6</formula>
    </cfRule>
  </conditionalFormatting>
  <conditionalFormatting sqref="H19:DC19">
    <cfRule type="expression" dxfId="2" priority="34">
      <formula>AND(H6&gt;=$F$19,H6&lt;=$G$11+$F$19)</formula>
    </cfRule>
    <cfRule type="expression" dxfId="2" priority="32">
      <formula>AND(H6&gt;=$F$19,H6&lt;=$G$19+$F$19)</formula>
    </cfRule>
    <cfRule type="expression" dxfId="1" priority="13">
      <formula>H6=$F$6</formula>
    </cfRule>
  </conditionalFormatting>
  <conditionalFormatting sqref="H20:DC20">
    <cfRule type="expression" dxfId="1" priority="12">
      <formula>H6=$F$6</formula>
    </cfRule>
  </conditionalFormatting>
  <conditionalFormatting sqref="H21:DC21">
    <cfRule type="expression" dxfId="2" priority="31">
      <formula>AND(H6&gt;=$F$21,H6&lt;=$G$21+$F$21)</formula>
    </cfRule>
    <cfRule type="expression" dxfId="2" priority="33">
      <formula>AND(H6&gt;=$F$21,H6&lt;=$G$21+$F$21)</formula>
    </cfRule>
    <cfRule type="expression" dxfId="1" priority="11">
      <formula>H6=$F$6</formula>
    </cfRule>
  </conditionalFormatting>
  <conditionalFormatting sqref="H22:DC22">
    <cfRule type="expression" dxfId="1" priority="10">
      <formula>H6=$F$6</formula>
    </cfRule>
  </conditionalFormatting>
  <conditionalFormatting sqref="H23:DC23">
    <cfRule type="expression" dxfId="2" priority="30">
      <formula>AND(H6&gt;=$F$23,H6&lt;=$G$23+$F$23)</formula>
    </cfRule>
    <cfRule type="expression" dxfId="1" priority="9">
      <formula>H6=$F$6</formula>
    </cfRule>
  </conditionalFormatting>
  <conditionalFormatting sqref="H24:DC24">
    <cfRule type="expression" dxfId="1" priority="8">
      <formula>H6=$F$6</formula>
    </cfRule>
  </conditionalFormatting>
  <conditionalFormatting sqref="H25:DC25">
    <cfRule type="expression" dxfId="2" priority="29">
      <formula>AND(H6&gt;=$F$25,H6&lt;=$G$25+$F$25)</formula>
    </cfRule>
    <cfRule type="expression" dxfId="1" priority="7">
      <formula>H6=$F$6</formula>
    </cfRule>
  </conditionalFormatting>
  <conditionalFormatting sqref="H26:DC26">
    <cfRule type="expression" dxfId="1" priority="6">
      <formula>H6=$F$6</formula>
    </cfRule>
  </conditionalFormatting>
  <conditionalFormatting sqref="H27:DC27">
    <cfRule type="expression" dxfId="2" priority="28">
      <formula>AND(H6&gt;=$F$27,H6&lt;=$G$27+$F$27)</formula>
    </cfRule>
    <cfRule type="expression" dxfId="1" priority="5">
      <formula>H6=$F$6</formula>
    </cfRule>
  </conditionalFormatting>
  <conditionalFormatting sqref="H28:DC28">
    <cfRule type="expression" dxfId="1" priority="4">
      <formula>H6=$F$6</formula>
    </cfRule>
  </conditionalFormatting>
  <conditionalFormatting sqref="H29:DC29">
    <cfRule type="expression" dxfId="2" priority="27">
      <formula>AND(H6&gt;=$F$29,H6&lt;=$G$29+$F$29)</formula>
    </cfRule>
    <cfRule type="expression" dxfId="1" priority="3">
      <formula>H6=$F$6</formula>
    </cfRule>
  </conditionalFormatting>
  <conditionalFormatting sqref="H30:DC30">
    <cfRule type="expression" dxfId="1" priority="2">
      <formula>H6=$F$6</formula>
    </cfRule>
  </conditionalFormatting>
  <conditionalFormatting sqref="H31:DC31">
    <cfRule type="expression" dxfId="2" priority="26">
      <formula>AND(H6&gt;=$F$31,H6&lt;=$G$31+$F$31)</formula>
    </cfRule>
    <cfRule type="expression" dxfId="1" priority="1">
      <formula>H6=$F$6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装修计划表</vt:lpstr>
      <vt:lpstr>装修资金支出进度</vt:lpstr>
      <vt:lpstr>工程进展图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沈扬</dc:creator>
  <cp:lastModifiedBy>  旪    、</cp:lastModifiedBy>
  <dcterms:created xsi:type="dcterms:W3CDTF">2018-04-12T14:20:00Z</dcterms:created>
  <dcterms:modified xsi:type="dcterms:W3CDTF">2019-08-13T02:40:46Z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