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Week 2 files\"/>
    </mc:Choice>
  </mc:AlternateContent>
  <xr:revisionPtr revIDLastSave="0" documentId="13_ncr:1_{28B08D0B-C39D-4272-A4D4-6325C59D9050}" xr6:coauthVersionLast="46" xr6:coauthVersionMax="46" xr10:uidLastSave="{00000000-0000-0000-0000-000000000000}"/>
  <bookViews>
    <workbookView xWindow="7995" yWindow="3180" windowWidth="24315" windowHeight="16200" xr2:uid="{3B1884F2-E119-4DC4-8A4C-E5D6A7DFC749}"/>
  </bookViews>
  <sheets>
    <sheet name="Sheet1" sheetId="1" r:id="rId1"/>
    <sheet name="Sheet2" sheetId="3" r:id="rId2"/>
  </sheets>
  <definedNames>
    <definedName name="i">Sheet2!$C$9</definedName>
    <definedName name="i_eff">Sheet2!$C$6</definedName>
    <definedName name="n">Sheet2!$C$4</definedName>
    <definedName name="P">Sheet2!$C$2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C13" i="1"/>
  <c r="C6" i="1"/>
  <c r="F14" i="3"/>
  <c r="F13" i="3"/>
  <c r="C14" i="3" s="1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C13" i="3"/>
  <c r="E13" i="3"/>
  <c r="D13" i="3"/>
  <c r="C10" i="3"/>
  <c r="C9" i="3"/>
  <c r="C6" i="3"/>
  <c r="C15" i="3" l="1"/>
  <c r="F15" i="3" l="1"/>
  <c r="C16" i="3" s="1"/>
  <c r="F16" i="3" l="1"/>
  <c r="C17" i="3" s="1"/>
  <c r="F17" i="3" l="1"/>
  <c r="C18" i="3" s="1"/>
  <c r="F18" i="3" l="1"/>
  <c r="C19" i="3" s="1"/>
  <c r="C20" i="3" l="1"/>
  <c r="F19" i="3"/>
  <c r="C21" i="3" l="1"/>
  <c r="F20" i="3"/>
  <c r="C22" i="3" l="1"/>
  <c r="F21" i="3"/>
  <c r="F22" i="3" l="1"/>
  <c r="C23" i="3" s="1"/>
  <c r="F23" i="3" l="1"/>
  <c r="C24" i="3" s="1"/>
  <c r="F24" i="3" l="1"/>
  <c r="C25" i="3" s="1"/>
  <c r="F25" i="3" l="1"/>
  <c r="C26" i="3" s="1"/>
  <c r="F26" i="3" l="1"/>
  <c r="C27" i="3" s="1"/>
  <c r="F27" i="3" l="1"/>
  <c r="C28" i="3" s="1"/>
  <c r="F28" i="3" l="1"/>
  <c r="C29" i="3" s="1"/>
  <c r="F29" i="3" l="1"/>
  <c r="C30" i="3" s="1"/>
  <c r="F30" i="3" l="1"/>
  <c r="C31" i="3" s="1"/>
  <c r="F31" i="3" l="1"/>
  <c r="C32" i="3" s="1"/>
  <c r="F32" i="3" s="1"/>
</calcChain>
</file>

<file path=xl/sharedStrings.xml><?xml version="1.0" encoding="utf-8"?>
<sst xmlns="http://schemas.openxmlformats.org/spreadsheetml/2006/main" count="33" uniqueCount="21">
  <si>
    <t>i</t>
  </si>
  <si>
    <t>m</t>
  </si>
  <si>
    <t>payments per year</t>
  </si>
  <si>
    <t>i_eff</t>
  </si>
  <si>
    <t>Example #1</t>
  </si>
  <si>
    <t>Example #2</t>
  </si>
  <si>
    <t>P</t>
  </si>
  <si>
    <t>F</t>
  </si>
  <si>
    <t>nominal annual interest rate</t>
  </si>
  <si>
    <t>effective annual interest rate</t>
  </si>
  <si>
    <t>compounded monthly</t>
  </si>
  <si>
    <t>n</t>
  </si>
  <si>
    <t>years</t>
  </si>
  <si>
    <t>nominal interest rate, compounded quarterly</t>
  </si>
  <si>
    <t>quarterly payment</t>
  </si>
  <si>
    <t>Quarter</t>
  </si>
  <si>
    <t>Beginning Balance</t>
  </si>
  <si>
    <t>Interest</t>
  </si>
  <si>
    <t>To Principal</t>
  </si>
  <si>
    <t>Ending Balance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</si>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</sst>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1" xfId="0" applyBorder="1"/>
    <xf numFmtId="165" fontId="0" fillId="0" borderId="0" xfId="1" applyFont="1"/>
    <xf numFmtId="165" fontId="0" fillId="0" borderId="0" xfId="0" applyNumberFormat="1"/>
    <xf numFmtId="164" fontId="0" fillId="0" borderId="1" xfId="0" applyNumberFormat="1" applyBorder="1"/>
    <xf numFmtId="0" fontId="2" fillId="0" borderId="0" xfId="0" applyFont="1"/>
    <xf numFmtId="0" fontId="2" fillId="0" borderId="0" xfId="0" applyFont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595312</xdr:colOff>
      <xdr:row>2</xdr:row>
      <xdr:rowOff>166840</xdr:rowOff>
    </xdr:from>
    <xdr:to>
      <xdr:col>16</xdr:col>
      <xdr:colOff>496508</xdr:colOff>
      <xdr:row>9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C3C95E-8F19-4376-BCB9-C43850A76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528790"/>
          <a:ext cx="5787646" cy="1242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F840-8F6B-4BD8-A1DA-0B36F74809C2}">
  <dimension ref="A1:D16"/>
  <sheetViews>
    <sheetView tabSelected="1" zoomScale="150" zoomScaleNormal="150" workbookViewId="0">
      <selection activeCell="C17" sqref="C17"/>
    </sheetView>
  </sheetViews>
  <sheetFormatPr defaultRowHeight="15" x14ac:dyDescent="0.25"/>
  <cols>
    <col min="3" max="3" width="10.5703125" bestFit="1" customWidth="1"/>
  </cols>
  <sheetData>
    <row r="1" spans="1:4" x14ac:dyDescent="0.25">
      <c r="A1" t="s">
        <v>4</v>
      </c>
    </row>
    <row r="3" spans="1:4" x14ac:dyDescent="0.25">
      <c r="B3" t="s">
        <v>0</v>
      </c>
      <c r="C3">
        <v>4.4999999999999998E-2</v>
      </c>
      <c r="D3" t="s">
        <v>8</v>
      </c>
    </row>
    <row r="4" spans="1:4" x14ac:dyDescent="0.25">
      <c r="B4" t="s">
        <v>1</v>
      </c>
      <c r="C4">
        <v>4</v>
      </c>
      <c r="D4" t="s">
        <v>2</v>
      </c>
    </row>
    <row r="5" spans="1:4" ht="15.75" thickBot="1" x14ac:dyDescent="0.3"/>
    <row r="6" spans="1:4" ht="15.75" thickBot="1" x14ac:dyDescent="0.3">
      <c r="B6" t="s">
        <v>3</v>
      </c>
      <c r="C6" s="2">
        <f>EFFECT(C3,4)</f>
        <v>4.5765086330566307E-2</v>
      </c>
      <c r="D6" t="s">
        <v>9</v>
      </c>
    </row>
    <row r="8" spans="1:4" x14ac:dyDescent="0.25">
      <c r="A8" t="s">
        <v>5</v>
      </c>
    </row>
    <row r="10" spans="1:4" x14ac:dyDescent="0.25">
      <c r="B10" t="s">
        <v>6</v>
      </c>
      <c r="C10" s="3">
        <v>2000</v>
      </c>
    </row>
    <row r="11" spans="1:4" x14ac:dyDescent="0.25">
      <c r="B11" t="s">
        <v>7</v>
      </c>
      <c r="C11" s="3">
        <v>2240</v>
      </c>
    </row>
    <row r="12" spans="1:4" ht="15.75" thickBot="1" x14ac:dyDescent="0.3"/>
    <row r="13" spans="1:4" ht="15.75" thickBot="1" x14ac:dyDescent="0.3">
      <c r="B13" t="s">
        <v>3</v>
      </c>
      <c r="C13" s="2">
        <f>(C11-C10)/C10</f>
        <v>0.12</v>
      </c>
      <c r="D13" t="s">
        <v>9</v>
      </c>
    </row>
    <row r="14" spans="1:4" x14ac:dyDescent="0.25">
      <c r="B14" t="s">
        <v>1</v>
      </c>
      <c r="C14">
        <v>4</v>
      </c>
      <c r="D14" t="s">
        <v>2</v>
      </c>
    </row>
    <row r="15" spans="1:4" ht="15.75" thickBot="1" x14ac:dyDescent="0.3"/>
    <row r="16" spans="1:4" ht="15.75" thickBot="1" x14ac:dyDescent="0.3">
      <c r="B16" t="s">
        <v>0</v>
      </c>
      <c r="C16" s="2">
        <f>NOMINAL(C13,4)</f>
        <v>0.11494937888832091</v>
      </c>
      <c r="D1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59B6F-51FE-44E4-B04B-2F0B3B159B80}">
  <dimension ref="B2:K32"/>
  <sheetViews>
    <sheetView workbookViewId="0">
      <selection activeCell="F13" sqref="F13:F32"/>
    </sheetView>
  </sheetViews>
  <sheetFormatPr defaultRowHeight="15" x14ac:dyDescent="0.25"/>
  <cols>
    <col min="3" max="3" width="10.5703125" bestFit="1" customWidth="1"/>
    <col min="6" max="6" width="9.28515625" bestFit="1" customWidth="1"/>
    <col min="11" max="11" width="9.85546875" bestFit="1" customWidth="1"/>
  </cols>
  <sheetData>
    <row r="2" spans="2:11" x14ac:dyDescent="0.25">
      <c r="B2" t="s">
        <v>6</v>
      </c>
      <c r="C2" s="3">
        <v>1000</v>
      </c>
    </row>
    <row r="3" spans="2:11" x14ac:dyDescent="0.25">
      <c r="B3" t="s">
        <v>0</v>
      </c>
      <c r="C3">
        <v>0.05</v>
      </c>
      <c r="D3" t="s">
        <v>10</v>
      </c>
    </row>
    <row r="4" spans="2:11" x14ac:dyDescent="0.25">
      <c r="B4" t="s">
        <v>11</v>
      </c>
      <c r="C4">
        <v>5</v>
      </c>
      <c r="D4" t="s">
        <v>12</v>
      </c>
      <c r="I4" s="1"/>
    </row>
    <row r="5" spans="2:11" ht="15.75" thickBot="1" x14ac:dyDescent="0.3"/>
    <row r="6" spans="2:11" ht="15.75" thickBot="1" x14ac:dyDescent="0.3">
      <c r="B6" t="s">
        <v>3</v>
      </c>
      <c r="C6" s="2">
        <f>EFFECT(C3,12)</f>
        <v>5.116189788173342E-2</v>
      </c>
    </row>
    <row r="8" spans="2:11" ht="15.75" thickBot="1" x14ac:dyDescent="0.3">
      <c r="B8" t="s">
        <v>1</v>
      </c>
      <c r="C8">
        <v>4</v>
      </c>
      <c r="D8" t="s">
        <v>2</v>
      </c>
    </row>
    <row r="9" spans="2:11" ht="15.75" thickBot="1" x14ac:dyDescent="0.3">
      <c r="B9" t="s">
        <v>0</v>
      </c>
      <c r="C9" s="2">
        <f>NOMINAL(i_eff,4)</f>
        <v>5.0208622685185667E-2</v>
      </c>
      <c r="D9" t="s">
        <v>13</v>
      </c>
    </row>
    <row r="10" spans="2:11" ht="15.75" thickBot="1" x14ac:dyDescent="0.3">
      <c r="B10" t="s">
        <v>20</v>
      </c>
      <c r="C10" s="5">
        <f>PMT(i/4,n*4,P,0)</f>
        <v>-56.849918978167103</v>
      </c>
      <c r="D10" t="s">
        <v>14</v>
      </c>
    </row>
    <row r="12" spans="2:11" ht="30" x14ac:dyDescent="0.25">
      <c r="B12" s="6" t="s">
        <v>15</v>
      </c>
      <c r="C12" s="7" t="s">
        <v>16</v>
      </c>
      <c r="D12" s="7" t="s">
        <v>17</v>
      </c>
      <c r="E12" s="7" t="s">
        <v>18</v>
      </c>
      <c r="F12" s="7" t="s">
        <v>19</v>
      </c>
    </row>
    <row r="13" spans="2:11" x14ac:dyDescent="0.25">
      <c r="B13">
        <v>1</v>
      </c>
      <c r="C13" s="3">
        <f>P</f>
        <v>1000</v>
      </c>
      <c r="D13" s="4">
        <f>-IPMT(i/4,B13,n*4,1000,0)</f>
        <v>12.552155671296417</v>
      </c>
      <c r="E13" s="4">
        <f>-PPMT(i/4,B13,n*4,1000,0)</f>
        <v>44.297763306870685</v>
      </c>
      <c r="F13" s="4">
        <f>C13-E13</f>
        <v>955.70223669312929</v>
      </c>
      <c r="K13" s="1"/>
    </row>
    <row r="14" spans="2:11" x14ac:dyDescent="0.25">
      <c r="B14">
        <v>2</v>
      </c>
      <c r="C14" s="1">
        <f>F13</f>
        <v>955.70223669312929</v>
      </c>
      <c r="D14" s="4">
        <f>-IPMT(i/4,B14,n*4,1000,0)</f>
        <v>11.996123250378334</v>
      </c>
      <c r="E14" s="4">
        <f>-PPMT(i/4,B14,n*4,1000,0)</f>
        <v>44.853795727788771</v>
      </c>
      <c r="F14" s="4">
        <f t="shared" ref="F14:F32" si="0">C14-E14</f>
        <v>910.8484409653405</v>
      </c>
    </row>
    <row r="15" spans="2:11" x14ac:dyDescent="0.25">
      <c r="B15">
        <v>3</v>
      </c>
      <c r="C15" s="1">
        <f t="shared" ref="C15:C32" si="1">F14</f>
        <v>910.8484409653405</v>
      </c>
      <c r="D15" s="4">
        <f>-IPMT(i/4,B15,n*4,1000,0)</f>
        <v>11.433111423954601</v>
      </c>
      <c r="E15" s="4">
        <f>-PPMT(i/4,B15,n*4,1000,0)</f>
        <v>45.416807554212504</v>
      </c>
      <c r="F15" s="4">
        <f t="shared" si="0"/>
        <v>865.43163341112802</v>
      </c>
    </row>
    <row r="16" spans="2:11" x14ac:dyDescent="0.25">
      <c r="B16">
        <v>4</v>
      </c>
      <c r="C16" s="1">
        <f t="shared" si="1"/>
        <v>865.43163341112802</v>
      </c>
      <c r="D16" s="4">
        <f>-IPMT(i/4,B16,n*4,1000,0)</f>
        <v>10.863032585440813</v>
      </c>
      <c r="E16" s="4">
        <f>-PPMT(i/4,B16,n*4,1000,0)</f>
        <v>45.986886392726298</v>
      </c>
      <c r="F16" s="4">
        <f t="shared" si="0"/>
        <v>819.4447470184017</v>
      </c>
    </row>
    <row r="17" spans="2:6" x14ac:dyDescent="0.25">
      <c r="B17">
        <v>5</v>
      </c>
      <c r="C17" s="1">
        <f t="shared" si="1"/>
        <v>819.4447470184017</v>
      </c>
      <c r="D17" s="4">
        <f>-IPMT(i/4,B17,n*4,1000,0)</f>
        <v>10.285798028601089</v>
      </c>
      <c r="E17" s="4">
        <f>-PPMT(i/4,B17,n*4,1000,0)</f>
        <v>46.564120949566018</v>
      </c>
      <c r="F17" s="4">
        <f t="shared" si="0"/>
        <v>772.88062606883568</v>
      </c>
    </row>
    <row r="18" spans="2:6" x14ac:dyDescent="0.25">
      <c r="B18">
        <v>6</v>
      </c>
      <c r="C18" s="1">
        <f t="shared" si="1"/>
        <v>772.88062606883568</v>
      </c>
      <c r="D18" s="4">
        <f>-IPMT(i/4,B18,n*4,1000,0)</f>
        <v>9.701317933745063</v>
      </c>
      <c r="E18" s="4">
        <f>-PPMT(i/4,B18,n*4,1000,0)</f>
        <v>47.148601044422044</v>
      </c>
      <c r="F18" s="4">
        <f t="shared" si="0"/>
        <v>725.73202502441359</v>
      </c>
    </row>
    <row r="19" spans="2:6" x14ac:dyDescent="0.25">
      <c r="B19">
        <v>7</v>
      </c>
      <c r="C19" s="1">
        <f t="shared" si="1"/>
        <v>725.73202502441359</v>
      </c>
      <c r="D19" s="4">
        <f>-IPMT(i/4,B19,n*4,1000,0)</f>
        <v>9.109501353751627</v>
      </c>
      <c r="E19" s="4">
        <f>-PPMT(i/4,B19,n*4,1000,0)</f>
        <v>47.740417624415478</v>
      </c>
      <c r="F19" s="4">
        <f t="shared" si="0"/>
        <v>677.99160739999809</v>
      </c>
    </row>
    <row r="20" spans="2:6" x14ac:dyDescent="0.25">
      <c r="B20">
        <v>8</v>
      </c>
      <c r="C20" s="1">
        <f t="shared" si="1"/>
        <v>677.99160739999809</v>
      </c>
      <c r="D20" s="4">
        <f>-IPMT(i/4,B20,n*4,1000,0)</f>
        <v>8.5102561999172615</v>
      </c>
      <c r="E20" s="4">
        <f>-PPMT(i/4,B20,n*4,1000,0)</f>
        <v>48.339662778249838</v>
      </c>
      <c r="F20" s="4">
        <f t="shared" si="0"/>
        <v>629.65194462174827</v>
      </c>
    </row>
    <row r="21" spans="2:6" x14ac:dyDescent="0.25">
      <c r="B21">
        <v>9</v>
      </c>
      <c r="C21" s="1">
        <f t="shared" si="1"/>
        <v>629.65194462174827</v>
      </c>
      <c r="D21" s="4">
        <f>-IPMT(i/4,B21,n*4,1000,0)</f>
        <v>7.9034892276266975</v>
      </c>
      <c r="E21" s="4">
        <f>-PPMT(i/4,B21,n*4,1000,0)</f>
        <v>48.946429750540403</v>
      </c>
      <c r="F21" s="4">
        <f t="shared" si="0"/>
        <v>580.70551487120792</v>
      </c>
    </row>
    <row r="22" spans="2:6" x14ac:dyDescent="0.25">
      <c r="B22">
        <v>10</v>
      </c>
      <c r="C22" s="1">
        <f t="shared" si="1"/>
        <v>580.70551487120792</v>
      </c>
      <c r="D22" s="4">
        <f>-IPMT(i/4,B22,n*4,1000,0)</f>
        <v>7.2891060218437378</v>
      </c>
      <c r="E22" s="4">
        <f>-PPMT(i/4,B22,n*4,1000,0)</f>
        <v>49.560812956323367</v>
      </c>
      <c r="F22" s="4">
        <f t="shared" si="0"/>
        <v>531.14470191488454</v>
      </c>
    </row>
    <row r="23" spans="2:6" x14ac:dyDescent="0.25">
      <c r="B23">
        <v>11</v>
      </c>
      <c r="C23" s="1">
        <f t="shared" si="1"/>
        <v>531.14470191488454</v>
      </c>
      <c r="D23" s="4">
        <f>-IPMT(i/4,B23,n*4,1000,0)</f>
        <v>6.6670109824199644</v>
      </c>
      <c r="E23" s="4">
        <f>-PPMT(i/4,B23,n*4,1000,0)</f>
        <v>50.182907995747144</v>
      </c>
      <c r="F23" s="4">
        <f t="shared" si="0"/>
        <v>480.96179391913739</v>
      </c>
    </row>
    <row r="24" spans="2:6" x14ac:dyDescent="0.25">
      <c r="B24">
        <v>12</v>
      </c>
      <c r="C24" s="1">
        <f t="shared" si="1"/>
        <v>480.96179391913739</v>
      </c>
      <c r="D24" s="4">
        <f>-IPMT(i/4,B24,n*4,1000,0)</f>
        <v>6.0371073092190004</v>
      </c>
      <c r="E24" s="4">
        <f>-PPMT(i/4,B24,n*4,1000,0)</f>
        <v>50.8128116689481</v>
      </c>
      <c r="F24" s="4">
        <f t="shared" si="0"/>
        <v>430.14898225018931</v>
      </c>
    </row>
    <row r="25" spans="2:6" x14ac:dyDescent="0.25">
      <c r="B25">
        <v>13</v>
      </c>
      <c r="C25" s="1">
        <f t="shared" si="1"/>
        <v>430.14898225018931</v>
      </c>
      <c r="D25" s="4">
        <f>-IPMT(i/4,B25,n*4,1000,0)</f>
        <v>5.3992969870540968</v>
      </c>
      <c r="E25" s="4">
        <f>-PPMT(i/4,B25,n*4,1000,0)</f>
        <v>51.45062199111301</v>
      </c>
      <c r="F25" s="4">
        <f t="shared" si="0"/>
        <v>378.69836025907631</v>
      </c>
    </row>
    <row r="26" spans="2:6" x14ac:dyDescent="0.25">
      <c r="B26">
        <v>14</v>
      </c>
      <c r="C26" s="1">
        <f t="shared" si="1"/>
        <v>378.69836025907631</v>
      </c>
      <c r="D26" s="4">
        <f>-IPMT(i/4,B26,n*4,1000,0)</f>
        <v>4.75348077043662</v>
      </c>
      <c r="E26" s="4">
        <f>-PPMT(i/4,B26,n*4,1000,0)</f>
        <v>52.096438207730486</v>
      </c>
      <c r="F26" s="4">
        <f t="shared" si="0"/>
        <v>326.60192205134581</v>
      </c>
    </row>
    <row r="27" spans="2:6" x14ac:dyDescent="0.25">
      <c r="B27">
        <v>15</v>
      </c>
      <c r="C27" s="1">
        <f t="shared" si="1"/>
        <v>326.60192205134581</v>
      </c>
      <c r="D27" s="4">
        <f>-IPMT(i/4,B27,n*4,1000,0)</f>
        <v>4.0995581681331128</v>
      </c>
      <c r="E27" s="4">
        <f>-PPMT(i/4,B27,n*4,1000,0)</f>
        <v>52.750360810034003</v>
      </c>
      <c r="F27" s="4">
        <f t="shared" si="0"/>
        <v>273.8515612413118</v>
      </c>
    </row>
    <row r="28" spans="2:6" x14ac:dyDescent="0.25">
      <c r="B28">
        <v>16</v>
      </c>
      <c r="C28" s="1">
        <f t="shared" si="1"/>
        <v>273.8515612413118</v>
      </c>
      <c r="D28" s="4">
        <f>-IPMT(i/4,B28,n*4,1000,0)</f>
        <v>3.4374274275285113</v>
      </c>
      <c r="E28" s="4">
        <f>-PPMT(i/4,B28,n*4,1000,0)</f>
        <v>53.412491550638592</v>
      </c>
      <c r="F28" s="4">
        <f t="shared" si="0"/>
        <v>220.43906969067319</v>
      </c>
    </row>
    <row r="29" spans="2:6" x14ac:dyDescent="0.25">
      <c r="B29">
        <v>17</v>
      </c>
      <c r="C29" s="1">
        <f t="shared" si="1"/>
        <v>220.43906969067319</v>
      </c>
      <c r="D29" s="4">
        <f>-IPMT(i/4,B29,n*4,1000,0)</f>
        <v>2.7669855187930916</v>
      </c>
      <c r="E29" s="4">
        <f>-PPMT(i/4,B29,n*4,1000,0)</f>
        <v>54.082933459374019</v>
      </c>
      <c r="F29" s="4">
        <f t="shared" si="0"/>
        <v>166.35613623129916</v>
      </c>
    </row>
    <row r="30" spans="2:6" x14ac:dyDescent="0.25">
      <c r="B30">
        <v>18</v>
      </c>
      <c r="C30" s="1">
        <f t="shared" si="1"/>
        <v>166.35613623129916</v>
      </c>
      <c r="D30" s="4">
        <f>-IPMT(i/4,B30,n*4,1000,0)</f>
        <v>2.0881281188506633</v>
      </c>
      <c r="E30" s="4">
        <f>-PPMT(i/4,B30,n*4,1000,0)</f>
        <v>54.761790859316442</v>
      </c>
      <c r="F30" s="4">
        <f t="shared" si="0"/>
        <v>111.59434537198271</v>
      </c>
    </row>
    <row r="31" spans="2:6" x14ac:dyDescent="0.25">
      <c r="B31">
        <v>19</v>
      </c>
      <c r="C31" s="1">
        <f t="shared" si="1"/>
        <v>111.59434537198271</v>
      </c>
      <c r="D31" s="4">
        <f>-IPMT(i/4,B31,n*4,1000,0)</f>
        <v>1.4007495951455462</v>
      </c>
      <c r="E31" s="4">
        <f>-PPMT(i/4,B31,n*4,1000,0)</f>
        <v>55.449169383021555</v>
      </c>
      <c r="F31" s="4">
        <f t="shared" si="0"/>
        <v>56.145175988961157</v>
      </c>
    </row>
    <row r="32" spans="2:6" x14ac:dyDescent="0.25">
      <c r="B32">
        <v>20</v>
      </c>
      <c r="C32" s="1">
        <f t="shared" si="1"/>
        <v>56.145175988961157</v>
      </c>
      <c r="D32" s="4">
        <f>-IPMT(i/4,B32,n*4,1000,0)</f>
        <v>0.70474298920577638</v>
      </c>
      <c r="E32" s="4">
        <f>-PPMT(i/4,B32,n*4,1000,0)</f>
        <v>56.145175988961327</v>
      </c>
      <c r="F32" s="4">
        <f t="shared" si="0"/>
        <v>-1.7053025658242404E-13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i</vt:lpstr>
      <vt:lpstr>i_eff</vt:lpstr>
      <vt:lpstr>n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David Chen</cp:lastModifiedBy>
  <dcterms:created xsi:type="dcterms:W3CDTF">2020-04-12T17:04:44Z</dcterms:created>
  <dcterms:modified xsi:type="dcterms:W3CDTF">2021-03-09T17:33:25Z</dcterms:modified>
</cp:coreProperties>
</file>